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75" yWindow="-60" windowWidth="18315" windowHeight="9780" activeTab="8"/>
  </bookViews>
  <sheets>
    <sheet name="Valeurs" sheetId="7" r:id="rId1"/>
    <sheet name="STATS" sheetId="2" r:id="rId2"/>
    <sheet name="G" sheetId="9" r:id="rId3"/>
    <sheet name="D" sheetId="3" r:id="rId4"/>
    <sheet name="C" sheetId="4" r:id="rId5"/>
    <sheet name="R" sheetId="5" r:id="rId6"/>
    <sheet name="L" sheetId="6" r:id="rId7"/>
    <sheet name="Impression" sheetId="8" r:id="rId8"/>
    <sheet name="Graphs" sheetId="10" r:id="rId9"/>
  </sheets>
  <definedNames>
    <definedName name="_xlnm._FilterDatabase" localSheetId="4" hidden="1">'C'!$B$2:$AC$66</definedName>
    <definedName name="_xlnm._FilterDatabase" localSheetId="3" hidden="1">D!$B$2:$AC$93</definedName>
    <definedName name="_xlnm._FilterDatabase" localSheetId="2" hidden="1">G!$B$2:$M$2</definedName>
    <definedName name="_xlnm._FilterDatabase" localSheetId="6" hidden="1">L!$B$2:$AC$73</definedName>
    <definedName name="_xlnm._FilterDatabase" localSheetId="5" hidden="1">'R'!$B$2:$AC$68</definedName>
    <definedName name="_xlnm._FilterDatabase" localSheetId="1" hidden="1">STATS!$A$1:$S$986</definedName>
    <definedName name="BkS_D">Valeurs!$B$3</definedName>
    <definedName name="BkS_F">Valeurs!$D$3</definedName>
    <definedName name="DEF_C">Valeurs!$H$3</definedName>
    <definedName name="DEF_D">Valeurs!$H$2</definedName>
    <definedName name="DEF_L">Valeurs!$H$5</definedName>
    <definedName name="DEF_R">Valeurs!$H$4</definedName>
    <definedName name="HIT_D">Valeurs!$B$2</definedName>
    <definedName name="HIT_F">Valeurs!$D$2</definedName>
    <definedName name="OFF_C">Valeurs!$I$3</definedName>
    <definedName name="OFF_D">Valeurs!$I$2</definedName>
    <definedName name="OFF_L">Valeurs!$I$5</definedName>
    <definedName name="OFF_R">Valeurs!$I$4</definedName>
    <definedName name="_xlnm.Print_Area" localSheetId="8">Graphs!$A$1:$P$74</definedName>
    <definedName name="_xlnm.Print_Area" localSheetId="7">Impression!$A$1:$K$50</definedName>
    <definedName name="PUN_C">Valeurs!$J$3</definedName>
    <definedName name="PUN_D">Valeurs!$J$2</definedName>
    <definedName name="PUN_L">Valeurs!$J$5</definedName>
    <definedName name="PUN_R">Valeurs!$J$4</definedName>
    <definedName name="SH_D">Valeurs!$B$5</definedName>
    <definedName name="SH_F">Valeurs!$D$5</definedName>
    <definedName name="TkA_D">Valeurs!$B$4</definedName>
    <definedName name="TkA_F">Valeurs!$D$4</definedName>
    <definedName name="ZONE_DB">STATS!#REF!</definedName>
  </definedNames>
  <calcPr calcId="152511"/>
</workbook>
</file>

<file path=xl/calcChain.xml><?xml version="1.0" encoding="utf-8"?>
<calcChain xmlns="http://schemas.openxmlformats.org/spreadsheetml/2006/main">
  <c r="B71" i="8" l="1"/>
  <c r="C71" i="8"/>
  <c r="B72" i="8"/>
  <c r="C72" i="8"/>
  <c r="B73" i="8"/>
  <c r="C73" i="8"/>
  <c r="B74" i="8"/>
  <c r="C74" i="8"/>
  <c r="B75" i="8"/>
  <c r="C75" i="8"/>
  <c r="B76" i="8"/>
  <c r="C76" i="8"/>
  <c r="B77" i="8"/>
  <c r="C77" i="8"/>
  <c r="B78" i="8"/>
  <c r="C78" i="8"/>
  <c r="B79" i="8"/>
  <c r="C79" i="8"/>
  <c r="B80" i="8"/>
  <c r="C80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D103" i="8"/>
  <c r="E103" i="8"/>
  <c r="D104" i="8"/>
  <c r="E104" i="8"/>
  <c r="D105" i="8"/>
  <c r="E105" i="8"/>
  <c r="J71" i="8"/>
  <c r="K71" i="8"/>
  <c r="J72" i="8"/>
  <c r="K72" i="8"/>
  <c r="J73" i="8"/>
  <c r="K73" i="8"/>
  <c r="J74" i="8"/>
  <c r="K74" i="8"/>
  <c r="J75" i="8"/>
  <c r="K75" i="8"/>
  <c r="J76" i="8"/>
  <c r="K76" i="8"/>
  <c r="J77" i="8"/>
  <c r="K77" i="8"/>
  <c r="J78" i="8"/>
  <c r="K78" i="8"/>
  <c r="J79" i="8"/>
  <c r="K79" i="8"/>
  <c r="J80" i="8"/>
  <c r="K80" i="8"/>
  <c r="J81" i="8"/>
  <c r="K81" i="8"/>
  <c r="J82" i="8"/>
  <c r="K82" i="8"/>
  <c r="J83" i="8"/>
  <c r="K83" i="8"/>
  <c r="J84" i="8"/>
  <c r="K84" i="8"/>
  <c r="J85" i="8"/>
  <c r="K85" i="8"/>
  <c r="H56" i="8"/>
  <c r="I56" i="8"/>
  <c r="H57" i="8"/>
  <c r="I57" i="8"/>
  <c r="H58" i="8"/>
  <c r="I58" i="8"/>
  <c r="H59" i="8"/>
  <c r="I59" i="8"/>
  <c r="H60" i="8"/>
  <c r="I60" i="8"/>
  <c r="H61" i="8"/>
  <c r="I61" i="8"/>
  <c r="H62" i="8"/>
  <c r="I62" i="8"/>
  <c r="H63" i="8"/>
  <c r="I63" i="8"/>
  <c r="H64" i="8"/>
  <c r="I64" i="8"/>
  <c r="H65" i="8"/>
  <c r="I65" i="8"/>
  <c r="H66" i="8"/>
  <c r="I66" i="8"/>
  <c r="H67" i="8"/>
  <c r="I67" i="8"/>
  <c r="H68" i="8"/>
  <c r="I68" i="8"/>
  <c r="H69" i="8"/>
  <c r="I69" i="8"/>
  <c r="H70" i="8"/>
  <c r="I70" i="8"/>
  <c r="H71" i="8"/>
  <c r="I71" i="8"/>
  <c r="H72" i="8"/>
  <c r="I72" i="8"/>
  <c r="H73" i="8"/>
  <c r="I73" i="8"/>
  <c r="H74" i="8"/>
  <c r="I74" i="8"/>
  <c r="H75" i="8"/>
  <c r="I75" i="8"/>
  <c r="H76" i="8"/>
  <c r="I76" i="8"/>
  <c r="H77" i="8"/>
  <c r="I77" i="8"/>
  <c r="H78" i="8"/>
  <c r="I78" i="8"/>
  <c r="H79" i="8"/>
  <c r="I79" i="8"/>
  <c r="H80" i="8"/>
  <c r="I80" i="8"/>
  <c r="H81" i="8"/>
  <c r="I81" i="8"/>
  <c r="H82" i="8"/>
  <c r="I82" i="8"/>
  <c r="H83" i="8"/>
  <c r="I83" i="8"/>
  <c r="H84" i="8"/>
  <c r="I84" i="8"/>
  <c r="H85" i="8"/>
  <c r="I85" i="8"/>
  <c r="H86" i="8"/>
  <c r="I86" i="8"/>
  <c r="H87" i="8"/>
  <c r="I87" i="8"/>
  <c r="H88" i="8"/>
  <c r="I88" i="8"/>
  <c r="H89" i="8"/>
  <c r="I89" i="8"/>
  <c r="H90" i="8"/>
  <c r="I9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N5" i="3"/>
  <c r="O5" i="3"/>
  <c r="P5" i="3"/>
  <c r="Q5" i="3"/>
  <c r="R5" i="3"/>
  <c r="S5" i="3"/>
  <c r="N6" i="3"/>
  <c r="O6" i="3"/>
  <c r="P6" i="3"/>
  <c r="Q6" i="3"/>
  <c r="R6" i="3"/>
  <c r="S6" i="3"/>
  <c r="N10" i="3"/>
  <c r="O10" i="3"/>
  <c r="P10" i="3"/>
  <c r="Q10" i="3"/>
  <c r="R10" i="3"/>
  <c r="S10" i="3"/>
  <c r="N11" i="3"/>
  <c r="O11" i="3"/>
  <c r="P11" i="3"/>
  <c r="Q11" i="3"/>
  <c r="R11" i="3"/>
  <c r="S11" i="3"/>
  <c r="N4" i="3"/>
  <c r="O4" i="3"/>
  <c r="P4" i="3"/>
  <c r="Q4" i="3"/>
  <c r="R4" i="3"/>
  <c r="S4" i="3"/>
  <c r="N3" i="3"/>
  <c r="O3" i="3"/>
  <c r="P3" i="3"/>
  <c r="Q3" i="3"/>
  <c r="R3" i="3"/>
  <c r="S3" i="3"/>
  <c r="N9" i="3"/>
  <c r="O9" i="3"/>
  <c r="P9" i="3"/>
  <c r="Q9" i="3"/>
  <c r="R9" i="3"/>
  <c r="S9" i="3"/>
  <c r="N7" i="3"/>
  <c r="O7" i="3"/>
  <c r="P7" i="3"/>
  <c r="Q7" i="3"/>
  <c r="R7" i="3"/>
  <c r="S7" i="3"/>
  <c r="N15" i="3"/>
  <c r="O15" i="3"/>
  <c r="P15" i="3"/>
  <c r="Q15" i="3"/>
  <c r="R15" i="3"/>
  <c r="S15" i="3"/>
  <c r="N13" i="3"/>
  <c r="O13" i="3"/>
  <c r="P13" i="3"/>
  <c r="Q13" i="3"/>
  <c r="R13" i="3"/>
  <c r="S13" i="3"/>
  <c r="N12" i="3"/>
  <c r="O12" i="3"/>
  <c r="P12" i="3"/>
  <c r="Q12" i="3"/>
  <c r="R12" i="3"/>
  <c r="S12" i="3"/>
  <c r="N20" i="3"/>
  <c r="O20" i="3"/>
  <c r="P20" i="3"/>
  <c r="Q20" i="3"/>
  <c r="R20" i="3"/>
  <c r="S20" i="3"/>
  <c r="N17" i="3"/>
  <c r="O17" i="3"/>
  <c r="P17" i="3"/>
  <c r="Q17" i="3"/>
  <c r="R17" i="3"/>
  <c r="S17" i="3"/>
  <c r="N16" i="3"/>
  <c r="O16" i="3"/>
  <c r="P16" i="3"/>
  <c r="Q16" i="3"/>
  <c r="R16" i="3"/>
  <c r="S16" i="3"/>
  <c r="N22" i="3"/>
  <c r="O22" i="3"/>
  <c r="P22" i="3"/>
  <c r="Q22" i="3"/>
  <c r="R22" i="3"/>
  <c r="S22" i="3"/>
  <c r="N27" i="3"/>
  <c r="O27" i="3"/>
  <c r="P27" i="3"/>
  <c r="Q27" i="3"/>
  <c r="R27" i="3"/>
  <c r="S27" i="3"/>
  <c r="N18" i="3"/>
  <c r="O18" i="3"/>
  <c r="P18" i="3"/>
  <c r="Q18" i="3"/>
  <c r="R18" i="3"/>
  <c r="S18" i="3"/>
  <c r="N21" i="3"/>
  <c r="O21" i="3"/>
  <c r="P21" i="3"/>
  <c r="Q21" i="3"/>
  <c r="R21" i="3"/>
  <c r="S21" i="3"/>
  <c r="N24" i="3"/>
  <c r="O24" i="3"/>
  <c r="P24" i="3"/>
  <c r="Q24" i="3"/>
  <c r="R24" i="3"/>
  <c r="S24" i="3"/>
  <c r="N8" i="3"/>
  <c r="O8" i="3"/>
  <c r="P8" i="3"/>
  <c r="Q8" i="3"/>
  <c r="R8" i="3"/>
  <c r="S8" i="3"/>
  <c r="N31" i="3"/>
  <c r="O31" i="3"/>
  <c r="P31" i="3"/>
  <c r="Q31" i="3"/>
  <c r="R31" i="3"/>
  <c r="S31" i="3"/>
  <c r="N52" i="3"/>
  <c r="O52" i="3"/>
  <c r="P52" i="3"/>
  <c r="Q52" i="3"/>
  <c r="R52" i="3"/>
  <c r="S52" i="3"/>
  <c r="N36" i="3"/>
  <c r="O36" i="3"/>
  <c r="P36" i="3"/>
  <c r="Q36" i="3"/>
  <c r="R36" i="3"/>
  <c r="S36" i="3"/>
  <c r="N42" i="3"/>
  <c r="O42" i="3"/>
  <c r="P42" i="3"/>
  <c r="Q42" i="3"/>
  <c r="R42" i="3"/>
  <c r="S42" i="3"/>
  <c r="N26" i="3"/>
  <c r="O26" i="3"/>
  <c r="P26" i="3"/>
  <c r="Q26" i="3"/>
  <c r="R26" i="3"/>
  <c r="S26" i="3"/>
  <c r="N35" i="3"/>
  <c r="O35" i="3"/>
  <c r="P35" i="3"/>
  <c r="Q35" i="3"/>
  <c r="R35" i="3"/>
  <c r="S35" i="3"/>
  <c r="N37" i="3"/>
  <c r="O37" i="3"/>
  <c r="P37" i="3"/>
  <c r="Q37" i="3"/>
  <c r="R37" i="3"/>
  <c r="S37" i="3"/>
  <c r="N23" i="3"/>
  <c r="O23" i="3"/>
  <c r="P23" i="3"/>
  <c r="Q23" i="3"/>
  <c r="R23" i="3"/>
  <c r="S23" i="3"/>
  <c r="N47" i="3"/>
  <c r="O47" i="3"/>
  <c r="P47" i="3"/>
  <c r="Q47" i="3"/>
  <c r="R47" i="3"/>
  <c r="S47" i="3"/>
  <c r="N32" i="3"/>
  <c r="O32" i="3"/>
  <c r="P32" i="3"/>
  <c r="Q32" i="3"/>
  <c r="R32" i="3"/>
  <c r="S32" i="3"/>
  <c r="N28" i="3"/>
  <c r="O28" i="3"/>
  <c r="P28" i="3"/>
  <c r="Q28" i="3"/>
  <c r="R28" i="3"/>
  <c r="S28" i="3"/>
  <c r="N53" i="3"/>
  <c r="O53" i="3"/>
  <c r="P53" i="3"/>
  <c r="Q53" i="3"/>
  <c r="R53" i="3"/>
  <c r="S53" i="3"/>
  <c r="N25" i="3"/>
  <c r="O25" i="3"/>
  <c r="P25" i="3"/>
  <c r="Q25" i="3"/>
  <c r="R25" i="3"/>
  <c r="S25" i="3"/>
  <c r="N46" i="3"/>
  <c r="O46" i="3"/>
  <c r="P46" i="3"/>
  <c r="Q46" i="3"/>
  <c r="R46" i="3"/>
  <c r="S46" i="3"/>
  <c r="N51" i="3"/>
  <c r="O51" i="3"/>
  <c r="P51" i="3"/>
  <c r="Q51" i="3"/>
  <c r="R51" i="3"/>
  <c r="S51" i="3"/>
  <c r="N43" i="3"/>
  <c r="O43" i="3"/>
  <c r="P43" i="3"/>
  <c r="Q43" i="3"/>
  <c r="R43" i="3"/>
  <c r="S43" i="3"/>
  <c r="N40" i="3"/>
  <c r="O40" i="3"/>
  <c r="P40" i="3"/>
  <c r="Q40" i="3"/>
  <c r="R40" i="3"/>
  <c r="S40" i="3"/>
  <c r="N68" i="3"/>
  <c r="O68" i="3"/>
  <c r="P68" i="3"/>
  <c r="Q68" i="3"/>
  <c r="R68" i="3"/>
  <c r="S68" i="3"/>
  <c r="N54" i="3"/>
  <c r="O54" i="3"/>
  <c r="P54" i="3"/>
  <c r="Q54" i="3"/>
  <c r="R54" i="3"/>
  <c r="S54" i="3"/>
  <c r="N14" i="3"/>
  <c r="O14" i="3"/>
  <c r="P14" i="3"/>
  <c r="Q14" i="3"/>
  <c r="R14" i="3"/>
  <c r="S14" i="3"/>
  <c r="N61" i="3"/>
  <c r="O61" i="3"/>
  <c r="P61" i="3"/>
  <c r="Q61" i="3"/>
  <c r="R61" i="3"/>
  <c r="S61" i="3"/>
  <c r="N39" i="3"/>
  <c r="O39" i="3"/>
  <c r="P39" i="3"/>
  <c r="Q39" i="3"/>
  <c r="R39" i="3"/>
  <c r="S39" i="3"/>
  <c r="N30" i="3"/>
  <c r="O30" i="3"/>
  <c r="P30" i="3"/>
  <c r="Q30" i="3"/>
  <c r="R30" i="3"/>
  <c r="S30" i="3"/>
  <c r="N50" i="3"/>
  <c r="O50" i="3"/>
  <c r="P50" i="3"/>
  <c r="Q50" i="3"/>
  <c r="R50" i="3"/>
  <c r="S50" i="3"/>
  <c r="N45" i="3"/>
  <c r="O45" i="3"/>
  <c r="P45" i="3"/>
  <c r="Q45" i="3"/>
  <c r="R45" i="3"/>
  <c r="S45" i="3"/>
  <c r="N56" i="3"/>
  <c r="O56" i="3"/>
  <c r="P56" i="3"/>
  <c r="Q56" i="3"/>
  <c r="R56" i="3"/>
  <c r="S56" i="3"/>
  <c r="N41" i="3"/>
  <c r="O41" i="3"/>
  <c r="P41" i="3"/>
  <c r="Q41" i="3"/>
  <c r="R41" i="3"/>
  <c r="S41" i="3"/>
  <c r="N49" i="3"/>
  <c r="O49" i="3"/>
  <c r="P49" i="3"/>
  <c r="Q49" i="3"/>
  <c r="R49" i="3"/>
  <c r="S49" i="3"/>
  <c r="N60" i="3"/>
  <c r="O60" i="3"/>
  <c r="P60" i="3"/>
  <c r="Q60" i="3"/>
  <c r="R60" i="3"/>
  <c r="S60" i="3"/>
  <c r="N69" i="3"/>
  <c r="O69" i="3"/>
  <c r="P69" i="3"/>
  <c r="Q69" i="3"/>
  <c r="R69" i="3"/>
  <c r="S69" i="3"/>
  <c r="N44" i="3"/>
  <c r="O44" i="3"/>
  <c r="P44" i="3"/>
  <c r="Q44" i="3"/>
  <c r="R44" i="3"/>
  <c r="S44" i="3"/>
  <c r="N55" i="3"/>
  <c r="O55" i="3"/>
  <c r="P55" i="3"/>
  <c r="Q55" i="3"/>
  <c r="R55" i="3"/>
  <c r="S55" i="3"/>
  <c r="N34" i="3"/>
  <c r="O34" i="3"/>
  <c r="P34" i="3"/>
  <c r="Q34" i="3"/>
  <c r="R34" i="3"/>
  <c r="S34" i="3"/>
  <c r="N57" i="3"/>
  <c r="O57" i="3"/>
  <c r="P57" i="3"/>
  <c r="Q57" i="3"/>
  <c r="R57" i="3"/>
  <c r="S57" i="3"/>
  <c r="N71" i="3"/>
  <c r="O71" i="3"/>
  <c r="P71" i="3"/>
  <c r="Q71" i="3"/>
  <c r="R71" i="3"/>
  <c r="S71" i="3"/>
  <c r="N66" i="3"/>
  <c r="O66" i="3"/>
  <c r="P66" i="3"/>
  <c r="Q66" i="3"/>
  <c r="R66" i="3"/>
  <c r="S66" i="3"/>
  <c r="N63" i="3"/>
  <c r="O63" i="3"/>
  <c r="P63" i="3"/>
  <c r="Q63" i="3"/>
  <c r="R63" i="3"/>
  <c r="S63" i="3"/>
  <c r="N67" i="3"/>
  <c r="O67" i="3"/>
  <c r="P67" i="3"/>
  <c r="Q67" i="3"/>
  <c r="R67" i="3"/>
  <c r="S67" i="3"/>
  <c r="N64" i="3"/>
  <c r="O64" i="3"/>
  <c r="P64" i="3"/>
  <c r="Q64" i="3"/>
  <c r="R64" i="3"/>
  <c r="S64" i="3"/>
  <c r="N59" i="3"/>
  <c r="O59" i="3"/>
  <c r="P59" i="3"/>
  <c r="Q59" i="3"/>
  <c r="R59" i="3"/>
  <c r="S59" i="3"/>
  <c r="N29" i="3"/>
  <c r="O29" i="3"/>
  <c r="P29" i="3"/>
  <c r="Q29" i="3"/>
  <c r="R29" i="3"/>
  <c r="S29" i="3"/>
  <c r="N72" i="3"/>
  <c r="O72" i="3"/>
  <c r="P72" i="3"/>
  <c r="Q72" i="3"/>
  <c r="R72" i="3"/>
  <c r="S72" i="3"/>
  <c r="N73" i="3"/>
  <c r="O73" i="3"/>
  <c r="P73" i="3"/>
  <c r="Q73" i="3"/>
  <c r="R73" i="3"/>
  <c r="S73" i="3"/>
  <c r="N79" i="3"/>
  <c r="O79" i="3"/>
  <c r="P79" i="3"/>
  <c r="Q79" i="3"/>
  <c r="R79" i="3"/>
  <c r="S79" i="3"/>
  <c r="N48" i="3"/>
  <c r="O48" i="3"/>
  <c r="P48" i="3"/>
  <c r="Q48" i="3"/>
  <c r="R48" i="3"/>
  <c r="S48" i="3"/>
  <c r="N38" i="3"/>
  <c r="O38" i="3"/>
  <c r="P38" i="3"/>
  <c r="Q38" i="3"/>
  <c r="R38" i="3"/>
  <c r="S38" i="3"/>
  <c r="N33" i="3"/>
  <c r="O33" i="3"/>
  <c r="P33" i="3"/>
  <c r="Q33" i="3"/>
  <c r="R33" i="3"/>
  <c r="S33" i="3"/>
  <c r="N77" i="3"/>
  <c r="O77" i="3"/>
  <c r="P77" i="3"/>
  <c r="Q77" i="3"/>
  <c r="R77" i="3"/>
  <c r="S77" i="3"/>
  <c r="N70" i="3"/>
  <c r="O70" i="3"/>
  <c r="P70" i="3"/>
  <c r="Q70" i="3"/>
  <c r="R70" i="3"/>
  <c r="S70" i="3"/>
  <c r="N58" i="3"/>
  <c r="O58" i="3"/>
  <c r="P58" i="3"/>
  <c r="Q58" i="3"/>
  <c r="R58" i="3"/>
  <c r="S58" i="3"/>
  <c r="N83" i="3"/>
  <c r="O83" i="3"/>
  <c r="P83" i="3"/>
  <c r="Q83" i="3"/>
  <c r="R83" i="3"/>
  <c r="S83" i="3"/>
  <c r="N75" i="3"/>
  <c r="O75" i="3"/>
  <c r="P75" i="3"/>
  <c r="Q75" i="3"/>
  <c r="R75" i="3"/>
  <c r="S75" i="3"/>
  <c r="N85" i="3"/>
  <c r="O85" i="3"/>
  <c r="P85" i="3"/>
  <c r="Q85" i="3"/>
  <c r="R85" i="3"/>
  <c r="S85" i="3"/>
  <c r="N19" i="3"/>
  <c r="O19" i="3"/>
  <c r="P19" i="3"/>
  <c r="Q19" i="3"/>
  <c r="R19" i="3"/>
  <c r="S19" i="3"/>
  <c r="N84" i="3"/>
  <c r="O84" i="3"/>
  <c r="P84" i="3"/>
  <c r="Q84" i="3"/>
  <c r="R84" i="3"/>
  <c r="S84" i="3"/>
  <c r="N78" i="3"/>
  <c r="O78" i="3"/>
  <c r="P78" i="3"/>
  <c r="Q78" i="3"/>
  <c r="R78" i="3"/>
  <c r="S78" i="3"/>
  <c r="N76" i="3"/>
  <c r="O76" i="3"/>
  <c r="P76" i="3"/>
  <c r="Q76" i="3"/>
  <c r="R76" i="3"/>
  <c r="S76" i="3"/>
  <c r="N81" i="3"/>
  <c r="O81" i="3"/>
  <c r="P81" i="3"/>
  <c r="Q81" i="3"/>
  <c r="R81" i="3"/>
  <c r="S81" i="3"/>
  <c r="N82" i="3"/>
  <c r="O82" i="3"/>
  <c r="P82" i="3"/>
  <c r="Q82" i="3"/>
  <c r="R82" i="3"/>
  <c r="S82" i="3"/>
  <c r="N62" i="3"/>
  <c r="O62" i="3"/>
  <c r="P62" i="3"/>
  <c r="Q62" i="3"/>
  <c r="R62" i="3"/>
  <c r="S62" i="3"/>
  <c r="N87" i="3"/>
  <c r="O87" i="3"/>
  <c r="P87" i="3"/>
  <c r="Q87" i="3"/>
  <c r="R87" i="3"/>
  <c r="S87" i="3"/>
  <c r="N90" i="3"/>
  <c r="O90" i="3"/>
  <c r="P90" i="3"/>
  <c r="Q90" i="3"/>
  <c r="R90" i="3"/>
  <c r="S90" i="3"/>
  <c r="N80" i="3"/>
  <c r="O80" i="3"/>
  <c r="P80" i="3"/>
  <c r="Q80" i="3"/>
  <c r="R80" i="3"/>
  <c r="S80" i="3"/>
  <c r="N91" i="3"/>
  <c r="O91" i="3"/>
  <c r="P91" i="3"/>
  <c r="Q91" i="3"/>
  <c r="R91" i="3"/>
  <c r="S91" i="3"/>
  <c r="N65" i="3"/>
  <c r="O65" i="3"/>
  <c r="P65" i="3"/>
  <c r="Q65" i="3"/>
  <c r="R65" i="3"/>
  <c r="S65" i="3"/>
  <c r="N88" i="3"/>
  <c r="O88" i="3"/>
  <c r="P88" i="3"/>
  <c r="Q88" i="3"/>
  <c r="R88" i="3"/>
  <c r="S88" i="3"/>
  <c r="N94" i="3"/>
  <c r="O94" i="3"/>
  <c r="P94" i="3"/>
  <c r="Q94" i="3"/>
  <c r="R94" i="3"/>
  <c r="S94" i="3"/>
  <c r="N89" i="3"/>
  <c r="O89" i="3"/>
  <c r="P89" i="3"/>
  <c r="Q89" i="3"/>
  <c r="R89" i="3"/>
  <c r="S89" i="3"/>
  <c r="N74" i="3"/>
  <c r="O74" i="3"/>
  <c r="P74" i="3"/>
  <c r="Q74" i="3"/>
  <c r="R74" i="3"/>
  <c r="S74" i="3"/>
  <c r="N98" i="3"/>
  <c r="O98" i="3"/>
  <c r="P98" i="3"/>
  <c r="Q98" i="3"/>
  <c r="R98" i="3"/>
  <c r="S98" i="3"/>
  <c r="N86" i="3"/>
  <c r="O86" i="3"/>
  <c r="P86" i="3"/>
  <c r="Q86" i="3"/>
  <c r="R86" i="3"/>
  <c r="S86" i="3"/>
  <c r="N96" i="3"/>
  <c r="O96" i="3"/>
  <c r="P96" i="3"/>
  <c r="Q96" i="3"/>
  <c r="R96" i="3"/>
  <c r="S96" i="3"/>
  <c r="N99" i="3"/>
  <c r="O99" i="3"/>
  <c r="P99" i="3"/>
  <c r="Q99" i="3"/>
  <c r="R99" i="3"/>
  <c r="S99" i="3"/>
  <c r="N93" i="3"/>
  <c r="O93" i="3"/>
  <c r="P93" i="3"/>
  <c r="Q93" i="3"/>
  <c r="R93" i="3"/>
  <c r="S93" i="3"/>
  <c r="N97" i="3"/>
  <c r="O97" i="3"/>
  <c r="P97" i="3"/>
  <c r="Q97" i="3"/>
  <c r="R97" i="3"/>
  <c r="S97" i="3"/>
  <c r="N95" i="3"/>
  <c r="O95" i="3"/>
  <c r="P95" i="3"/>
  <c r="Q95" i="3"/>
  <c r="R95" i="3"/>
  <c r="S95" i="3"/>
  <c r="N100" i="3"/>
  <c r="O100" i="3"/>
  <c r="P100" i="3"/>
  <c r="Q100" i="3"/>
  <c r="R100" i="3"/>
  <c r="S100" i="3"/>
  <c r="N92" i="3"/>
  <c r="O92" i="3"/>
  <c r="P92" i="3"/>
  <c r="Q92" i="3"/>
  <c r="R92" i="3"/>
  <c r="S92" i="3"/>
  <c r="N50" i="5"/>
  <c r="O50" i="5"/>
  <c r="P50" i="5"/>
  <c r="Q50" i="5"/>
  <c r="R50" i="5"/>
  <c r="S50" i="5"/>
  <c r="N65" i="5"/>
  <c r="O65" i="5"/>
  <c r="P65" i="5"/>
  <c r="Q65" i="5"/>
  <c r="R65" i="5"/>
  <c r="S65" i="5"/>
  <c r="N66" i="5"/>
  <c r="O66" i="5"/>
  <c r="P66" i="5"/>
  <c r="Q66" i="5"/>
  <c r="R66" i="5"/>
  <c r="S66" i="5"/>
  <c r="N62" i="5"/>
  <c r="O62" i="5"/>
  <c r="P62" i="5"/>
  <c r="Q62" i="5"/>
  <c r="R62" i="5"/>
  <c r="S62" i="5"/>
  <c r="N53" i="5"/>
  <c r="O53" i="5"/>
  <c r="P53" i="5"/>
  <c r="Q53" i="5"/>
  <c r="R53" i="5"/>
  <c r="S53" i="5"/>
  <c r="N76" i="6"/>
  <c r="O76" i="6"/>
  <c r="P76" i="6"/>
  <c r="Q76" i="6"/>
  <c r="R76" i="6"/>
  <c r="S76" i="6"/>
  <c r="N69" i="6"/>
  <c r="O69" i="6"/>
  <c r="P69" i="6"/>
  <c r="Q69" i="6"/>
  <c r="R69" i="6"/>
  <c r="S69" i="6"/>
  <c r="N59" i="6"/>
  <c r="O59" i="6"/>
  <c r="P59" i="6"/>
  <c r="Q59" i="6"/>
  <c r="R59" i="6"/>
  <c r="S59" i="6"/>
  <c r="N68" i="6"/>
  <c r="O68" i="6"/>
  <c r="P68" i="6"/>
  <c r="Q68" i="6"/>
  <c r="R68" i="6"/>
  <c r="S68" i="6"/>
  <c r="N41" i="6"/>
  <c r="O41" i="6"/>
  <c r="P41" i="6"/>
  <c r="Q41" i="6"/>
  <c r="R41" i="6"/>
  <c r="S41" i="6"/>
  <c r="N62" i="6"/>
  <c r="O62" i="6"/>
  <c r="P62" i="6"/>
  <c r="Q62" i="6"/>
  <c r="R62" i="6"/>
  <c r="S62" i="6"/>
  <c r="N71" i="6"/>
  <c r="O71" i="6"/>
  <c r="P71" i="6"/>
  <c r="Q71" i="6"/>
  <c r="R71" i="6"/>
  <c r="S71" i="6"/>
  <c r="N66" i="6"/>
  <c r="O66" i="6"/>
  <c r="P66" i="6"/>
  <c r="Q66" i="6"/>
  <c r="R66" i="6"/>
  <c r="S66" i="6"/>
  <c r="N30" i="4"/>
  <c r="O30" i="4"/>
  <c r="P30" i="4"/>
  <c r="Q30" i="4"/>
  <c r="R30" i="4"/>
  <c r="S30" i="4"/>
  <c r="N64" i="4"/>
  <c r="O64" i="4"/>
  <c r="P64" i="4"/>
  <c r="Q64" i="4"/>
  <c r="R64" i="4"/>
  <c r="S64" i="4"/>
  <c r="N54" i="4"/>
  <c r="O54" i="4"/>
  <c r="P54" i="4"/>
  <c r="Q54" i="4"/>
  <c r="R54" i="4"/>
  <c r="S54" i="4"/>
  <c r="N62" i="4"/>
  <c r="O62" i="4"/>
  <c r="P62" i="4"/>
  <c r="Q62" i="4"/>
  <c r="R62" i="4"/>
  <c r="S62" i="4"/>
  <c r="N35" i="4"/>
  <c r="O35" i="4"/>
  <c r="P35" i="4"/>
  <c r="Q35" i="4"/>
  <c r="R35" i="4"/>
  <c r="S35" i="4"/>
  <c r="B61" i="8" l="1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B70" i="8"/>
  <c r="C70" i="8"/>
  <c r="N65" i="6"/>
  <c r="O65" i="6"/>
  <c r="P65" i="6"/>
  <c r="Q65" i="6"/>
  <c r="R65" i="6"/>
  <c r="S65" i="6"/>
  <c r="N77" i="6"/>
  <c r="O77" i="6"/>
  <c r="P77" i="6"/>
  <c r="Q77" i="6"/>
  <c r="R77" i="6"/>
  <c r="S77" i="6"/>
  <c r="N58" i="6"/>
  <c r="O58" i="6"/>
  <c r="P58" i="6"/>
  <c r="Q58" i="6"/>
  <c r="R58" i="6"/>
  <c r="S58" i="6"/>
  <c r="N38" i="4"/>
  <c r="O38" i="4"/>
  <c r="P38" i="4"/>
  <c r="Q38" i="4"/>
  <c r="R38" i="4"/>
  <c r="S38" i="4"/>
  <c r="N66" i="4"/>
  <c r="O66" i="4"/>
  <c r="P66" i="4"/>
  <c r="Q66" i="4"/>
  <c r="R66" i="4"/>
  <c r="S66" i="4"/>
  <c r="D1" i="8" l="1"/>
  <c r="N65" i="4"/>
  <c r="O65" i="4"/>
  <c r="P65" i="4"/>
  <c r="Q65" i="4"/>
  <c r="R65" i="4"/>
  <c r="S65" i="4"/>
  <c r="J66" i="8" l="1"/>
  <c r="J67" i="8"/>
  <c r="J68" i="8"/>
  <c r="J69" i="8"/>
  <c r="J70" i="8"/>
  <c r="D91" i="8"/>
  <c r="D92" i="8"/>
  <c r="D93" i="8"/>
  <c r="D94" i="8"/>
  <c r="D95" i="8"/>
  <c r="S51" i="10"/>
  <c r="N54" i="5"/>
  <c r="O54" i="5"/>
  <c r="P54" i="5"/>
  <c r="Q54" i="5"/>
  <c r="R54" i="5"/>
  <c r="S54" i="5"/>
  <c r="N64" i="5"/>
  <c r="O64" i="5"/>
  <c r="P64" i="5"/>
  <c r="Q64" i="5"/>
  <c r="R64" i="5"/>
  <c r="S64" i="5"/>
  <c r="N39" i="5"/>
  <c r="O39" i="5"/>
  <c r="P39" i="5"/>
  <c r="Q39" i="5"/>
  <c r="R39" i="5"/>
  <c r="S39" i="5"/>
  <c r="S70" i="10" l="1"/>
  <c r="T70" i="10"/>
  <c r="T69" i="10"/>
  <c r="T68" i="10"/>
  <c r="T67" i="10"/>
  <c r="T66" i="10"/>
  <c r="S69" i="10"/>
  <c r="S68" i="10"/>
  <c r="S67" i="10"/>
  <c r="S66" i="10"/>
  <c r="R70" i="10"/>
  <c r="R69" i="10"/>
  <c r="R68" i="10"/>
  <c r="R66" i="10"/>
  <c r="R67" i="10"/>
  <c r="T55" i="10"/>
  <c r="T54" i="10"/>
  <c r="T53" i="10"/>
  <c r="T52" i="10"/>
  <c r="T51" i="10"/>
  <c r="S55" i="10"/>
  <c r="S54" i="10"/>
  <c r="S53" i="10"/>
  <c r="S52" i="10"/>
  <c r="R55" i="10"/>
  <c r="R54" i="10"/>
  <c r="R53" i="10"/>
  <c r="R52" i="10"/>
  <c r="R51" i="10"/>
  <c r="T40" i="10"/>
  <c r="T39" i="10"/>
  <c r="T38" i="10"/>
  <c r="T37" i="10"/>
  <c r="T36" i="10"/>
  <c r="S40" i="10"/>
  <c r="S39" i="10"/>
  <c r="S38" i="10"/>
  <c r="S37" i="10"/>
  <c r="S36" i="10"/>
  <c r="R40" i="10"/>
  <c r="R39" i="10"/>
  <c r="R38" i="10"/>
  <c r="R37" i="10"/>
  <c r="R36" i="10"/>
  <c r="V26" i="10"/>
  <c r="U26" i="10"/>
  <c r="V25" i="10"/>
  <c r="U25" i="10"/>
  <c r="V24" i="10"/>
  <c r="U24" i="10"/>
  <c r="V23" i="10"/>
  <c r="U23" i="10"/>
  <c r="V22" i="10"/>
  <c r="U22" i="10"/>
  <c r="T26" i="10"/>
  <c r="T25" i="10"/>
  <c r="T24" i="10"/>
  <c r="T23" i="10"/>
  <c r="T22" i="10"/>
  <c r="S26" i="10"/>
  <c r="S25" i="10"/>
  <c r="S24" i="10"/>
  <c r="S23" i="10"/>
  <c r="S22" i="10"/>
  <c r="R26" i="10"/>
  <c r="R25" i="10"/>
  <c r="R24" i="10"/>
  <c r="R23" i="10"/>
  <c r="R22" i="10"/>
  <c r="S7" i="10"/>
  <c r="T7" i="10"/>
  <c r="T11" i="10"/>
  <c r="T10" i="10"/>
  <c r="T9" i="10"/>
  <c r="S11" i="10"/>
  <c r="S10" i="10"/>
  <c r="S9" i="10"/>
  <c r="T8" i="10"/>
  <c r="S8" i="10"/>
  <c r="R11" i="10"/>
  <c r="R10" i="10"/>
  <c r="R9" i="10"/>
  <c r="R8" i="10"/>
  <c r="W23" i="10" l="1"/>
  <c r="W22" i="10"/>
  <c r="U27" i="10"/>
  <c r="W26" i="10"/>
  <c r="W25" i="10"/>
  <c r="W24" i="10"/>
  <c r="V27" i="10"/>
  <c r="T12" i="10"/>
  <c r="U8" i="10"/>
  <c r="T71" i="10"/>
  <c r="U69" i="10"/>
  <c r="U68" i="10"/>
  <c r="S71" i="10"/>
  <c r="U66" i="10"/>
  <c r="U70" i="10"/>
  <c r="U67" i="10"/>
  <c r="R71" i="10"/>
  <c r="T56" i="10"/>
  <c r="U54" i="10"/>
  <c r="U53" i="10"/>
  <c r="S56" i="10"/>
  <c r="U51" i="10"/>
  <c r="U55" i="10"/>
  <c r="U52" i="10"/>
  <c r="R56" i="10"/>
  <c r="U39" i="10"/>
  <c r="U38" i="10"/>
  <c r="S41" i="10"/>
  <c r="U40" i="10"/>
  <c r="T41" i="10"/>
  <c r="U37" i="10"/>
  <c r="U36" i="10"/>
  <c r="R41" i="10"/>
  <c r="T27" i="10"/>
  <c r="S27" i="10"/>
  <c r="R27" i="10"/>
  <c r="S12" i="10"/>
  <c r="U11" i="10"/>
  <c r="U10" i="10"/>
  <c r="U9" i="10"/>
  <c r="R7" i="10"/>
  <c r="W27" i="10" l="1"/>
  <c r="U71" i="10"/>
  <c r="U56" i="10"/>
  <c r="U41" i="10"/>
  <c r="U7" i="10"/>
  <c r="U12" i="10" s="1"/>
  <c r="R12" i="10"/>
  <c r="N17" i="6"/>
  <c r="O17" i="6"/>
  <c r="P17" i="6"/>
  <c r="Q17" i="6"/>
  <c r="R17" i="6"/>
  <c r="S17" i="6"/>
  <c r="N16" i="5"/>
  <c r="O16" i="5"/>
  <c r="P16" i="5"/>
  <c r="Q16" i="5"/>
  <c r="R16" i="5"/>
  <c r="S16" i="5"/>
  <c r="B46" i="8" l="1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81" i="8"/>
  <c r="C82" i="8"/>
  <c r="C83" i="8"/>
  <c r="C84" i="8"/>
  <c r="C85" i="8"/>
  <c r="C6" i="8"/>
  <c r="C7" i="8"/>
  <c r="C8" i="8"/>
  <c r="C9" i="8"/>
  <c r="C10" i="8"/>
  <c r="C2" i="8"/>
  <c r="C3" i="8"/>
  <c r="C4" i="8"/>
  <c r="C5" i="8"/>
  <c r="C1" i="8"/>
  <c r="N57" i="6"/>
  <c r="O57" i="6"/>
  <c r="P57" i="6"/>
  <c r="Q57" i="6"/>
  <c r="R57" i="6"/>
  <c r="S57" i="6"/>
  <c r="N29" i="6"/>
  <c r="O29" i="6"/>
  <c r="P29" i="6"/>
  <c r="Q29" i="6"/>
  <c r="R29" i="6"/>
  <c r="S29" i="6"/>
  <c r="N52" i="6"/>
  <c r="O52" i="6"/>
  <c r="P52" i="6"/>
  <c r="Q52" i="6"/>
  <c r="R52" i="6"/>
  <c r="S52" i="6"/>
  <c r="N61" i="6"/>
  <c r="O61" i="6"/>
  <c r="P61" i="6"/>
  <c r="Q61" i="6"/>
  <c r="R61" i="6"/>
  <c r="S61" i="6"/>
  <c r="N45" i="6"/>
  <c r="O45" i="6"/>
  <c r="P45" i="6"/>
  <c r="Q45" i="6"/>
  <c r="R45" i="6"/>
  <c r="S45" i="6"/>
  <c r="N31" i="6"/>
  <c r="O31" i="6"/>
  <c r="P31" i="6"/>
  <c r="Q31" i="6"/>
  <c r="R31" i="6"/>
  <c r="S31" i="6"/>
  <c r="D86" i="8"/>
  <c r="D87" i="8"/>
  <c r="D88" i="8"/>
  <c r="D89" i="8"/>
  <c r="D90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D81" i="8"/>
  <c r="D82" i="8"/>
  <c r="D83" i="8"/>
  <c r="D84" i="8"/>
  <c r="D85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5" i="8"/>
  <c r="B4" i="8"/>
  <c r="B3" i="8"/>
  <c r="B2" i="8"/>
  <c r="B1" i="8"/>
  <c r="N20" i="5"/>
  <c r="O20" i="5"/>
  <c r="P20" i="5"/>
  <c r="Q20" i="5"/>
  <c r="R20" i="5"/>
  <c r="S20" i="5"/>
  <c r="N29" i="5"/>
  <c r="O29" i="5"/>
  <c r="P29" i="5"/>
  <c r="Q29" i="5"/>
  <c r="R29" i="5"/>
  <c r="S29" i="5"/>
  <c r="N8" i="5"/>
  <c r="O8" i="5"/>
  <c r="P8" i="5"/>
  <c r="Q8" i="5"/>
  <c r="R8" i="5"/>
  <c r="S8" i="5"/>
  <c r="N9" i="5"/>
  <c r="O9" i="5"/>
  <c r="P9" i="5"/>
  <c r="Q9" i="5"/>
  <c r="R9" i="5"/>
  <c r="S9" i="5"/>
  <c r="N3" i="6"/>
  <c r="O3" i="6"/>
  <c r="P3" i="6"/>
  <c r="Q3" i="6"/>
  <c r="R3" i="6"/>
  <c r="S3" i="6"/>
  <c r="N24" i="6"/>
  <c r="O24" i="6"/>
  <c r="P24" i="6"/>
  <c r="Q24" i="6"/>
  <c r="R24" i="6"/>
  <c r="S24" i="6"/>
  <c r="N72" i="6"/>
  <c r="O72" i="6"/>
  <c r="P72" i="6"/>
  <c r="Q72" i="6"/>
  <c r="R72" i="6"/>
  <c r="S72" i="6"/>
  <c r="N6" i="6"/>
  <c r="O6" i="6"/>
  <c r="P6" i="6"/>
  <c r="Q6" i="6"/>
  <c r="R6" i="6"/>
  <c r="S6" i="6"/>
  <c r="N25" i="6"/>
  <c r="O25" i="6"/>
  <c r="P25" i="6"/>
  <c r="Q25" i="6"/>
  <c r="R25" i="6"/>
  <c r="S25" i="6"/>
  <c r="N75" i="6"/>
  <c r="O75" i="6"/>
  <c r="P75" i="6"/>
  <c r="Q75" i="6"/>
  <c r="R75" i="6"/>
  <c r="S75" i="6"/>
  <c r="J61" i="8"/>
  <c r="J62" i="8"/>
  <c r="J63" i="8"/>
  <c r="J64" i="8"/>
  <c r="J65" i="8"/>
  <c r="N12" i="6"/>
  <c r="O12" i="6"/>
  <c r="P12" i="6"/>
  <c r="Q12" i="6"/>
  <c r="R12" i="6"/>
  <c r="S12" i="6"/>
  <c r="N56" i="4"/>
  <c r="O56" i="4"/>
  <c r="P56" i="4"/>
  <c r="Q56" i="4"/>
  <c r="R56" i="4"/>
  <c r="S56" i="4"/>
  <c r="N47" i="4"/>
  <c r="O47" i="4"/>
  <c r="P47" i="4"/>
  <c r="Q47" i="4"/>
  <c r="R47" i="4"/>
  <c r="S47" i="4"/>
  <c r="N5" i="4"/>
  <c r="O5" i="4"/>
  <c r="P5" i="4"/>
  <c r="Q5" i="4"/>
  <c r="R5" i="4"/>
  <c r="S5" i="4"/>
  <c r="N57" i="4"/>
  <c r="O57" i="4"/>
  <c r="P57" i="4"/>
  <c r="Q57" i="4"/>
  <c r="R57" i="4"/>
  <c r="S57" i="4"/>
  <c r="N60" i="6"/>
  <c r="O60" i="6"/>
  <c r="P60" i="6"/>
  <c r="Q60" i="6"/>
  <c r="R60" i="6"/>
  <c r="S60" i="6"/>
  <c r="N13" i="4"/>
  <c r="O13" i="4"/>
  <c r="P13" i="4"/>
  <c r="Q13" i="4"/>
  <c r="R13" i="4"/>
  <c r="S13" i="4"/>
  <c r="N23" i="4"/>
  <c r="O23" i="4"/>
  <c r="P23" i="4"/>
  <c r="Q23" i="4"/>
  <c r="R23" i="4"/>
  <c r="S23" i="4"/>
  <c r="D76" i="8"/>
  <c r="D77" i="8"/>
  <c r="D78" i="8"/>
  <c r="D79" i="8"/>
  <c r="D80" i="8"/>
  <c r="D71" i="8"/>
  <c r="D72" i="8"/>
  <c r="D73" i="8"/>
  <c r="D74" i="8"/>
  <c r="D75" i="8"/>
  <c r="D66" i="8"/>
  <c r="D67" i="8"/>
  <c r="D68" i="8"/>
  <c r="D69" i="8"/>
  <c r="D70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4" i="8"/>
  <c r="F5" i="8"/>
  <c r="F3" i="8"/>
  <c r="F2" i="8"/>
  <c r="F1" i="8"/>
  <c r="N45" i="4"/>
  <c r="O45" i="4"/>
  <c r="P45" i="4"/>
  <c r="Q45" i="4"/>
  <c r="R45" i="4"/>
  <c r="S45" i="4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3" i="8"/>
  <c r="J4" i="8"/>
  <c r="J5" i="8"/>
  <c r="J2" i="8"/>
  <c r="J1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3" i="8"/>
  <c r="H4" i="8"/>
  <c r="H5" i="8"/>
  <c r="H2" i="8"/>
  <c r="H1" i="8"/>
  <c r="N29" i="4"/>
  <c r="O29" i="4"/>
  <c r="P29" i="4"/>
  <c r="Q29" i="4"/>
  <c r="R29" i="4"/>
  <c r="S29" i="4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3" i="8"/>
  <c r="D4" i="8"/>
  <c r="D5" i="8"/>
  <c r="D2" i="8"/>
  <c r="N57" i="5"/>
  <c r="O57" i="5"/>
  <c r="P57" i="5"/>
  <c r="Q57" i="5"/>
  <c r="R57" i="5"/>
  <c r="S57" i="5"/>
  <c r="N5" i="5"/>
  <c r="O5" i="5"/>
  <c r="P5" i="5"/>
  <c r="Q5" i="5"/>
  <c r="R5" i="5"/>
  <c r="S5" i="5"/>
  <c r="N7" i="5"/>
  <c r="O7" i="5"/>
  <c r="P7" i="5"/>
  <c r="Q7" i="5"/>
  <c r="R7" i="5"/>
  <c r="S7" i="5"/>
  <c r="N36" i="5"/>
  <c r="O36" i="5"/>
  <c r="P36" i="5"/>
  <c r="Q36" i="5"/>
  <c r="R36" i="5"/>
  <c r="S36" i="5"/>
  <c r="N63" i="4"/>
  <c r="O63" i="4"/>
  <c r="P63" i="4"/>
  <c r="R63" i="4"/>
  <c r="Q63" i="4"/>
  <c r="S63" i="4"/>
  <c r="N12" i="5"/>
  <c r="O12" i="5"/>
  <c r="P12" i="5"/>
  <c r="R12" i="5"/>
  <c r="Q12" i="5"/>
  <c r="S12" i="5"/>
  <c r="N32" i="6"/>
  <c r="O32" i="6"/>
  <c r="P32" i="6"/>
  <c r="R32" i="6"/>
  <c r="Q32" i="6"/>
  <c r="S32" i="6"/>
  <c r="N22" i="6"/>
  <c r="O22" i="6"/>
  <c r="P22" i="6"/>
  <c r="R22" i="6"/>
  <c r="Q22" i="6"/>
  <c r="S22" i="6"/>
  <c r="N18" i="6"/>
  <c r="O18" i="6"/>
  <c r="P18" i="6"/>
  <c r="R18" i="6"/>
  <c r="Q18" i="6"/>
  <c r="S18" i="6"/>
  <c r="N27" i="5"/>
  <c r="O27" i="5"/>
  <c r="P27" i="5"/>
  <c r="R27" i="5"/>
  <c r="Q27" i="5"/>
  <c r="S27" i="5"/>
  <c r="N58" i="4"/>
  <c r="O58" i="4"/>
  <c r="P58" i="4"/>
  <c r="R58" i="4"/>
  <c r="Q58" i="4"/>
  <c r="S58" i="4"/>
  <c r="N44" i="5"/>
  <c r="N10" i="5"/>
  <c r="N33" i="5"/>
  <c r="N28" i="5"/>
  <c r="N58" i="5"/>
  <c r="N24" i="5"/>
  <c r="N15" i="5"/>
  <c r="N55" i="5"/>
  <c r="N47" i="5"/>
  <c r="N61" i="5"/>
  <c r="N38" i="5"/>
  <c r="N25" i="5"/>
  <c r="N68" i="5"/>
  <c r="N40" i="5"/>
  <c r="N48" i="5"/>
  <c r="N11" i="5"/>
  <c r="N4" i="5"/>
  <c r="N18" i="5"/>
  <c r="N22" i="5"/>
  <c r="N31" i="5"/>
  <c r="N59" i="5"/>
  <c r="N46" i="5"/>
  <c r="N49" i="5"/>
  <c r="N23" i="5"/>
  <c r="N43" i="5"/>
  <c r="N51" i="5"/>
  <c r="N41" i="5"/>
  <c r="N13" i="5"/>
  <c r="N32" i="5"/>
  <c r="N35" i="5"/>
  <c r="N30" i="5"/>
  <c r="N3" i="5"/>
  <c r="N42" i="5"/>
  <c r="N21" i="5"/>
  <c r="N63" i="5"/>
  <c r="N52" i="5"/>
  <c r="N56" i="5"/>
  <c r="N17" i="5"/>
  <c r="N45" i="5"/>
  <c r="N26" i="5"/>
  <c r="N37" i="5"/>
  <c r="N67" i="5"/>
  <c r="N19" i="5"/>
  <c r="N34" i="5"/>
  <c r="N14" i="5"/>
  <c r="N6" i="5"/>
  <c r="N60" i="5"/>
  <c r="O44" i="5"/>
  <c r="O10" i="5"/>
  <c r="O33" i="5"/>
  <c r="O28" i="5"/>
  <c r="O58" i="5"/>
  <c r="O24" i="5"/>
  <c r="O15" i="5"/>
  <c r="O55" i="5"/>
  <c r="O47" i="5"/>
  <c r="O61" i="5"/>
  <c r="O38" i="5"/>
  <c r="O25" i="5"/>
  <c r="O68" i="5"/>
  <c r="O40" i="5"/>
  <c r="O48" i="5"/>
  <c r="O11" i="5"/>
  <c r="O4" i="5"/>
  <c r="O18" i="5"/>
  <c r="O22" i="5"/>
  <c r="O31" i="5"/>
  <c r="O59" i="5"/>
  <c r="O46" i="5"/>
  <c r="O49" i="5"/>
  <c r="O23" i="5"/>
  <c r="O43" i="5"/>
  <c r="O51" i="5"/>
  <c r="O41" i="5"/>
  <c r="O13" i="5"/>
  <c r="O32" i="5"/>
  <c r="O35" i="5"/>
  <c r="O30" i="5"/>
  <c r="O3" i="5"/>
  <c r="O42" i="5"/>
  <c r="O21" i="5"/>
  <c r="O63" i="5"/>
  <c r="O52" i="5"/>
  <c r="O56" i="5"/>
  <c r="O17" i="5"/>
  <c r="O45" i="5"/>
  <c r="O26" i="5"/>
  <c r="O37" i="5"/>
  <c r="O67" i="5"/>
  <c r="O19" i="5"/>
  <c r="O34" i="5"/>
  <c r="O14" i="5"/>
  <c r="O6" i="5"/>
  <c r="O60" i="5"/>
  <c r="P44" i="5"/>
  <c r="P10" i="5"/>
  <c r="P33" i="5"/>
  <c r="P28" i="5"/>
  <c r="P58" i="5"/>
  <c r="P24" i="5"/>
  <c r="P15" i="5"/>
  <c r="P55" i="5"/>
  <c r="P47" i="5"/>
  <c r="P61" i="5"/>
  <c r="P38" i="5"/>
  <c r="P25" i="5"/>
  <c r="P68" i="5"/>
  <c r="P40" i="5"/>
  <c r="P48" i="5"/>
  <c r="P11" i="5"/>
  <c r="P4" i="5"/>
  <c r="P18" i="5"/>
  <c r="P22" i="5"/>
  <c r="P31" i="5"/>
  <c r="P59" i="5"/>
  <c r="P46" i="5"/>
  <c r="P49" i="5"/>
  <c r="P23" i="5"/>
  <c r="P43" i="5"/>
  <c r="P51" i="5"/>
  <c r="P41" i="5"/>
  <c r="P13" i="5"/>
  <c r="P32" i="5"/>
  <c r="P35" i="5"/>
  <c r="P30" i="5"/>
  <c r="P3" i="5"/>
  <c r="P42" i="5"/>
  <c r="P21" i="5"/>
  <c r="P63" i="5"/>
  <c r="P52" i="5"/>
  <c r="P56" i="5"/>
  <c r="P17" i="5"/>
  <c r="P45" i="5"/>
  <c r="P26" i="5"/>
  <c r="P37" i="5"/>
  <c r="P67" i="5"/>
  <c r="P19" i="5"/>
  <c r="P34" i="5"/>
  <c r="P14" i="5"/>
  <c r="P6" i="5"/>
  <c r="P60" i="5"/>
  <c r="R44" i="5"/>
  <c r="R10" i="5"/>
  <c r="R33" i="5"/>
  <c r="R28" i="5"/>
  <c r="R58" i="5"/>
  <c r="R24" i="5"/>
  <c r="R15" i="5"/>
  <c r="R55" i="5"/>
  <c r="R47" i="5"/>
  <c r="R61" i="5"/>
  <c r="R38" i="5"/>
  <c r="R25" i="5"/>
  <c r="R68" i="5"/>
  <c r="R40" i="5"/>
  <c r="R48" i="5"/>
  <c r="R11" i="5"/>
  <c r="R4" i="5"/>
  <c r="R18" i="5"/>
  <c r="R22" i="5"/>
  <c r="R31" i="5"/>
  <c r="R59" i="5"/>
  <c r="R46" i="5"/>
  <c r="R49" i="5"/>
  <c r="R23" i="5"/>
  <c r="R43" i="5"/>
  <c r="R51" i="5"/>
  <c r="R41" i="5"/>
  <c r="R13" i="5"/>
  <c r="R32" i="5"/>
  <c r="R35" i="5"/>
  <c r="R30" i="5"/>
  <c r="R3" i="5"/>
  <c r="R42" i="5"/>
  <c r="R21" i="5"/>
  <c r="R63" i="5"/>
  <c r="R52" i="5"/>
  <c r="R56" i="5"/>
  <c r="R17" i="5"/>
  <c r="R45" i="5"/>
  <c r="R26" i="5"/>
  <c r="R37" i="5"/>
  <c r="R67" i="5"/>
  <c r="R19" i="5"/>
  <c r="R34" i="5"/>
  <c r="R14" i="5"/>
  <c r="R6" i="5"/>
  <c r="R60" i="5"/>
  <c r="Q44" i="5"/>
  <c r="Q10" i="5"/>
  <c r="Q33" i="5"/>
  <c r="Q28" i="5"/>
  <c r="Q58" i="5"/>
  <c r="Q24" i="5"/>
  <c r="Q15" i="5"/>
  <c r="Q55" i="5"/>
  <c r="Q47" i="5"/>
  <c r="Q61" i="5"/>
  <c r="Q38" i="5"/>
  <c r="Q25" i="5"/>
  <c r="Q68" i="5"/>
  <c r="Q40" i="5"/>
  <c r="Q48" i="5"/>
  <c r="Q11" i="5"/>
  <c r="Q4" i="5"/>
  <c r="Q18" i="5"/>
  <c r="Q22" i="5"/>
  <c r="Q31" i="5"/>
  <c r="Q59" i="5"/>
  <c r="Q46" i="5"/>
  <c r="Q49" i="5"/>
  <c r="Q23" i="5"/>
  <c r="Q43" i="5"/>
  <c r="Q51" i="5"/>
  <c r="Q41" i="5"/>
  <c r="Q13" i="5"/>
  <c r="Q32" i="5"/>
  <c r="Q35" i="5"/>
  <c r="Q30" i="5"/>
  <c r="Q3" i="5"/>
  <c r="Q42" i="5"/>
  <c r="Q21" i="5"/>
  <c r="Q63" i="5"/>
  <c r="Q52" i="5"/>
  <c r="Q56" i="5"/>
  <c r="Q17" i="5"/>
  <c r="Q45" i="5"/>
  <c r="Q26" i="5"/>
  <c r="Q37" i="5"/>
  <c r="Q67" i="5"/>
  <c r="Q19" i="5"/>
  <c r="Q34" i="5"/>
  <c r="Q14" i="5"/>
  <c r="Q6" i="5"/>
  <c r="Q60" i="5"/>
  <c r="S44" i="5"/>
  <c r="S10" i="5"/>
  <c r="S33" i="5"/>
  <c r="S28" i="5"/>
  <c r="S58" i="5"/>
  <c r="S24" i="5"/>
  <c r="S15" i="5"/>
  <c r="S55" i="5"/>
  <c r="S47" i="5"/>
  <c r="S61" i="5"/>
  <c r="S38" i="5"/>
  <c r="S25" i="5"/>
  <c r="S68" i="5"/>
  <c r="S40" i="5"/>
  <c r="S48" i="5"/>
  <c r="S11" i="5"/>
  <c r="S4" i="5"/>
  <c r="S18" i="5"/>
  <c r="S22" i="5"/>
  <c r="S31" i="5"/>
  <c r="S59" i="5"/>
  <c r="S46" i="5"/>
  <c r="S49" i="5"/>
  <c r="S23" i="5"/>
  <c r="S43" i="5"/>
  <c r="S51" i="5"/>
  <c r="S41" i="5"/>
  <c r="S13" i="5"/>
  <c r="S32" i="5"/>
  <c r="S35" i="5"/>
  <c r="S30" i="5"/>
  <c r="S3" i="5"/>
  <c r="S42" i="5"/>
  <c r="S21" i="5"/>
  <c r="S63" i="5"/>
  <c r="S52" i="5"/>
  <c r="S56" i="5"/>
  <c r="S17" i="5"/>
  <c r="S45" i="5"/>
  <c r="S26" i="5"/>
  <c r="S37" i="5"/>
  <c r="S67" i="5"/>
  <c r="S19" i="5"/>
  <c r="S34" i="5"/>
  <c r="S14" i="5"/>
  <c r="S6" i="5"/>
  <c r="S60" i="5"/>
  <c r="N37" i="4"/>
  <c r="O37" i="4"/>
  <c r="P37" i="4"/>
  <c r="R37" i="4"/>
  <c r="Q37" i="4"/>
  <c r="S37" i="4"/>
  <c r="N51" i="4"/>
  <c r="N32" i="4"/>
  <c r="N52" i="4"/>
  <c r="N12" i="4"/>
  <c r="N31" i="4"/>
  <c r="N41" i="4"/>
  <c r="N9" i="4"/>
  <c r="N21" i="4"/>
  <c r="N27" i="4"/>
  <c r="N46" i="4"/>
  <c r="N61" i="4"/>
  <c r="N18" i="4"/>
  <c r="N50" i="4"/>
  <c r="N59" i="4"/>
  <c r="N17" i="4"/>
  <c r="N28" i="4"/>
  <c r="N42" i="4"/>
  <c r="N43" i="4"/>
  <c r="N39" i="4"/>
  <c r="N24" i="4"/>
  <c r="N49" i="4"/>
  <c r="N4" i="4"/>
  <c r="N34" i="4"/>
  <c r="N44" i="4"/>
  <c r="N11" i="4"/>
  <c r="N6" i="4"/>
  <c r="N60" i="4"/>
  <c r="N10" i="4"/>
  <c r="N8" i="4"/>
  <c r="N55" i="4"/>
  <c r="N25" i="4"/>
  <c r="N22" i="4"/>
  <c r="N36" i="4"/>
  <c r="N16" i="4"/>
  <c r="N40" i="4"/>
  <c r="N15" i="4"/>
  <c r="N33" i="4"/>
  <c r="N26" i="4"/>
  <c r="N7" i="4"/>
  <c r="N19" i="4"/>
  <c r="N53" i="4"/>
  <c r="N14" i="4"/>
  <c r="N48" i="4"/>
  <c r="N3" i="4"/>
  <c r="N20" i="4"/>
  <c r="O51" i="4"/>
  <c r="O32" i="4"/>
  <c r="O52" i="4"/>
  <c r="O12" i="4"/>
  <c r="O31" i="4"/>
  <c r="O41" i="4"/>
  <c r="O9" i="4"/>
  <c r="O21" i="4"/>
  <c r="O27" i="4"/>
  <c r="O46" i="4"/>
  <c r="O61" i="4"/>
  <c r="O18" i="4"/>
  <c r="O50" i="4"/>
  <c r="O59" i="4"/>
  <c r="O17" i="4"/>
  <c r="O28" i="4"/>
  <c r="O42" i="4"/>
  <c r="O43" i="4"/>
  <c r="O39" i="4"/>
  <c r="O24" i="4"/>
  <c r="O49" i="4"/>
  <c r="O4" i="4"/>
  <c r="O34" i="4"/>
  <c r="O44" i="4"/>
  <c r="O11" i="4"/>
  <c r="O6" i="4"/>
  <c r="O60" i="4"/>
  <c r="O10" i="4"/>
  <c r="O8" i="4"/>
  <c r="O55" i="4"/>
  <c r="O25" i="4"/>
  <c r="O22" i="4"/>
  <c r="O36" i="4"/>
  <c r="O16" i="4"/>
  <c r="O40" i="4"/>
  <c r="O15" i="4"/>
  <c r="O33" i="4"/>
  <c r="O26" i="4"/>
  <c r="O7" i="4"/>
  <c r="O19" i="4"/>
  <c r="O53" i="4"/>
  <c r="O14" i="4"/>
  <c r="O48" i="4"/>
  <c r="O3" i="4"/>
  <c r="O20" i="4"/>
  <c r="P51" i="4"/>
  <c r="P32" i="4"/>
  <c r="P52" i="4"/>
  <c r="P12" i="4"/>
  <c r="P31" i="4"/>
  <c r="P41" i="4"/>
  <c r="P9" i="4"/>
  <c r="P21" i="4"/>
  <c r="P27" i="4"/>
  <c r="P46" i="4"/>
  <c r="P61" i="4"/>
  <c r="P18" i="4"/>
  <c r="P50" i="4"/>
  <c r="P59" i="4"/>
  <c r="P17" i="4"/>
  <c r="P28" i="4"/>
  <c r="P42" i="4"/>
  <c r="P43" i="4"/>
  <c r="P39" i="4"/>
  <c r="P24" i="4"/>
  <c r="P49" i="4"/>
  <c r="P4" i="4"/>
  <c r="P34" i="4"/>
  <c r="P44" i="4"/>
  <c r="P11" i="4"/>
  <c r="P6" i="4"/>
  <c r="P60" i="4"/>
  <c r="P10" i="4"/>
  <c r="P8" i="4"/>
  <c r="P55" i="4"/>
  <c r="P25" i="4"/>
  <c r="P22" i="4"/>
  <c r="P36" i="4"/>
  <c r="P16" i="4"/>
  <c r="P40" i="4"/>
  <c r="P15" i="4"/>
  <c r="P33" i="4"/>
  <c r="P26" i="4"/>
  <c r="P7" i="4"/>
  <c r="P19" i="4"/>
  <c r="P53" i="4"/>
  <c r="P14" i="4"/>
  <c r="P48" i="4"/>
  <c r="P3" i="4"/>
  <c r="P20" i="4"/>
  <c r="R51" i="4"/>
  <c r="R32" i="4"/>
  <c r="R52" i="4"/>
  <c r="R12" i="4"/>
  <c r="R31" i="4"/>
  <c r="R41" i="4"/>
  <c r="R9" i="4"/>
  <c r="R21" i="4"/>
  <c r="R27" i="4"/>
  <c r="R46" i="4"/>
  <c r="R61" i="4"/>
  <c r="R18" i="4"/>
  <c r="R50" i="4"/>
  <c r="R59" i="4"/>
  <c r="R17" i="4"/>
  <c r="R28" i="4"/>
  <c r="R42" i="4"/>
  <c r="R43" i="4"/>
  <c r="R39" i="4"/>
  <c r="R24" i="4"/>
  <c r="R49" i="4"/>
  <c r="R4" i="4"/>
  <c r="R34" i="4"/>
  <c r="R44" i="4"/>
  <c r="R11" i="4"/>
  <c r="R6" i="4"/>
  <c r="R60" i="4"/>
  <c r="R10" i="4"/>
  <c r="R8" i="4"/>
  <c r="R55" i="4"/>
  <c r="R25" i="4"/>
  <c r="R22" i="4"/>
  <c r="R36" i="4"/>
  <c r="R16" i="4"/>
  <c r="R40" i="4"/>
  <c r="R15" i="4"/>
  <c r="R33" i="4"/>
  <c r="R26" i="4"/>
  <c r="R7" i="4"/>
  <c r="R19" i="4"/>
  <c r="R53" i="4"/>
  <c r="R14" i="4"/>
  <c r="R48" i="4"/>
  <c r="R3" i="4"/>
  <c r="R20" i="4"/>
  <c r="Q51" i="4"/>
  <c r="Q32" i="4"/>
  <c r="Q52" i="4"/>
  <c r="Q12" i="4"/>
  <c r="Q31" i="4"/>
  <c r="Q41" i="4"/>
  <c r="Q9" i="4"/>
  <c r="Q21" i="4"/>
  <c r="Q27" i="4"/>
  <c r="Q46" i="4"/>
  <c r="Q61" i="4"/>
  <c r="Q18" i="4"/>
  <c r="Q50" i="4"/>
  <c r="Q59" i="4"/>
  <c r="Q17" i="4"/>
  <c r="Q28" i="4"/>
  <c r="Q42" i="4"/>
  <c r="Q43" i="4"/>
  <c r="Q39" i="4"/>
  <c r="Q24" i="4"/>
  <c r="Q49" i="4"/>
  <c r="Q4" i="4"/>
  <c r="Q34" i="4"/>
  <c r="Q44" i="4"/>
  <c r="Q11" i="4"/>
  <c r="Q6" i="4"/>
  <c r="Q60" i="4"/>
  <c r="Q10" i="4"/>
  <c r="Q8" i="4"/>
  <c r="Q55" i="4"/>
  <c r="Q25" i="4"/>
  <c r="Q22" i="4"/>
  <c r="Q36" i="4"/>
  <c r="Q16" i="4"/>
  <c r="Q40" i="4"/>
  <c r="Q15" i="4"/>
  <c r="Q33" i="4"/>
  <c r="Q26" i="4"/>
  <c r="Q7" i="4"/>
  <c r="Q19" i="4"/>
  <c r="Q53" i="4"/>
  <c r="Q14" i="4"/>
  <c r="Q48" i="4"/>
  <c r="Q3" i="4"/>
  <c r="Q20" i="4"/>
  <c r="S51" i="4"/>
  <c r="S32" i="4"/>
  <c r="S52" i="4"/>
  <c r="S12" i="4"/>
  <c r="S31" i="4"/>
  <c r="S41" i="4"/>
  <c r="S9" i="4"/>
  <c r="S21" i="4"/>
  <c r="S27" i="4"/>
  <c r="S46" i="4"/>
  <c r="S61" i="4"/>
  <c r="S18" i="4"/>
  <c r="S50" i="4"/>
  <c r="S59" i="4"/>
  <c r="S17" i="4"/>
  <c r="S28" i="4"/>
  <c r="S42" i="4"/>
  <c r="S43" i="4"/>
  <c r="S39" i="4"/>
  <c r="S24" i="4"/>
  <c r="S49" i="4"/>
  <c r="S4" i="4"/>
  <c r="S34" i="4"/>
  <c r="S44" i="4"/>
  <c r="S11" i="4"/>
  <c r="S6" i="4"/>
  <c r="S60" i="4"/>
  <c r="S10" i="4"/>
  <c r="S8" i="4"/>
  <c r="S55" i="4"/>
  <c r="S25" i="4"/>
  <c r="S22" i="4"/>
  <c r="S36" i="4"/>
  <c r="S16" i="4"/>
  <c r="S40" i="4"/>
  <c r="S15" i="4"/>
  <c r="S33" i="4"/>
  <c r="S26" i="4"/>
  <c r="S7" i="4"/>
  <c r="S19" i="4"/>
  <c r="S53" i="4"/>
  <c r="S14" i="4"/>
  <c r="S48" i="4"/>
  <c r="S3" i="4"/>
  <c r="S20" i="4"/>
  <c r="N34" i="6"/>
  <c r="O34" i="6"/>
  <c r="P34" i="6"/>
  <c r="R34" i="6"/>
  <c r="Q34" i="6"/>
  <c r="S34" i="6"/>
  <c r="N27" i="6"/>
  <c r="N14" i="6"/>
  <c r="N8" i="6"/>
  <c r="N44" i="6"/>
  <c r="N63" i="6"/>
  <c r="N33" i="6"/>
  <c r="N49" i="6"/>
  <c r="N39" i="6"/>
  <c r="N50" i="6"/>
  <c r="N55" i="6"/>
  <c r="N40" i="6"/>
  <c r="N19" i="6"/>
  <c r="N10" i="6"/>
  <c r="N73" i="6"/>
  <c r="N20" i="6"/>
  <c r="N56" i="6"/>
  <c r="N47" i="6"/>
  <c r="N13" i="6"/>
  <c r="N21" i="6"/>
  <c r="N4" i="6"/>
  <c r="N53" i="6"/>
  <c r="N70" i="6"/>
  <c r="N26" i="6"/>
  <c r="N67" i="6"/>
  <c r="N38" i="6"/>
  <c r="N28" i="6"/>
  <c r="N30" i="6"/>
  <c r="N48" i="6"/>
  <c r="N15" i="6"/>
  <c r="N54" i="6"/>
  <c r="N7" i="6"/>
  <c r="N51" i="6"/>
  <c r="N5" i="6"/>
  <c r="N74" i="6"/>
  <c r="N42" i="6"/>
  <c r="N23" i="6"/>
  <c r="N35" i="6"/>
  <c r="N16" i="6"/>
  <c r="N9" i="6"/>
  <c r="N37" i="6"/>
  <c r="N43" i="6"/>
  <c r="N11" i="6"/>
  <c r="N46" i="6"/>
  <c r="N36" i="6"/>
  <c r="N64" i="6"/>
  <c r="O27" i="6"/>
  <c r="O14" i="6"/>
  <c r="O8" i="6"/>
  <c r="O44" i="6"/>
  <c r="O63" i="6"/>
  <c r="O33" i="6"/>
  <c r="O49" i="6"/>
  <c r="O39" i="6"/>
  <c r="O50" i="6"/>
  <c r="O55" i="6"/>
  <c r="O40" i="6"/>
  <c r="O19" i="6"/>
  <c r="O10" i="6"/>
  <c r="O73" i="6"/>
  <c r="O20" i="6"/>
  <c r="O56" i="6"/>
  <c r="O47" i="6"/>
  <c r="O13" i="6"/>
  <c r="O21" i="6"/>
  <c r="O4" i="6"/>
  <c r="O53" i="6"/>
  <c r="O70" i="6"/>
  <c r="O26" i="6"/>
  <c r="O67" i="6"/>
  <c r="O38" i="6"/>
  <c r="O28" i="6"/>
  <c r="O30" i="6"/>
  <c r="O48" i="6"/>
  <c r="O15" i="6"/>
  <c r="O54" i="6"/>
  <c r="O7" i="6"/>
  <c r="O51" i="6"/>
  <c r="O5" i="6"/>
  <c r="O74" i="6"/>
  <c r="O42" i="6"/>
  <c r="O23" i="6"/>
  <c r="O35" i="6"/>
  <c r="O16" i="6"/>
  <c r="O9" i="6"/>
  <c r="O37" i="6"/>
  <c r="O43" i="6"/>
  <c r="O11" i="6"/>
  <c r="O46" i="6"/>
  <c r="O36" i="6"/>
  <c r="O64" i="6"/>
  <c r="P27" i="6"/>
  <c r="P14" i="6"/>
  <c r="P8" i="6"/>
  <c r="P44" i="6"/>
  <c r="P63" i="6"/>
  <c r="P33" i="6"/>
  <c r="P49" i="6"/>
  <c r="P39" i="6"/>
  <c r="P50" i="6"/>
  <c r="P55" i="6"/>
  <c r="P40" i="6"/>
  <c r="P19" i="6"/>
  <c r="P10" i="6"/>
  <c r="P73" i="6"/>
  <c r="P20" i="6"/>
  <c r="P56" i="6"/>
  <c r="P47" i="6"/>
  <c r="P13" i="6"/>
  <c r="P21" i="6"/>
  <c r="P4" i="6"/>
  <c r="P53" i="6"/>
  <c r="P70" i="6"/>
  <c r="P26" i="6"/>
  <c r="P67" i="6"/>
  <c r="P38" i="6"/>
  <c r="P28" i="6"/>
  <c r="P30" i="6"/>
  <c r="P48" i="6"/>
  <c r="P15" i="6"/>
  <c r="P54" i="6"/>
  <c r="P7" i="6"/>
  <c r="P51" i="6"/>
  <c r="P5" i="6"/>
  <c r="P74" i="6"/>
  <c r="P42" i="6"/>
  <c r="P23" i="6"/>
  <c r="P35" i="6"/>
  <c r="P16" i="6"/>
  <c r="P9" i="6"/>
  <c r="P37" i="6"/>
  <c r="P43" i="6"/>
  <c r="P11" i="6"/>
  <c r="P46" i="6"/>
  <c r="P36" i="6"/>
  <c r="P64" i="6"/>
  <c r="R27" i="6"/>
  <c r="R14" i="6"/>
  <c r="R8" i="6"/>
  <c r="R44" i="6"/>
  <c r="R63" i="6"/>
  <c r="R33" i="6"/>
  <c r="R49" i="6"/>
  <c r="R39" i="6"/>
  <c r="R50" i="6"/>
  <c r="R55" i="6"/>
  <c r="R40" i="6"/>
  <c r="R19" i="6"/>
  <c r="R10" i="6"/>
  <c r="R73" i="6"/>
  <c r="R20" i="6"/>
  <c r="R56" i="6"/>
  <c r="R47" i="6"/>
  <c r="R13" i="6"/>
  <c r="R21" i="6"/>
  <c r="R4" i="6"/>
  <c r="R53" i="6"/>
  <c r="R70" i="6"/>
  <c r="R26" i="6"/>
  <c r="R67" i="6"/>
  <c r="R38" i="6"/>
  <c r="R28" i="6"/>
  <c r="R30" i="6"/>
  <c r="R48" i="6"/>
  <c r="R15" i="6"/>
  <c r="R54" i="6"/>
  <c r="R7" i="6"/>
  <c r="R51" i="6"/>
  <c r="R5" i="6"/>
  <c r="R74" i="6"/>
  <c r="R42" i="6"/>
  <c r="R23" i="6"/>
  <c r="R35" i="6"/>
  <c r="R16" i="6"/>
  <c r="R9" i="6"/>
  <c r="R37" i="6"/>
  <c r="R43" i="6"/>
  <c r="R11" i="6"/>
  <c r="R46" i="6"/>
  <c r="R36" i="6"/>
  <c r="R64" i="6"/>
  <c r="Q27" i="6"/>
  <c r="Q14" i="6"/>
  <c r="Q8" i="6"/>
  <c r="Q44" i="6"/>
  <c r="Q63" i="6"/>
  <c r="Q33" i="6"/>
  <c r="Q49" i="6"/>
  <c r="Q39" i="6"/>
  <c r="Q50" i="6"/>
  <c r="Q55" i="6"/>
  <c r="Q40" i="6"/>
  <c r="Q19" i="6"/>
  <c r="Q10" i="6"/>
  <c r="Q73" i="6"/>
  <c r="Q20" i="6"/>
  <c r="Q56" i="6"/>
  <c r="Q47" i="6"/>
  <c r="Q13" i="6"/>
  <c r="Q21" i="6"/>
  <c r="Q4" i="6"/>
  <c r="Q53" i="6"/>
  <c r="Q70" i="6"/>
  <c r="Q26" i="6"/>
  <c r="Q67" i="6"/>
  <c r="Q38" i="6"/>
  <c r="Q28" i="6"/>
  <c r="Q30" i="6"/>
  <c r="Q48" i="6"/>
  <c r="Q15" i="6"/>
  <c r="Q54" i="6"/>
  <c r="Q7" i="6"/>
  <c r="Q51" i="6"/>
  <c r="Q5" i="6"/>
  <c r="Q74" i="6"/>
  <c r="Q42" i="6"/>
  <c r="Q23" i="6"/>
  <c r="Q35" i="6"/>
  <c r="Q16" i="6"/>
  <c r="Q9" i="6"/>
  <c r="Q37" i="6"/>
  <c r="Q43" i="6"/>
  <c r="Q11" i="6"/>
  <c r="Q46" i="6"/>
  <c r="Q36" i="6"/>
  <c r="Q64" i="6"/>
  <c r="S27" i="6"/>
  <c r="S14" i="6"/>
  <c r="S8" i="6"/>
  <c r="S44" i="6"/>
  <c r="S63" i="6"/>
  <c r="S33" i="6"/>
  <c r="S49" i="6"/>
  <c r="S39" i="6"/>
  <c r="S50" i="6"/>
  <c r="S55" i="6"/>
  <c r="S40" i="6"/>
  <c r="S19" i="6"/>
  <c r="S10" i="6"/>
  <c r="S73" i="6"/>
  <c r="S20" i="6"/>
  <c r="S56" i="6"/>
  <c r="S47" i="6"/>
  <c r="S13" i="6"/>
  <c r="S21" i="6"/>
  <c r="S4" i="6"/>
  <c r="S53" i="6"/>
  <c r="S70" i="6"/>
  <c r="S26" i="6"/>
  <c r="S67" i="6"/>
  <c r="S38" i="6"/>
  <c r="S28" i="6"/>
  <c r="S30" i="6"/>
  <c r="S48" i="6"/>
  <c r="S15" i="6"/>
  <c r="S54" i="6"/>
  <c r="S7" i="6"/>
  <c r="S51" i="6"/>
  <c r="S5" i="6"/>
  <c r="S74" i="6"/>
  <c r="S42" i="6"/>
  <c r="S23" i="6"/>
  <c r="S35" i="6"/>
  <c r="S16" i="6"/>
  <c r="S9" i="6"/>
  <c r="S37" i="6"/>
  <c r="S43" i="6"/>
  <c r="S11" i="6"/>
  <c r="S46" i="6"/>
  <c r="S36" i="6"/>
  <c r="S64" i="6"/>
  <c r="AC62" i="5" l="1"/>
  <c r="AC50" i="5"/>
  <c r="AC53" i="5"/>
  <c r="AC66" i="5"/>
  <c r="AC65" i="5"/>
  <c r="AA50" i="5"/>
  <c r="AA65" i="5"/>
  <c r="AA66" i="5"/>
  <c r="AA62" i="5"/>
  <c r="AA53" i="5"/>
  <c r="AB62" i="5"/>
  <c r="AB66" i="5"/>
  <c r="AB53" i="5"/>
  <c r="AB50" i="5"/>
  <c r="AB65" i="5"/>
  <c r="Z50" i="5"/>
  <c r="Z66" i="5"/>
  <c r="Z53" i="5"/>
  <c r="Z62" i="5"/>
  <c r="Z65" i="5"/>
  <c r="X65" i="5" s="1"/>
  <c r="Y65" i="5" s="1"/>
  <c r="W53" i="5"/>
  <c r="W50" i="5"/>
  <c r="W66" i="5"/>
  <c r="W65" i="5"/>
  <c r="W62" i="5"/>
  <c r="V66" i="5"/>
  <c r="V53" i="5"/>
  <c r="V50" i="5"/>
  <c r="V62" i="5"/>
  <c r="V65" i="5"/>
  <c r="AB69" i="6"/>
  <c r="AB41" i="6"/>
  <c r="AB66" i="6"/>
  <c r="AB71" i="6"/>
  <c r="AB68" i="6"/>
  <c r="AB59" i="6"/>
  <c r="AB76" i="6"/>
  <c r="AB62" i="6"/>
  <c r="Z59" i="6"/>
  <c r="Z76" i="6"/>
  <c r="Z71" i="6"/>
  <c r="Z62" i="6"/>
  <c r="Z66" i="6"/>
  <c r="Z68" i="6"/>
  <c r="Z69" i="6"/>
  <c r="Z41" i="6"/>
  <c r="W66" i="6"/>
  <c r="W69" i="6"/>
  <c r="W41" i="6"/>
  <c r="W59" i="6"/>
  <c r="W68" i="6"/>
  <c r="W71" i="6"/>
  <c r="W76" i="6"/>
  <c r="W62" i="6"/>
  <c r="V69" i="6"/>
  <c r="V59" i="6"/>
  <c r="V41" i="6"/>
  <c r="V62" i="6"/>
  <c r="V71" i="6"/>
  <c r="V76" i="6"/>
  <c r="V68" i="6"/>
  <c r="V66" i="6"/>
  <c r="AC71" i="6"/>
  <c r="AC59" i="6"/>
  <c r="AC62" i="6"/>
  <c r="AC68" i="6"/>
  <c r="AC41" i="6"/>
  <c r="AC66" i="6"/>
  <c r="AC69" i="6"/>
  <c r="AC76" i="6"/>
  <c r="AA76" i="6"/>
  <c r="AA68" i="6"/>
  <c r="AA41" i="6"/>
  <c r="AA71" i="6"/>
  <c r="AA66" i="6"/>
  <c r="AA62" i="6"/>
  <c r="AA59" i="6"/>
  <c r="AA69" i="6"/>
  <c r="AB95" i="3"/>
  <c r="AB87" i="3"/>
  <c r="AB74" i="3"/>
  <c r="AB75" i="3"/>
  <c r="AB48" i="3"/>
  <c r="AB76" i="3"/>
  <c r="AB94" i="3"/>
  <c r="AB83" i="3"/>
  <c r="AB14" i="3"/>
  <c r="AB80" i="3"/>
  <c r="AB51" i="3"/>
  <c r="AB81" i="3"/>
  <c r="AB92" i="3"/>
  <c r="AB93" i="3"/>
  <c r="AB88" i="3"/>
  <c r="AB18" i="3"/>
  <c r="W80" i="3"/>
  <c r="W76" i="3"/>
  <c r="W88" i="3"/>
  <c r="W93" i="3"/>
  <c r="W95" i="3"/>
  <c r="W75" i="3"/>
  <c r="W74" i="3"/>
  <c r="W14" i="3"/>
  <c r="W48" i="3"/>
  <c r="W92" i="3"/>
  <c r="W51" i="3"/>
  <c r="W81" i="3"/>
  <c r="W94" i="3"/>
  <c r="W83" i="3"/>
  <c r="W18" i="3"/>
  <c r="W87" i="3"/>
  <c r="AA95" i="3"/>
  <c r="AA92" i="3"/>
  <c r="AA88" i="3"/>
  <c r="AA87" i="3"/>
  <c r="AA18" i="3"/>
  <c r="AA14" i="3"/>
  <c r="AA51" i="3"/>
  <c r="AA76" i="3"/>
  <c r="AA83" i="3"/>
  <c r="AA94" i="3"/>
  <c r="AA80" i="3"/>
  <c r="AA81" i="3"/>
  <c r="AA93" i="3"/>
  <c r="AA48" i="3"/>
  <c r="AA74" i="3"/>
  <c r="AA75" i="3"/>
  <c r="V51" i="3"/>
  <c r="V80" i="3"/>
  <c r="V48" i="3"/>
  <c r="V75" i="3"/>
  <c r="V92" i="3"/>
  <c r="V94" i="3"/>
  <c r="V81" i="3"/>
  <c r="V74" i="3"/>
  <c r="V14" i="3"/>
  <c r="V88" i="3"/>
  <c r="V76" i="3"/>
  <c r="V87" i="3"/>
  <c r="V93" i="3"/>
  <c r="V95" i="3"/>
  <c r="V83" i="3"/>
  <c r="V18" i="3"/>
  <c r="AC48" i="3"/>
  <c r="AC14" i="3"/>
  <c r="AC80" i="3"/>
  <c r="AC93" i="3"/>
  <c r="AC51" i="3"/>
  <c r="AC75" i="3"/>
  <c r="AC76" i="3"/>
  <c r="AC94" i="3"/>
  <c r="AC88" i="3"/>
  <c r="AC74" i="3"/>
  <c r="AC87" i="3"/>
  <c r="AC95" i="3"/>
  <c r="AC83" i="3"/>
  <c r="AC92" i="3"/>
  <c r="AC18" i="3"/>
  <c r="AC81" i="3"/>
  <c r="Z93" i="3"/>
  <c r="Z48" i="3"/>
  <c r="X48" i="3" s="1"/>
  <c r="Y48" i="3" s="1"/>
  <c r="Z76" i="3"/>
  <c r="Z83" i="3"/>
  <c r="X83" i="3" s="1"/>
  <c r="Y83" i="3" s="1"/>
  <c r="Z51" i="3"/>
  <c r="Z74" i="3"/>
  <c r="Z75" i="3"/>
  <c r="Z92" i="3"/>
  <c r="Z94" i="3"/>
  <c r="Z81" i="3"/>
  <c r="Z87" i="3"/>
  <c r="Z80" i="3"/>
  <c r="Z88" i="3"/>
  <c r="Z14" i="3"/>
  <c r="Z95" i="3"/>
  <c r="Z18" i="3"/>
  <c r="AC30" i="4"/>
  <c r="AC54" i="4"/>
  <c r="AC62" i="4"/>
  <c r="AC35" i="4"/>
  <c r="AC64" i="4"/>
  <c r="AA35" i="4"/>
  <c r="AA64" i="4"/>
  <c r="AA62" i="4"/>
  <c r="AA54" i="4"/>
  <c r="AA30" i="4"/>
  <c r="AB35" i="4"/>
  <c r="AB30" i="4"/>
  <c r="AB62" i="4"/>
  <c r="AB64" i="4"/>
  <c r="AB54" i="4"/>
  <c r="Z35" i="4"/>
  <c r="Z64" i="4"/>
  <c r="Z30" i="4"/>
  <c r="Z62" i="4"/>
  <c r="Z54" i="4"/>
  <c r="W35" i="4"/>
  <c r="W62" i="4"/>
  <c r="W30" i="4"/>
  <c r="W64" i="4"/>
  <c r="W54" i="4"/>
  <c r="V62" i="4"/>
  <c r="V35" i="4"/>
  <c r="V54" i="4"/>
  <c r="V30" i="4"/>
  <c r="V64" i="4"/>
  <c r="AB65" i="6"/>
  <c r="AB77" i="6"/>
  <c r="AB58" i="6"/>
  <c r="W77" i="6"/>
  <c r="W65" i="6"/>
  <c r="W58" i="6"/>
  <c r="AC77" i="6"/>
  <c r="AC58" i="6"/>
  <c r="AC65" i="6"/>
  <c r="AA58" i="6"/>
  <c r="AA65" i="6"/>
  <c r="AA77" i="6"/>
  <c r="Z58" i="6"/>
  <c r="Z65" i="6"/>
  <c r="Z77" i="6"/>
  <c r="V77" i="6"/>
  <c r="V58" i="6"/>
  <c r="V65" i="6"/>
  <c r="Z65" i="4"/>
  <c r="Z38" i="4"/>
  <c r="Z66" i="4"/>
  <c r="V65" i="4"/>
  <c r="V38" i="4"/>
  <c r="V66" i="4"/>
  <c r="AA65" i="4"/>
  <c r="AA38" i="4"/>
  <c r="AA66" i="4"/>
  <c r="AC65" i="4"/>
  <c r="AC38" i="4"/>
  <c r="AC66" i="4"/>
  <c r="AB65" i="4"/>
  <c r="AB38" i="4"/>
  <c r="AB66" i="4"/>
  <c r="W65" i="4"/>
  <c r="W38" i="4"/>
  <c r="W66" i="4"/>
  <c r="AB68" i="3"/>
  <c r="W70" i="3"/>
  <c r="V12" i="3"/>
  <c r="AB64" i="5"/>
  <c r="AB39" i="5"/>
  <c r="AB54" i="5"/>
  <c r="Z39" i="5"/>
  <c r="Z64" i="5"/>
  <c r="Z54" i="5"/>
  <c r="V54" i="5"/>
  <c r="V64" i="5"/>
  <c r="V39" i="5"/>
  <c r="AC39" i="5"/>
  <c r="AC54" i="5"/>
  <c r="AC64" i="5"/>
  <c r="AA64" i="5"/>
  <c r="AA54" i="5"/>
  <c r="AA39" i="5"/>
  <c r="W54" i="5"/>
  <c r="W39" i="5"/>
  <c r="W64" i="5"/>
  <c r="AB32" i="5"/>
  <c r="W17" i="6"/>
  <c r="AC17" i="6"/>
  <c r="AA28" i="3"/>
  <c r="Z71" i="3"/>
  <c r="W54" i="3"/>
  <c r="V70" i="3"/>
  <c r="Z43" i="3"/>
  <c r="W86" i="3"/>
  <c r="AC58" i="3"/>
  <c r="AB96" i="3"/>
  <c r="AB19" i="3"/>
  <c r="AB91" i="3"/>
  <c r="AB33" i="3"/>
  <c r="AB60" i="3"/>
  <c r="AB98" i="3"/>
  <c r="Z41" i="3"/>
  <c r="W96" i="3"/>
  <c r="W98" i="3"/>
  <c r="W60" i="3"/>
  <c r="W91" i="3"/>
  <c r="W19" i="3"/>
  <c r="W33" i="3"/>
  <c r="AC60" i="3"/>
  <c r="AC96" i="3"/>
  <c r="AC91" i="3"/>
  <c r="AC98" i="3"/>
  <c r="AC33" i="3"/>
  <c r="AC19" i="3"/>
  <c r="AA22" i="3"/>
  <c r="V65" i="3"/>
  <c r="Z97" i="3"/>
  <c r="AA55" i="3"/>
  <c r="Z11" i="3"/>
  <c r="Z33" i="3"/>
  <c r="Z60" i="3"/>
  <c r="Z96" i="3"/>
  <c r="Z98" i="3"/>
  <c r="Z91" i="3"/>
  <c r="Z19" i="3"/>
  <c r="AB17" i="3"/>
  <c r="AA96" i="3"/>
  <c r="AA33" i="3"/>
  <c r="AA98" i="3"/>
  <c r="AA91" i="3"/>
  <c r="AA60" i="3"/>
  <c r="AA19" i="3"/>
  <c r="V98" i="3"/>
  <c r="V96" i="3"/>
  <c r="V60" i="3"/>
  <c r="V91" i="3"/>
  <c r="V33" i="3"/>
  <c r="V19" i="3"/>
  <c r="V17" i="3"/>
  <c r="Z37" i="3"/>
  <c r="V79" i="3"/>
  <c r="V3" i="3"/>
  <c r="V32" i="3"/>
  <c r="V67" i="3"/>
  <c r="V49" i="3"/>
  <c r="Z50" i="3"/>
  <c r="V11" i="3"/>
  <c r="V20" i="4"/>
  <c r="V63" i="5"/>
  <c r="V55" i="5"/>
  <c r="Z31" i="5"/>
  <c r="V15" i="5"/>
  <c r="AB37" i="5"/>
  <c r="AB25" i="5"/>
  <c r="AB38" i="5"/>
  <c r="AC14" i="5"/>
  <c r="V44" i="5"/>
  <c r="V10" i="5"/>
  <c r="AC60" i="5"/>
  <c r="AC28" i="5"/>
  <c r="AA40" i="5"/>
  <c r="Z34" i="5"/>
  <c r="V42" i="5"/>
  <c r="Z22" i="5"/>
  <c r="V45" i="5"/>
  <c r="V40" i="5"/>
  <c r="V38" i="5"/>
  <c r="V18" i="5"/>
  <c r="AA17" i="6"/>
  <c r="AB17" i="6"/>
  <c r="Z17" i="6"/>
  <c r="V17" i="6"/>
  <c r="AC31" i="6"/>
  <c r="W61" i="6"/>
  <c r="AC29" i="6"/>
  <c r="W29" i="6"/>
  <c r="W11" i="6"/>
  <c r="AC16" i="5"/>
  <c r="AA16" i="5"/>
  <c r="AB16" i="5"/>
  <c r="Z16" i="5"/>
  <c r="W16" i="5"/>
  <c r="AA44" i="5"/>
  <c r="V16" i="5"/>
  <c r="W14" i="5"/>
  <c r="V32" i="5"/>
  <c r="V49" i="5"/>
  <c r="V4" i="5"/>
  <c r="V58" i="5"/>
  <c r="AB19" i="5"/>
  <c r="V28" i="5"/>
  <c r="AA49" i="5"/>
  <c r="AA58" i="5"/>
  <c r="V48" i="5"/>
  <c r="W67" i="5"/>
  <c r="AA28" i="5"/>
  <c r="AA55" i="5"/>
  <c r="AB45" i="5"/>
  <c r="AB48" i="5"/>
  <c r="AB68" i="5"/>
  <c r="W38" i="5"/>
  <c r="V52" i="5"/>
  <c r="V35" i="5"/>
  <c r="AC51" i="5"/>
  <c r="AB34" i="5"/>
  <c r="Z13" i="6"/>
  <c r="V33" i="6"/>
  <c r="Z31" i="6"/>
  <c r="W45" i="6"/>
  <c r="Z61" i="6"/>
  <c r="AC57" i="6"/>
  <c r="W31" i="6"/>
  <c r="V45" i="6"/>
  <c r="AB57" i="6"/>
  <c r="V31" i="6"/>
  <c r="AB45" i="6"/>
  <c r="AC45" i="6"/>
  <c r="W52" i="6"/>
  <c r="AA57" i="6"/>
  <c r="AA45" i="6"/>
  <c r="V52" i="6"/>
  <c r="V57" i="6"/>
  <c r="Z29" i="6"/>
  <c r="V61" i="6"/>
  <c r="AB52" i="6"/>
  <c r="AC52" i="6"/>
  <c r="W57" i="6"/>
  <c r="AA52" i="6"/>
  <c r="AB31" i="6"/>
  <c r="AB61" i="6"/>
  <c r="AB29" i="6"/>
  <c r="V29" i="6"/>
  <c r="AC61" i="6"/>
  <c r="Z52" i="6"/>
  <c r="Z57" i="6"/>
  <c r="AA31" i="6"/>
  <c r="AA61" i="6"/>
  <c r="AA29" i="6"/>
  <c r="Z45" i="6"/>
  <c r="AC42" i="6"/>
  <c r="AB53" i="6"/>
  <c r="Z6" i="6"/>
  <c r="Z12" i="6"/>
  <c r="Z40" i="6"/>
  <c r="W19" i="6"/>
  <c r="V40" i="6"/>
  <c r="W8" i="6"/>
  <c r="AA37" i="6"/>
  <c r="AA74" i="6"/>
  <c r="AB43" i="6"/>
  <c r="Z23" i="6"/>
  <c r="W20" i="6"/>
  <c r="W56" i="6"/>
  <c r="V36" i="6"/>
  <c r="V42" i="6"/>
  <c r="V30" i="6"/>
  <c r="V70" i="6"/>
  <c r="Z20" i="3"/>
  <c r="Z27" i="3"/>
  <c r="Z69" i="3"/>
  <c r="Z22" i="3"/>
  <c r="Z84" i="3"/>
  <c r="W63" i="3"/>
  <c r="W15" i="3"/>
  <c r="W32" i="3"/>
  <c r="W89" i="3"/>
  <c r="V53" i="3"/>
  <c r="V85" i="3"/>
  <c r="V42" i="3"/>
  <c r="V54" i="3"/>
  <c r="V34" i="3"/>
  <c r="V45" i="3"/>
  <c r="AC54" i="3"/>
  <c r="AC73" i="3"/>
  <c r="AB4" i="3"/>
  <c r="AB97" i="3"/>
  <c r="AB23" i="3"/>
  <c r="AA68" i="3"/>
  <c r="AA17" i="3"/>
  <c r="AA58" i="3"/>
  <c r="AB86" i="3"/>
  <c r="V89" i="3"/>
  <c r="V52" i="3"/>
  <c r="V69" i="3"/>
  <c r="W58" i="3"/>
  <c r="W20" i="3"/>
  <c r="W27" i="3"/>
  <c r="Z40" i="3"/>
  <c r="V84" i="3"/>
  <c r="AA89" i="3"/>
  <c r="V63" i="3"/>
  <c r="V86" i="3"/>
  <c r="W8" i="3"/>
  <c r="V13" i="3"/>
  <c r="V62" i="3"/>
  <c r="V31" i="3"/>
  <c r="V41" i="3"/>
  <c r="V9" i="3"/>
  <c r="AB63" i="3"/>
  <c r="AB40" i="3"/>
  <c r="V23" i="3"/>
  <c r="W16" i="3"/>
  <c r="W9" i="3"/>
  <c r="Z73" i="3"/>
  <c r="Z100" i="3"/>
  <c r="AC50" i="3"/>
  <c r="AC32" i="3"/>
  <c r="AB84" i="3"/>
  <c r="V73" i="3"/>
  <c r="Z42" i="3"/>
  <c r="V57" i="3"/>
  <c r="AA37" i="3"/>
  <c r="V82" i="3"/>
  <c r="V99" i="3"/>
  <c r="V66" i="3"/>
  <c r="V47" i="3"/>
  <c r="V29" i="3"/>
  <c r="AB70" i="3"/>
  <c r="V20" i="3"/>
  <c r="V27" i="3"/>
  <c r="V50" i="3"/>
  <c r="W84" i="3"/>
  <c r="Z10" i="3"/>
  <c r="Z85" i="3"/>
  <c r="AC30" i="3"/>
  <c r="AC43" i="3"/>
  <c r="AB22" i="3"/>
  <c r="V43" i="3"/>
  <c r="V16" i="3"/>
  <c r="V72" i="3"/>
  <c r="Z13" i="3"/>
  <c r="V25" i="3"/>
  <c r="W62" i="3"/>
  <c r="Z35" i="3"/>
  <c r="AA20" i="3"/>
  <c r="V55" i="3"/>
  <c r="W23" i="3"/>
  <c r="W69" i="3"/>
  <c r="Z4" i="3"/>
  <c r="AC52" i="3"/>
  <c r="AC69" i="3"/>
  <c r="V4" i="3"/>
  <c r="V22" i="3"/>
  <c r="V6" i="3"/>
  <c r="V97" i="3"/>
  <c r="V8" i="3"/>
  <c r="W21" i="3"/>
  <c r="V56" i="3"/>
  <c r="AA62" i="3"/>
  <c r="V35" i="3"/>
  <c r="V61" i="3"/>
  <c r="V90" i="3"/>
  <c r="AB44" i="3"/>
  <c r="AB36" i="3"/>
  <c r="AA79" i="3"/>
  <c r="Z36" i="3"/>
  <c r="Z31" i="3"/>
  <c r="W39" i="3"/>
  <c r="V7" i="3"/>
  <c r="V24" i="3"/>
  <c r="V59" i="3"/>
  <c r="AA23" i="3"/>
  <c r="AA70" i="3"/>
  <c r="AB100" i="3"/>
  <c r="V30" i="3"/>
  <c r="V68" i="3"/>
  <c r="AA50" i="3"/>
  <c r="AB6" i="3"/>
  <c r="V58" i="3"/>
  <c r="V28" i="3"/>
  <c r="V10" i="3"/>
  <c r="W28" i="3"/>
  <c r="W55" i="3"/>
  <c r="Z16" i="3"/>
  <c r="Z6" i="3"/>
  <c r="V40" i="3"/>
  <c r="V100" i="3"/>
  <c r="V71" i="3"/>
  <c r="V21" i="3"/>
  <c r="V37" i="3"/>
  <c r="V44" i="3"/>
  <c r="V64" i="3"/>
  <c r="AC57" i="3"/>
  <c r="AC11" i="3"/>
  <c r="W38" i="3"/>
  <c r="AB25" i="4"/>
  <c r="Z42" i="4"/>
  <c r="W41" i="4"/>
  <c r="V37" i="4"/>
  <c r="AC20" i="4"/>
  <c r="AC52" i="4"/>
  <c r="AA48" i="4"/>
  <c r="AA53" i="4"/>
  <c r="AB20" i="4"/>
  <c r="Z48" i="4"/>
  <c r="W20" i="4"/>
  <c r="W51" i="4"/>
  <c r="V45" i="4"/>
  <c r="V41" i="4"/>
  <c r="AC37" i="4"/>
  <c r="AA29" i="4"/>
  <c r="AC40" i="6"/>
  <c r="W47" i="6"/>
  <c r="W65" i="3"/>
  <c r="AA48" i="6"/>
  <c r="W35" i="6"/>
  <c r="AB41" i="4"/>
  <c r="Z61" i="4"/>
  <c r="Z37" i="4"/>
  <c r="AA9" i="4"/>
  <c r="AA10" i="6"/>
  <c r="W34" i="6"/>
  <c r="V51" i="5"/>
  <c r="AA26" i="3"/>
  <c r="Z39" i="6"/>
  <c r="V56" i="6"/>
  <c r="AB18" i="4"/>
  <c r="Z5" i="6"/>
  <c r="W67" i="6"/>
  <c r="V68" i="5"/>
  <c r="AB10" i="5"/>
  <c r="AA43" i="5"/>
  <c r="Z56" i="6"/>
  <c r="V13" i="6"/>
  <c r="W9" i="6"/>
  <c r="Z8" i="6"/>
  <c r="V11" i="5"/>
  <c r="AB60" i="5"/>
  <c r="AB63" i="5"/>
  <c r="AA4" i="5"/>
  <c r="V23" i="4"/>
  <c r="W5" i="6"/>
  <c r="Z46" i="6"/>
  <c r="AC97" i="3"/>
  <c r="AC17" i="5"/>
  <c r="AB43" i="3"/>
  <c r="V77" i="3"/>
  <c r="V46" i="3"/>
  <c r="V26" i="3"/>
  <c r="AC47" i="6"/>
  <c r="Z38" i="6"/>
  <c r="W28" i="6"/>
  <c r="V51" i="4"/>
  <c r="AA54" i="6"/>
  <c r="V21" i="5"/>
  <c r="V59" i="4"/>
  <c r="AB50" i="6"/>
  <c r="AA51" i="4"/>
  <c r="AB55" i="3"/>
  <c r="AB12" i="3"/>
  <c r="V39" i="3"/>
  <c r="V38" i="3"/>
  <c r="V5" i="3"/>
  <c r="V78" i="3"/>
  <c r="W32" i="4"/>
  <c r="V48" i="4"/>
  <c r="AC22" i="5"/>
  <c r="AA17" i="5"/>
  <c r="AB41" i="5"/>
  <c r="AB59" i="5"/>
  <c r="AB33" i="5"/>
  <c r="Z21" i="5"/>
  <c r="Z61" i="5"/>
  <c r="AC12" i="5"/>
  <c r="AC63" i="4"/>
  <c r="AC7" i="5"/>
  <c r="AA78" i="3"/>
  <c r="AA61" i="3"/>
  <c r="V36" i="3"/>
  <c r="AB21" i="6"/>
  <c r="Z7" i="6"/>
  <c r="W46" i="6"/>
  <c r="W50" i="6"/>
  <c r="AC28" i="4"/>
  <c r="AA42" i="4"/>
  <c r="Z26" i="4"/>
  <c r="W39" i="4"/>
  <c r="AC23" i="6"/>
  <c r="AB31" i="3"/>
  <c r="W36" i="3"/>
  <c r="AC73" i="6"/>
  <c r="AA28" i="6"/>
  <c r="AC44" i="6"/>
  <c r="AB73" i="6"/>
  <c r="AC48" i="6"/>
  <c r="AC63" i="6"/>
  <c r="AA19" i="6"/>
  <c r="AB42" i="6"/>
  <c r="AB54" i="6"/>
  <c r="AB67" i="6"/>
  <c r="AB7" i="6"/>
  <c r="AC34" i="6"/>
  <c r="AB3" i="6"/>
  <c r="AC21" i="6"/>
  <c r="AC37" i="6"/>
  <c r="AC30" i="6"/>
  <c r="AC12" i="6"/>
  <c r="AC60" i="6"/>
  <c r="AC10" i="6"/>
  <c r="AC38" i="6"/>
  <c r="AC75" i="6"/>
  <c r="AC46" i="6"/>
  <c r="AC49" i="6"/>
  <c r="AC14" i="6"/>
  <c r="AC5" i="6"/>
  <c r="AC54" i="6"/>
  <c r="AC8" i="6"/>
  <c r="AC28" i="6"/>
  <c r="AC11" i="6"/>
  <c r="AC36" i="6"/>
  <c r="AC7" i="6"/>
  <c r="AC39" i="6"/>
  <c r="AC15" i="6"/>
  <c r="AC50" i="6"/>
  <c r="AC16" i="6"/>
  <c r="AC4" i="6"/>
  <c r="AC53" i="6"/>
  <c r="AC74" i="6"/>
  <c r="AC70" i="6"/>
  <c r="AC56" i="6"/>
  <c r="AC35" i="6"/>
  <c r="AC19" i="6"/>
  <c r="AC55" i="6"/>
  <c r="AC43" i="6"/>
  <c r="AC51" i="6"/>
  <c r="AC33" i="6"/>
  <c r="AC13" i="6"/>
  <c r="AC20" i="6"/>
  <c r="AC72" i="6"/>
  <c r="AA3" i="6"/>
  <c r="AA12" i="6"/>
  <c r="AA30" i="6"/>
  <c r="AA34" i="6"/>
  <c r="AA43" i="6"/>
  <c r="AA73" i="6"/>
  <c r="AA5" i="6"/>
  <c r="AA47" i="6"/>
  <c r="AA25" i="6"/>
  <c r="AA32" i="6"/>
  <c r="AA26" i="6"/>
  <c r="AA7" i="6"/>
  <c r="AA70" i="6"/>
  <c r="AA51" i="6"/>
  <c r="AA36" i="6"/>
  <c r="AA9" i="6"/>
  <c r="AA21" i="6"/>
  <c r="AA63" i="6"/>
  <c r="AA44" i="6"/>
  <c r="AA35" i="6"/>
  <c r="AA53" i="6"/>
  <c r="AA27" i="6"/>
  <c r="AA38" i="6"/>
  <c r="AA56" i="6"/>
  <c r="AA64" i="6"/>
  <c r="AA46" i="6"/>
  <c r="AA20" i="6"/>
  <c r="AA42" i="6"/>
  <c r="AA11" i="6"/>
  <c r="AA72" i="6"/>
  <c r="AA18" i="6"/>
  <c r="AA23" i="6"/>
  <c r="AA4" i="6"/>
  <c r="AA16" i="6"/>
  <c r="AA14" i="6"/>
  <c r="AA39" i="6"/>
  <c r="AC9" i="6"/>
  <c r="AA15" i="6"/>
  <c r="AA13" i="6"/>
  <c r="AA33" i="6"/>
  <c r="AA50" i="6"/>
  <c r="AA8" i="6"/>
  <c r="AC64" i="6"/>
  <c r="AC26" i="6"/>
  <c r="AC27" i="6"/>
  <c r="AA49" i="6"/>
  <c r="AA55" i="6"/>
  <c r="AB20" i="6"/>
  <c r="AA67" i="6"/>
  <c r="AB51" i="6"/>
  <c r="AA22" i="6"/>
  <c r="AB27" i="6"/>
  <c r="AC67" i="6"/>
  <c r="AB49" i="6"/>
  <c r="AB39" i="6"/>
  <c r="AA40" i="6"/>
  <c r="AC5" i="3"/>
  <c r="AC24" i="3"/>
  <c r="AC79" i="3"/>
  <c r="AC4" i="3"/>
  <c r="AC16" i="3"/>
  <c r="AC27" i="3"/>
  <c r="AC89" i="3"/>
  <c r="AC42" i="3"/>
  <c r="AC55" i="3"/>
  <c r="AC90" i="3"/>
  <c r="AC47" i="3"/>
  <c r="AC99" i="3"/>
  <c r="AC72" i="3"/>
  <c r="AC68" i="3"/>
  <c r="AC63" i="3"/>
  <c r="AC22" i="3"/>
  <c r="AC70" i="3"/>
  <c r="AC17" i="3"/>
  <c r="AC23" i="3"/>
  <c r="AC15" i="3"/>
  <c r="AC59" i="3"/>
  <c r="AC65" i="3"/>
  <c r="AC39" i="3"/>
  <c r="AC21" i="3"/>
  <c r="AC71" i="3"/>
  <c r="AC49" i="3"/>
  <c r="AC46" i="3"/>
  <c r="AC45" i="3"/>
  <c r="AC41" i="3"/>
  <c r="AC35" i="3"/>
  <c r="AC82" i="3"/>
  <c r="AC56" i="3"/>
  <c r="AC12" i="3"/>
  <c r="AC86" i="3"/>
  <c r="AC20" i="3"/>
  <c r="AC28" i="3"/>
  <c r="AC40" i="3"/>
  <c r="AC26" i="3"/>
  <c r="AC77" i="3"/>
  <c r="AC64" i="3"/>
  <c r="AC44" i="3"/>
  <c r="AC13" i="3"/>
  <c r="AC85" i="3"/>
  <c r="AC34" i="3"/>
  <c r="AC84" i="3"/>
  <c r="AC10" i="3"/>
  <c r="AB78" i="3"/>
  <c r="AB77" i="3"/>
  <c r="AB61" i="3"/>
  <c r="AB64" i="3"/>
  <c r="AB9" i="3"/>
  <c r="AB54" i="3"/>
  <c r="AB16" i="3"/>
  <c r="AB34" i="3"/>
  <c r="AB10" i="3"/>
  <c r="AB7" i="3"/>
  <c r="AB29" i="3"/>
  <c r="AB53" i="3"/>
  <c r="AB99" i="3"/>
  <c r="AB21" i="3"/>
  <c r="AB69" i="3"/>
  <c r="AB50" i="3"/>
  <c r="AB67" i="3"/>
  <c r="AB90" i="3"/>
  <c r="AB47" i="3"/>
  <c r="AB66" i="3"/>
  <c r="AB37" i="3"/>
  <c r="AB20" i="3"/>
  <c r="AB42" i="3"/>
  <c r="AB15" i="3"/>
  <c r="AB59" i="3"/>
  <c r="AB65" i="3"/>
  <c r="AB38" i="3"/>
  <c r="AB79" i="3"/>
  <c r="AB25" i="3"/>
  <c r="AB72" i="3"/>
  <c r="AB73" i="3"/>
  <c r="AB30" i="3"/>
  <c r="AB85" i="3"/>
  <c r="AB49" i="3"/>
  <c r="AB46" i="3"/>
  <c r="AB45" i="3"/>
  <c r="AB41" i="3"/>
  <c r="AB35" i="3"/>
  <c r="AB62" i="3"/>
  <c r="AB57" i="3"/>
  <c r="AB8" i="3"/>
  <c r="AB27" i="3"/>
  <c r="AB11" i="3"/>
  <c r="AB58" i="3"/>
  <c r="AB28" i="3"/>
  <c r="AC14" i="4"/>
  <c r="AC34" i="4"/>
  <c r="AC48" i="5"/>
  <c r="Z15" i="6"/>
  <c r="AA75" i="6"/>
  <c r="V75" i="6"/>
  <c r="AC6" i="3"/>
  <c r="AC62" i="3"/>
  <c r="AC9" i="3"/>
  <c r="AC67" i="3"/>
  <c r="AC78" i="3"/>
  <c r="AC25" i="3"/>
  <c r="AC61" i="3"/>
  <c r="AC37" i="3"/>
  <c r="AC38" i="3"/>
  <c r="AC100" i="3"/>
  <c r="AC66" i="3"/>
  <c r="AB52" i="3"/>
  <c r="AB26" i="3"/>
  <c r="AB39" i="3"/>
  <c r="AB13" i="3"/>
  <c r="AB32" i="3"/>
  <c r="AB56" i="3"/>
  <c r="AB82" i="3"/>
  <c r="AB3" i="3"/>
  <c r="AB89" i="3"/>
  <c r="AB71" i="3"/>
  <c r="Z75" i="6"/>
  <c r="Z32" i="6"/>
  <c r="Z22" i="6"/>
  <c r="Z37" i="6"/>
  <c r="Z9" i="6"/>
  <c r="Z42" i="6"/>
  <c r="Z72" i="6"/>
  <c r="Z28" i="6"/>
  <c r="Z74" i="6"/>
  <c r="Z34" i="6"/>
  <c r="Z25" i="6"/>
  <c r="Z18" i="6"/>
  <c r="Z36" i="6"/>
  <c r="Z19" i="6"/>
  <c r="Z53" i="6"/>
  <c r="Z16" i="6"/>
  <c r="Z60" i="6"/>
  <c r="Z70" i="6"/>
  <c r="Z35" i="6"/>
  <c r="Z64" i="6"/>
  <c r="Z67" i="6"/>
  <c r="Z54" i="6"/>
  <c r="Z51" i="6"/>
  <c r="Z11" i="6"/>
  <c r="Z47" i="6"/>
  <c r="Z10" i="6"/>
  <c r="W75" i="6"/>
  <c r="W18" i="6"/>
  <c r="W16" i="6"/>
  <c r="W13" i="6"/>
  <c r="W6" i="6"/>
  <c r="W64" i="6"/>
  <c r="W43" i="6"/>
  <c r="W48" i="6"/>
  <c r="W38" i="6"/>
  <c r="W72" i="6"/>
  <c r="W22" i="6"/>
  <c r="W7" i="6"/>
  <c r="W30" i="6"/>
  <c r="W23" i="6"/>
  <c r="W51" i="6"/>
  <c r="W3" i="6"/>
  <c r="W32" i="6"/>
  <c r="W37" i="6"/>
  <c r="W4" i="6"/>
  <c r="W21" i="6"/>
  <c r="W54" i="6"/>
  <c r="W24" i="6"/>
  <c r="W33" i="6"/>
  <c r="W42" i="6"/>
  <c r="W49" i="6"/>
  <c r="W14" i="6"/>
  <c r="W26" i="6"/>
  <c r="W40" i="6"/>
  <c r="W63" i="6"/>
  <c r="V6" i="6"/>
  <c r="V74" i="6"/>
  <c r="V38" i="6"/>
  <c r="V8" i="6"/>
  <c r="V35" i="6"/>
  <c r="V20" i="6"/>
  <c r="V4" i="6"/>
  <c r="V24" i="6"/>
  <c r="V32" i="6"/>
  <c r="V16" i="6"/>
  <c r="V37" i="6"/>
  <c r="V11" i="6"/>
  <c r="V48" i="6"/>
  <c r="V54" i="6"/>
  <c r="V25" i="6"/>
  <c r="V12" i="6"/>
  <c r="V60" i="6"/>
  <c r="V19" i="6"/>
  <c r="V5" i="6"/>
  <c r="V64" i="6"/>
  <c r="V14" i="6"/>
  <c r="V47" i="6"/>
  <c r="V43" i="6"/>
  <c r="V49" i="6"/>
  <c r="V63" i="6"/>
  <c r="V22" i="6"/>
  <c r="V18" i="6"/>
  <c r="V15" i="6"/>
  <c r="V26" i="6"/>
  <c r="V9" i="6"/>
  <c r="AC45" i="4"/>
  <c r="AC3" i="4"/>
  <c r="AC42" i="4"/>
  <c r="AC48" i="4"/>
  <c r="AC18" i="4"/>
  <c r="AC60" i="4"/>
  <c r="AC16" i="4"/>
  <c r="AC29" i="4"/>
  <c r="AC10" i="4"/>
  <c r="AC43" i="4"/>
  <c r="AC9" i="4"/>
  <c r="AC31" i="4"/>
  <c r="AC36" i="4"/>
  <c r="AC46" i="4"/>
  <c r="AC25" i="4"/>
  <c r="AC57" i="4"/>
  <c r="AC23" i="4"/>
  <c r="AC6" i="4"/>
  <c r="AC59" i="4"/>
  <c r="AC44" i="4"/>
  <c r="AC47" i="4"/>
  <c r="AC24" i="4"/>
  <c r="AC22" i="4"/>
  <c r="AC53" i="4"/>
  <c r="AC27" i="4"/>
  <c r="AC26" i="4"/>
  <c r="AC17" i="4"/>
  <c r="AC19" i="4"/>
  <c r="AC33" i="4"/>
  <c r="AC50" i="4"/>
  <c r="AC15" i="4"/>
  <c r="AC8" i="4"/>
  <c r="AC32" i="4"/>
  <c r="AC49" i="4"/>
  <c r="AA57" i="4"/>
  <c r="AA23" i="4"/>
  <c r="AA20" i="4"/>
  <c r="AA40" i="4"/>
  <c r="AA24" i="4"/>
  <c r="AA52" i="4"/>
  <c r="AA59" i="4"/>
  <c r="AA3" i="4"/>
  <c r="AA10" i="4"/>
  <c r="AA47" i="4"/>
  <c r="AA13" i="4"/>
  <c r="AA6" i="4"/>
  <c r="AA15" i="4"/>
  <c r="AA49" i="4"/>
  <c r="AA55" i="4"/>
  <c r="AA11" i="4"/>
  <c r="AA43" i="4"/>
  <c r="AA58" i="4"/>
  <c r="AA33" i="4"/>
  <c r="AA16" i="4"/>
  <c r="AA22" i="4"/>
  <c r="AA14" i="4"/>
  <c r="AA50" i="4"/>
  <c r="AA45" i="4"/>
  <c r="AA63" i="4"/>
  <c r="AA34" i="4"/>
  <c r="AA61" i="4"/>
  <c r="AA27" i="4"/>
  <c r="AA39" i="4"/>
  <c r="AA17" i="4"/>
  <c r="AA28" i="4"/>
  <c r="AA46" i="4"/>
  <c r="AA8" i="4"/>
  <c r="AB56" i="4"/>
  <c r="AB13" i="4"/>
  <c r="AB63" i="4"/>
  <c r="AB27" i="4"/>
  <c r="AB50" i="4"/>
  <c r="AB46" i="4"/>
  <c r="AB61" i="4"/>
  <c r="AB57" i="4"/>
  <c r="AB23" i="4"/>
  <c r="AB14" i="4"/>
  <c r="AB28" i="4"/>
  <c r="AB24" i="4"/>
  <c r="AB3" i="4"/>
  <c r="AB32" i="4"/>
  <c r="AB19" i="4"/>
  <c r="AB43" i="4"/>
  <c r="AB6" i="4"/>
  <c r="AB9" i="4"/>
  <c r="AB8" i="4"/>
  <c r="AB48" i="4"/>
  <c r="AB36" i="4"/>
  <c r="AB49" i="4"/>
  <c r="AB59" i="4"/>
  <c r="AB42" i="4"/>
  <c r="AB10" i="4"/>
  <c r="AB15" i="4"/>
  <c r="AB34" i="4"/>
  <c r="AB37" i="4"/>
  <c r="AB58" i="4"/>
  <c r="AB53" i="4"/>
  <c r="AB44" i="4"/>
  <c r="AB31" i="4"/>
  <c r="AB33" i="4"/>
  <c r="AB22" i="4"/>
  <c r="AB51" i="4"/>
  <c r="Z25" i="4"/>
  <c r="Z17" i="4"/>
  <c r="Z11" i="4"/>
  <c r="Z52" i="4"/>
  <c r="Z15" i="4"/>
  <c r="Z10" i="4"/>
  <c r="Z14" i="4"/>
  <c r="Z43" i="4"/>
  <c r="Z3" i="4"/>
  <c r="Z53" i="4"/>
  <c r="Z40" i="4"/>
  <c r="Z27" i="4"/>
  <c r="Z57" i="4"/>
  <c r="Z13" i="4"/>
  <c r="Z63" i="4"/>
  <c r="Z58" i="4"/>
  <c r="Z31" i="4"/>
  <c r="Z22" i="4"/>
  <c r="Z59" i="4"/>
  <c r="Z49" i="4"/>
  <c r="Z20" i="4"/>
  <c r="Z8" i="4"/>
  <c r="Z56" i="4"/>
  <c r="Z44" i="4"/>
  <c r="Z32" i="4"/>
  <c r="Z24" i="4"/>
  <c r="Z19" i="4"/>
  <c r="Z34" i="4"/>
  <c r="Z9" i="4"/>
  <c r="Z47" i="4"/>
  <c r="Z23" i="4"/>
  <c r="Z45" i="4"/>
  <c r="Z29" i="4"/>
  <c r="Z46" i="4"/>
  <c r="Z50" i="4"/>
  <c r="Z6" i="4"/>
  <c r="Z51" i="4"/>
  <c r="Z33" i="4"/>
  <c r="V56" i="4"/>
  <c r="V58" i="4"/>
  <c r="V14" i="4"/>
  <c r="V28" i="4"/>
  <c r="V55" i="4"/>
  <c r="V61" i="4"/>
  <c r="V34" i="4"/>
  <c r="V46" i="4"/>
  <c r="V57" i="4"/>
  <c r="V13" i="4"/>
  <c r="V63" i="4"/>
  <c r="V40" i="4"/>
  <c r="V49" i="4"/>
  <c r="V31" i="4"/>
  <c r="V6" i="4"/>
  <c r="V15" i="4"/>
  <c r="V22" i="4"/>
  <c r="V29" i="4"/>
  <c r="V52" i="4"/>
  <c r="V44" i="4"/>
  <c r="V27" i="4"/>
  <c r="V39" i="4"/>
  <c r="V53" i="4"/>
  <c r="V50" i="4"/>
  <c r="V32" i="4"/>
  <c r="V19" i="4"/>
  <c r="V33" i="4"/>
  <c r="V25" i="4"/>
  <c r="V17" i="4"/>
  <c r="V11" i="4"/>
  <c r="V8" i="4"/>
  <c r="V3" i="4"/>
  <c r="V9" i="4"/>
  <c r="AA5" i="5"/>
  <c r="AA60" i="5"/>
  <c r="AA32" i="5"/>
  <c r="AA9" i="5"/>
  <c r="AA36" i="5"/>
  <c r="AA52" i="5"/>
  <c r="AA18" i="5"/>
  <c r="AA48" i="5"/>
  <c r="AA13" i="5"/>
  <c r="AA8" i="5"/>
  <c r="AA27" i="5"/>
  <c r="AA20" i="5"/>
  <c r="AA67" i="5"/>
  <c r="AA23" i="5"/>
  <c r="AA25" i="5"/>
  <c r="AA3" i="5"/>
  <c r="AA21" i="5"/>
  <c r="AA47" i="5"/>
  <c r="AA14" i="5"/>
  <c r="AA7" i="5"/>
  <c r="AA12" i="5"/>
  <c r="AA41" i="5"/>
  <c r="AA15" i="5"/>
  <c r="AA59" i="5"/>
  <c r="AA35" i="5"/>
  <c r="AA56" i="5"/>
  <c r="Z8" i="5"/>
  <c r="Z60" i="5"/>
  <c r="Z68" i="5"/>
  <c r="Z33" i="5"/>
  <c r="Z24" i="5"/>
  <c r="Z52" i="5"/>
  <c r="Z49" i="5"/>
  <c r="Z5" i="5"/>
  <c r="Z12" i="5"/>
  <c r="Z27" i="5"/>
  <c r="Z11" i="5"/>
  <c r="Z51" i="5"/>
  <c r="Z37" i="5"/>
  <c r="Z43" i="5"/>
  <c r="Z29" i="5"/>
  <c r="Z57" i="5"/>
  <c r="Z40" i="5"/>
  <c r="Z17" i="5"/>
  <c r="Z18" i="5"/>
  <c r="Z14" i="5"/>
  <c r="Z19" i="5"/>
  <c r="Z20" i="5"/>
  <c r="Z7" i="5"/>
  <c r="Z63" i="5"/>
  <c r="Z42" i="5"/>
  <c r="Z30" i="5"/>
  <c r="Z59" i="5"/>
  <c r="Z10" i="5"/>
  <c r="Z45" i="5"/>
  <c r="Z25" i="5"/>
  <c r="Z9" i="5"/>
  <c r="Z6" i="5"/>
  <c r="Z23" i="5"/>
  <c r="Z38" i="5"/>
  <c r="Z67" i="5"/>
  <c r="Z56" i="5"/>
  <c r="Z32" i="5"/>
  <c r="Z44" i="5"/>
  <c r="Z3" i="5"/>
  <c r="W8" i="5"/>
  <c r="W36" i="5"/>
  <c r="W12" i="5"/>
  <c r="W52" i="5"/>
  <c r="W68" i="5"/>
  <c r="W48" i="5"/>
  <c r="W28" i="5"/>
  <c r="W51" i="5"/>
  <c r="W26" i="5"/>
  <c r="W33" i="5"/>
  <c r="W11" i="5"/>
  <c r="W46" i="5"/>
  <c r="W17" i="5"/>
  <c r="W20" i="5"/>
  <c r="W13" i="5"/>
  <c r="W41" i="5"/>
  <c r="W25" i="5"/>
  <c r="W60" i="5"/>
  <c r="W42" i="5"/>
  <c r="W5" i="5"/>
  <c r="W27" i="5"/>
  <c r="W18" i="5"/>
  <c r="W10" i="5"/>
  <c r="W56" i="5"/>
  <c r="W35" i="5"/>
  <c r="W31" i="5"/>
  <c r="W43" i="5"/>
  <c r="W7" i="5"/>
  <c r="W47" i="5"/>
  <c r="W24" i="5"/>
  <c r="W21" i="5"/>
  <c r="W55" i="5"/>
  <c r="W15" i="5"/>
  <c r="W19" i="5"/>
  <c r="W61" i="5"/>
  <c r="W29" i="5"/>
  <c r="W57" i="5"/>
  <c r="W6" i="5"/>
  <c r="W45" i="5"/>
  <c r="W3" i="5"/>
  <c r="W34" i="5"/>
  <c r="W44" i="5"/>
  <c r="W40" i="5"/>
  <c r="W23" i="5"/>
  <c r="V20" i="5"/>
  <c r="V5" i="5"/>
  <c r="V60" i="5"/>
  <c r="V27" i="5"/>
  <c r="V22" i="5"/>
  <c r="V9" i="5"/>
  <c r="V36" i="5"/>
  <c r="V37" i="5"/>
  <c r="V43" i="5"/>
  <c r="V6" i="5"/>
  <c r="V29" i="5"/>
  <c r="V57" i="5"/>
  <c r="V12" i="5"/>
  <c r="V26" i="5"/>
  <c r="V46" i="5"/>
  <c r="V61" i="5"/>
  <c r="V41" i="5"/>
  <c r="V47" i="5"/>
  <c r="V56" i="5"/>
  <c r="V8" i="5"/>
  <c r="V7" i="5"/>
  <c r="V19" i="5"/>
  <c r="V3" i="5"/>
  <c r="V33" i="5"/>
  <c r="V59" i="5"/>
  <c r="V31" i="5"/>
  <c r="AC47" i="5"/>
  <c r="AC33" i="5"/>
  <c r="AC29" i="5"/>
  <c r="AC5" i="5"/>
  <c r="AC18" i="5"/>
  <c r="AC45" i="5"/>
  <c r="AC24" i="5"/>
  <c r="AC4" i="5"/>
  <c r="AC41" i="5"/>
  <c r="AC55" i="5"/>
  <c r="AC42" i="5"/>
  <c r="AC31" i="5"/>
  <c r="AC26" i="5"/>
  <c r="AC8" i="5"/>
  <c r="AC3" i="5"/>
  <c r="AC13" i="5"/>
  <c r="AC25" i="5"/>
  <c r="AC59" i="5"/>
  <c r="AC67" i="5"/>
  <c r="AC37" i="5"/>
  <c r="AC20" i="5"/>
  <c r="AC10" i="5"/>
  <c r="AC32" i="5"/>
  <c r="AC61" i="5"/>
  <c r="AC35" i="5"/>
  <c r="AC23" i="5"/>
  <c r="AC58" i="5"/>
  <c r="AC52" i="5"/>
  <c r="AC34" i="5"/>
  <c r="AC63" i="5"/>
  <c r="AC40" i="5"/>
  <c r="AC11" i="5"/>
  <c r="AC46" i="5"/>
  <c r="W14" i="4"/>
  <c r="W43" i="4"/>
  <c r="W6" i="4"/>
  <c r="W53" i="4"/>
  <c r="W26" i="4"/>
  <c r="W22" i="4"/>
  <c r="W17" i="4"/>
  <c r="W19" i="4"/>
  <c r="W3" i="4"/>
  <c r="W44" i="4"/>
  <c r="W31" i="4"/>
  <c r="W46" i="4"/>
  <c r="W36" i="4"/>
  <c r="W45" i="4"/>
  <c r="W18" i="4"/>
  <c r="W9" i="4"/>
  <c r="W48" i="4"/>
  <c r="W29" i="4"/>
  <c r="W61" i="4"/>
  <c r="W25" i="4"/>
  <c r="W50" i="4"/>
  <c r="W10" i="4"/>
  <c r="W33" i="4"/>
  <c r="W8" i="4"/>
  <c r="W37" i="4"/>
  <c r="W63" i="4"/>
  <c r="W60" i="4"/>
  <c r="W58" i="4"/>
  <c r="W16" i="4"/>
  <c r="W28" i="4"/>
  <c r="W24" i="4"/>
  <c r="W34" i="4"/>
  <c r="W42" i="4"/>
  <c r="AB18" i="6"/>
  <c r="AB35" i="6"/>
  <c r="AB13" i="6"/>
  <c r="AB22" i="6"/>
  <c r="AB37" i="6"/>
  <c r="AB28" i="6"/>
  <c r="AB36" i="6"/>
  <c r="AB25" i="6"/>
  <c r="AB11" i="6"/>
  <c r="AB14" i="6"/>
  <c r="AB5" i="6"/>
  <c r="AB9" i="6"/>
  <c r="AB64" i="6"/>
  <c r="AB55" i="6"/>
  <c r="AB46" i="6"/>
  <c r="AB63" i="6"/>
  <c r="AB74" i="6"/>
  <c r="AB57" i="5"/>
  <c r="AB7" i="5"/>
  <c r="AB12" i="5"/>
  <c r="AB9" i="5"/>
  <c r="AB5" i="5"/>
  <c r="AB27" i="5"/>
  <c r="AB40" i="5"/>
  <c r="AB49" i="5"/>
  <c r="AB15" i="5"/>
  <c r="AB31" i="5"/>
  <c r="AB67" i="5"/>
  <c r="AB46" i="5"/>
  <c r="AB51" i="5"/>
  <c r="AB6" i="5"/>
  <c r="AB13" i="5"/>
  <c r="AB26" i="5"/>
  <c r="AB43" i="5"/>
  <c r="AB23" i="5"/>
  <c r="AB11" i="5"/>
  <c r="AB61" i="5"/>
  <c r="AA49" i="3"/>
  <c r="AA46" i="3"/>
  <c r="AA45" i="3"/>
  <c r="AA41" i="3"/>
  <c r="AA35" i="3"/>
  <c r="AA44" i="3"/>
  <c r="AA56" i="3"/>
  <c r="AA57" i="3"/>
  <c r="AA72" i="3"/>
  <c r="AA63" i="3"/>
  <c r="AA54" i="3"/>
  <c r="AA11" i="3"/>
  <c r="AA5" i="3"/>
  <c r="AA24" i="3"/>
  <c r="AA31" i="3"/>
  <c r="AA82" i="3"/>
  <c r="AA32" i="3"/>
  <c r="AA84" i="3"/>
  <c r="AA4" i="3"/>
  <c r="AA52" i="3"/>
  <c r="AA7" i="3"/>
  <c r="AA29" i="3"/>
  <c r="AA53" i="3"/>
  <c r="AA3" i="3"/>
  <c r="AA13" i="3"/>
  <c r="AA43" i="3"/>
  <c r="AA42" i="3"/>
  <c r="AA40" i="3"/>
  <c r="AA90" i="3"/>
  <c r="AA47" i="3"/>
  <c r="AA12" i="3"/>
  <c r="AA8" i="3"/>
  <c r="AA27" i="3"/>
  <c r="AA97" i="3"/>
  <c r="AA85" i="3"/>
  <c r="AA15" i="3"/>
  <c r="AA59" i="3"/>
  <c r="AA65" i="3"/>
  <c r="AA39" i="3"/>
  <c r="AA99" i="3"/>
  <c r="AA21" i="3"/>
  <c r="AA71" i="3"/>
  <c r="AA86" i="3"/>
  <c r="AA69" i="3"/>
  <c r="AA16" i="3"/>
  <c r="AA34" i="3"/>
  <c r="AA30" i="3"/>
  <c r="AA10" i="3"/>
  <c r="Z15" i="3"/>
  <c r="Z59" i="3"/>
  <c r="Z65" i="3"/>
  <c r="Z38" i="3"/>
  <c r="Z44" i="3"/>
  <c r="Z25" i="3"/>
  <c r="Z12" i="3"/>
  <c r="Z34" i="3"/>
  <c r="Z17" i="3"/>
  <c r="Z23" i="3"/>
  <c r="Z78" i="3"/>
  <c r="Z77" i="3"/>
  <c r="Z61" i="3"/>
  <c r="Z64" i="3"/>
  <c r="Z21" i="3"/>
  <c r="Z57" i="3"/>
  <c r="Z72" i="3"/>
  <c r="Z28" i="3"/>
  <c r="Z5" i="3"/>
  <c r="Z24" i="3"/>
  <c r="Z8" i="3"/>
  <c r="Z30" i="3"/>
  <c r="Z70" i="3"/>
  <c r="Z7" i="3"/>
  <c r="Z29" i="3"/>
  <c r="Z53" i="3"/>
  <c r="Z99" i="3"/>
  <c r="Z62" i="3"/>
  <c r="Z68" i="3"/>
  <c r="Z54" i="3"/>
  <c r="Z86" i="3"/>
  <c r="Z58" i="3"/>
  <c r="Z67" i="3"/>
  <c r="Z90" i="3"/>
  <c r="Z47" i="3"/>
  <c r="Z66" i="3"/>
  <c r="Z79" i="3"/>
  <c r="Z55" i="3"/>
  <c r="Z9" i="3"/>
  <c r="AB10" i="6"/>
  <c r="Z4" i="6"/>
  <c r="Z73" i="6"/>
  <c r="W53" i="6"/>
  <c r="V51" i="6"/>
  <c r="V55" i="6"/>
  <c r="V44" i="6"/>
  <c r="AC40" i="4"/>
  <c r="AC55" i="4"/>
  <c r="AC11" i="4"/>
  <c r="AC39" i="4"/>
  <c r="AA26" i="4"/>
  <c r="AA36" i="4"/>
  <c r="AA60" i="4"/>
  <c r="AA18" i="4"/>
  <c r="AA41" i="4"/>
  <c r="AB40" i="4"/>
  <c r="AB55" i="4"/>
  <c r="AB11" i="4"/>
  <c r="AB39" i="4"/>
  <c r="AB52" i="4"/>
  <c r="Z36" i="4"/>
  <c r="Z60" i="4"/>
  <c r="Z18" i="4"/>
  <c r="Z41" i="4"/>
  <c r="W40" i="4"/>
  <c r="W55" i="4"/>
  <c r="W11" i="4"/>
  <c r="W27" i="4"/>
  <c r="W52" i="4"/>
  <c r="V26" i="4"/>
  <c r="V36" i="4"/>
  <c r="V60" i="4"/>
  <c r="V42" i="4"/>
  <c r="V18" i="4"/>
  <c r="AC19" i="5"/>
  <c r="AC56" i="5"/>
  <c r="AC30" i="5"/>
  <c r="AC43" i="5"/>
  <c r="AC68" i="5"/>
  <c r="AC15" i="5"/>
  <c r="AC44" i="5"/>
  <c r="AA51" i="5"/>
  <c r="AA31" i="5"/>
  <c r="AA10" i="5"/>
  <c r="AB42" i="5"/>
  <c r="AB47" i="5"/>
  <c r="Z26" i="5"/>
  <c r="Z13" i="5"/>
  <c r="Z46" i="5"/>
  <c r="Z28" i="5"/>
  <c r="W37" i="5"/>
  <c r="W63" i="5"/>
  <c r="W32" i="5"/>
  <c r="W49" i="5"/>
  <c r="W4" i="5"/>
  <c r="W58" i="5"/>
  <c r="V67" i="5"/>
  <c r="V23" i="5"/>
  <c r="V25" i="5"/>
  <c r="V24" i="5"/>
  <c r="AC58" i="4"/>
  <c r="AC27" i="5"/>
  <c r="AC18" i="6"/>
  <c r="AC22" i="6"/>
  <c r="AC32" i="6"/>
  <c r="AC36" i="5"/>
  <c r="AC57" i="5"/>
  <c r="AB29" i="4"/>
  <c r="AB45" i="4"/>
  <c r="W23" i="4"/>
  <c r="W13" i="4"/>
  <c r="W60" i="6"/>
  <c r="W57" i="4"/>
  <c r="W47" i="4"/>
  <c r="W56" i="4"/>
  <c r="W12" i="6"/>
  <c r="AB75" i="6"/>
  <c r="AB6" i="6"/>
  <c r="AB72" i="6"/>
  <c r="AB24" i="6"/>
  <c r="AB8" i="5"/>
  <c r="AB29" i="5"/>
  <c r="AB20" i="5"/>
  <c r="AC29" i="3"/>
  <c r="AA6" i="3"/>
  <c r="AA9" i="3"/>
  <c r="AA73" i="3"/>
  <c r="AA67" i="3"/>
  <c r="AA25" i="3"/>
  <c r="AA38" i="3"/>
  <c r="AA100" i="3"/>
  <c r="AA66" i="3"/>
  <c r="Z52" i="3"/>
  <c r="Z63" i="3"/>
  <c r="Z26" i="3"/>
  <c r="Z39" i="3"/>
  <c r="Z32" i="3"/>
  <c r="Z56" i="3"/>
  <c r="Z82" i="3"/>
  <c r="Z3" i="3"/>
  <c r="Z89" i="3"/>
  <c r="W90" i="3"/>
  <c r="W47" i="3"/>
  <c r="W66" i="3"/>
  <c r="W79" i="3"/>
  <c r="W13" i="3"/>
  <c r="W97" i="3"/>
  <c r="W68" i="3"/>
  <c r="W49" i="3"/>
  <c r="W46" i="3"/>
  <c r="W45" i="3"/>
  <c r="W41" i="3"/>
  <c r="W35" i="3"/>
  <c r="W82" i="3"/>
  <c r="W12" i="3"/>
  <c r="W72" i="3"/>
  <c r="W26" i="3"/>
  <c r="W77" i="3"/>
  <c r="W61" i="3"/>
  <c r="W64" i="3"/>
  <c r="W99" i="3"/>
  <c r="W56" i="3"/>
  <c r="W71" i="3"/>
  <c r="W34" i="3"/>
  <c r="W50" i="3"/>
  <c r="W5" i="3"/>
  <c r="W24" i="3"/>
  <c r="W44" i="3"/>
  <c r="W37" i="3"/>
  <c r="W57" i="3"/>
  <c r="W40" i="3"/>
  <c r="W85" i="3"/>
  <c r="W22" i="3"/>
  <c r="W42" i="3"/>
  <c r="W11" i="3"/>
  <c r="W52" i="3"/>
  <c r="W4" i="3"/>
  <c r="W7" i="3"/>
  <c r="W29" i="3"/>
  <c r="W53" i="3"/>
  <c r="W3" i="3"/>
  <c r="W31" i="3"/>
  <c r="W10" i="3"/>
  <c r="W100" i="3"/>
  <c r="W30" i="3"/>
  <c r="W17" i="3"/>
  <c r="W43" i="3"/>
  <c r="AB8" i="6"/>
  <c r="Z33" i="6"/>
  <c r="Z26" i="6"/>
  <c r="V27" i="6"/>
  <c r="V34" i="6"/>
  <c r="V21" i="6"/>
  <c r="W55" i="6"/>
  <c r="W36" i="6"/>
  <c r="W10" i="6"/>
  <c r="Z50" i="6"/>
  <c r="AB26" i="6"/>
  <c r="AB38" i="6"/>
  <c r="AB3" i="5"/>
  <c r="AB56" i="5"/>
  <c r="AB44" i="5"/>
  <c r="AB28" i="5"/>
  <c r="AB21" i="5"/>
  <c r="AA33" i="5"/>
  <c r="AA24" i="5"/>
  <c r="AA61" i="5"/>
  <c r="AA32" i="4"/>
  <c r="Z39" i="4"/>
  <c r="AB26" i="4"/>
  <c r="Z41" i="5"/>
  <c r="W30" i="5"/>
  <c r="V7" i="6"/>
  <c r="AB15" i="6"/>
  <c r="Z58" i="5"/>
  <c r="AA57" i="5"/>
  <c r="AA56" i="4"/>
  <c r="AC9" i="5"/>
  <c r="Z3" i="6"/>
  <c r="AC3" i="3"/>
  <c r="AC53" i="3"/>
  <c r="AB24" i="3"/>
  <c r="AB5" i="3"/>
  <c r="W6" i="3"/>
  <c r="W73" i="3"/>
  <c r="W67" i="3"/>
  <c r="W78" i="3"/>
  <c r="W25" i="3"/>
  <c r="AB33" i="6"/>
  <c r="Z27" i="6"/>
  <c r="V50" i="6"/>
  <c r="V53" i="6"/>
  <c r="W44" i="6"/>
  <c r="W15" i="6"/>
  <c r="Z49" i="6"/>
  <c r="Z21" i="6"/>
  <c r="AB44" i="6"/>
  <c r="AB30" i="6"/>
  <c r="V34" i="5"/>
  <c r="V17" i="5"/>
  <c r="V13" i="5"/>
  <c r="V14" i="5"/>
  <c r="V30" i="5"/>
  <c r="AB52" i="5"/>
  <c r="AB22" i="5"/>
  <c r="AB17" i="5"/>
  <c r="AB14" i="5"/>
  <c r="AB35" i="5"/>
  <c r="AA19" i="5"/>
  <c r="AA45" i="5"/>
  <c r="AA11" i="5"/>
  <c r="AA26" i="5"/>
  <c r="AA31" i="4"/>
  <c r="V43" i="4"/>
  <c r="W49" i="4"/>
  <c r="Z16" i="4"/>
  <c r="AB16" i="4"/>
  <c r="Z15" i="5"/>
  <c r="Z35" i="5"/>
  <c r="AC21" i="5"/>
  <c r="Z36" i="5"/>
  <c r="V47" i="4"/>
  <c r="W25" i="6"/>
  <c r="W9" i="5"/>
  <c r="AA77" i="3"/>
  <c r="W59" i="3"/>
  <c r="AB40" i="6"/>
  <c r="Z55" i="6"/>
  <c r="Z48" i="6"/>
  <c r="V73" i="6"/>
  <c r="V67" i="6"/>
  <c r="V39" i="6"/>
  <c r="AC51" i="4"/>
  <c r="W73" i="6"/>
  <c r="W39" i="6"/>
  <c r="W74" i="6"/>
  <c r="Z44" i="6"/>
  <c r="Z30" i="6"/>
  <c r="AB23" i="6"/>
  <c r="AB47" i="6"/>
  <c r="AB70" i="6"/>
  <c r="AB18" i="5"/>
  <c r="AB30" i="5"/>
  <c r="AB55" i="5"/>
  <c r="AA6" i="5"/>
  <c r="AA37" i="5"/>
  <c r="AA68" i="5"/>
  <c r="AA42" i="5"/>
  <c r="AA30" i="5"/>
  <c r="AA44" i="4"/>
  <c r="W59" i="4"/>
  <c r="Z28" i="4"/>
  <c r="AB17" i="4"/>
  <c r="V16" i="4"/>
  <c r="Z47" i="5"/>
  <c r="Z55" i="5"/>
  <c r="AC38" i="5"/>
  <c r="V23" i="6"/>
  <c r="W27" i="6"/>
  <c r="AC61" i="4"/>
  <c r="Z4" i="5"/>
  <c r="AC6" i="5"/>
  <c r="AC8" i="3"/>
  <c r="AB47" i="4"/>
  <c r="AA29" i="5"/>
  <c r="AA24" i="6"/>
  <c r="AA64" i="3"/>
  <c r="Z45" i="3"/>
  <c r="Z46" i="3"/>
  <c r="Z49" i="3"/>
  <c r="AC36" i="3"/>
  <c r="AB19" i="6"/>
  <c r="Z20" i="6"/>
  <c r="Z63" i="6"/>
  <c r="V28" i="6"/>
  <c r="V10" i="6"/>
  <c r="W70" i="6"/>
  <c r="Z14" i="6"/>
  <c r="Z43" i="6"/>
  <c r="AB34" i="6"/>
  <c r="AB56" i="6"/>
  <c r="AB4" i="6"/>
  <c r="AA37" i="4"/>
  <c r="AB58" i="5"/>
  <c r="AB24" i="5"/>
  <c r="AB4" i="5"/>
  <c r="AA22" i="5"/>
  <c r="AA38" i="5"/>
  <c r="AA34" i="5"/>
  <c r="AA63" i="5"/>
  <c r="AA46" i="5"/>
  <c r="V10" i="4"/>
  <c r="AC41" i="4"/>
  <c r="V24" i="4"/>
  <c r="W15" i="4"/>
  <c r="Z55" i="4"/>
  <c r="AB60" i="4"/>
  <c r="AA25" i="4"/>
  <c r="Z48" i="5"/>
  <c r="W22" i="5"/>
  <c r="W59" i="5"/>
  <c r="AB48" i="6"/>
  <c r="AB16" i="6"/>
  <c r="V46" i="6"/>
  <c r="AA19" i="4"/>
  <c r="AC49" i="5"/>
  <c r="AB32" i="6"/>
  <c r="AB36" i="5"/>
  <c r="AB60" i="6"/>
  <c r="AC31" i="3"/>
  <c r="V3" i="6"/>
  <c r="AC3" i="6"/>
  <c r="AA6" i="6"/>
  <c r="AB12" i="6"/>
  <c r="V72" i="6"/>
  <c r="AC56" i="4"/>
  <c r="AC7" i="3"/>
  <c r="AA36" i="3"/>
  <c r="AC13" i="4"/>
  <c r="AA60" i="6"/>
  <c r="Z24" i="6"/>
  <c r="AC25" i="6"/>
  <c r="AC6" i="6"/>
  <c r="AC24" i="6"/>
  <c r="V15" i="3"/>
  <c r="AC7" i="4"/>
  <c r="AC4" i="4"/>
  <c r="AC21" i="4"/>
  <c r="AC12" i="4"/>
  <c r="AA7" i="4"/>
  <c r="AA4" i="4"/>
  <c r="AA21" i="4"/>
  <c r="AA12" i="4"/>
  <c r="AB7" i="4"/>
  <c r="AB4" i="4"/>
  <c r="AB21" i="4"/>
  <c r="AB12" i="4"/>
  <c r="Z7" i="4"/>
  <c r="Z4" i="4"/>
  <c r="Z21" i="4"/>
  <c r="Z12" i="4"/>
  <c r="W7" i="4"/>
  <c r="W4" i="4"/>
  <c r="W21" i="4"/>
  <c r="W12" i="4"/>
  <c r="V7" i="4"/>
  <c r="V4" i="4"/>
  <c r="V21" i="4"/>
  <c r="V12" i="4"/>
  <c r="AC5" i="4"/>
  <c r="AB5" i="4"/>
  <c r="AA5" i="4"/>
  <c r="Z5" i="4"/>
  <c r="W5" i="4"/>
  <c r="V5" i="4"/>
  <c r="U65" i="5" l="1"/>
  <c r="X14" i="3"/>
  <c r="Y14" i="3" s="1"/>
  <c r="X51" i="3"/>
  <c r="Y51" i="3" s="1"/>
  <c r="X89" i="3"/>
  <c r="Y89" i="3" s="1"/>
  <c r="X18" i="3"/>
  <c r="Y18" i="3" s="1"/>
  <c r="X92" i="3"/>
  <c r="Y92" i="3" s="1"/>
  <c r="X75" i="3"/>
  <c r="Y75" i="3" s="1"/>
  <c r="U48" i="3"/>
  <c r="X74" i="3"/>
  <c r="Y74" i="3" s="1"/>
  <c r="X23" i="3"/>
  <c r="Y23" i="3" s="1"/>
  <c r="X81" i="3"/>
  <c r="Y81" i="3" s="1"/>
  <c r="X94" i="3"/>
  <c r="Y94" i="3" s="1"/>
  <c r="X42" i="3"/>
  <c r="Y42" i="3" s="1"/>
  <c r="X64" i="4"/>
  <c r="Y64" i="4" s="1"/>
  <c r="X35" i="4"/>
  <c r="Y35" i="4" s="1"/>
  <c r="X62" i="4"/>
  <c r="Y62" i="4" s="1"/>
  <c r="X54" i="4"/>
  <c r="Y54" i="4" s="1"/>
  <c r="U64" i="4"/>
  <c r="X30" i="4"/>
  <c r="Y30" i="4" s="1"/>
  <c r="X53" i="5"/>
  <c r="Y53" i="5" s="1"/>
  <c r="X62" i="5"/>
  <c r="Y62" i="5" s="1"/>
  <c r="X66" i="5"/>
  <c r="Y66" i="5" s="1"/>
  <c r="U53" i="5"/>
  <c r="X50" i="5"/>
  <c r="Y50" i="5" s="1"/>
  <c r="X62" i="6"/>
  <c r="Y62" i="6" s="1"/>
  <c r="X59" i="6"/>
  <c r="Y59" i="6" s="1"/>
  <c r="X41" i="6"/>
  <c r="Y41" i="6" s="1"/>
  <c r="U59" i="6"/>
  <c r="X69" i="6"/>
  <c r="Y69" i="6" s="1"/>
  <c r="X76" i="6"/>
  <c r="Y76" i="6" s="1"/>
  <c r="U66" i="6"/>
  <c r="X68" i="6"/>
  <c r="Y68" i="6" s="1"/>
  <c r="X66" i="6"/>
  <c r="Y66" i="6" s="1"/>
  <c r="X71" i="6"/>
  <c r="Y71" i="6" s="1"/>
  <c r="X95" i="3"/>
  <c r="Y95" i="3" s="1"/>
  <c r="X93" i="3"/>
  <c r="Y93" i="3" s="1"/>
  <c r="U74" i="3"/>
  <c r="U94" i="3"/>
  <c r="X80" i="3"/>
  <c r="Y80" i="3" s="1"/>
  <c r="U83" i="3"/>
  <c r="U14" i="3"/>
  <c r="U51" i="3"/>
  <c r="X88" i="3"/>
  <c r="Y88" i="3" s="1"/>
  <c r="X87" i="3"/>
  <c r="Y87" i="3" s="1"/>
  <c r="X76" i="3"/>
  <c r="Y76" i="3" s="1"/>
  <c r="U92" i="3"/>
  <c r="U75" i="3"/>
  <c r="U18" i="3"/>
  <c r="U81" i="3"/>
  <c r="U42" i="3"/>
  <c r="X65" i="4"/>
  <c r="Y65" i="4" s="1"/>
  <c r="X77" i="6"/>
  <c r="Y77" i="6" s="1"/>
  <c r="X65" i="6"/>
  <c r="Y65" i="6" s="1"/>
  <c r="X58" i="6"/>
  <c r="Y58" i="6" s="1"/>
  <c r="X19" i="3"/>
  <c r="Y19" i="3" s="1"/>
  <c r="X66" i="4"/>
  <c r="Y66" i="4" s="1"/>
  <c r="X38" i="4"/>
  <c r="Y38" i="4" s="1"/>
  <c r="X28" i="4"/>
  <c r="Y28" i="4" s="1"/>
  <c r="X98" i="3"/>
  <c r="Y98" i="3" s="1"/>
  <c r="X60" i="3"/>
  <c r="Y60" i="3" s="1"/>
  <c r="X33" i="3"/>
  <c r="Y33" i="3" s="1"/>
  <c r="X12" i="4"/>
  <c r="Y12" i="4" s="1"/>
  <c r="X7" i="4"/>
  <c r="Y7" i="4" s="1"/>
  <c r="X24" i="4"/>
  <c r="Y24" i="4" s="1"/>
  <c r="X21" i="4"/>
  <c r="Y21" i="4" s="1"/>
  <c r="X8" i="4"/>
  <c r="Y8" i="4" s="1"/>
  <c r="X54" i="5"/>
  <c r="Y54" i="5" s="1"/>
  <c r="X64" i="5"/>
  <c r="Y64" i="5" s="1"/>
  <c r="X39" i="5"/>
  <c r="Y39" i="5" s="1"/>
  <c r="X41" i="5"/>
  <c r="Y41" i="5" s="1"/>
  <c r="X12" i="6"/>
  <c r="Y12" i="6" s="1"/>
  <c r="X44" i="6"/>
  <c r="Y44" i="6" s="1"/>
  <c r="X67" i="6"/>
  <c r="Y67" i="6" s="1"/>
  <c r="X17" i="6"/>
  <c r="Y17" i="6" s="1"/>
  <c r="X46" i="6"/>
  <c r="Y46" i="6" s="1"/>
  <c r="X57" i="6"/>
  <c r="Y57" i="6" s="1"/>
  <c r="X26" i="3"/>
  <c r="Y26" i="3" s="1"/>
  <c r="X84" i="3"/>
  <c r="U84" i="3" s="1"/>
  <c r="X17" i="3"/>
  <c r="Y17" i="3" s="1"/>
  <c r="X91" i="3"/>
  <c r="Y91" i="3" s="1"/>
  <c r="X11" i="3"/>
  <c r="Y11" i="3" s="1"/>
  <c r="X96" i="3"/>
  <c r="Y96" i="3" s="1"/>
  <c r="X82" i="3"/>
  <c r="Y82" i="3" s="1"/>
  <c r="X16" i="3"/>
  <c r="Y16" i="3" s="1"/>
  <c r="X43" i="3"/>
  <c r="Y43" i="3" s="1"/>
  <c r="X56" i="3"/>
  <c r="Y56" i="3" s="1"/>
  <c r="X54" i="3"/>
  <c r="U54" i="3" s="1"/>
  <c r="X52" i="3"/>
  <c r="Y52" i="3" s="1"/>
  <c r="X47" i="3"/>
  <c r="Y47" i="3" s="1"/>
  <c r="X46" i="3"/>
  <c r="Y46" i="3" s="1"/>
  <c r="X73" i="3"/>
  <c r="Y73" i="3" s="1"/>
  <c r="X4" i="4"/>
  <c r="Y4" i="4" s="1"/>
  <c r="X55" i="4"/>
  <c r="Y55" i="4" s="1"/>
  <c r="X39" i="4"/>
  <c r="Y39" i="4" s="1"/>
  <c r="X34" i="4"/>
  <c r="Y34" i="4" s="1"/>
  <c r="X10" i="4"/>
  <c r="Y10" i="4" s="1"/>
  <c r="X23" i="4"/>
  <c r="Y23" i="4" s="1"/>
  <c r="X20" i="4"/>
  <c r="U20" i="4" s="1"/>
  <c r="X50" i="4"/>
  <c r="Y50" i="4" s="1"/>
  <c r="X9" i="4"/>
  <c r="Y9" i="4" s="1"/>
  <c r="X59" i="4"/>
  <c r="Y59" i="4" s="1"/>
  <c r="X15" i="4"/>
  <c r="Y15" i="4" s="1"/>
  <c r="X27" i="4"/>
  <c r="Y27" i="4" s="1"/>
  <c r="X14" i="4"/>
  <c r="Y14" i="4" s="1"/>
  <c r="X42" i="4"/>
  <c r="Y42" i="4" s="1"/>
  <c r="X45" i="3"/>
  <c r="Y45" i="3" s="1"/>
  <c r="X68" i="3"/>
  <c r="Y68" i="3" s="1"/>
  <c r="X50" i="3"/>
  <c r="Y50" i="3" s="1"/>
  <c r="X62" i="3"/>
  <c r="Y62" i="3" s="1"/>
  <c r="X85" i="3"/>
  <c r="Y85" i="3" s="1"/>
  <c r="X90" i="3"/>
  <c r="Y90" i="3" s="1"/>
  <c r="X70" i="3"/>
  <c r="U70" i="3" s="1"/>
  <c r="X72" i="3"/>
  <c r="Y72" i="3" s="1"/>
  <c r="X97" i="3"/>
  <c r="Y97" i="3" s="1"/>
  <c r="X36" i="3"/>
  <c r="Y36" i="3" s="1"/>
  <c r="X41" i="3"/>
  <c r="Y41" i="3" s="1"/>
  <c r="X28" i="3"/>
  <c r="Y28" i="3" s="1"/>
  <c r="X22" i="3"/>
  <c r="Y22" i="3" s="1"/>
  <c r="X39" i="3"/>
  <c r="U39" i="3" s="1"/>
  <c r="X79" i="3"/>
  <c r="Y79" i="3" s="1"/>
  <c r="X58" i="3"/>
  <c r="Y58" i="3" s="1"/>
  <c r="X44" i="3"/>
  <c r="Y44" i="3" s="1"/>
  <c r="X10" i="3"/>
  <c r="Y10" i="3" s="1"/>
  <c r="X71" i="3"/>
  <c r="Y71" i="3" s="1"/>
  <c r="X27" i="3"/>
  <c r="Y27" i="3" s="1"/>
  <c r="X40" i="3"/>
  <c r="Y40" i="3" s="1"/>
  <c r="X4" i="3"/>
  <c r="Y4" i="3" s="1"/>
  <c r="X61" i="5"/>
  <c r="Y61" i="5" s="1"/>
  <c r="X31" i="5"/>
  <c r="Y31" i="5" s="1"/>
  <c r="X16" i="5"/>
  <c r="Y16" i="5" s="1"/>
  <c r="X47" i="5"/>
  <c r="Y47" i="5" s="1"/>
  <c r="X50" i="6"/>
  <c r="Y50" i="6" s="1"/>
  <c r="X73" i="6"/>
  <c r="Y73" i="6" s="1"/>
  <c r="X45" i="6"/>
  <c r="Y45" i="6" s="1"/>
  <c r="X49" i="6"/>
  <c r="Y49" i="6" s="1"/>
  <c r="X43" i="6"/>
  <c r="Y43" i="6" s="1"/>
  <c r="X29" i="6"/>
  <c r="Y29" i="6" s="1"/>
  <c r="X31" i="6"/>
  <c r="Y31" i="6" s="1"/>
  <c r="X34" i="5"/>
  <c r="Y34" i="5" s="1"/>
  <c r="X13" i="5"/>
  <c r="Y13" i="5" s="1"/>
  <c r="X15" i="5"/>
  <c r="Y15" i="5" s="1"/>
  <c r="X48" i="5"/>
  <c r="Y48" i="5" s="1"/>
  <c r="X52" i="6"/>
  <c r="X61" i="6"/>
  <c r="Y61" i="6" s="1"/>
  <c r="X55" i="6"/>
  <c r="Y55" i="6" s="1"/>
  <c r="X51" i="6"/>
  <c r="Y51" i="6" s="1"/>
  <c r="X27" i="6"/>
  <c r="Y27" i="6" s="1"/>
  <c r="X30" i="6"/>
  <c r="Y30" i="6" s="1"/>
  <c r="X21" i="6"/>
  <c r="Y21" i="6" s="1"/>
  <c r="X53" i="6"/>
  <c r="Y53" i="6" s="1"/>
  <c r="X63" i="6"/>
  <c r="Y63" i="6" s="1"/>
  <c r="X20" i="6"/>
  <c r="Y20" i="6" s="1"/>
  <c r="X23" i="6"/>
  <c r="Y23" i="6" s="1"/>
  <c r="X7" i="6"/>
  <c r="Y7" i="6" s="1"/>
  <c r="X14" i="6"/>
  <c r="Y14" i="6" s="1"/>
  <c r="X54" i="6"/>
  <c r="Y54" i="6" s="1"/>
  <c r="X42" i="6"/>
  <c r="Y42" i="6" s="1"/>
  <c r="X34" i="3"/>
  <c r="Y34" i="3" s="1"/>
  <c r="X35" i="3"/>
  <c r="Y35" i="3" s="1"/>
  <c r="X12" i="3"/>
  <c r="Y12" i="3" s="1"/>
  <c r="X69" i="3"/>
  <c r="Y69" i="3" s="1"/>
  <c r="X99" i="3"/>
  <c r="Y99" i="3" s="1"/>
  <c r="X78" i="3"/>
  <c r="Y78" i="3" s="1"/>
  <c r="U82" i="3"/>
  <c r="X55" i="3"/>
  <c r="U55" i="3" s="1"/>
  <c r="X61" i="3"/>
  <c r="Y61" i="3" s="1"/>
  <c r="X13" i="3"/>
  <c r="Y13" i="3" s="1"/>
  <c r="X32" i="3"/>
  <c r="U32" i="3" s="1"/>
  <c r="X100" i="3"/>
  <c r="Y100" i="3" s="1"/>
  <c r="X6" i="3"/>
  <c r="Y6" i="3" s="1"/>
  <c r="X15" i="3"/>
  <c r="Y15" i="3" s="1"/>
  <c r="X20" i="3"/>
  <c r="Y20" i="3" s="1"/>
  <c r="X49" i="3"/>
  <c r="Y49" i="3" s="1"/>
  <c r="X30" i="3"/>
  <c r="Y30" i="3" s="1"/>
  <c r="X57" i="3"/>
  <c r="Y57" i="3" s="1"/>
  <c r="X21" i="3"/>
  <c r="U21" i="3" s="1"/>
  <c r="X63" i="3"/>
  <c r="Y63" i="3" s="1"/>
  <c r="X57" i="4"/>
  <c r="Y57" i="4" s="1"/>
  <c r="X43" i="4"/>
  <c r="Y43" i="4" s="1"/>
  <c r="U7" i="4"/>
  <c r="X48" i="4"/>
  <c r="Y48" i="4" s="1"/>
  <c r="X37" i="4"/>
  <c r="Y37" i="4" s="1"/>
  <c r="X46" i="4"/>
  <c r="Y46" i="4" s="1"/>
  <c r="X33" i="4"/>
  <c r="Y33" i="4" s="1"/>
  <c r="X5" i="4"/>
  <c r="Y5" i="4" s="1"/>
  <c r="X35" i="5"/>
  <c r="Y35" i="5" s="1"/>
  <c r="X86" i="3"/>
  <c r="Y86" i="3" s="1"/>
  <c r="X60" i="5"/>
  <c r="Y60" i="5" s="1"/>
  <c r="X6" i="4"/>
  <c r="Y6" i="4" s="1"/>
  <c r="X63" i="4"/>
  <c r="Y63" i="4" s="1"/>
  <c r="X3" i="4"/>
  <c r="Y3" i="4" s="1"/>
  <c r="X6" i="6"/>
  <c r="Y6" i="6" s="1"/>
  <c r="X65" i="3"/>
  <c r="Y65" i="3" s="1"/>
  <c r="X49" i="4"/>
  <c r="Y49" i="4" s="1"/>
  <c r="X56" i="6"/>
  <c r="Y56" i="6" s="1"/>
  <c r="X37" i="3"/>
  <c r="Y37" i="3" s="1"/>
  <c r="X39" i="6"/>
  <c r="Y39" i="6" s="1"/>
  <c r="X22" i="5"/>
  <c r="Y22" i="5" s="1"/>
  <c r="X26" i="4"/>
  <c r="Y26" i="4" s="1"/>
  <c r="X18" i="4"/>
  <c r="Y18" i="4" s="1"/>
  <c r="X59" i="3"/>
  <c r="Y59" i="3" s="1"/>
  <c r="X22" i="4"/>
  <c r="Y22" i="4" s="1"/>
  <c r="X4" i="5"/>
  <c r="Y4" i="5" s="1"/>
  <c r="X16" i="4"/>
  <c r="Y16" i="4" s="1"/>
  <c r="X13" i="6"/>
  <c r="Y13" i="6" s="1"/>
  <c r="X38" i="6"/>
  <c r="Y38" i="6" s="1"/>
  <c r="X24" i="6"/>
  <c r="Y24" i="6" s="1"/>
  <c r="X26" i="6"/>
  <c r="Y26" i="6" s="1"/>
  <c r="X60" i="4"/>
  <c r="Y60" i="4" s="1"/>
  <c r="X4" i="6"/>
  <c r="Y4" i="6" s="1"/>
  <c r="X67" i="3"/>
  <c r="X77" i="3"/>
  <c r="Y77" i="3" s="1"/>
  <c r="X25" i="3"/>
  <c r="Y25" i="3" s="1"/>
  <c r="X44" i="5"/>
  <c r="Y44" i="5" s="1"/>
  <c r="X6" i="5"/>
  <c r="Y6" i="5" s="1"/>
  <c r="X30" i="5"/>
  <c r="Y30" i="5" s="1"/>
  <c r="X14" i="5"/>
  <c r="Y14" i="5" s="1"/>
  <c r="X27" i="5"/>
  <c r="Y27" i="5" s="1"/>
  <c r="X33" i="5"/>
  <c r="Y33" i="5" s="1"/>
  <c r="X29" i="4"/>
  <c r="Y29" i="4" s="1"/>
  <c r="X19" i="4"/>
  <c r="Y19" i="4" s="1"/>
  <c r="X31" i="4"/>
  <c r="Y31" i="4" s="1"/>
  <c r="X40" i="4"/>
  <c r="Y40" i="4" s="1"/>
  <c r="X47" i="6"/>
  <c r="Y47" i="6" s="1"/>
  <c r="X64" i="6"/>
  <c r="Y64" i="6" s="1"/>
  <c r="X34" i="6"/>
  <c r="Y34" i="6" s="1"/>
  <c r="X37" i="6"/>
  <c r="Y37" i="6" s="1"/>
  <c r="X7" i="3"/>
  <c r="X31" i="3"/>
  <c r="Y31" i="3" s="1"/>
  <c r="X3" i="5"/>
  <c r="Y3" i="5" s="1"/>
  <c r="X23" i="5"/>
  <c r="Y23" i="5" s="1"/>
  <c r="X59" i="5"/>
  <c r="Y59" i="5" s="1"/>
  <c r="X19" i="5"/>
  <c r="Y19" i="5" s="1"/>
  <c r="X29" i="5"/>
  <c r="Y29" i="5" s="1"/>
  <c r="X11" i="5"/>
  <c r="Y11" i="5" s="1"/>
  <c r="X24" i="5"/>
  <c r="Y24" i="5" s="1"/>
  <c r="X56" i="4"/>
  <c r="Y56" i="4" s="1"/>
  <c r="X25" i="4"/>
  <c r="Y25" i="4" s="1"/>
  <c r="X10" i="6"/>
  <c r="Y10" i="6" s="1"/>
  <c r="X16" i="6"/>
  <c r="Y16" i="6" s="1"/>
  <c r="X25" i="6"/>
  <c r="Y25" i="6" s="1"/>
  <c r="X9" i="6"/>
  <c r="Y9" i="6" s="1"/>
  <c r="X40" i="6"/>
  <c r="Y40" i="6" s="1"/>
  <c r="X8" i="6"/>
  <c r="Y8" i="6" s="1"/>
  <c r="X55" i="5"/>
  <c r="Y55" i="5" s="1"/>
  <c r="X26" i="5"/>
  <c r="Y26" i="5" s="1"/>
  <c r="X41" i="4"/>
  <c r="X5" i="3"/>
  <c r="Y5" i="3" s="1"/>
  <c r="X38" i="5"/>
  <c r="X10" i="5"/>
  <c r="Y10" i="5" s="1"/>
  <c r="X20" i="5"/>
  <c r="Y20" i="5" s="1"/>
  <c r="X57" i="5"/>
  <c r="Y57" i="5" s="1"/>
  <c r="X51" i="5"/>
  <c r="Y51" i="5" s="1"/>
  <c r="X52" i="5"/>
  <c r="Y52" i="5" s="1"/>
  <c r="X17" i="4"/>
  <c r="Y17" i="4" s="1"/>
  <c r="X61" i="4"/>
  <c r="Y61" i="4" s="1"/>
  <c r="X60" i="6"/>
  <c r="Y60" i="6" s="1"/>
  <c r="X18" i="6"/>
  <c r="Y18" i="6" s="1"/>
  <c r="X36" i="5"/>
  <c r="Y36" i="5" s="1"/>
  <c r="X3" i="3"/>
  <c r="Y3" i="3" s="1"/>
  <c r="X29" i="3"/>
  <c r="Y29" i="3" s="1"/>
  <c r="X24" i="3"/>
  <c r="Y24" i="3" s="1"/>
  <c r="X64" i="3"/>
  <c r="Y64" i="3" s="1"/>
  <c r="X67" i="5"/>
  <c r="Y67" i="5" s="1"/>
  <c r="X45" i="5"/>
  <c r="Y45" i="5" s="1"/>
  <c r="X7" i="5"/>
  <c r="Y7" i="5" s="1"/>
  <c r="X40" i="5"/>
  <c r="Y40" i="5" s="1"/>
  <c r="X49" i="5"/>
  <c r="Y49" i="5" s="1"/>
  <c r="X8" i="5"/>
  <c r="Y8" i="5" s="1"/>
  <c r="X47" i="4"/>
  <c r="Y47" i="4" s="1"/>
  <c r="X44" i="4"/>
  <c r="Y44" i="4" s="1"/>
  <c r="X13" i="4"/>
  <c r="Y13" i="4" s="1"/>
  <c r="X11" i="4"/>
  <c r="Y11" i="4" s="1"/>
  <c r="X70" i="6"/>
  <c r="Y70" i="6" s="1"/>
  <c r="X36" i="6"/>
  <c r="Y36" i="6" s="1"/>
  <c r="X72" i="6"/>
  <c r="Y72" i="6" s="1"/>
  <c r="X75" i="6"/>
  <c r="Y75" i="6" s="1"/>
  <c r="X15" i="6"/>
  <c r="Y15" i="6" s="1"/>
  <c r="X5" i="6"/>
  <c r="Y5" i="6" s="1"/>
  <c r="X48" i="6"/>
  <c r="Y48" i="6" s="1"/>
  <c r="X3" i="6"/>
  <c r="Y3" i="6" s="1"/>
  <c r="X46" i="5"/>
  <c r="Y46" i="5" s="1"/>
  <c r="X9" i="3"/>
  <c r="X66" i="3"/>
  <c r="Y66" i="3" s="1"/>
  <c r="X53" i="3"/>
  <c r="Y53" i="3" s="1"/>
  <c r="X8" i="3"/>
  <c r="X38" i="3"/>
  <c r="X56" i="5"/>
  <c r="Y56" i="5" s="1"/>
  <c r="X25" i="5"/>
  <c r="Y25" i="5" s="1"/>
  <c r="X63" i="5"/>
  <c r="Y63" i="5" s="1"/>
  <c r="X17" i="5"/>
  <c r="Y17" i="5" s="1"/>
  <c r="X37" i="5"/>
  <c r="Y37" i="5" s="1"/>
  <c r="X5" i="5"/>
  <c r="Y5" i="5" s="1"/>
  <c r="X32" i="4"/>
  <c r="Y32" i="4" s="1"/>
  <c r="X52" i="4"/>
  <c r="Y52" i="4" s="1"/>
  <c r="X19" i="6"/>
  <c r="Y19" i="6" s="1"/>
  <c r="X28" i="6"/>
  <c r="Y28" i="6" s="1"/>
  <c r="X32" i="6"/>
  <c r="Y32" i="6" s="1"/>
  <c r="U46" i="3"/>
  <c r="X58" i="5"/>
  <c r="Y58" i="5" s="1"/>
  <c r="X33" i="6"/>
  <c r="Y33" i="6" s="1"/>
  <c r="X28" i="5"/>
  <c r="Y28" i="5" s="1"/>
  <c r="X36" i="4"/>
  <c r="Y36" i="4" s="1"/>
  <c r="X32" i="5"/>
  <c r="Y32" i="5" s="1"/>
  <c r="X9" i="5"/>
  <c r="Y9" i="5" s="1"/>
  <c r="X42" i="5"/>
  <c r="Y42" i="5" s="1"/>
  <c r="X18" i="5"/>
  <c r="Y18" i="5" s="1"/>
  <c r="X43" i="5"/>
  <c r="Y43" i="5" s="1"/>
  <c r="X12" i="5"/>
  <c r="Y12" i="5" s="1"/>
  <c r="X68" i="5"/>
  <c r="Y68" i="5" s="1"/>
  <c r="X21" i="5"/>
  <c r="Y21" i="5" s="1"/>
  <c r="X51" i="4"/>
  <c r="X45" i="4"/>
  <c r="Y45" i="4" s="1"/>
  <c r="X58" i="4"/>
  <c r="Y58" i="4" s="1"/>
  <c r="X53" i="4"/>
  <c r="Y53" i="4" s="1"/>
  <c r="X11" i="6"/>
  <c r="Y11" i="6" s="1"/>
  <c r="X35" i="6"/>
  <c r="Y35" i="6" s="1"/>
  <c r="X74" i="6"/>
  <c r="Y74" i="6" s="1"/>
  <c r="X22" i="6"/>
  <c r="Y22" i="6" s="1"/>
  <c r="U66" i="5" l="1"/>
  <c r="U62" i="5"/>
  <c r="U89" i="3"/>
  <c r="U23" i="3"/>
  <c r="U47" i="3"/>
  <c r="U88" i="3"/>
  <c r="U95" i="3"/>
  <c r="U35" i="4"/>
  <c r="U54" i="4"/>
  <c r="U62" i="4"/>
  <c r="U66" i="4"/>
  <c r="U12" i="4"/>
  <c r="U30" i="4"/>
  <c r="U6" i="5"/>
  <c r="U50" i="5"/>
  <c r="U69" i="6"/>
  <c r="U76" i="6"/>
  <c r="U71" i="6"/>
  <c r="U68" i="6"/>
  <c r="U41" i="6"/>
  <c r="U62" i="6"/>
  <c r="U65" i="6"/>
  <c r="U19" i="3"/>
  <c r="U80" i="3"/>
  <c r="U93" i="3"/>
  <c r="U87" i="3"/>
  <c r="U98" i="3"/>
  <c r="U76" i="3"/>
  <c r="U34" i="4"/>
  <c r="U28" i="4"/>
  <c r="U13" i="4"/>
  <c r="U65" i="4"/>
  <c r="U60" i="4"/>
  <c r="U31" i="5"/>
  <c r="U58" i="6"/>
  <c r="U77" i="6"/>
  <c r="U14" i="6"/>
  <c r="U16" i="3"/>
  <c r="Y21" i="3"/>
  <c r="Y70" i="3"/>
  <c r="Y84" i="3"/>
  <c r="U68" i="3"/>
  <c r="U11" i="3"/>
  <c r="U60" i="3"/>
  <c r="U38" i="4"/>
  <c r="U65" i="3"/>
  <c r="U26" i="3"/>
  <c r="U4" i="4"/>
  <c r="U33" i="4"/>
  <c r="U54" i="5"/>
  <c r="U3" i="5"/>
  <c r="U29" i="5"/>
  <c r="U24" i="5"/>
  <c r="U16" i="5"/>
  <c r="U41" i="5"/>
  <c r="U14" i="5"/>
  <c r="U15" i="5"/>
  <c r="U12" i="6"/>
  <c r="U57" i="6"/>
  <c r="U17" i="6"/>
  <c r="U33" i="3"/>
  <c r="U41" i="3"/>
  <c r="U17" i="3"/>
  <c r="U25" i="3"/>
  <c r="U69" i="3"/>
  <c r="U90" i="3"/>
  <c r="U28" i="3"/>
  <c r="U49" i="3"/>
  <c r="U52" i="3"/>
  <c r="Y20" i="4"/>
  <c r="U26" i="4"/>
  <c r="U27" i="4"/>
  <c r="U8" i="4"/>
  <c r="U21" i="4"/>
  <c r="U50" i="4"/>
  <c r="U24" i="4"/>
  <c r="U57" i="4"/>
  <c r="U48" i="4"/>
  <c r="U14" i="4"/>
  <c r="U39" i="4"/>
  <c r="U55" i="4"/>
  <c r="U30" i="5"/>
  <c r="U64" i="5"/>
  <c r="U39" i="5"/>
  <c r="U35" i="5"/>
  <c r="U52" i="5"/>
  <c r="U40" i="5"/>
  <c r="U34" i="5"/>
  <c r="U47" i="5"/>
  <c r="U57" i="5"/>
  <c r="U19" i="5"/>
  <c r="U61" i="5"/>
  <c r="U48" i="5"/>
  <c r="U44" i="6"/>
  <c r="U27" i="6"/>
  <c r="U39" i="6"/>
  <c r="U46" i="6"/>
  <c r="U50" i="6"/>
  <c r="U67" i="6"/>
  <c r="U45" i="6"/>
  <c r="U23" i="6"/>
  <c r="U6" i="6"/>
  <c r="U96" i="3"/>
  <c r="U43" i="3"/>
  <c r="U91" i="3"/>
  <c r="U13" i="3"/>
  <c r="U27" i="3"/>
  <c r="Y39" i="3"/>
  <c r="U31" i="3"/>
  <c r="U35" i="3"/>
  <c r="U36" i="3"/>
  <c r="U15" i="3"/>
  <c r="U100" i="3"/>
  <c r="Y54" i="3"/>
  <c r="U62" i="3"/>
  <c r="U56" i="3"/>
  <c r="U73" i="3"/>
  <c r="U97" i="3"/>
  <c r="U34" i="3"/>
  <c r="U22" i="3"/>
  <c r="U86" i="3"/>
  <c r="U99" i="3"/>
  <c r="U63" i="3"/>
  <c r="U10" i="3"/>
  <c r="U10" i="4"/>
  <c r="U29" i="4"/>
  <c r="U23" i="4"/>
  <c r="U6" i="4"/>
  <c r="U31" i="4"/>
  <c r="U5" i="4"/>
  <c r="U42" i="4"/>
  <c r="U19" i="4"/>
  <c r="U63" i="4"/>
  <c r="U15" i="4"/>
  <c r="U9" i="4"/>
  <c r="U46" i="4"/>
  <c r="U22" i="4"/>
  <c r="U59" i="4"/>
  <c r="U47" i="4"/>
  <c r="U49" i="4"/>
  <c r="Y32" i="3"/>
  <c r="Y55" i="3"/>
  <c r="U4" i="3"/>
  <c r="U71" i="3"/>
  <c r="E28" i="8" s="1"/>
  <c r="U50" i="3"/>
  <c r="U72" i="3"/>
  <c r="U58" i="3"/>
  <c r="U45" i="3"/>
  <c r="U79" i="3"/>
  <c r="U20" i="3"/>
  <c r="U6" i="3"/>
  <c r="U40" i="3"/>
  <c r="U85" i="3"/>
  <c r="U44" i="3"/>
  <c r="U51" i="5"/>
  <c r="U13" i="5"/>
  <c r="U29" i="6"/>
  <c r="U24" i="6"/>
  <c r="U18" i="6"/>
  <c r="U4" i="6"/>
  <c r="U43" i="6"/>
  <c r="U26" i="6"/>
  <c r="U61" i="6"/>
  <c r="U49" i="6"/>
  <c r="U8" i="6"/>
  <c r="U73" i="6"/>
  <c r="U31" i="6"/>
  <c r="U64" i="6"/>
  <c r="U36" i="6"/>
  <c r="U21" i="6"/>
  <c r="U34" i="6"/>
  <c r="U16" i="6"/>
  <c r="U63" i="6"/>
  <c r="U56" i="6"/>
  <c r="U44" i="5"/>
  <c r="U22" i="5"/>
  <c r="U55" i="5"/>
  <c r="U27" i="5"/>
  <c r="U33" i="5"/>
  <c r="U58" i="5"/>
  <c r="U4" i="5"/>
  <c r="U60" i="5"/>
  <c r="U42" i="6"/>
  <c r="U7" i="6"/>
  <c r="Y52" i="6"/>
  <c r="U52" i="6"/>
  <c r="U9" i="6"/>
  <c r="U55" i="6"/>
  <c r="U30" i="6"/>
  <c r="U51" i="6"/>
  <c r="U38" i="6"/>
  <c r="U54" i="6"/>
  <c r="U25" i="6"/>
  <c r="U20" i="6"/>
  <c r="U53" i="6"/>
  <c r="U12" i="3"/>
  <c r="U57" i="3"/>
  <c r="U37" i="3"/>
  <c r="U78" i="3"/>
  <c r="U30" i="3"/>
  <c r="E42" i="8" s="1"/>
  <c r="U61" i="3"/>
  <c r="U43" i="4"/>
  <c r="U3" i="4"/>
  <c r="G1" i="8" s="1"/>
  <c r="U37" i="4"/>
  <c r="U7" i="5"/>
  <c r="U37" i="6"/>
  <c r="U18" i="4"/>
  <c r="U16" i="4"/>
  <c r="U13" i="6"/>
  <c r="U32" i="6"/>
  <c r="U42" i="5"/>
  <c r="U59" i="3"/>
  <c r="U10" i="5"/>
  <c r="U56" i="4"/>
  <c r="U9" i="5"/>
  <c r="U36" i="4"/>
  <c r="U44" i="4"/>
  <c r="U43" i="5"/>
  <c r="U70" i="6"/>
  <c r="U19" i="6"/>
  <c r="U61" i="4"/>
  <c r="U11" i="5"/>
  <c r="U59" i="5"/>
  <c r="U75" i="6"/>
  <c r="U25" i="4"/>
  <c r="U20" i="5"/>
  <c r="U77" i="3"/>
  <c r="U3" i="3"/>
  <c r="U29" i="3"/>
  <c r="Y9" i="3"/>
  <c r="U9" i="3"/>
  <c r="U74" i="6"/>
  <c r="U64" i="3"/>
  <c r="E59" i="8" s="1"/>
  <c r="U25" i="5"/>
  <c r="U11" i="6"/>
  <c r="K10" i="8" s="1"/>
  <c r="U56" i="5"/>
  <c r="U35" i="6"/>
  <c r="U53" i="4"/>
  <c r="U45" i="5"/>
  <c r="U67" i="5"/>
  <c r="U28" i="6"/>
  <c r="U68" i="5"/>
  <c r="U45" i="4"/>
  <c r="U28" i="5"/>
  <c r="U5" i="6"/>
  <c r="U32" i="5"/>
  <c r="U17" i="4"/>
  <c r="G13" i="8" s="1"/>
  <c r="U26" i="5"/>
  <c r="U23" i="5"/>
  <c r="U53" i="3"/>
  <c r="Y38" i="5"/>
  <c r="U38" i="5"/>
  <c r="U58" i="4"/>
  <c r="U48" i="6"/>
  <c r="U11" i="4"/>
  <c r="U33" i="6"/>
  <c r="U37" i="5"/>
  <c r="U63" i="5"/>
  <c r="U15" i="6"/>
  <c r="U17" i="5"/>
  <c r="I25" i="8" s="1"/>
  <c r="U40" i="6"/>
  <c r="Y8" i="3"/>
  <c r="U8" i="3"/>
  <c r="Y41" i="4"/>
  <c r="U41" i="4"/>
  <c r="Y7" i="3"/>
  <c r="U7" i="3"/>
  <c r="U49" i="5"/>
  <c r="U8" i="5"/>
  <c r="U5" i="5"/>
  <c r="U47" i="6"/>
  <c r="U12" i="5"/>
  <c r="U24" i="3"/>
  <c r="Y51" i="4"/>
  <c r="U51" i="4"/>
  <c r="Y38" i="3"/>
  <c r="U38" i="3"/>
  <c r="Y67" i="3"/>
  <c r="U67" i="3"/>
  <c r="U22" i="6"/>
  <c r="U21" i="5"/>
  <c r="U32" i="4"/>
  <c r="U52" i="4"/>
  <c r="U46" i="5"/>
  <c r="U3" i="6"/>
  <c r="U40" i="4"/>
  <c r="U18" i="5"/>
  <c r="U10" i="6"/>
  <c r="U60" i="6"/>
  <c r="U36" i="5"/>
  <c r="U72" i="6"/>
  <c r="U5" i="3"/>
  <c r="U66" i="3"/>
  <c r="E67" i="8" l="1"/>
  <c r="E29" i="8"/>
  <c r="E62" i="8"/>
  <c r="E57" i="8"/>
  <c r="E70" i="8"/>
  <c r="E10" i="8"/>
  <c r="G20" i="8"/>
  <c r="G23" i="8"/>
  <c r="G40" i="8"/>
  <c r="G9" i="8"/>
  <c r="G57" i="8"/>
  <c r="K63" i="8"/>
  <c r="E14" i="8"/>
  <c r="E17" i="8"/>
  <c r="G55" i="8"/>
  <c r="G43" i="8"/>
  <c r="G5" i="8"/>
  <c r="G8" i="8"/>
  <c r="G2" i="8"/>
  <c r="I16" i="8"/>
  <c r="I44" i="8"/>
  <c r="K66" i="8"/>
  <c r="K70" i="8"/>
  <c r="K9" i="8"/>
  <c r="K69" i="8"/>
  <c r="K17" i="8"/>
  <c r="K68" i="8"/>
  <c r="E40" i="8"/>
  <c r="E53" i="8"/>
  <c r="E55" i="8"/>
  <c r="E94" i="8"/>
  <c r="E64" i="8"/>
  <c r="E47" i="8"/>
  <c r="E37" i="8"/>
  <c r="E33" i="8"/>
  <c r="E88" i="8"/>
  <c r="E6" i="8"/>
  <c r="E89" i="8"/>
  <c r="E3" i="8"/>
  <c r="E90" i="8"/>
  <c r="E43" i="8"/>
  <c r="G3" i="8"/>
  <c r="G14" i="8"/>
  <c r="G54" i="8"/>
  <c r="G49" i="8"/>
  <c r="E27" i="8"/>
  <c r="E15" i="8"/>
  <c r="G19" i="8"/>
  <c r="G10" i="8"/>
  <c r="K16" i="8"/>
  <c r="I33" i="8"/>
  <c r="I11" i="8"/>
  <c r="I1" i="8"/>
  <c r="I19" i="8"/>
  <c r="I10" i="8"/>
  <c r="I26" i="8"/>
  <c r="I3" i="8"/>
  <c r="I18" i="8"/>
  <c r="K8" i="8"/>
  <c r="K64" i="8"/>
  <c r="K67" i="8"/>
  <c r="K49" i="8"/>
  <c r="K12" i="8"/>
  <c r="K13" i="8"/>
  <c r="K20" i="8"/>
  <c r="E35" i="8"/>
  <c r="E2" i="8"/>
  <c r="E73" i="8"/>
  <c r="E9" i="8"/>
  <c r="E91" i="8"/>
  <c r="E50" i="8"/>
  <c r="E51" i="8"/>
  <c r="E72" i="8"/>
  <c r="E95" i="8"/>
  <c r="E11" i="8"/>
  <c r="E26" i="8"/>
  <c r="E77" i="8"/>
  <c r="E92" i="8"/>
  <c r="E31" i="8"/>
  <c r="E93" i="8"/>
  <c r="E79" i="8"/>
  <c r="E82" i="8"/>
  <c r="E7" i="8"/>
  <c r="E52" i="8"/>
  <c r="E25" i="8"/>
  <c r="E5" i="8"/>
  <c r="E65" i="8"/>
  <c r="E8" i="8"/>
  <c r="E39" i="8"/>
  <c r="E16" i="8"/>
  <c r="E80" i="8"/>
  <c r="E4" i="8"/>
  <c r="G28" i="8"/>
  <c r="G45" i="8"/>
  <c r="G58" i="8"/>
  <c r="G16" i="8"/>
  <c r="G7" i="8"/>
  <c r="G35" i="8"/>
  <c r="G41" i="8"/>
  <c r="G18" i="8"/>
  <c r="G42" i="8"/>
  <c r="G26" i="8"/>
  <c r="G27" i="8"/>
  <c r="G31" i="8"/>
  <c r="I27" i="8"/>
  <c r="I40" i="8"/>
  <c r="I51" i="8"/>
  <c r="I30" i="8"/>
  <c r="I47" i="8"/>
  <c r="K33" i="8"/>
  <c r="K65" i="8"/>
  <c r="K2" i="8"/>
  <c r="K21" i="8"/>
  <c r="K5" i="8"/>
  <c r="K24" i="8"/>
  <c r="K50" i="8"/>
  <c r="K52" i="8"/>
  <c r="E36" i="8"/>
  <c r="E71" i="8"/>
  <c r="E22" i="8"/>
  <c r="E12" i="8"/>
  <c r="E44" i="8"/>
  <c r="E78" i="8"/>
  <c r="E23" i="8"/>
  <c r="E34" i="8"/>
  <c r="E85" i="8"/>
  <c r="E60" i="8"/>
  <c r="E69" i="8"/>
  <c r="E63" i="8"/>
  <c r="E86" i="8"/>
  <c r="E1" i="8"/>
  <c r="E48" i="8"/>
  <c r="E84" i="8"/>
  <c r="E74" i="8"/>
  <c r="E49" i="8"/>
  <c r="E56" i="8"/>
  <c r="G11" i="8"/>
  <c r="G24" i="8"/>
  <c r="G32" i="8"/>
  <c r="G39" i="8"/>
  <c r="G46" i="8"/>
  <c r="G34" i="8"/>
  <c r="G56" i="8"/>
  <c r="G6" i="8"/>
  <c r="G15" i="8"/>
  <c r="G36" i="8"/>
  <c r="G21" i="8"/>
  <c r="G50" i="8"/>
  <c r="K35" i="8"/>
  <c r="K28" i="8"/>
  <c r="K47" i="8"/>
  <c r="G29" i="8"/>
  <c r="I21" i="8"/>
  <c r="I46" i="8"/>
  <c r="G37" i="8"/>
  <c r="G25" i="8"/>
  <c r="K58" i="8"/>
  <c r="G44" i="8"/>
  <c r="K32" i="8"/>
  <c r="G33" i="8"/>
  <c r="K34" i="8"/>
  <c r="K19" i="8"/>
  <c r="K3" i="8"/>
  <c r="K51" i="8"/>
  <c r="E61" i="8"/>
  <c r="E54" i="8"/>
  <c r="E19" i="8"/>
  <c r="E24" i="8"/>
  <c r="E46" i="8"/>
  <c r="I54" i="8"/>
  <c r="I32" i="8"/>
  <c r="I36" i="8"/>
  <c r="I39" i="8"/>
  <c r="K46" i="8"/>
  <c r="K62" i="8"/>
  <c r="K56" i="8"/>
  <c r="K43" i="8"/>
  <c r="K54" i="8"/>
  <c r="K57" i="8"/>
  <c r="K31" i="8"/>
  <c r="K11" i="8"/>
  <c r="K27" i="8"/>
  <c r="K6" i="8"/>
  <c r="K41" i="8"/>
  <c r="K53" i="8"/>
  <c r="K55" i="8"/>
  <c r="K39" i="8"/>
  <c r="K45" i="8"/>
  <c r="K30" i="8"/>
  <c r="K26" i="8"/>
  <c r="K60" i="8"/>
  <c r="I50" i="8"/>
  <c r="I23" i="8"/>
  <c r="I6" i="8"/>
  <c r="I29" i="8"/>
  <c r="I9" i="8"/>
  <c r="I38" i="8"/>
  <c r="I43" i="8"/>
  <c r="I24" i="8"/>
  <c r="I17" i="8"/>
  <c r="I7" i="8"/>
  <c r="I34" i="8"/>
  <c r="I12" i="8"/>
  <c r="I8" i="8"/>
  <c r="I49" i="8"/>
  <c r="I4" i="8"/>
  <c r="I2" i="8"/>
  <c r="I45" i="8"/>
  <c r="I35" i="8"/>
  <c r="I22" i="8"/>
  <c r="I48" i="8"/>
  <c r="I5" i="8"/>
  <c r="I14" i="8"/>
  <c r="I55" i="8"/>
  <c r="I31" i="8"/>
  <c r="I28" i="8"/>
  <c r="I37" i="8"/>
  <c r="I41" i="8"/>
  <c r="I13" i="8"/>
  <c r="I20" i="8"/>
  <c r="I53" i="8"/>
  <c r="I15" i="8"/>
  <c r="I42" i="8"/>
  <c r="I52" i="8"/>
  <c r="K48" i="8"/>
  <c r="K7" i="8"/>
  <c r="K59" i="8"/>
  <c r="K40" i="8"/>
  <c r="K15" i="8"/>
  <c r="K18" i="8"/>
  <c r="K29" i="8"/>
  <c r="K36" i="8"/>
  <c r="K38" i="8"/>
  <c r="K22" i="8"/>
  <c r="K61" i="8"/>
  <c r="K14" i="8"/>
  <c r="K23" i="8"/>
  <c r="K25" i="8"/>
  <c r="K4" i="8"/>
  <c r="K37" i="8"/>
  <c r="K42" i="8"/>
  <c r="K44" i="8"/>
  <c r="K1" i="8"/>
  <c r="E13" i="8"/>
  <c r="E41" i="8"/>
  <c r="E58" i="8"/>
  <c r="E81" i="8"/>
  <c r="E76" i="8"/>
  <c r="E68" i="8"/>
  <c r="E87" i="8"/>
  <c r="E83" i="8"/>
  <c r="E38" i="8"/>
  <c r="E21" i="8"/>
  <c r="E20" i="8"/>
  <c r="E75" i="8"/>
  <c r="E32" i="8"/>
  <c r="E66" i="8"/>
  <c r="E45" i="8"/>
  <c r="E30" i="8"/>
  <c r="E18" i="8"/>
  <c r="G59" i="8"/>
  <c r="G60" i="8"/>
  <c r="G53" i="8"/>
  <c r="G47" i="8"/>
  <c r="G12" i="8"/>
  <c r="G4" i="8"/>
  <c r="G17" i="8"/>
  <c r="G52" i="8"/>
  <c r="G22" i="8"/>
  <c r="G38" i="8"/>
  <c r="G48" i="8"/>
  <c r="G30" i="8"/>
  <c r="G51" i="8"/>
</calcChain>
</file>

<file path=xl/sharedStrings.xml><?xml version="1.0" encoding="utf-8"?>
<sst xmlns="http://schemas.openxmlformats.org/spreadsheetml/2006/main" count="5650" uniqueCount="1040">
  <si>
    <t>Nom</t>
  </si>
  <si>
    <t>L</t>
  </si>
  <si>
    <t>C</t>
  </si>
  <si>
    <t>R</t>
  </si>
  <si>
    <t>D</t>
  </si>
  <si>
    <t>POS</t>
  </si>
  <si>
    <t>PJ</t>
  </si>
  <si>
    <t>PTS</t>
  </si>
  <si>
    <t>PEN</t>
  </si>
  <si>
    <t>HIT</t>
  </si>
  <si>
    <t>TKA</t>
  </si>
  <si>
    <t>BkS</t>
  </si>
  <si>
    <t>SH</t>
  </si>
  <si>
    <t>Défenseurs</t>
  </si>
  <si>
    <t>Avants</t>
  </si>
  <si>
    <t>DEF</t>
  </si>
  <si>
    <t>OFF</t>
  </si>
  <si>
    <t>PUN</t>
  </si>
  <si>
    <t>Hits</t>
  </si>
  <si>
    <t>TkA</t>
  </si>
  <si>
    <t>RW</t>
  </si>
  <si>
    <t>LW</t>
  </si>
  <si>
    <t>Normalisée</t>
  </si>
  <si>
    <t>Stats NHL</t>
  </si>
  <si>
    <t>NOTE DEF</t>
  </si>
  <si>
    <t>NOT GLOBALE</t>
  </si>
  <si>
    <t>Calculs dans le système</t>
  </si>
  <si>
    <t>EQP NHL</t>
  </si>
  <si>
    <t>EQP NCHL</t>
  </si>
  <si>
    <t>Anze Kopitar</t>
  </si>
  <si>
    <t>Nicklas Backstrom</t>
  </si>
  <si>
    <t>SUN</t>
  </si>
  <si>
    <t>Steven Stamkos</t>
  </si>
  <si>
    <t>PAC</t>
  </si>
  <si>
    <t>Jason Spezza</t>
  </si>
  <si>
    <t>Joe Pavelski</t>
  </si>
  <si>
    <t>RAM</t>
  </si>
  <si>
    <t>Jonathan Toews</t>
  </si>
  <si>
    <t>REB</t>
  </si>
  <si>
    <t>John Tavares</t>
  </si>
  <si>
    <t>Ryan Nugent-Hopkins</t>
  </si>
  <si>
    <t>Matt Duchene</t>
  </si>
  <si>
    <t>BUC</t>
  </si>
  <si>
    <t>Patrice Bergeron</t>
  </si>
  <si>
    <t>Logan Couture</t>
  </si>
  <si>
    <t>Paul Stastny</t>
  </si>
  <si>
    <t>Marcus Johansson</t>
  </si>
  <si>
    <t>Derek Stepan</t>
  </si>
  <si>
    <t>Ryan Getzlaf</t>
  </si>
  <si>
    <t>David Backes</t>
  </si>
  <si>
    <t>Eric Staal</t>
  </si>
  <si>
    <t>Sean Couturier</t>
  </si>
  <si>
    <t>Bryan Little</t>
  </si>
  <si>
    <t>Mathieu Perreault</t>
  </si>
  <si>
    <t>Nazem Kadri</t>
  </si>
  <si>
    <t>Brayden Schenn</t>
  </si>
  <si>
    <t>Phil Kessel</t>
  </si>
  <si>
    <t>Claude Giroux</t>
  </si>
  <si>
    <t>Tyler Seguin</t>
  </si>
  <si>
    <t>Patrick Kane</t>
  </si>
  <si>
    <t>Jordan Eberle</t>
  </si>
  <si>
    <t>Evgeni Malkin</t>
  </si>
  <si>
    <t>Jakub Voracek</t>
  </si>
  <si>
    <t>Patric Hornqvist</t>
  </si>
  <si>
    <t>T.J. Oshie</t>
  </si>
  <si>
    <t>Corey Perry</t>
  </si>
  <si>
    <t>Wayne Simmonds</t>
  </si>
  <si>
    <t>Blake Wheeler</t>
  </si>
  <si>
    <t>Jeff Carter</t>
  </si>
  <si>
    <t>Kyle Okposo</t>
  </si>
  <si>
    <t>Mats Zuccarello</t>
  </si>
  <si>
    <t>Thomas Vanek</t>
  </si>
  <si>
    <t>Jamie Benn</t>
  </si>
  <si>
    <t>Jeff Skinner</t>
  </si>
  <si>
    <t>Patrick Sharp</t>
  </si>
  <si>
    <t>James Neal</t>
  </si>
  <si>
    <t>Max Pacioretty</t>
  </si>
  <si>
    <t>Milan Lucic</t>
  </si>
  <si>
    <t>Patrick Marleau</t>
  </si>
  <si>
    <t>Alex Ovechkin</t>
  </si>
  <si>
    <t>James van Riemsdyk</t>
  </si>
  <si>
    <t>Rick Nash</t>
  </si>
  <si>
    <t>Brad Marchand</t>
  </si>
  <si>
    <t>Evander Kane</t>
  </si>
  <si>
    <t>Taylor Hall</t>
  </si>
  <si>
    <t>Bobby Ryan</t>
  </si>
  <si>
    <t>Nick Foligno</t>
  </si>
  <si>
    <t>Andrew Ladd</t>
  </si>
  <si>
    <t>Henrik Zetterberg</t>
  </si>
  <si>
    <t>Erik Karlsson</t>
  </si>
  <si>
    <t>Kris Letang</t>
  </si>
  <si>
    <t>Nick Leddy</t>
  </si>
  <si>
    <t>Dion Phaneuf</t>
  </si>
  <si>
    <t>Zdeno Chara</t>
  </si>
  <si>
    <t>Dustin Byfuglien</t>
  </si>
  <si>
    <t>Kevin Shattenkirk</t>
  </si>
  <si>
    <t>Duncan Keith</t>
  </si>
  <si>
    <t>Ryan Suter</t>
  </si>
  <si>
    <t>Shea Weber</t>
  </si>
  <si>
    <t>Keith Yandle</t>
  </si>
  <si>
    <t>Erik Johnson</t>
  </si>
  <si>
    <t>Cam Fowler</t>
  </si>
  <si>
    <t>John Carlson</t>
  </si>
  <si>
    <t>Drew Doughty</t>
  </si>
  <si>
    <t>Alex Pietrangelo</t>
  </si>
  <si>
    <t>Brent Seabrook</t>
  </si>
  <si>
    <t>Brent Burns</t>
  </si>
  <si>
    <t>Mark Giordano</t>
  </si>
  <si>
    <t>Alex Goligoski</t>
  </si>
  <si>
    <t>Mike Green</t>
  </si>
  <si>
    <t>P.K. Subban</t>
  </si>
  <si>
    <t>Matt Niskanen</t>
  </si>
  <si>
    <t>Victor Hedman</t>
  </si>
  <si>
    <t>Travis Hamonic</t>
  </si>
  <si>
    <t>TJ Brodie</t>
  </si>
  <si>
    <t>Ryan O'Reilly</t>
  </si>
  <si>
    <t>Sidney Crosby</t>
  </si>
  <si>
    <t>Kyle Turris</t>
  </si>
  <si>
    <t>Adam Larsson</t>
  </si>
  <si>
    <t>Oliver Ekman-Larsson</t>
  </si>
  <si>
    <t>David Perron</t>
  </si>
  <si>
    <t>Nino Niederreiter</t>
  </si>
  <si>
    <t>Gabriel Landeskog</t>
  </si>
  <si>
    <t>Roman Josi</t>
  </si>
  <si>
    <t>Jaden Schwartz</t>
  </si>
  <si>
    <t>Mark Scheifele</t>
  </si>
  <si>
    <t>Mika Zibanejad</t>
  </si>
  <si>
    <t>Jake Gardiner</t>
  </si>
  <si>
    <t>Justin Faulk</t>
  </si>
  <si>
    <t>Brendan Smith</t>
  </si>
  <si>
    <t>Mattias Ekholm</t>
  </si>
  <si>
    <t>Tyson Barrie</t>
  </si>
  <si>
    <t>Sven Baertschi</t>
  </si>
  <si>
    <t>Brandon Saad</t>
  </si>
  <si>
    <t>Ryan Johansen</t>
  </si>
  <si>
    <t>Cam Atkinson</t>
  </si>
  <si>
    <t>Kyle Palmieri</t>
  </si>
  <si>
    <t>Alex Galchenyuk</t>
  </si>
  <si>
    <t>Brendan Gallagher</t>
  </si>
  <si>
    <t>Mikael Granlund</t>
  </si>
  <si>
    <t>Dougie Hamilton</t>
  </si>
  <si>
    <t>Chris Kreider</t>
  </si>
  <si>
    <t>Ryan McDonagh</t>
  </si>
  <si>
    <t>J.T. Miller</t>
  </si>
  <si>
    <t>Reilly Smith</t>
  </si>
  <si>
    <t>Vladimir Tarasenko</t>
  </si>
  <si>
    <t>Tomas Tatar</t>
  </si>
  <si>
    <t>Jason Zucker</t>
  </si>
  <si>
    <t>G</t>
  </si>
  <si>
    <t>Nathan Beaulieu</t>
  </si>
  <si>
    <t>Robin Lehner</t>
  </si>
  <si>
    <t>Frederik Andersen</t>
  </si>
  <si>
    <t>Torey Krug</t>
  </si>
  <si>
    <t>Tyler Johnson</t>
  </si>
  <si>
    <t>Aleksander Barkov</t>
  </si>
  <si>
    <t>Charlie Coyle</t>
  </si>
  <si>
    <t>Filip Forsberg</t>
  </si>
  <si>
    <t>Tomas Hertl</t>
  </si>
  <si>
    <t>Boone Jenner</t>
  </si>
  <si>
    <t>Seth Jones</t>
  </si>
  <si>
    <t>Elias Lindholm</t>
  </si>
  <si>
    <t>Hampus Lindholm</t>
  </si>
  <si>
    <t>Olli Maatta</t>
  </si>
  <si>
    <t>Nathan MacKinnon</t>
  </si>
  <si>
    <t>Sean Monahan</t>
  </si>
  <si>
    <t>Ryan Murray</t>
  </si>
  <si>
    <t>Brock Nelson</t>
  </si>
  <si>
    <t>Morgan Rielly</t>
  </si>
  <si>
    <t>Jakob Silfverberg</t>
  </si>
  <si>
    <t>Alexander Steen</t>
  </si>
  <si>
    <t>Tyler Toffoli</t>
  </si>
  <si>
    <t>Sami Vatanen</t>
  </si>
  <si>
    <t>Craig Anderson</t>
  </si>
  <si>
    <t>Jonathan Bernier</t>
  </si>
  <si>
    <t>Ben Bishop</t>
  </si>
  <si>
    <t>Sergei Bobrovsky</t>
  </si>
  <si>
    <t>Corey Crawford</t>
  </si>
  <si>
    <t>Devan Dubnyk</t>
  </si>
  <si>
    <t>Brian Elliott</t>
  </si>
  <si>
    <t>Marc-Andre Fleury</t>
  </si>
  <si>
    <t>Thomas Greiss</t>
  </si>
  <si>
    <t>Jaroslav Halak</t>
  </si>
  <si>
    <t>Braden Holtby</t>
  </si>
  <si>
    <t>Jimmy Howard</t>
  </si>
  <si>
    <t>Anton Khudobin</t>
  </si>
  <si>
    <t>Eddie Lack</t>
  </si>
  <si>
    <t>Kari Lehtonen</t>
  </si>
  <si>
    <t>Henrik Lundqvist</t>
  </si>
  <si>
    <t>Roberto Luongo</t>
  </si>
  <si>
    <t>Jacob Markstrom</t>
  </si>
  <si>
    <t>Steve Mason</t>
  </si>
  <si>
    <t>Michal Neuvirth</t>
  </si>
  <si>
    <t>Antti Niemi</t>
  </si>
  <si>
    <t>Carey Price</t>
  </si>
  <si>
    <t>Jonathan Quick</t>
  </si>
  <si>
    <t>Tuukka Rask</t>
  </si>
  <si>
    <t>James Reimer</t>
  </si>
  <si>
    <t>Pekka Rinne</t>
  </si>
  <si>
    <t>Cory Schneider</t>
  </si>
  <si>
    <t>Mike Smith</t>
  </si>
  <si>
    <t>Semyon Varlamov</t>
  </si>
  <si>
    <t>Cam Ward</t>
  </si>
  <si>
    <t>Alex Killorn</t>
  </si>
  <si>
    <t>Jake Muzzin</t>
  </si>
  <si>
    <t>Ondrej Palat</t>
  </si>
  <si>
    <t>Patrick Maroon</t>
  </si>
  <si>
    <t>Trevor Daley</t>
  </si>
  <si>
    <t>Jacob Trouba</t>
  </si>
  <si>
    <t>Rickard Rakell</t>
  </si>
  <si>
    <t>Rasmus Ristolainen</t>
  </si>
  <si>
    <t>Carter Hutton</t>
  </si>
  <si>
    <t>Chad Johnson</t>
  </si>
  <si>
    <t>Darcy Kuemper</t>
  </si>
  <si>
    <t>Petr Mrazek</t>
  </si>
  <si>
    <t>Cam Talbot</t>
  </si>
  <si>
    <t>Andre Burakovsky</t>
  </si>
  <si>
    <t>Calvin de Haan</t>
  </si>
  <si>
    <t>Leon Draisaitl</t>
  </si>
  <si>
    <t>Jonathan Drouin</t>
  </si>
  <si>
    <t>Anthony Duclair</t>
  </si>
  <si>
    <t>Aaron Ekblad</t>
  </si>
  <si>
    <t>Johnny Gaudreau</t>
  </si>
  <si>
    <t>Shayne Gostisbehere</t>
  </si>
  <si>
    <t>Kevin Hayes</t>
  </si>
  <si>
    <t>Mike Hoffman</t>
  </si>
  <si>
    <t>Oscar Klefbom</t>
  </si>
  <si>
    <t>John Klingberg</t>
  </si>
  <si>
    <t>Nikita Kucherov</t>
  </si>
  <si>
    <t>Evgeny Kuznetsov</t>
  </si>
  <si>
    <t>Anders Lee</t>
  </si>
  <si>
    <t>Jori Lehtera</t>
  </si>
  <si>
    <t>Vladislav Namestnikov</t>
  </si>
  <si>
    <t>Gustav Nyquist</t>
  </si>
  <si>
    <t>Tanner Pearson</t>
  </si>
  <si>
    <t>Victor Rask</t>
  </si>
  <si>
    <t>Sam Reinhart</t>
  </si>
  <si>
    <t>Tobias Rieder</t>
  </si>
  <si>
    <t>Damon Severson</t>
  </si>
  <si>
    <t>Mark Stone</t>
  </si>
  <si>
    <t>Ryan Strome</t>
  </si>
  <si>
    <t>Alexander Wennberg</t>
  </si>
  <si>
    <t>Jake Allen</t>
  </si>
  <si>
    <t>Scott Darling</t>
  </si>
  <si>
    <t>John Gibson</t>
  </si>
  <si>
    <t>Martin Jones</t>
  </si>
  <si>
    <t>Keith Kinkaid</t>
  </si>
  <si>
    <t>Antti Raanta</t>
  </si>
  <si>
    <t>Philipp Grubauer</t>
  </si>
  <si>
    <t>Anders Nilsson</t>
  </si>
  <si>
    <t>Jake McCabe</t>
  </si>
  <si>
    <t>Teuvo Teravainen</t>
  </si>
  <si>
    <t>Connor Hellebuyck</t>
  </si>
  <si>
    <t>Artemi Panarin</t>
  </si>
  <si>
    <t>Max Domi</t>
  </si>
  <si>
    <t>Colton Parayko</t>
  </si>
  <si>
    <t>Connor McDavid</t>
  </si>
  <si>
    <t>Nikolaj Ehlers</t>
  </si>
  <si>
    <t>Ben Hutton</t>
  </si>
  <si>
    <t>Colin Miller</t>
  </si>
  <si>
    <t>David Pastrnak</t>
  </si>
  <si>
    <t>Noah Hanifin</t>
  </si>
  <si>
    <t>Joonas Donskoi</t>
  </si>
  <si>
    <t>Anton Slepyshev</t>
  </si>
  <si>
    <t>Viktor Arvidsson</t>
  </si>
  <si>
    <t>Andreas Athanasiou</t>
  </si>
  <si>
    <t>Mikko Rantanen</t>
  </si>
  <si>
    <t>Andrei Vasilevskiy</t>
  </si>
  <si>
    <t>Dylan Strome</t>
  </si>
  <si>
    <t>Kyle Connor</t>
  </si>
  <si>
    <t>Thomas Chabot</t>
  </si>
  <si>
    <t>Mitchell Marner</t>
  </si>
  <si>
    <t>Ivan Provorov</t>
  </si>
  <si>
    <t>Malcolm Subban</t>
  </si>
  <si>
    <t>Nick Schmaltz</t>
  </si>
  <si>
    <t>Oliver Bjorkstrand</t>
  </si>
  <si>
    <t>Pavel Buchnevich</t>
  </si>
  <si>
    <t>Brayden Point</t>
  </si>
  <si>
    <t>Jimmy Vesey</t>
  </si>
  <si>
    <t>Patrik Laine</t>
  </si>
  <si>
    <t>Alexander Radulov</t>
  </si>
  <si>
    <t>Zach Werenski</t>
  </si>
  <si>
    <t>Auston Matthews</t>
  </si>
  <si>
    <t>Vincent Trocheck</t>
  </si>
  <si>
    <t>Sebastian Aho</t>
  </si>
  <si>
    <t>Bo Horvat</t>
  </si>
  <si>
    <t>Matthew Tkachuk</t>
  </si>
  <si>
    <t>Sam Bennett</t>
  </si>
  <si>
    <t>Conor Sheary</t>
  </si>
  <si>
    <t>Mikko Koivu</t>
  </si>
  <si>
    <t>Nikita Zaitsev</t>
  </si>
  <si>
    <t>Matt Dumba</t>
  </si>
  <si>
    <t>Dylan Larkin</t>
  </si>
  <si>
    <t>Nic Petan</t>
  </si>
  <si>
    <t>Jesse Puljujarvi</t>
  </si>
  <si>
    <t>Tyler Motte</t>
  </si>
  <si>
    <t>Darnell Nurse</t>
  </si>
  <si>
    <t>Nick Ritchie</t>
  </si>
  <si>
    <t>Christian Dvorak</t>
  </si>
  <si>
    <t>Jaccob Slavin</t>
  </si>
  <si>
    <t>Brandon Carlo</t>
  </si>
  <si>
    <t>Yohann Auvitu</t>
  </si>
  <si>
    <t>Cody Ceci</t>
  </si>
  <si>
    <t>Jake Guentzel</t>
  </si>
  <si>
    <t>Drake Caggiula</t>
  </si>
  <si>
    <t>Esa Lindell</t>
  </si>
  <si>
    <t>Shea Theodore</t>
  </si>
  <si>
    <t>Jake Virtanen</t>
  </si>
  <si>
    <t>Derrick Pouliot</t>
  </si>
  <si>
    <t>Curtis Lazar</t>
  </si>
  <si>
    <t>Mikhail Sergachev</t>
  </si>
  <si>
    <t>Louis Domingue</t>
  </si>
  <si>
    <t>TOI</t>
  </si>
  <si>
    <t>1-10</t>
  </si>
  <si>
    <t>11-20</t>
  </si>
  <si>
    <t>21-30</t>
  </si>
  <si>
    <t>Gardiens</t>
  </si>
  <si>
    <t>Total</t>
  </si>
  <si>
    <t>31-40</t>
  </si>
  <si>
    <t>41-50</t>
  </si>
  <si>
    <t>Centres</t>
  </si>
  <si>
    <t>Ailiers gauches</t>
  </si>
  <si>
    <t>Ailiers droits</t>
  </si>
  <si>
    <t>NON</t>
  </si>
  <si>
    <t>Jonathan Huberdeau</t>
  </si>
  <si>
    <t>Clayton Keller</t>
  </si>
  <si>
    <t>Anthony Mantha</t>
  </si>
  <si>
    <t>Evgenii Dadonov</t>
  </si>
  <si>
    <t>Brock Boeser</t>
  </si>
  <si>
    <t>Jack Eichel</t>
  </si>
  <si>
    <t>Mathew Barzal</t>
  </si>
  <si>
    <t>Nico Hischier</t>
  </si>
  <si>
    <t>Alexander Kerfoot</t>
  </si>
  <si>
    <t>William Nylander</t>
  </si>
  <si>
    <t>Will Butcher</t>
  </si>
  <si>
    <t>Sven Andrighetto</t>
  </si>
  <si>
    <t>Adrian Kempe</t>
  </si>
  <si>
    <t>Alex DeBrincat</t>
  </si>
  <si>
    <t>Ryan Hartman</t>
  </si>
  <si>
    <t>Zach Hyman</t>
  </si>
  <si>
    <t>Jared Spurgeon</t>
  </si>
  <si>
    <t>Brandon Montour</t>
  </si>
  <si>
    <t>Mattias Janmark</t>
  </si>
  <si>
    <t>Sonny Milano</t>
  </si>
  <si>
    <t>Charlie McAvoy</t>
  </si>
  <si>
    <t>Alex Tuch</t>
  </si>
  <si>
    <t>Jakub Vrana</t>
  </si>
  <si>
    <t>Kevin Labanc</t>
  </si>
  <si>
    <t>Travis Konecny</t>
  </si>
  <si>
    <t>Kevin Fiala</t>
  </si>
  <si>
    <t>Christian Fischer</t>
  </si>
  <si>
    <t>Jake DeBrusk</t>
  </si>
  <si>
    <t>Brendan Perlini</t>
  </si>
  <si>
    <t>Jared McCann</t>
  </si>
  <si>
    <t>Justin Schultz</t>
  </si>
  <si>
    <t>Brady Skjei</t>
  </si>
  <si>
    <t>Pavel Zacha</t>
  </si>
  <si>
    <t>Joshua Ho-Sang</t>
  </si>
  <si>
    <t>Madison Bowey</t>
  </si>
  <si>
    <t>Slater Koekkoek</t>
  </si>
  <si>
    <t>Nick Cousins</t>
  </si>
  <si>
    <t>Pierre-Luc Dubois</t>
  </si>
  <si>
    <t>Josh Morrissey</t>
  </si>
  <si>
    <t>Anthony Beauvillier</t>
  </si>
  <si>
    <t>Luke Kunin</t>
  </si>
  <si>
    <t>J.T. Compher</t>
  </si>
  <si>
    <t>Steven Santini</t>
  </si>
  <si>
    <t>Ian McCoshen</t>
  </si>
  <si>
    <t>Timo Meier</t>
  </si>
  <si>
    <t>Ryan Pulock</t>
  </si>
  <si>
    <t>Nolan Patrick</t>
  </si>
  <si>
    <t>Joel Eriksson Ek</t>
  </si>
  <si>
    <t>Victor Mete</t>
  </si>
  <si>
    <t>Kailer Yamamoto</t>
  </si>
  <si>
    <t>Haydn Fleury</t>
  </si>
  <si>
    <t>Frank Vatrano</t>
  </si>
  <si>
    <t>Tyson Jost</t>
  </si>
  <si>
    <t>Nikita Zadorov</t>
  </si>
  <si>
    <t>Brett Ritchie</t>
  </si>
  <si>
    <t>Roland McKeown</t>
  </si>
  <si>
    <t>Mike Matheson</t>
  </si>
  <si>
    <t>Travis Sanheim</t>
  </si>
  <si>
    <t>Owen Tippett</t>
  </si>
  <si>
    <t>Brendan Lemieux</t>
  </si>
  <si>
    <t>Vadim Shipachyov</t>
  </si>
  <si>
    <t>Logan Brown</t>
  </si>
  <si>
    <t>Troy Stecher</t>
  </si>
  <si>
    <t>Chris Bigras</t>
  </si>
  <si>
    <t>Brett Pesce</t>
  </si>
  <si>
    <t>Gabriel Carlsson</t>
  </si>
  <si>
    <t>Tony DeAngelo</t>
  </si>
  <si>
    <t>Kasperi Kapanen</t>
  </si>
  <si>
    <t>Ivan Barbashev</t>
  </si>
  <si>
    <t>Jason Dickinson</t>
  </si>
  <si>
    <t>Michael McCarron</t>
  </si>
  <si>
    <t>Nikita Scherbak</t>
  </si>
  <si>
    <t>Xavier Ouellet</t>
  </si>
  <si>
    <t>Nick Paul</t>
  </si>
  <si>
    <t>Tage Thompson</t>
  </si>
  <si>
    <t>Filip Chytil</t>
  </si>
  <si>
    <t>Lawson Crouse</t>
  </si>
  <si>
    <t>Matt Murray</t>
  </si>
  <si>
    <t>Charlie Lindgren</t>
  </si>
  <si>
    <t>Oscar Dansk</t>
  </si>
  <si>
    <t>Aaron Dell</t>
  </si>
  <si>
    <t>Ondrej Pavelec</t>
  </si>
  <si>
    <t>Mike Condon</t>
  </si>
  <si>
    <t>Alex Stalock</t>
  </si>
  <si>
    <t>Joonas Korpisalo</t>
  </si>
  <si>
    <t>Anton Forsberg</t>
  </si>
  <si>
    <t>Laurent Brossoit</t>
  </si>
  <si>
    <t>Jakob Chychrun</t>
  </si>
  <si>
    <t>Nikolay Goldobin</t>
  </si>
  <si>
    <t>Tyler Bertuzzi</t>
  </si>
  <si>
    <t>Ryan Kesler</t>
  </si>
  <si>
    <t>Samuel Morin</t>
  </si>
  <si>
    <t>Vladislav Kamenev</t>
  </si>
  <si>
    <t>Hudson Fasching</t>
  </si>
  <si>
    <t>Zach Parise</t>
  </si>
  <si>
    <t>Ryan Ellis</t>
  </si>
  <si>
    <t>Reid Boucher</t>
  </si>
  <si>
    <t>Daniel Sprong</t>
  </si>
  <si>
    <t>Jordan Schmaltz</t>
  </si>
  <si>
    <t>Nicholas Merkley</t>
  </si>
  <si>
    <t>Scott Wedgewood</t>
  </si>
  <si>
    <t>Calvin Pickard</t>
  </si>
  <si>
    <t>Jon Gillies</t>
  </si>
  <si>
    <t>Jack Roslovic</t>
  </si>
  <si>
    <t>Zach Aston-Reese</t>
  </si>
  <si>
    <t>Colin White</t>
  </si>
  <si>
    <t>Ryan Sproul</t>
  </si>
  <si>
    <t>Adam Erne</t>
  </si>
  <si>
    <t>Michael Dal Colle</t>
  </si>
  <si>
    <t>Linus Ullmark</t>
  </si>
  <si>
    <t>Alex Lyon</t>
  </si>
  <si>
    <t>Michael Hutchinson</t>
  </si>
  <si>
    <t>Name</t>
  </si>
  <si>
    <t>NCHLTeam</t>
  </si>
  <si>
    <t>NHLTeam</t>
  </si>
  <si>
    <t>Pos</t>
  </si>
  <si>
    <t>GP</t>
  </si>
  <si>
    <t>P</t>
  </si>
  <si>
    <t>PIM</t>
  </si>
  <si>
    <t>AGL</t>
  </si>
  <si>
    <t>Casey Mittelstadt</t>
  </si>
  <si>
    <t>Evgeny Svechnikov</t>
  </si>
  <si>
    <t>Julius Honka</t>
  </si>
  <si>
    <t>Danny O'Regan</t>
  </si>
  <si>
    <t>Andreas Johnsson</t>
  </si>
  <si>
    <t>Tomas Hyka</t>
  </si>
  <si>
    <t>Noah Juulsen</t>
  </si>
  <si>
    <t>Spencer Foo</t>
  </si>
  <si>
    <t>Lias Andersson</t>
  </si>
  <si>
    <t>Kerby Rychel</t>
  </si>
  <si>
    <t>Alexander Nylander</t>
  </si>
  <si>
    <t>Henrik Borgstrom</t>
  </si>
  <si>
    <t>Eeli Tolvanen</t>
  </si>
  <si>
    <t>Martin Necas</t>
  </si>
  <si>
    <t>Tristan Jarry</t>
  </si>
  <si>
    <t>Juuse Saros</t>
  </si>
  <si>
    <t>Harri Sateri</t>
  </si>
  <si>
    <t>J-F Berube</t>
  </si>
  <si>
    <t>Thatcher Demko</t>
  </si>
  <si>
    <t>Eric Comrie</t>
  </si>
  <si>
    <t>Brandon Halverson</t>
  </si>
  <si>
    <t>Jared Coreau</t>
  </si>
  <si>
    <t>William Karlsson***</t>
  </si>
  <si>
    <t>Jonathan Marchessault***</t>
  </si>
  <si>
    <t>Yanni Gourde***</t>
  </si>
  <si>
    <t>Adam Henrique***</t>
  </si>
  <si>
    <t>Henrik Sedin***</t>
  </si>
  <si>
    <t>Nick Bjugstad***</t>
  </si>
  <si>
    <t>Danton Heinen***</t>
  </si>
  <si>
    <t>Derick Brassard***</t>
  </si>
  <si>
    <t>Jordan Staal***</t>
  </si>
  <si>
    <t>Mikael Backlund***</t>
  </si>
  <si>
    <t>David Krejci***</t>
  </si>
  <si>
    <t>Tyler Bozak***</t>
  </si>
  <si>
    <t>Riley Nash***</t>
  </si>
  <si>
    <t>Ryan Spooner***</t>
  </si>
  <si>
    <t>Chris Tierney***</t>
  </si>
  <si>
    <t>Lars Eller***</t>
  </si>
  <si>
    <t>Derek Ryan***</t>
  </si>
  <si>
    <t>Carl Soderberg***</t>
  </si>
  <si>
    <t>Joe Thornton***</t>
  </si>
  <si>
    <t>Calle Jarnkrok***</t>
  </si>
  <si>
    <t>Radek Faksa***</t>
  </si>
  <si>
    <t>Frans Nielsen***</t>
  </si>
  <si>
    <t>Valtteri Filppula***</t>
  </si>
  <si>
    <t>Kyle Brodziak***</t>
  </si>
  <si>
    <t>Riley Sheahan***</t>
  </si>
  <si>
    <t>Devin Shore***</t>
  </si>
  <si>
    <t>Artem Anisimov***</t>
  </si>
  <si>
    <t>Sam Gagner***</t>
  </si>
  <si>
    <t>Jean-Gabriel Pageau***</t>
  </si>
  <si>
    <t>Andrew Copp***</t>
  </si>
  <si>
    <t>David Desharnais***</t>
  </si>
  <si>
    <t>Tyler Pitlick***</t>
  </si>
  <si>
    <t>Cody Eakin***</t>
  </si>
  <si>
    <t>Colton Sissons***</t>
  </si>
  <si>
    <t>Patrik Berglund***</t>
  </si>
  <si>
    <t>Trevor Lewis***</t>
  </si>
  <si>
    <t>Travis Zajac***</t>
  </si>
  <si>
    <t>Brandon Sutter***</t>
  </si>
  <si>
    <t>Tomas Plekanec***</t>
  </si>
  <si>
    <t>Mark Jankowski***</t>
  </si>
  <si>
    <t>Blake Coleman***</t>
  </si>
  <si>
    <t>Nick Bonino***</t>
  </si>
  <si>
    <t>Alex Iafallo***</t>
  </si>
  <si>
    <t>Phillip Danault***</t>
  </si>
  <si>
    <t>Derek Grant***</t>
  </si>
  <si>
    <t>Colton Sceviour***</t>
  </si>
  <si>
    <t>Brian Boyle***</t>
  </si>
  <si>
    <t>Mark Letestu***</t>
  </si>
  <si>
    <t>Tim Schaller***</t>
  </si>
  <si>
    <t>Denis Malgin***</t>
  </si>
  <si>
    <t>Matt Cullen***</t>
  </si>
  <si>
    <t>Jay Beagle***</t>
  </si>
  <si>
    <t>Adam Lowry***</t>
  </si>
  <si>
    <t>Jordan Weal***</t>
  </si>
  <si>
    <t>Scott Laughton***</t>
  </si>
  <si>
    <t>Melker Karlsson***</t>
  </si>
  <si>
    <t>Leo Komarov***</t>
  </si>
  <si>
    <t>Nick Shore***</t>
  </si>
  <si>
    <t>Colin Wilson***</t>
  </si>
  <si>
    <t>Chandler Stephenson***</t>
  </si>
  <si>
    <t>Tommy Wingels***</t>
  </si>
  <si>
    <t>Casey Cizikas***</t>
  </si>
  <si>
    <t>Nate Thompson***</t>
  </si>
  <si>
    <t>Johan Larsson***</t>
  </si>
  <si>
    <t>Antoine Vermette***</t>
  </si>
  <si>
    <t>Brandon Dubinsky***</t>
  </si>
  <si>
    <t>Ryan Carpenter***</t>
  </si>
  <si>
    <t>Zemgus Girgensons***</t>
  </si>
  <si>
    <t>Brad Richardson***</t>
  </si>
  <si>
    <t>Paul Carey***</t>
  </si>
  <si>
    <t>Scott Wilson***</t>
  </si>
  <si>
    <t>Sean Kuraly***</t>
  </si>
  <si>
    <t>Derek MacKenzie***</t>
  </si>
  <si>
    <t>Matt Hendricks***</t>
  </si>
  <si>
    <t>Cory Conacher***</t>
  </si>
  <si>
    <t>Markus Granlund***</t>
  </si>
  <si>
    <t>Dominic Moore***</t>
  </si>
  <si>
    <t>Dominik Simon***</t>
  </si>
  <si>
    <t>Matt Stajan***</t>
  </si>
  <si>
    <t>Connor Brickley***</t>
  </si>
  <si>
    <t>Noel Acciari***</t>
  </si>
  <si>
    <t>Oscar Lindberg***</t>
  </si>
  <si>
    <t>Torrey Mitchell***</t>
  </si>
  <si>
    <t>Gemel Smith***</t>
  </si>
  <si>
    <t>Anthony Cirelli***</t>
  </si>
  <si>
    <t>David Kampf***</t>
  </si>
  <si>
    <t>Byron Froese***</t>
  </si>
  <si>
    <t>Martin Hanzal***</t>
  </si>
  <si>
    <t>Ryan Donato***</t>
  </si>
  <si>
    <t>Cedric Paquette***</t>
  </si>
  <si>
    <t>Micheal Haley***</t>
  </si>
  <si>
    <t>Boo Nieves***</t>
  </si>
  <si>
    <t>Lukas Sedlak***</t>
  </si>
  <si>
    <t>Michael Amadio***</t>
  </si>
  <si>
    <t>Jordan Nolan***</t>
  </si>
  <si>
    <t>Zac Rinaldo***</t>
  </si>
  <si>
    <t>Tanner Fritz***</t>
  </si>
  <si>
    <t>Jonny Brodzinski***</t>
  </si>
  <si>
    <t>Brendan Gaunce***</t>
  </si>
  <si>
    <t>Alexander Burmistrov***</t>
  </si>
  <si>
    <t>Marcus Kruger***</t>
  </si>
  <si>
    <t>Matthew Peca***</t>
  </si>
  <si>
    <t>Vinni Lettieri***</t>
  </si>
  <si>
    <t>Oskar Sundqvist***</t>
  </si>
  <si>
    <t>Eric Fehr***</t>
  </si>
  <si>
    <t>Maxim Mamin***</t>
  </si>
  <si>
    <t>Nic Dowd***</t>
  </si>
  <si>
    <t>Jacob Josefson***</t>
  </si>
  <si>
    <t>Mike Fisher***</t>
  </si>
  <si>
    <t>Greg McKegg***</t>
  </si>
  <si>
    <t>Peter Holland***</t>
  </si>
  <si>
    <t>Dennis Rasmussen***</t>
  </si>
  <si>
    <t>Filip Chlapik***</t>
  </si>
  <si>
    <t>Austin Czarnik***</t>
  </si>
  <si>
    <t>Brandon Pirri***</t>
  </si>
  <si>
    <t>Marko Dano***</t>
  </si>
  <si>
    <t>Seth Griffith***</t>
  </si>
  <si>
    <t>Tanner Kero***</t>
  </si>
  <si>
    <t>Rocco Grimaldi***</t>
  </si>
  <si>
    <t>Frederick Gaudreau***</t>
  </si>
  <si>
    <t>Alan Quine***</t>
  </si>
  <si>
    <t>Matthew Highmore***</t>
  </si>
  <si>
    <t>Kalle Kossila***</t>
  </si>
  <si>
    <t>Gabriel Dumont***</t>
  </si>
  <si>
    <t>Dominic Toninato***</t>
  </si>
  <si>
    <t>Chris Kelly***</t>
  </si>
  <si>
    <t>Jean-Sebastien Dea***</t>
  </si>
  <si>
    <t>Frederik Gauthier***</t>
  </si>
  <si>
    <t>Landon Ferraro***</t>
  </si>
  <si>
    <t>Lucas Wallmark***</t>
  </si>
  <si>
    <t>Victor Ejdsell***</t>
  </si>
  <si>
    <t>Jim O'Brien***</t>
  </si>
  <si>
    <t>Stefan Matteau***</t>
  </si>
  <si>
    <t>Brooks Laich***</t>
  </si>
  <si>
    <t>Travis Boyd***</t>
  </si>
  <si>
    <t>Kyle Rau***</t>
  </si>
  <si>
    <t>Freddie Hamilton***</t>
  </si>
  <si>
    <t>Tyler Graovac***</t>
  </si>
  <si>
    <t>Kyle Criscuolo***</t>
  </si>
  <si>
    <t>Zac Dalpe***</t>
  </si>
  <si>
    <t>Nathan Gerbe***</t>
  </si>
  <si>
    <t>Christoph Bertschy***</t>
  </si>
  <si>
    <t>John Quenneville***</t>
  </si>
  <si>
    <t>Laurent Dauphin***</t>
  </si>
  <si>
    <t>Chase Balisy***</t>
  </si>
  <si>
    <t>Nicolas Roy***</t>
  </si>
  <si>
    <t>Curtis Valk***</t>
  </si>
  <si>
    <t>Dylan Gambrell***</t>
  </si>
  <si>
    <t>Alex Broadhurst***</t>
  </si>
  <si>
    <t>Liam O'Brien***</t>
  </si>
  <si>
    <t>Ben Sexton***</t>
  </si>
  <si>
    <t>Colby Cave***</t>
  </si>
  <si>
    <t>Brad Malone***</t>
  </si>
  <si>
    <t>Kevin Rooney***</t>
  </si>
  <si>
    <t>Dominic Turgeon***</t>
  </si>
  <si>
    <t>Wade Megan***</t>
  </si>
  <si>
    <t>Janne Kuokkanen***</t>
  </si>
  <si>
    <t>Daniel Catenacci***</t>
  </si>
  <si>
    <t>Joseph Blandisi***</t>
  </si>
  <si>
    <t>Steven Fogarty***</t>
  </si>
  <si>
    <t>Michael Chaput***</t>
  </si>
  <si>
    <t>Andrew Crescenzi***</t>
  </si>
  <si>
    <t>Jayson Megna***</t>
  </si>
  <si>
    <t>Cal O'Reilly***</t>
  </si>
  <si>
    <t>Adam Gaudette***</t>
  </si>
  <si>
    <t>Justin Kloos***</t>
  </si>
  <si>
    <t>Jeff Petry***</t>
  </si>
  <si>
    <t>Josh Manson***</t>
  </si>
  <si>
    <t>Tyler Myers***</t>
  </si>
  <si>
    <t>Nate Schmidt***</t>
  </si>
  <si>
    <t>Alexander Edler***</t>
  </si>
  <si>
    <t>Justin Braun***</t>
  </si>
  <si>
    <t>Marc-Edouard Vlasic***</t>
  </si>
  <si>
    <t>Dmitry Orlov***</t>
  </si>
  <si>
    <t>Niklas Kronwall***</t>
  </si>
  <si>
    <t>Alec Martinez***</t>
  </si>
  <si>
    <t>Thomas Hickey***</t>
  </si>
  <si>
    <t>Vince Dunn***</t>
  </si>
  <si>
    <t>Dan Hamhuis***</t>
  </si>
  <si>
    <t>Markus Nutivaara***</t>
  </si>
  <si>
    <t>Deryk Engelland***</t>
  </si>
  <si>
    <t>Samuel Girard***</t>
  </si>
  <si>
    <t>Ron Hainsey***</t>
  </si>
  <si>
    <t>Michael Del Zotto***</t>
  </si>
  <si>
    <t>Brenden Dillon***</t>
  </si>
  <si>
    <t>Marco Scandella***</t>
  </si>
  <si>
    <t>Kevin Connauton***</t>
  </si>
  <si>
    <t>Matt Benning***</t>
  </si>
  <si>
    <t>Jonas Brodin***</t>
  </si>
  <si>
    <t>Andrew MacDonald***</t>
  </si>
  <si>
    <t>Kris Russell***</t>
  </si>
  <si>
    <t>Jan Rutta***</t>
  </si>
  <si>
    <t>Jason Demers***</t>
  </si>
  <si>
    <t>Ian Cole***</t>
  </si>
  <si>
    <t>Dylan DeMelo***</t>
  </si>
  <si>
    <t>Brandon Manning***</t>
  </si>
  <si>
    <t>Adam Pelech***</t>
  </si>
  <si>
    <t>John Moore***</t>
  </si>
  <si>
    <t>Johnny Boychuk***</t>
  </si>
  <si>
    <t>Dan Girardi***</t>
  </si>
  <si>
    <t>Brian Dumoulin***</t>
  </si>
  <si>
    <t>Anton Stralman***</t>
  </si>
  <si>
    <t>Brad Hunt***</t>
  </si>
  <si>
    <t>Mike Reilly***</t>
  </si>
  <si>
    <t>Derek Forbort***</t>
  </si>
  <si>
    <t>Joel Edmundson***</t>
  </si>
  <si>
    <t>Jamie Oleksiak***</t>
  </si>
  <si>
    <t>Nick Holden***</t>
  </si>
  <si>
    <t>Francois Beauchemin***</t>
  </si>
  <si>
    <t>Joe Morrow***</t>
  </si>
  <si>
    <t>Erik Gustafsson***</t>
  </si>
  <si>
    <t>David Savard***</t>
  </si>
  <si>
    <t>Mark Pysyk***</t>
  </si>
  <si>
    <t>Trevor van Riemsdyk***</t>
  </si>
  <si>
    <t>Radko Gudas***</t>
  </si>
  <si>
    <t>Kevan Miller***</t>
  </si>
  <si>
    <t>Stephen Johns***</t>
  </si>
  <si>
    <t>Brayden McNabb***</t>
  </si>
  <si>
    <t>Jordan Oesterle***</t>
  </si>
  <si>
    <t>Jordie Benn***</t>
  </si>
  <si>
    <t>Matt Grzelcyk***</t>
  </si>
  <si>
    <t>Patrik Nemeth***</t>
  </si>
  <si>
    <t>Braydon Coburn***</t>
  </si>
  <si>
    <t>Nick Jensen***</t>
  </si>
  <si>
    <t>Christian Djoos***</t>
  </si>
  <si>
    <t>Connor Murphy***</t>
  </si>
  <si>
    <t>Ben Chiarot***</t>
  </si>
  <si>
    <t>Luca Sbisa***</t>
  </si>
  <si>
    <t>Neal Pionk***</t>
  </si>
  <si>
    <t>Robert Bortuzzo***</t>
  </si>
  <si>
    <t>Jonathan Ericsson***</t>
  </si>
  <si>
    <t>Christian Folin***</t>
  </si>
  <si>
    <t>Gustav Forsling***</t>
  </si>
  <si>
    <t>Andy Greene***</t>
  </si>
  <si>
    <t>Mark Barberio***</t>
  </si>
  <si>
    <t>Alexander Petrovic***</t>
  </si>
  <si>
    <t>Travis Dermott***</t>
  </si>
  <si>
    <t>Greg Pateryn***</t>
  </si>
  <si>
    <t>Danny DeKeyser***</t>
  </si>
  <si>
    <t>Connor Carrick***</t>
  </si>
  <si>
    <t>Joakim Ryan***</t>
  </si>
  <si>
    <t>Scott Mayfield***</t>
  </si>
  <si>
    <t>Roman Polak***</t>
  </si>
  <si>
    <t>Karl Alzner***</t>
  </si>
  <si>
    <t>Dmitry Kulikov***</t>
  </si>
  <si>
    <t>Mark Borowiecki***</t>
  </si>
  <si>
    <t>Tim Heed***</t>
  </si>
  <si>
    <t>Jack Johnson***</t>
  </si>
  <si>
    <t>Jake Dotchin***</t>
  </si>
  <si>
    <t>Andreas Borgman***</t>
  </si>
  <si>
    <t>Christopher Tanev***</t>
  </si>
  <si>
    <t>Matt Hunwick***</t>
  </si>
  <si>
    <t>Michael Stone***</t>
  </si>
  <si>
    <t>Michal Kempny***</t>
  </si>
  <si>
    <t>Victor Antipin***</t>
  </si>
  <si>
    <t>Brooks Orpik***</t>
  </si>
  <si>
    <t>Carl Gunnarsson***</t>
  </si>
  <si>
    <t>Robert Hagg***</t>
  </si>
  <si>
    <t>Nate Prosser***</t>
  </si>
  <si>
    <t>Oscar Fantenberg***</t>
  </si>
  <si>
    <t>Alex Biega***</t>
  </si>
  <si>
    <t>Niklas Hjalmarsson***</t>
  </si>
  <si>
    <t>Alexei Emelin***</t>
  </si>
  <si>
    <t>Johnny Oduya***</t>
  </si>
  <si>
    <t>Casey Nelson***</t>
  </si>
  <si>
    <t>Chris Wideman***</t>
  </si>
  <si>
    <t>MacKenzie Weegar***</t>
  </si>
  <si>
    <t>Brett Kulak***</t>
  </si>
  <si>
    <t>Matt Irwin***</t>
  </si>
  <si>
    <t>Jakub Jerabek***</t>
  </si>
  <si>
    <t>Ben Lovejoy***</t>
  </si>
  <si>
    <t>Marc Staal***</t>
  </si>
  <si>
    <t>Kevin Bieksa***</t>
  </si>
  <si>
    <t>Gustav Olofsson***</t>
  </si>
  <si>
    <t>Andrej Sekera***</t>
  </si>
  <si>
    <t>Brandon Davidson***</t>
  </si>
  <si>
    <t>Jay Bouwmeester***</t>
  </si>
  <si>
    <t>Andrej Sustr***</t>
  </si>
  <si>
    <t>Luke Schenn***</t>
  </si>
  <si>
    <t>Fredrik Claesson***</t>
  </si>
  <si>
    <t>Cody Franson***</t>
  </si>
  <si>
    <t>Toby Enstrom***</t>
  </si>
  <si>
    <t>Scott Harrington***</t>
  </si>
  <si>
    <t>John Gilmour***</t>
  </si>
  <si>
    <t>Yannick Weber***</t>
  </si>
  <si>
    <t>Chad Ruhwedel***</t>
  </si>
  <si>
    <t>Ryan Murphy***</t>
  </si>
  <si>
    <t>Erik Gudbranson***</t>
  </si>
  <si>
    <t>David Schlemko***</t>
  </si>
  <si>
    <t>Klas Dahlbeck***</t>
  </si>
  <si>
    <t>David Warsofsky***</t>
  </si>
  <si>
    <t>Dennis Seidenberg***</t>
  </si>
  <si>
    <t>Brendan Guhle***</t>
  </si>
  <si>
    <t>Paul LaDue***</t>
  </si>
  <si>
    <t>Marcus Pettersson***</t>
  </si>
  <si>
    <t>Ethan Bear***</t>
  </si>
  <si>
    <t>Taylor Chorney***</t>
  </si>
  <si>
    <t>Kurtis MacDermid***</t>
  </si>
  <si>
    <t>Adam McQuaid***</t>
  </si>
  <si>
    <t>Sebastian Aho***</t>
  </si>
  <si>
    <t>Dean Kukan***</t>
  </si>
  <si>
    <t>Mirco Mueller***</t>
  </si>
  <si>
    <t>Nick Seeler***</t>
  </si>
  <si>
    <t>Anton Lindholm***</t>
  </si>
  <si>
    <t>Anthony Bitetto***</t>
  </si>
  <si>
    <t>Christian Wolanin***</t>
  </si>
  <si>
    <t>Jon Merrill***</t>
  </si>
  <si>
    <t>Marc Methot***</t>
  </si>
  <si>
    <t>Trevor Murphy***</t>
  </si>
  <si>
    <t>Andrei Mironov***</t>
  </si>
  <si>
    <t>Kyle Quincey***</t>
  </si>
  <si>
    <t>Rob O'Gara***</t>
  </si>
  <si>
    <t>Kevin Gravel***</t>
  </si>
  <si>
    <t>Matt Bartkowski***</t>
  </si>
  <si>
    <t>Joe Hicketts***</t>
  </si>
  <si>
    <t>Carl Dahlstrom***</t>
  </si>
  <si>
    <t>Justin Holl***</t>
  </si>
  <si>
    <t>Justin Falk***</t>
  </si>
  <si>
    <t>Tucker Poolman***</t>
  </si>
  <si>
    <t>Duncan Siemens***</t>
  </si>
  <si>
    <t>Louie Belpedio***</t>
  </si>
  <si>
    <t>Andy Welinski***</t>
  </si>
  <si>
    <t>Adam Clendening***</t>
  </si>
  <si>
    <t>Eric Gryba***</t>
  </si>
  <si>
    <t>Josh Gorges***</t>
  </si>
  <si>
    <t>Ashton Sautner***</t>
  </si>
  <si>
    <t>Paul Martin***</t>
  </si>
  <si>
    <t>Patrick Sieloff***</t>
  </si>
  <si>
    <t>Blake Hillman***</t>
  </si>
  <si>
    <t>Sami Niku***</t>
  </si>
  <si>
    <t>Zach Bogosian***</t>
  </si>
  <si>
    <t>Erik Burgdoerfer***</t>
  </si>
  <si>
    <t>Daniel Brickley***</t>
  </si>
  <si>
    <t>Calle Rosen***</t>
  </si>
  <si>
    <t>Paul Postma***</t>
  </si>
  <si>
    <t>Steven Kampfer***</t>
  </si>
  <si>
    <t>Taylor Fedun***</t>
  </si>
  <si>
    <t>Jaycob Megna***</t>
  </si>
  <si>
    <t>Dillon Heatherington***</t>
  </si>
  <si>
    <t>Jason Garrison***</t>
  </si>
  <si>
    <t>Ben Harpur***</t>
  </si>
  <si>
    <t>Aaron Ness***</t>
  </si>
  <si>
    <t>Brett Lernout***</t>
  </si>
  <si>
    <t>Martin Marincin***</t>
  </si>
  <si>
    <t>Rasmus Andersson***</t>
  </si>
  <si>
    <t>Chris Butler***</t>
  </si>
  <si>
    <t>Mark Alt***</t>
  </si>
  <si>
    <t>Kyle Capobianco***</t>
  </si>
  <si>
    <t>Korbinian Holzer***</t>
  </si>
  <si>
    <t>Brian Lashoff***</t>
  </si>
  <si>
    <t>Matt Tennyson***</t>
  </si>
  <si>
    <t>Frank Corrado***</t>
  </si>
  <si>
    <t>Will O'Neill***</t>
  </si>
  <si>
    <t>Carson Soucy***</t>
  </si>
  <si>
    <t>Trevor Carrick***</t>
  </si>
  <si>
    <t>Dalton Prout***</t>
  </si>
  <si>
    <t>Joel Hanley***</t>
  </si>
  <si>
    <t>Zach Redmond***</t>
  </si>
  <si>
    <t>Zach Whitecloud***</t>
  </si>
  <si>
    <t>Mark Streit***</t>
  </si>
  <si>
    <t>Rinat Valiev***</t>
  </si>
  <si>
    <t>Dakota Mermis***</t>
  </si>
  <si>
    <t>Mitch Reinke***</t>
  </si>
  <si>
    <t>Keegan Lowe***</t>
  </si>
  <si>
    <t>Zach Trotman***</t>
  </si>
  <si>
    <t>Andreas Englund***</t>
  </si>
  <si>
    <t>Christian Jaros***</t>
  </si>
  <si>
    <t>Philip Holm***</t>
  </si>
  <si>
    <t>Ryan Miller***</t>
  </si>
  <si>
    <t>Curtis McElhinney***</t>
  </si>
  <si>
    <t>David Rittich***</t>
  </si>
  <si>
    <t>Casey DeSmith***</t>
  </si>
  <si>
    <t>Maxime Lagace***</t>
  </si>
  <si>
    <t>Al Montoya***</t>
  </si>
  <si>
    <t>Alexandar Georgiev***</t>
  </si>
  <si>
    <t>Jeff Glass***</t>
  </si>
  <si>
    <t>Peter Budaj***</t>
  </si>
  <si>
    <t>Jack Campbell***</t>
  </si>
  <si>
    <t>Christopher Gibson***</t>
  </si>
  <si>
    <t>Adin Hill***</t>
  </si>
  <si>
    <t>Collin Delia***</t>
  </si>
  <si>
    <t>Mike McKenna***</t>
  </si>
  <si>
    <t>Reto Berra***</t>
  </si>
  <si>
    <t>Scott Foster***</t>
  </si>
  <si>
    <t>Dylan Ferguson***</t>
  </si>
  <si>
    <t>Andrew Hammond***</t>
  </si>
  <si>
    <t>Daniel Taylor***</t>
  </si>
  <si>
    <t>Ken Appleby***</t>
  </si>
  <si>
    <t>Marek Langhamer***</t>
  </si>
  <si>
    <t>Adam Wilcox***</t>
  </si>
  <si>
    <t>Erik Haula***</t>
  </si>
  <si>
    <t>Daniel Sedin***</t>
  </si>
  <si>
    <t>Ryan Dzingel***</t>
  </si>
  <si>
    <t>Micheal Ferland***</t>
  </si>
  <si>
    <t>Mikkel Boedker***</t>
  </si>
  <si>
    <t>Paul Byron***</t>
  </si>
  <si>
    <t>Jesper Bratt***</t>
  </si>
  <si>
    <t>Justin Abdelkader***</t>
  </si>
  <si>
    <t>Andrew Cogliano***</t>
  </si>
  <si>
    <t>Blake Comeau***</t>
  </si>
  <si>
    <t>Miles Wood***</t>
  </si>
  <si>
    <t>Darren Helm***</t>
  </si>
  <si>
    <t>Vladimir Sobotka***</t>
  </si>
  <si>
    <t>Carl Hagelin***</t>
  </si>
  <si>
    <t>Brock McGinn***</t>
  </si>
  <si>
    <t>Charles Hudon***</t>
  </si>
  <si>
    <t>Jamie McGinn***</t>
  </si>
  <si>
    <t>Chris Kunitz***</t>
  </si>
  <si>
    <t>Michael Cammalleri***</t>
  </si>
  <si>
    <t>Matt Nieto***</t>
  </si>
  <si>
    <t>Brian Gibbons***</t>
  </si>
  <si>
    <t>Evan Rodrigues***</t>
  </si>
  <si>
    <t>Vinnie Hinostroza***</t>
  </si>
  <si>
    <t>Scott Hartnell***</t>
  </si>
  <si>
    <t>Matt Calvert***</t>
  </si>
  <si>
    <t>Loui Eriksson***</t>
  </si>
  <si>
    <t>Marcus Foligno***</t>
  </si>
  <si>
    <t>Daniel Winnik***</t>
  </si>
  <si>
    <t>Michael Raffl***</t>
  </si>
  <si>
    <t>Tyler Ennis***</t>
  </si>
  <si>
    <t>Tom Pyatt***</t>
  </si>
  <si>
    <t>Brendan Leipsic***</t>
  </si>
  <si>
    <t>Artturi Lehkonen***</t>
  </si>
  <si>
    <t>Jujhar Khaira***</t>
  </si>
  <si>
    <t>Austin Watson***</t>
  </si>
  <si>
    <t>Benoit Pouliot***</t>
  </si>
  <si>
    <t>Zack Smith***</t>
  </si>
  <si>
    <t>Brandon Tanev***</t>
  </si>
  <si>
    <t>Jussi Jokinen***</t>
  </si>
  <si>
    <t>Antoine Roussel***</t>
  </si>
  <si>
    <t>Daniel Carr***</t>
  </si>
  <si>
    <t>Pierre-Edouard Bellemare***</t>
  </si>
  <si>
    <t>Pontus Aberg***</t>
  </si>
  <si>
    <t>Tomas Nosek***</t>
  </si>
  <si>
    <t>Jordan Martinook***</t>
  </si>
  <si>
    <t>Nicolas Deslauriers***</t>
  </si>
  <si>
    <t>Remi Elie***</t>
  </si>
  <si>
    <t>Phillip Di Giuseppe***</t>
  </si>
  <si>
    <t>Jason Chimera***</t>
  </si>
  <si>
    <t>Magnus Paajarvi***</t>
  </si>
  <si>
    <t>Anders Bjork***</t>
  </si>
  <si>
    <t>Jacob de la Rose***</t>
  </si>
  <si>
    <t>Matt Martin***</t>
  </si>
  <si>
    <t>Gabriel Bourque***</t>
  </si>
  <si>
    <t>Christopher DiDomenico***</t>
  </si>
  <si>
    <t>Tomas Jurco***</t>
  </si>
  <si>
    <t>Kyle Clifford***</t>
  </si>
  <si>
    <t>Lance Bouma***</t>
  </si>
  <si>
    <t>Andy Andreoff***</t>
  </si>
  <si>
    <t>Kevin Roy***</t>
  </si>
  <si>
    <t>Marcus Sorensen***</t>
  </si>
  <si>
    <t>Valentin Zykov***</t>
  </si>
  <si>
    <t>Joakim Nordstrom***</t>
  </si>
  <si>
    <t>Ross Johnston***</t>
  </si>
  <si>
    <t>Markus Hannikainen***</t>
  </si>
  <si>
    <t>Oskar Lindblom***</t>
  </si>
  <si>
    <t>David Booth***</t>
  </si>
  <si>
    <t>Max McCormick***</t>
  </si>
  <si>
    <t>Taylor Leier***</t>
  </si>
  <si>
    <t>Josh Leivo***</t>
  </si>
  <si>
    <t>Cody McLeod***</t>
  </si>
  <si>
    <t>Warren Foegele***</t>
  </si>
  <si>
    <t>Nikolay Kulemin***</t>
  </si>
  <si>
    <t>William Carrier***</t>
  </si>
  <si>
    <t>Shawn Matthias***</t>
  </si>
  <si>
    <t>Sammy Blais***</t>
  </si>
  <si>
    <t>A.J. Greer***</t>
  </si>
  <si>
    <t>Jordan Schroeder***</t>
  </si>
  <si>
    <t>Shane Prince***</t>
  </si>
  <si>
    <t>Peter Cehlarik***</t>
  </si>
  <si>
    <t>Curtis McKenzie***</t>
  </si>
  <si>
    <t>Nathan Walker***</t>
  </si>
  <si>
    <t>Andreas Martinsen***</t>
  </si>
  <si>
    <t>Shane Gersich***</t>
  </si>
  <si>
    <t>Dryden Hunt***</t>
  </si>
  <si>
    <t>Henrik Haapala***</t>
  </si>
  <si>
    <t>Jordan Greenway***</t>
  </si>
  <si>
    <t>Kenny Agostino***</t>
  </si>
  <si>
    <t>Ryan Lomberg***</t>
  </si>
  <si>
    <t>Mike Liambas***</t>
  </si>
  <si>
    <t>Nicolas Kerdiles***</t>
  </si>
  <si>
    <t>Eric Robinson***</t>
  </si>
  <si>
    <t>Tyrell Goulbourne***</t>
  </si>
  <si>
    <t>Tanner Glass***</t>
  </si>
  <si>
    <t>Marek Hrivik***</t>
  </si>
  <si>
    <t>Alex Formenton***</t>
  </si>
  <si>
    <t>Blake Pietila***</t>
  </si>
  <si>
    <t>Morgan Klimchuk***</t>
  </si>
  <si>
    <t>Matt Moulson***</t>
  </si>
  <si>
    <t>Danick Martel***</t>
  </si>
  <si>
    <t>Giovanni Fiore***</t>
  </si>
  <si>
    <t>Andrew Mangiapane***</t>
  </si>
  <si>
    <t>Matt Beleskey***</t>
  </si>
  <si>
    <t>Michael Bournival***</t>
  </si>
  <si>
    <t>Anton Blidh***</t>
  </si>
  <si>
    <t>Josh Bailey***</t>
  </si>
  <si>
    <t>Dustin Brown***</t>
  </si>
  <si>
    <t>Craig Smith***</t>
  </si>
  <si>
    <t>Justin Williams***</t>
  </si>
  <si>
    <t>Ondrej Kase***</t>
  </si>
  <si>
    <t>Bryan Rust***</t>
  </si>
  <si>
    <t>Michael Grabner***</t>
  </si>
  <si>
    <t>Richard Panik***</t>
  </si>
  <si>
    <t>Tom Wilson***</t>
  </si>
  <si>
    <t>Jason Pominville***</t>
  </si>
  <si>
    <t>Jesper Fast***</t>
  </si>
  <si>
    <t>Josh Anderson***</t>
  </si>
  <si>
    <t>Joel Armia***</t>
  </si>
  <si>
    <t>Connor Brown***</t>
  </si>
  <si>
    <t>Brett Connolly***</t>
  </si>
  <si>
    <t>Stefan Noesen***</t>
  </si>
  <si>
    <t>Martin Frk***</t>
  </si>
  <si>
    <t>Michael Frolik***</t>
  </si>
  <si>
    <t>Troy Brouwer***</t>
  </si>
  <si>
    <t>Marian Gaborik***</t>
  </si>
  <si>
    <t>Andrew Shaw***</t>
  </si>
  <si>
    <t>Luke Glendening***</t>
  </si>
  <si>
    <t>Scottie Upshall***</t>
  </si>
  <si>
    <t>Zack Kassian***</t>
  </si>
  <si>
    <t>Alex Chiasson***</t>
  </si>
  <si>
    <t>Cal Clutterbuck***</t>
  </si>
  <si>
    <t>Ryan Callahan***</t>
  </si>
  <si>
    <t>Dmitrij Jaskin***</t>
  </si>
  <si>
    <t>Chris Stewart***</t>
  </si>
  <si>
    <t>Nail Yakupov***</t>
  </si>
  <si>
    <t>Chris Wagner***</t>
  </si>
  <si>
    <t>Devante Smith-Pelly***</t>
  </si>
  <si>
    <t>Drew Stafford***</t>
  </si>
  <si>
    <t>Barclay Goodrow***</t>
  </si>
  <si>
    <t>Alexandre Burrows***</t>
  </si>
  <si>
    <t>Radim Vrbata***</t>
  </si>
  <si>
    <t>Logan Shaw***</t>
  </si>
  <si>
    <t>Jannik Hansen***</t>
  </si>
  <si>
    <t>Garnet Hathaway***</t>
  </si>
  <si>
    <t>John Hayden***</t>
  </si>
  <si>
    <t>Joel Ward***</t>
  </si>
  <si>
    <t>Josh Archibald***</t>
  </si>
  <si>
    <t>Ryan Reaves***</t>
  </si>
  <si>
    <t>Derek Dorsett***</t>
  </si>
  <si>
    <t>Ty Rattie***</t>
  </si>
  <si>
    <t>Darren Archibald***</t>
  </si>
  <si>
    <t>Jimmy Hayes***</t>
  </si>
  <si>
    <t>Lee Stempniak***</t>
  </si>
  <si>
    <t>Dale Weise***</t>
  </si>
  <si>
    <t>Kris Versteeg***</t>
  </si>
  <si>
    <t>Tom Kuhnhackl***</t>
  </si>
  <si>
    <t>Miikka Salomaki***</t>
  </si>
  <si>
    <t>J.T. Brown***</t>
  </si>
  <si>
    <t>Brian Gionta***</t>
  </si>
  <si>
    <t>Jaromir Jagr***</t>
  </si>
  <si>
    <t>Chris Thorburn***</t>
  </si>
  <si>
    <t>Nicholas Baptiste***</t>
  </si>
  <si>
    <t>Josh Jooris***</t>
  </si>
  <si>
    <t>Zack Mitchell***</t>
  </si>
  <si>
    <t>Carter Rowney***</t>
  </si>
  <si>
    <t>Justin Bailey***</t>
  </si>
  <si>
    <t>Mario Kempe***</t>
  </si>
  <si>
    <t>Luke Witkowski***</t>
  </si>
  <si>
    <t>Iiro Pakarinen***</t>
  </si>
  <si>
    <t>Jordan Szwarz***</t>
  </si>
  <si>
    <t>Dylan Sikura***</t>
  </si>
  <si>
    <t>Nikita Soshnikov***</t>
  </si>
  <si>
    <t>Jared Boll***</t>
  </si>
  <si>
    <t>Nick Lappin***</t>
  </si>
  <si>
    <t>Matt Read***</t>
  </si>
  <si>
    <t>Patrick Eaves***</t>
  </si>
  <si>
    <t>Jack Rodewald***</t>
  </si>
  <si>
    <t>Troy Terry***</t>
  </si>
  <si>
    <t>Ales Hemsky***</t>
  </si>
  <si>
    <t>Mike Blunden***</t>
  </si>
  <si>
    <t>Justin Auger***</t>
  </si>
  <si>
    <t>Anthony Peluso***</t>
  </si>
  <si>
    <t>Beau Bennett***</t>
  </si>
  <si>
    <t>Steve Bernier***</t>
  </si>
  <si>
    <t>Adam Cracknell***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</si>
</sst>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2">
    <xf numFmtId="0" fontId="0" fillId="0" borderId="0" xfId="0"/>
    <xf numFmtId="0" fontId="3" fillId="2" borderId="1" xfId="1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1" fillId="0" borderId="0" xfId="0" applyFont="1"/>
    <xf numFmtId="0" fontId="3" fillId="2" borderId="4" xfId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3" fillId="2" borderId="9" xfId="1" applyFont="1" applyFill="1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4" borderId="15" xfId="0" applyNumberFormat="1" applyFill="1" applyBorder="1"/>
    <xf numFmtId="2" fontId="0" fillId="4" borderId="2" xfId="0" applyNumberFormat="1" applyFill="1" applyBorder="1"/>
    <xf numFmtId="2" fontId="0" fillId="4" borderId="16" xfId="0" applyNumberFormat="1" applyFill="1" applyBorder="1"/>
    <xf numFmtId="2" fontId="0" fillId="4" borderId="17" xfId="0" applyNumberFormat="1" applyFill="1" applyBorder="1"/>
    <xf numFmtId="2" fontId="0" fillId="4" borderId="18" xfId="0" applyNumberFormat="1" applyFill="1" applyBorder="1"/>
    <xf numFmtId="2" fontId="0" fillId="4" borderId="19" xfId="0" applyNumberFormat="1" applyFill="1" applyBorder="1"/>
    <xf numFmtId="49" fontId="0" fillId="0" borderId="0" xfId="0" applyNumberFormat="1"/>
    <xf numFmtId="0" fontId="0" fillId="0" borderId="20" xfId="0" applyBorder="1"/>
    <xf numFmtId="0" fontId="0" fillId="0" borderId="8" xfId="0" applyBorder="1"/>
    <xf numFmtId="0" fontId="0" fillId="0" borderId="21" xfId="0" applyBorder="1"/>
    <xf numFmtId="0" fontId="0" fillId="0" borderId="22" xfId="0" applyBorder="1"/>
    <xf numFmtId="49" fontId="0" fillId="0" borderId="20" xfId="0" applyNumberFormat="1" applyBorder="1"/>
    <xf numFmtId="49" fontId="0" fillId="0" borderId="8" xfId="0" applyNumberFormat="1" applyBorder="1"/>
    <xf numFmtId="49" fontId="0" fillId="0" borderId="21" xfId="0" applyNumberFormat="1" applyBorder="1"/>
    <xf numFmtId="1" fontId="0" fillId="4" borderId="2" xfId="0" applyNumberFormat="1" applyFill="1" applyBorder="1"/>
    <xf numFmtId="0" fontId="0" fillId="4" borderId="20" xfId="0" applyFill="1" applyBorder="1"/>
    <xf numFmtId="0" fontId="0" fillId="4" borderId="8" xfId="0" applyFill="1" applyBorder="1"/>
    <xf numFmtId="0" fontId="0" fillId="4" borderId="21" xfId="0" applyFill="1" applyBorder="1"/>
    <xf numFmtId="0" fontId="0" fillId="4" borderId="22" xfId="0" applyFill="1" applyBorder="1"/>
    <xf numFmtId="0" fontId="3" fillId="2" borderId="23" xfId="1" applyFont="1" applyFill="1" applyBorder="1" applyAlignment="1">
      <alignment horizontal="center"/>
    </xf>
    <xf numFmtId="1" fontId="0" fillId="4" borderId="16" xfId="0" applyNumberFormat="1" applyFill="1" applyBorder="1"/>
    <xf numFmtId="0" fontId="0" fillId="0" borderId="27" xfId="0" applyBorder="1"/>
    <xf numFmtId="0" fontId="0" fillId="0" borderId="0" xfId="0" quotePrefix="1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0" xfId="0" quotePrefix="1" applyNumberFormat="1" applyFill="1" applyBorder="1"/>
    <xf numFmtId="49" fontId="0" fillId="0" borderId="15" xfId="0" applyNumberFormat="1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2">
    <cellStyle name="Normal" xfId="0" builtinId="0"/>
    <cellStyle name="Normal_Stats Réelle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Gardiens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Graphs!$U$7:$U$11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Ailiers gauches </a:t>
            </a:r>
            <a:r>
              <a:rPr lang="en-US" baseline="0"/>
              <a:t>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Graphs!$Q$66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Graphs!$R$66:$T$66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Graphs!$Q$67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Graphs!$R$67:$T$67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Graphs!$Q$68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Graphs!$R$68:$T$68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Graphs!$Q$69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Graphs!$R$69:$T$69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Graphs!$Q$70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Graphs!$R$70:$T$70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8729824"/>
        <c:axId val="1328730912"/>
      </c:barChart>
      <c:catAx>
        <c:axId val="13287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30912"/>
        <c:crosses val="autoZero"/>
        <c:auto val="1"/>
        <c:lblAlgn val="ctr"/>
        <c:lblOffset val="100"/>
        <c:noMultiLvlLbl val="0"/>
      </c:catAx>
      <c:valAx>
        <c:axId val="132873091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Gardiens</a:t>
            </a:r>
            <a:r>
              <a:rPr lang="en-US" baseline="0"/>
              <a:t> 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Graphs!$Q$7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Graphs!$R$7:$T$7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Graphs!$Q$8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Graphs!$R$8:$T$8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Graphs!$Q$9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Graphs!$R$9:$T$9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Graphs!$Q$10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Graphs!$R$10:$T$10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Graphs!$Q$11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Graphs!$R$11:$T$11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6018592"/>
        <c:axId val="1286027296"/>
      </c:barChart>
      <c:catAx>
        <c:axId val="128601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27296"/>
        <c:crosses val="autoZero"/>
        <c:auto val="1"/>
        <c:lblAlgn val="ctr"/>
        <c:lblOffset val="100"/>
        <c:noMultiLvlLbl val="0"/>
      </c:catAx>
      <c:valAx>
        <c:axId val="128602729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1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Défenseurs -</a:t>
            </a:r>
            <a:r>
              <a:rPr lang="en-US" sz="1400" baseline="0"/>
              <a:t> Top 50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Graphs!$W$22:$W$26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Défenseurs - </a:t>
            </a:r>
            <a:r>
              <a:rPr lang="en-US"/>
              <a:t>Répartition</a:t>
            </a:r>
            <a:r>
              <a:rPr lang="en-US" baseline="0"/>
              <a:t> Top 50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Graphs!$Q$22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Graphs!$R$22:$V$22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Graphs!$Q$23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Graphs!$R$23:$V$23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Graphs!$Q$24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Graphs!$R$24:$V$24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tx>
            <c:strRef>
              <c:f>Graphs!$Q$25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Graphs!$R$25:$V$25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</c:ser>
        <c:ser>
          <c:idx val="4"/>
          <c:order val="4"/>
          <c:tx>
            <c:strRef>
              <c:f>Graphs!$Q$26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Graphs!$R$26:$V$26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6024032"/>
        <c:axId val="1286015328"/>
      </c:barChart>
      <c:catAx>
        <c:axId val="12860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15328"/>
        <c:crosses val="autoZero"/>
        <c:auto val="1"/>
        <c:lblAlgn val="ctr"/>
        <c:lblOffset val="100"/>
        <c:noMultiLvlLbl val="0"/>
      </c:catAx>
      <c:valAx>
        <c:axId val="128601532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2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Centres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Graphs!$U$36:$U$40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Centres</a:t>
            </a:r>
            <a:r>
              <a:rPr lang="en-US" baseline="0"/>
              <a:t> 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Graphs!$Q$36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Graphs!$R$36:$T$36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Graphs!$Q$37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Graphs!$R$37:$T$37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Graphs!$Q$38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Graphs!$R$38:$T$38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Graphs!$Q$39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Graphs!$R$39:$T$39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4"/>
          <c:order val="4"/>
          <c:tx>
            <c:strRef>
              <c:f>Graphs!$Q$40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Graphs!$R$40:$T$40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6020768"/>
        <c:axId val="1286022400"/>
      </c:barChart>
      <c:catAx>
        <c:axId val="12860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22400"/>
        <c:crosses val="autoZero"/>
        <c:auto val="1"/>
        <c:lblAlgn val="ctr"/>
        <c:lblOffset val="100"/>
        <c:noMultiLvlLbl val="0"/>
      </c:catAx>
      <c:valAx>
        <c:axId val="128602240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2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Ailiers</a:t>
            </a:r>
            <a:r>
              <a:rPr lang="en-US" sz="1400" baseline="0"/>
              <a:t> droits</a:t>
            </a:r>
            <a:r>
              <a:rPr lang="en-US" sz="1400"/>
              <a:t>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Graphs!$U$51:$U$55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Ailiers droits </a:t>
            </a:r>
            <a:r>
              <a:rPr lang="en-US" baseline="0"/>
              <a:t>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Graphs!$Q$51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Graphs!$R$51:$T$51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Graphs!$Q$52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Graphs!$R$52:$T$52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Graphs!$Q$53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Graphs!$R$53:$T$53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Graphs!$Q$54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Graphs!$R$54:$T$54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</c:ser>
        <c:ser>
          <c:idx val="4"/>
          <c:order val="4"/>
          <c:tx>
            <c:strRef>
              <c:f>Graphs!$Q$55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Graphs!$R$55:$T$55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6012608"/>
        <c:axId val="1145564288"/>
      </c:barChart>
      <c:catAx>
        <c:axId val="12860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64288"/>
        <c:crosses val="autoZero"/>
        <c:auto val="1"/>
        <c:lblAlgn val="ctr"/>
        <c:lblOffset val="100"/>
        <c:noMultiLvlLbl val="0"/>
      </c:catAx>
      <c:valAx>
        <c:axId val="114556428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1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Ailiers</a:t>
            </a:r>
            <a:r>
              <a:rPr lang="en-US" sz="1400" baseline="0"/>
              <a:t> gauches</a:t>
            </a:r>
            <a:r>
              <a:rPr lang="en-US" sz="1400"/>
              <a:t>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Graphs!$U$66:$U$70</c:f>
              <c:numCache>
                <c:formatCode>General</c:formatCode>
                <c:ptCount val="5"/>
                <c:pt idx="0">
                  <c:v>9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7</xdr:col>
      <xdr:colOff>333375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0</xdr:row>
      <xdr:rowOff>9525</xdr:rowOff>
    </xdr:from>
    <xdr:to>
      <xdr:col>15</xdr:col>
      <xdr:colOff>28575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14</xdr:row>
      <xdr:rowOff>85725</xdr:rowOff>
    </xdr:from>
    <xdr:to>
      <xdr:col>7</xdr:col>
      <xdr:colOff>333375</xdr:colOff>
      <xdr:row>28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14</xdr:row>
      <xdr:rowOff>85725</xdr:rowOff>
    </xdr:from>
    <xdr:to>
      <xdr:col>15</xdr:col>
      <xdr:colOff>28575</xdr:colOff>
      <xdr:row>28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28</xdr:row>
      <xdr:rowOff>180975</xdr:rowOff>
    </xdr:from>
    <xdr:to>
      <xdr:col>7</xdr:col>
      <xdr:colOff>333375</xdr:colOff>
      <xdr:row>43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333375</xdr:colOff>
      <xdr:row>28</xdr:row>
      <xdr:rowOff>180974</xdr:rowOff>
    </xdr:from>
    <xdr:to>
      <xdr:col>15</xdr:col>
      <xdr:colOff>28575</xdr:colOff>
      <xdr:row>43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43</xdr:row>
      <xdr:rowOff>104775</xdr:rowOff>
    </xdr:from>
    <xdr:to>
      <xdr:col>7</xdr:col>
      <xdr:colOff>333375</xdr:colOff>
      <xdr:row>58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333375</xdr:colOff>
      <xdr:row>43</xdr:row>
      <xdr:rowOff>104775</xdr:rowOff>
    </xdr:from>
    <xdr:to>
      <xdr:col>15</xdr:col>
      <xdr:colOff>28575</xdr:colOff>
      <xdr:row>58</xdr:row>
      <xdr:rowOff>47626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28575</xdr:colOff>
      <xdr:row>58</xdr:row>
      <xdr:rowOff>47625</xdr:rowOff>
    </xdr:from>
    <xdr:to>
      <xdr:col>7</xdr:col>
      <xdr:colOff>333375</xdr:colOff>
      <xdr:row>73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333375</xdr:colOff>
      <xdr:row>58</xdr:row>
      <xdr:rowOff>47625</xdr:rowOff>
    </xdr:from>
    <xdr:to>
      <xdr:col>15</xdr:col>
      <xdr:colOff>28575</xdr:colOff>
      <xdr:row>73</xdr:row>
      <xdr:rowOff>9526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I16" sqref="I16"/>
    </sheetView>
  </sheetViews>
  <sheetFormatPr defaultColWidth="11.42578125" defaultRowHeight="15" x14ac:dyDescent="0.25"/>
  <cols>
    <col min="1" max="5" width="8.5703125" customWidth="1"/>
    <col min="7" max="10" width="8.5703125" customWidth="1"/>
  </cols>
  <sheetData>
    <row r="1" spans="1:10" x14ac:dyDescent="0.25">
      <c r="A1" s="2"/>
      <c r="B1" s="52" t="s">
        <v>13</v>
      </c>
      <c r="C1" s="52"/>
      <c r="D1" s="53" t="s">
        <v>14</v>
      </c>
      <c r="E1" s="54"/>
      <c r="G1" s="2"/>
      <c r="H1" s="3" t="s">
        <v>15</v>
      </c>
      <c r="I1" s="3" t="s">
        <v>16</v>
      </c>
      <c r="J1" s="3" t="s">
        <v>17</v>
      </c>
    </row>
    <row r="2" spans="1:10" x14ac:dyDescent="0.25">
      <c r="A2" s="2" t="s">
        <v>18</v>
      </c>
      <c r="B2" s="55">
        <v>0.2</v>
      </c>
      <c r="C2" s="55"/>
      <c r="D2" s="56">
        <v>0.25</v>
      </c>
      <c r="E2" s="57"/>
      <c r="G2" s="2" t="s">
        <v>4</v>
      </c>
      <c r="H2" s="3">
        <v>9</v>
      </c>
      <c r="I2" s="3">
        <v>9</v>
      </c>
      <c r="J2" s="3">
        <v>2</v>
      </c>
    </row>
    <row r="3" spans="1:10" x14ac:dyDescent="0.25">
      <c r="A3" s="2" t="s">
        <v>11</v>
      </c>
      <c r="B3" s="55">
        <v>0.27</v>
      </c>
      <c r="C3" s="55"/>
      <c r="D3" s="56">
        <v>0.15</v>
      </c>
      <c r="E3" s="57"/>
      <c r="G3" s="2" t="s">
        <v>2</v>
      </c>
      <c r="H3" s="3">
        <v>6</v>
      </c>
      <c r="I3" s="3">
        <v>13</v>
      </c>
      <c r="J3" s="3">
        <v>1</v>
      </c>
    </row>
    <row r="4" spans="1:10" x14ac:dyDescent="0.25">
      <c r="A4" s="2" t="s">
        <v>19</v>
      </c>
      <c r="B4" s="55">
        <v>0.2</v>
      </c>
      <c r="C4" s="55"/>
      <c r="D4" s="56">
        <v>0.33</v>
      </c>
      <c r="E4" s="57"/>
      <c r="G4" s="2" t="s">
        <v>20</v>
      </c>
      <c r="H4" s="3">
        <v>6</v>
      </c>
      <c r="I4" s="3">
        <v>13</v>
      </c>
      <c r="J4" s="3">
        <v>1</v>
      </c>
    </row>
    <row r="5" spans="1:10" x14ac:dyDescent="0.25">
      <c r="A5" s="2" t="s">
        <v>12</v>
      </c>
      <c r="B5" s="55">
        <v>0.33</v>
      </c>
      <c r="C5" s="55"/>
      <c r="D5" s="56">
        <v>0.27</v>
      </c>
      <c r="E5" s="57"/>
      <c r="G5" s="2" t="s">
        <v>21</v>
      </c>
      <c r="H5" s="3">
        <v>6</v>
      </c>
      <c r="I5" s="3">
        <v>13</v>
      </c>
      <c r="J5" s="3">
        <v>1</v>
      </c>
    </row>
  </sheetData>
  <mergeCells count="10">
    <mergeCell ref="B1:C1"/>
    <mergeCell ref="D1:E1"/>
    <mergeCell ref="B2:C2"/>
    <mergeCell ref="D2:E2"/>
    <mergeCell ref="B5:C5"/>
    <mergeCell ref="D5:E5"/>
    <mergeCell ref="B3:C3"/>
    <mergeCell ref="D3:E3"/>
    <mergeCell ref="B4:C4"/>
    <mergeCell ref="D4:E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986"/>
  <sheetViews>
    <sheetView topLeftCell="A888" workbookViewId="0">
      <selection activeCell="A832" sqref="A832:L953"/>
    </sheetView>
  </sheetViews>
  <sheetFormatPr defaultColWidth="9.140625" defaultRowHeight="15" x14ac:dyDescent="0.25"/>
  <cols>
    <col min="1" max="1" width="24.42578125" bestFit="1" customWidth="1"/>
    <col min="2" max="2" width="12.85546875" bestFit="1" customWidth="1"/>
    <col min="3" max="3" width="11.7109375" bestFit="1" customWidth="1"/>
    <col min="4" max="4" width="6.42578125" bestFit="1" customWidth="1"/>
    <col min="5" max="5" width="5.85546875" bestFit="1" customWidth="1"/>
    <col min="6" max="6" width="4.42578125" bestFit="1" customWidth="1"/>
    <col min="7" max="7" width="6.85546875" bestFit="1" customWidth="1"/>
    <col min="8" max="8" width="6.7109375" bestFit="1" customWidth="1"/>
    <col min="9" max="9" width="6.42578125" bestFit="1" customWidth="1"/>
    <col min="10" max="10" width="6.5703125" bestFit="1" customWidth="1"/>
    <col min="11" max="11" width="6" bestFit="1" customWidth="1"/>
    <col min="12" max="12" width="6.28515625" bestFit="1" customWidth="1"/>
    <col min="13" max="16384" width="9.140625" style="5"/>
  </cols>
  <sheetData>
    <row r="1" spans="1:12" x14ac:dyDescent="0.25">
      <c r="A1" t="s">
        <v>435</v>
      </c>
      <c r="B1" t="s">
        <v>436</v>
      </c>
      <c r="C1" t="s">
        <v>437</v>
      </c>
      <c r="D1" t="s">
        <v>438</v>
      </c>
      <c r="E1" t="s">
        <v>439</v>
      </c>
      <c r="F1" t="s">
        <v>440</v>
      </c>
      <c r="G1" t="s">
        <v>441</v>
      </c>
      <c r="H1" t="s">
        <v>18</v>
      </c>
      <c r="I1" t="s">
        <v>11</v>
      </c>
      <c r="J1" t="s">
        <v>19</v>
      </c>
      <c r="K1" t="s">
        <v>12</v>
      </c>
      <c r="L1" t="s">
        <v>311</v>
      </c>
    </row>
    <row r="2" spans="1:12" x14ac:dyDescent="0.25">
      <c r="A2" s="29" t="s">
        <v>255</v>
      </c>
      <c r="B2" s="29" t="s">
        <v>38</v>
      </c>
      <c r="C2" s="29" t="s">
        <v>322</v>
      </c>
      <c r="D2" s="29" t="s">
        <v>2</v>
      </c>
      <c r="E2">
        <v>82</v>
      </c>
      <c r="F2">
        <v>108</v>
      </c>
      <c r="G2">
        <v>26</v>
      </c>
      <c r="H2">
        <v>28</v>
      </c>
      <c r="I2">
        <v>46</v>
      </c>
      <c r="J2">
        <v>111</v>
      </c>
      <c r="K2">
        <v>5356</v>
      </c>
      <c r="L2">
        <v>1767</v>
      </c>
    </row>
    <row r="3" spans="1:12" x14ac:dyDescent="0.25">
      <c r="A3" s="29" t="s">
        <v>61</v>
      </c>
      <c r="B3" s="29" t="s">
        <v>36</v>
      </c>
      <c r="C3" s="29" t="s">
        <v>322</v>
      </c>
      <c r="D3" s="29" t="s">
        <v>2</v>
      </c>
      <c r="E3">
        <v>78</v>
      </c>
      <c r="F3">
        <v>98</v>
      </c>
      <c r="G3">
        <v>87</v>
      </c>
      <c r="H3">
        <v>48</v>
      </c>
      <c r="I3">
        <v>32</v>
      </c>
      <c r="J3">
        <v>75</v>
      </c>
      <c r="K3">
        <v>327</v>
      </c>
      <c r="L3">
        <v>1481</v>
      </c>
    </row>
    <row r="4" spans="1:12" x14ac:dyDescent="0.25">
      <c r="A4" s="29" t="s">
        <v>163</v>
      </c>
      <c r="B4" s="29" t="s">
        <v>36</v>
      </c>
      <c r="C4" s="29" t="s">
        <v>322</v>
      </c>
      <c r="D4" s="29" t="s">
        <v>2</v>
      </c>
      <c r="E4">
        <v>74</v>
      </c>
      <c r="F4">
        <v>97</v>
      </c>
      <c r="G4">
        <v>55</v>
      </c>
      <c r="H4">
        <v>38</v>
      </c>
      <c r="I4">
        <v>22</v>
      </c>
      <c r="J4">
        <v>36</v>
      </c>
      <c r="K4">
        <v>1359</v>
      </c>
      <c r="L4">
        <v>1473</v>
      </c>
    </row>
    <row r="5" spans="1:12" x14ac:dyDescent="0.25">
      <c r="A5" s="29" t="s">
        <v>29</v>
      </c>
      <c r="B5" s="29" t="s">
        <v>31</v>
      </c>
      <c r="C5" s="29" t="s">
        <v>322</v>
      </c>
      <c r="D5" s="29" t="s">
        <v>2</v>
      </c>
      <c r="E5">
        <v>82</v>
      </c>
      <c r="F5">
        <v>92</v>
      </c>
      <c r="G5">
        <v>20</v>
      </c>
      <c r="H5">
        <v>50</v>
      </c>
      <c r="I5">
        <v>64</v>
      </c>
      <c r="J5">
        <v>54</v>
      </c>
      <c r="K5">
        <v>10685</v>
      </c>
      <c r="L5">
        <v>1811</v>
      </c>
    </row>
    <row r="6" spans="1:12" x14ac:dyDescent="0.25">
      <c r="A6" s="29" t="s">
        <v>116</v>
      </c>
      <c r="B6" s="29" t="s">
        <v>33</v>
      </c>
      <c r="C6" s="29" t="s">
        <v>322</v>
      </c>
      <c r="D6" s="29" t="s">
        <v>2</v>
      </c>
      <c r="E6">
        <v>82</v>
      </c>
      <c r="F6">
        <v>89</v>
      </c>
      <c r="G6">
        <v>46</v>
      </c>
      <c r="H6">
        <v>75</v>
      </c>
      <c r="I6">
        <v>36</v>
      </c>
      <c r="J6">
        <v>42</v>
      </c>
      <c r="K6">
        <v>1266</v>
      </c>
      <c r="L6">
        <v>1697</v>
      </c>
    </row>
    <row r="7" spans="1:12" x14ac:dyDescent="0.25">
      <c r="A7" s="29" t="s">
        <v>32</v>
      </c>
      <c r="B7" s="29" t="s">
        <v>33</v>
      </c>
      <c r="C7" s="29" t="s">
        <v>322</v>
      </c>
      <c r="D7" s="29" t="s">
        <v>2</v>
      </c>
      <c r="E7">
        <v>78</v>
      </c>
      <c r="F7">
        <v>86</v>
      </c>
      <c r="G7">
        <v>72</v>
      </c>
      <c r="H7">
        <v>61</v>
      </c>
      <c r="I7">
        <v>35</v>
      </c>
      <c r="J7">
        <v>27</v>
      </c>
      <c r="K7">
        <v>1909</v>
      </c>
      <c r="L7">
        <v>1464</v>
      </c>
    </row>
    <row r="8" spans="1:12" x14ac:dyDescent="0.25">
      <c r="A8" s="29" t="s">
        <v>329</v>
      </c>
      <c r="B8" s="29" t="s">
        <v>42</v>
      </c>
      <c r="C8" s="29" t="s">
        <v>322</v>
      </c>
      <c r="D8" s="29" t="s">
        <v>2</v>
      </c>
      <c r="E8">
        <v>82</v>
      </c>
      <c r="F8">
        <v>85</v>
      </c>
      <c r="G8">
        <v>30</v>
      </c>
      <c r="H8">
        <v>21</v>
      </c>
      <c r="I8">
        <v>31</v>
      </c>
      <c r="J8">
        <v>65</v>
      </c>
      <c r="K8">
        <v>163</v>
      </c>
      <c r="L8">
        <v>1457</v>
      </c>
    </row>
    <row r="9" spans="1:12" x14ac:dyDescent="0.25">
      <c r="A9" s="29" t="s">
        <v>39</v>
      </c>
      <c r="B9" s="29" t="s">
        <v>33</v>
      </c>
      <c r="C9" s="29" t="s">
        <v>322</v>
      </c>
      <c r="D9" s="29" t="s">
        <v>2</v>
      </c>
      <c r="E9">
        <v>82</v>
      </c>
      <c r="F9">
        <v>84</v>
      </c>
      <c r="G9">
        <v>26</v>
      </c>
      <c r="H9">
        <v>30</v>
      </c>
      <c r="I9">
        <v>34</v>
      </c>
      <c r="J9">
        <v>49</v>
      </c>
      <c r="K9">
        <v>7673</v>
      </c>
      <c r="L9">
        <v>1634</v>
      </c>
    </row>
    <row r="10" spans="1:12" x14ac:dyDescent="0.25">
      <c r="A10" s="29" t="s">
        <v>228</v>
      </c>
      <c r="B10" s="29" t="s">
        <v>42</v>
      </c>
      <c r="C10" s="29" t="s">
        <v>322</v>
      </c>
      <c r="D10" s="29" t="s">
        <v>2</v>
      </c>
      <c r="E10">
        <v>79</v>
      </c>
      <c r="F10">
        <v>83</v>
      </c>
      <c r="G10">
        <v>48</v>
      </c>
      <c r="H10">
        <v>50</v>
      </c>
      <c r="I10">
        <v>26</v>
      </c>
      <c r="J10">
        <v>44</v>
      </c>
      <c r="K10">
        <v>275</v>
      </c>
      <c r="L10">
        <v>1486</v>
      </c>
    </row>
    <row r="11" spans="1:12" hidden="1" x14ac:dyDescent="0.25">
      <c r="A11" s="29" t="s">
        <v>465</v>
      </c>
      <c r="B11" s="29" t="s">
        <v>442</v>
      </c>
      <c r="C11" s="29" t="s">
        <v>322</v>
      </c>
      <c r="D11" s="29" t="s">
        <v>2</v>
      </c>
      <c r="E11">
        <v>82</v>
      </c>
      <c r="F11">
        <v>78</v>
      </c>
      <c r="G11">
        <v>12</v>
      </c>
      <c r="H11">
        <v>48</v>
      </c>
      <c r="I11">
        <v>45</v>
      </c>
      <c r="J11">
        <v>78</v>
      </c>
      <c r="K11">
        <v>8131</v>
      </c>
      <c r="L11">
        <v>1535</v>
      </c>
    </row>
    <row r="12" spans="1:12" x14ac:dyDescent="0.25">
      <c r="A12" s="29" t="s">
        <v>58</v>
      </c>
      <c r="B12" s="29" t="s">
        <v>38</v>
      </c>
      <c r="C12" s="29" t="s">
        <v>322</v>
      </c>
      <c r="D12" s="29" t="s">
        <v>2</v>
      </c>
      <c r="E12">
        <v>82</v>
      </c>
      <c r="F12">
        <v>78</v>
      </c>
      <c r="G12">
        <v>43</v>
      </c>
      <c r="H12">
        <v>74</v>
      </c>
      <c r="I12">
        <v>44</v>
      </c>
      <c r="J12">
        <v>38</v>
      </c>
      <c r="K12">
        <v>7599</v>
      </c>
      <c r="L12">
        <v>1714</v>
      </c>
    </row>
    <row r="13" spans="1:12" x14ac:dyDescent="0.25">
      <c r="A13" s="29" t="s">
        <v>154</v>
      </c>
      <c r="B13" s="29" t="s">
        <v>31</v>
      </c>
      <c r="C13" s="29" t="s">
        <v>322</v>
      </c>
      <c r="D13" s="29" t="s">
        <v>2</v>
      </c>
      <c r="E13">
        <v>79</v>
      </c>
      <c r="F13">
        <v>78</v>
      </c>
      <c r="G13">
        <v>14</v>
      </c>
      <c r="H13">
        <v>30</v>
      </c>
      <c r="I13">
        <v>67</v>
      </c>
      <c r="J13">
        <v>82</v>
      </c>
      <c r="K13">
        <v>8310</v>
      </c>
      <c r="L13">
        <v>1744</v>
      </c>
    </row>
    <row r="14" spans="1:12" x14ac:dyDescent="0.25">
      <c r="A14" s="29" t="s">
        <v>50</v>
      </c>
      <c r="B14" s="29" t="s">
        <v>38</v>
      </c>
      <c r="C14" s="29" t="s">
        <v>322</v>
      </c>
      <c r="D14" s="29" t="s">
        <v>2</v>
      </c>
      <c r="E14">
        <v>82</v>
      </c>
      <c r="F14">
        <v>76</v>
      </c>
      <c r="G14">
        <v>42</v>
      </c>
      <c r="H14">
        <v>42</v>
      </c>
      <c r="I14">
        <v>49</v>
      </c>
      <c r="J14">
        <v>48</v>
      </c>
      <c r="K14">
        <v>5327</v>
      </c>
      <c r="L14">
        <v>1461</v>
      </c>
    </row>
    <row r="15" spans="1:12" x14ac:dyDescent="0.25">
      <c r="A15" s="29" t="s">
        <v>51</v>
      </c>
      <c r="B15" s="29" t="s">
        <v>42</v>
      </c>
      <c r="C15" s="29" t="s">
        <v>322</v>
      </c>
      <c r="D15" s="29" t="s">
        <v>2</v>
      </c>
      <c r="E15">
        <v>82</v>
      </c>
      <c r="F15">
        <v>76</v>
      </c>
      <c r="G15">
        <v>31</v>
      </c>
      <c r="H15">
        <v>74</v>
      </c>
      <c r="I15">
        <v>44</v>
      </c>
      <c r="J15">
        <v>48</v>
      </c>
      <c r="K15">
        <v>9313</v>
      </c>
      <c r="L15">
        <v>1771</v>
      </c>
    </row>
    <row r="16" spans="1:12" x14ac:dyDescent="0.25">
      <c r="A16" s="29" t="s">
        <v>282</v>
      </c>
      <c r="B16" s="29" t="s">
        <v>36</v>
      </c>
      <c r="C16" s="29" t="s">
        <v>322</v>
      </c>
      <c r="D16" s="29" t="s">
        <v>2</v>
      </c>
      <c r="E16">
        <v>82</v>
      </c>
      <c r="F16">
        <v>75</v>
      </c>
      <c r="G16">
        <v>54</v>
      </c>
      <c r="H16">
        <v>145</v>
      </c>
      <c r="I16">
        <v>55</v>
      </c>
      <c r="J16">
        <v>65</v>
      </c>
      <c r="K16">
        <v>8888</v>
      </c>
      <c r="L16">
        <v>1752</v>
      </c>
    </row>
    <row r="17" spans="1:12" hidden="1" x14ac:dyDescent="0.25">
      <c r="A17" s="29" t="s">
        <v>466</v>
      </c>
      <c r="B17" s="29" t="s">
        <v>442</v>
      </c>
      <c r="C17" s="29" t="s">
        <v>322</v>
      </c>
      <c r="D17" s="29" t="s">
        <v>2</v>
      </c>
      <c r="E17">
        <v>77</v>
      </c>
      <c r="F17">
        <v>75</v>
      </c>
      <c r="G17">
        <v>40</v>
      </c>
      <c r="H17">
        <v>99</v>
      </c>
      <c r="I17">
        <v>26</v>
      </c>
      <c r="J17">
        <v>59</v>
      </c>
      <c r="K17">
        <v>95</v>
      </c>
      <c r="L17">
        <v>1348</v>
      </c>
    </row>
    <row r="18" spans="1:12" x14ac:dyDescent="0.25">
      <c r="A18" s="29" t="s">
        <v>30</v>
      </c>
      <c r="B18" s="29" t="s">
        <v>31</v>
      </c>
      <c r="C18" s="29" t="s">
        <v>322</v>
      </c>
      <c r="D18" s="29" t="s">
        <v>2</v>
      </c>
      <c r="E18">
        <v>81</v>
      </c>
      <c r="F18">
        <v>71</v>
      </c>
      <c r="G18">
        <v>46</v>
      </c>
      <c r="H18">
        <v>37</v>
      </c>
      <c r="I18">
        <v>51</v>
      </c>
      <c r="J18">
        <v>44</v>
      </c>
      <c r="K18">
        <v>4446</v>
      </c>
      <c r="L18">
        <v>1592</v>
      </c>
    </row>
    <row r="19" spans="1:12" x14ac:dyDescent="0.25">
      <c r="A19" s="29" t="s">
        <v>55</v>
      </c>
      <c r="B19" s="29" t="s">
        <v>38</v>
      </c>
      <c r="C19" s="29" t="s">
        <v>322</v>
      </c>
      <c r="D19" s="29" t="s">
        <v>2</v>
      </c>
      <c r="E19">
        <v>82</v>
      </c>
      <c r="F19">
        <v>70</v>
      </c>
      <c r="G19">
        <v>56</v>
      </c>
      <c r="H19">
        <v>154</v>
      </c>
      <c r="I19">
        <v>37</v>
      </c>
      <c r="J19">
        <v>56</v>
      </c>
      <c r="K19">
        <v>2689</v>
      </c>
      <c r="L19">
        <v>1617</v>
      </c>
    </row>
    <row r="20" spans="1:12" x14ac:dyDescent="0.25">
      <c r="A20" s="29" t="s">
        <v>276</v>
      </c>
      <c r="B20" s="29" t="s">
        <v>42</v>
      </c>
      <c r="C20" s="29" t="s">
        <v>322</v>
      </c>
      <c r="D20" s="29" t="s">
        <v>2</v>
      </c>
      <c r="E20">
        <v>82</v>
      </c>
      <c r="F20">
        <v>66</v>
      </c>
      <c r="G20">
        <v>24</v>
      </c>
      <c r="H20">
        <v>26</v>
      </c>
      <c r="I20">
        <v>57</v>
      </c>
      <c r="J20">
        <v>56</v>
      </c>
      <c r="K20">
        <v>9880</v>
      </c>
      <c r="L20">
        <v>1609</v>
      </c>
    </row>
    <row r="21" spans="1:12" x14ac:dyDescent="0.25">
      <c r="A21" s="29" t="s">
        <v>164</v>
      </c>
      <c r="B21" s="29" t="s">
        <v>31</v>
      </c>
      <c r="C21" s="29" t="s">
        <v>322</v>
      </c>
      <c r="D21" s="29" t="s">
        <v>2</v>
      </c>
      <c r="E21">
        <v>74</v>
      </c>
      <c r="F21">
        <v>64</v>
      </c>
      <c r="G21">
        <v>24</v>
      </c>
      <c r="H21">
        <v>35</v>
      </c>
      <c r="I21">
        <v>17</v>
      </c>
      <c r="J21">
        <v>51</v>
      </c>
      <c r="K21">
        <v>1230</v>
      </c>
      <c r="L21">
        <v>1382</v>
      </c>
    </row>
    <row r="22" spans="1:12" hidden="1" x14ac:dyDescent="0.25">
      <c r="A22" s="29" t="s">
        <v>467</v>
      </c>
      <c r="B22" s="29" t="s">
        <v>442</v>
      </c>
      <c r="C22" s="29" t="s">
        <v>322</v>
      </c>
      <c r="D22" s="29" t="s">
        <v>2</v>
      </c>
      <c r="E22">
        <v>82</v>
      </c>
      <c r="F22">
        <v>64</v>
      </c>
      <c r="G22">
        <v>50</v>
      </c>
      <c r="H22">
        <v>57</v>
      </c>
      <c r="I22">
        <v>42</v>
      </c>
      <c r="J22">
        <v>52</v>
      </c>
      <c r="K22">
        <v>5261</v>
      </c>
      <c r="L22">
        <v>1325</v>
      </c>
    </row>
    <row r="23" spans="1:12" x14ac:dyDescent="0.25">
      <c r="A23" s="29" t="s">
        <v>328</v>
      </c>
      <c r="B23" s="29" t="s">
        <v>36</v>
      </c>
      <c r="C23" s="29" t="s">
        <v>322</v>
      </c>
      <c r="D23" s="29" t="s">
        <v>2</v>
      </c>
      <c r="E23">
        <v>67</v>
      </c>
      <c r="F23">
        <v>64</v>
      </c>
      <c r="G23">
        <v>32</v>
      </c>
      <c r="H23">
        <v>52</v>
      </c>
      <c r="I23">
        <v>35</v>
      </c>
      <c r="J23">
        <v>38</v>
      </c>
      <c r="K23">
        <v>3191</v>
      </c>
      <c r="L23">
        <v>1350</v>
      </c>
    </row>
    <row r="24" spans="1:12" x14ac:dyDescent="0.25">
      <c r="A24" s="29" t="s">
        <v>281</v>
      </c>
      <c r="B24" s="29" t="s">
        <v>38</v>
      </c>
      <c r="C24" s="29" t="s">
        <v>322</v>
      </c>
      <c r="D24" s="29" t="s">
        <v>2</v>
      </c>
      <c r="E24">
        <v>62</v>
      </c>
      <c r="F24">
        <v>63</v>
      </c>
      <c r="G24">
        <v>12</v>
      </c>
      <c r="H24">
        <v>16</v>
      </c>
      <c r="I24">
        <v>61</v>
      </c>
      <c r="J24">
        <v>59</v>
      </c>
      <c r="K24">
        <v>93</v>
      </c>
      <c r="L24">
        <v>1124</v>
      </c>
    </row>
    <row r="25" spans="1:12" x14ac:dyDescent="0.25">
      <c r="A25" s="29" t="s">
        <v>43</v>
      </c>
      <c r="B25" s="29" t="s">
        <v>36</v>
      </c>
      <c r="C25" s="29" t="s">
        <v>322</v>
      </c>
      <c r="D25" s="29" t="s">
        <v>2</v>
      </c>
      <c r="E25">
        <v>64</v>
      </c>
      <c r="F25">
        <v>63</v>
      </c>
      <c r="G25">
        <v>26</v>
      </c>
      <c r="H25">
        <v>48</v>
      </c>
      <c r="I25">
        <v>42</v>
      </c>
      <c r="J25">
        <v>55</v>
      </c>
      <c r="K25">
        <v>6977</v>
      </c>
      <c r="L25">
        <v>1244</v>
      </c>
    </row>
    <row r="26" spans="1:12" x14ac:dyDescent="0.25">
      <c r="A26" s="29" t="s">
        <v>291</v>
      </c>
      <c r="B26" s="29" t="s">
        <v>33</v>
      </c>
      <c r="C26" s="29" t="s">
        <v>322</v>
      </c>
      <c r="D26" s="29" t="s">
        <v>2</v>
      </c>
      <c r="E26">
        <v>82</v>
      </c>
      <c r="F26">
        <v>63</v>
      </c>
      <c r="G26">
        <v>61</v>
      </c>
      <c r="H26">
        <v>76</v>
      </c>
      <c r="I26">
        <v>42</v>
      </c>
      <c r="J26">
        <v>56</v>
      </c>
      <c r="K26">
        <v>9773</v>
      </c>
      <c r="L26">
        <v>1627</v>
      </c>
    </row>
    <row r="27" spans="1:12" x14ac:dyDescent="0.25">
      <c r="A27" s="29" t="s">
        <v>44</v>
      </c>
      <c r="B27" s="29" t="s">
        <v>38</v>
      </c>
      <c r="C27" s="29" t="s">
        <v>322</v>
      </c>
      <c r="D27" s="29" t="s">
        <v>2</v>
      </c>
      <c r="E27">
        <v>78</v>
      </c>
      <c r="F27">
        <v>61</v>
      </c>
      <c r="G27">
        <v>18</v>
      </c>
      <c r="H27">
        <v>33</v>
      </c>
      <c r="I27">
        <v>72</v>
      </c>
      <c r="J27">
        <v>55</v>
      </c>
      <c r="K27">
        <v>6546</v>
      </c>
      <c r="L27">
        <v>1447</v>
      </c>
    </row>
    <row r="28" spans="1:12" x14ac:dyDescent="0.25">
      <c r="A28" s="29" t="s">
        <v>115</v>
      </c>
      <c r="B28" s="29" t="s">
        <v>36</v>
      </c>
      <c r="C28" s="29" t="s">
        <v>322</v>
      </c>
      <c r="D28" s="29" t="s">
        <v>2</v>
      </c>
      <c r="E28">
        <v>81</v>
      </c>
      <c r="F28">
        <v>61</v>
      </c>
      <c r="G28">
        <v>2</v>
      </c>
      <c r="H28">
        <v>42</v>
      </c>
      <c r="I28">
        <v>48</v>
      </c>
      <c r="J28">
        <v>65</v>
      </c>
      <c r="K28">
        <v>7568</v>
      </c>
      <c r="L28">
        <v>1686</v>
      </c>
    </row>
    <row r="29" spans="1:12" x14ac:dyDescent="0.25">
      <c r="A29" s="29" t="s">
        <v>48</v>
      </c>
      <c r="B29" s="29" t="s">
        <v>33</v>
      </c>
      <c r="C29" s="29" t="s">
        <v>322</v>
      </c>
      <c r="D29" s="29" t="s">
        <v>2</v>
      </c>
      <c r="E29">
        <v>56</v>
      </c>
      <c r="F29">
        <v>61</v>
      </c>
      <c r="G29">
        <v>42</v>
      </c>
      <c r="H29">
        <v>96</v>
      </c>
      <c r="I29">
        <v>57</v>
      </c>
      <c r="J29">
        <v>45</v>
      </c>
      <c r="K29">
        <v>3563</v>
      </c>
      <c r="L29">
        <v>1200</v>
      </c>
    </row>
    <row r="30" spans="1:12" x14ac:dyDescent="0.25">
      <c r="A30" s="29" t="s">
        <v>125</v>
      </c>
      <c r="B30" s="29" t="s">
        <v>36</v>
      </c>
      <c r="C30" s="29" t="s">
        <v>322</v>
      </c>
      <c r="D30" s="29" t="s">
        <v>2</v>
      </c>
      <c r="E30">
        <v>60</v>
      </c>
      <c r="F30">
        <v>60</v>
      </c>
      <c r="G30">
        <v>18</v>
      </c>
      <c r="H30">
        <v>57</v>
      </c>
      <c r="I30">
        <v>31</v>
      </c>
      <c r="J30">
        <v>47</v>
      </c>
      <c r="K30">
        <v>4219</v>
      </c>
      <c r="L30">
        <v>1241</v>
      </c>
    </row>
    <row r="31" spans="1:12" x14ac:dyDescent="0.25">
      <c r="A31" s="29" t="s">
        <v>41</v>
      </c>
      <c r="B31" s="29" t="s">
        <v>33</v>
      </c>
      <c r="C31" s="29" t="s">
        <v>322</v>
      </c>
      <c r="D31" s="29" t="s">
        <v>2</v>
      </c>
      <c r="E31">
        <v>82</v>
      </c>
      <c r="F31">
        <v>59</v>
      </c>
      <c r="G31">
        <v>18</v>
      </c>
      <c r="H31">
        <v>60</v>
      </c>
      <c r="I31">
        <v>49</v>
      </c>
      <c r="J31">
        <v>47</v>
      </c>
      <c r="K31">
        <v>1242</v>
      </c>
      <c r="L31">
        <v>1503</v>
      </c>
    </row>
    <row r="32" spans="1:12" x14ac:dyDescent="0.25">
      <c r="A32" s="29" t="s">
        <v>47</v>
      </c>
      <c r="B32" s="29" t="s">
        <v>36</v>
      </c>
      <c r="C32" s="29" t="s">
        <v>322</v>
      </c>
      <c r="D32" s="29" t="s">
        <v>2</v>
      </c>
      <c r="E32">
        <v>82</v>
      </c>
      <c r="F32">
        <v>56</v>
      </c>
      <c r="G32">
        <v>26</v>
      </c>
      <c r="H32">
        <v>52</v>
      </c>
      <c r="I32">
        <v>54</v>
      </c>
      <c r="J32">
        <v>42</v>
      </c>
      <c r="K32">
        <v>5831</v>
      </c>
      <c r="L32">
        <v>1580</v>
      </c>
    </row>
    <row r="33" spans="1:12" x14ac:dyDescent="0.25">
      <c r="A33" s="29" t="s">
        <v>88</v>
      </c>
      <c r="B33" s="29" t="s">
        <v>42</v>
      </c>
      <c r="C33" s="29" t="s">
        <v>322</v>
      </c>
      <c r="D33" s="29" t="s">
        <v>2</v>
      </c>
      <c r="E33">
        <v>82</v>
      </c>
      <c r="F33">
        <v>56</v>
      </c>
      <c r="G33">
        <v>14</v>
      </c>
      <c r="H33">
        <v>49</v>
      </c>
      <c r="I33">
        <v>34</v>
      </c>
      <c r="J33">
        <v>51</v>
      </c>
      <c r="K33">
        <v>66</v>
      </c>
      <c r="L33">
        <v>1599</v>
      </c>
    </row>
    <row r="34" spans="1:12" x14ac:dyDescent="0.25">
      <c r="A34" s="29" t="s">
        <v>54</v>
      </c>
      <c r="B34" s="29" t="s">
        <v>42</v>
      </c>
      <c r="C34" s="29" t="s">
        <v>322</v>
      </c>
      <c r="D34" s="29" t="s">
        <v>2</v>
      </c>
      <c r="E34">
        <v>80</v>
      </c>
      <c r="F34">
        <v>55</v>
      </c>
      <c r="G34">
        <v>42</v>
      </c>
      <c r="H34">
        <v>94</v>
      </c>
      <c r="I34">
        <v>26</v>
      </c>
      <c r="J34">
        <v>42</v>
      </c>
      <c r="K34">
        <v>42</v>
      </c>
      <c r="L34">
        <v>1341</v>
      </c>
    </row>
    <row r="35" spans="1:12" x14ac:dyDescent="0.25">
      <c r="A35" s="29" t="s">
        <v>134</v>
      </c>
      <c r="B35" s="29" t="s">
        <v>33</v>
      </c>
      <c r="C35" s="29" t="s">
        <v>322</v>
      </c>
      <c r="D35" s="29" t="s">
        <v>2</v>
      </c>
      <c r="E35">
        <v>79</v>
      </c>
      <c r="F35">
        <v>54</v>
      </c>
      <c r="G35">
        <v>78</v>
      </c>
      <c r="H35">
        <v>87</v>
      </c>
      <c r="I35">
        <v>35</v>
      </c>
      <c r="J35">
        <v>46</v>
      </c>
      <c r="K35">
        <v>4956</v>
      </c>
      <c r="L35">
        <v>1465</v>
      </c>
    </row>
    <row r="36" spans="1:12" x14ac:dyDescent="0.25">
      <c r="A36" s="29" t="s">
        <v>45</v>
      </c>
      <c r="B36" s="29" t="s">
        <v>31</v>
      </c>
      <c r="C36" s="29" t="s">
        <v>322</v>
      </c>
      <c r="D36" s="29" t="s">
        <v>2</v>
      </c>
      <c r="E36">
        <v>82</v>
      </c>
      <c r="F36">
        <v>53</v>
      </c>
      <c r="G36">
        <v>18</v>
      </c>
      <c r="H36">
        <v>43</v>
      </c>
      <c r="I36">
        <v>38</v>
      </c>
      <c r="J36">
        <v>43</v>
      </c>
      <c r="K36">
        <v>4865</v>
      </c>
      <c r="L36">
        <v>1501</v>
      </c>
    </row>
    <row r="37" spans="1:12" x14ac:dyDescent="0.25">
      <c r="A37" s="29" t="s">
        <v>273</v>
      </c>
      <c r="B37" s="29" t="s">
        <v>31</v>
      </c>
      <c r="C37" s="29" t="s">
        <v>322</v>
      </c>
      <c r="D37" s="29" t="s">
        <v>2</v>
      </c>
      <c r="E37">
        <v>78</v>
      </c>
      <c r="F37">
        <v>52</v>
      </c>
      <c r="G37">
        <v>18</v>
      </c>
      <c r="H37">
        <v>13</v>
      </c>
      <c r="I37">
        <v>39</v>
      </c>
      <c r="J37">
        <v>86</v>
      </c>
      <c r="K37">
        <v>6179</v>
      </c>
      <c r="L37">
        <v>1422</v>
      </c>
    </row>
    <row r="38" spans="1:12" x14ac:dyDescent="0.25">
      <c r="A38" s="29" t="s">
        <v>37</v>
      </c>
      <c r="B38" s="29" t="s">
        <v>38</v>
      </c>
      <c r="C38" s="29" t="s">
        <v>322</v>
      </c>
      <c r="D38" s="29" t="s">
        <v>2</v>
      </c>
      <c r="E38">
        <v>74</v>
      </c>
      <c r="F38">
        <v>52</v>
      </c>
      <c r="G38">
        <v>47</v>
      </c>
      <c r="H38">
        <v>32</v>
      </c>
      <c r="I38">
        <v>24</v>
      </c>
      <c r="J38">
        <v>53</v>
      </c>
      <c r="K38">
        <v>7564</v>
      </c>
      <c r="L38">
        <v>1457</v>
      </c>
    </row>
    <row r="39" spans="1:12" x14ac:dyDescent="0.25">
      <c r="A39" s="29" t="s">
        <v>330</v>
      </c>
      <c r="B39" s="29" t="s">
        <v>31</v>
      </c>
      <c r="C39" s="29" t="s">
        <v>322</v>
      </c>
      <c r="D39" s="29" t="s">
        <v>2</v>
      </c>
      <c r="E39">
        <v>82</v>
      </c>
      <c r="F39">
        <v>52</v>
      </c>
      <c r="G39">
        <v>26</v>
      </c>
      <c r="H39">
        <v>56</v>
      </c>
      <c r="I39">
        <v>39</v>
      </c>
      <c r="J39">
        <v>56</v>
      </c>
      <c r="K39">
        <v>2563</v>
      </c>
      <c r="L39">
        <v>1337</v>
      </c>
    </row>
    <row r="40" spans="1:12" x14ac:dyDescent="0.25">
      <c r="A40" s="29" t="s">
        <v>117</v>
      </c>
      <c r="B40" s="29" t="s">
        <v>42</v>
      </c>
      <c r="C40" s="29" t="s">
        <v>322</v>
      </c>
      <c r="D40" s="29" t="s">
        <v>2</v>
      </c>
      <c r="E40">
        <v>76</v>
      </c>
      <c r="F40">
        <v>51</v>
      </c>
      <c r="G40">
        <v>26</v>
      </c>
      <c r="H40">
        <v>21</v>
      </c>
      <c r="I40">
        <v>35</v>
      </c>
      <c r="J40">
        <v>38</v>
      </c>
      <c r="K40">
        <v>488</v>
      </c>
      <c r="L40">
        <v>1263</v>
      </c>
    </row>
    <row r="41" spans="1:12" hidden="1" x14ac:dyDescent="0.25">
      <c r="A41" s="29" t="s">
        <v>468</v>
      </c>
      <c r="B41" s="29" t="s">
        <v>442</v>
      </c>
      <c r="C41" s="29" t="s">
        <v>322</v>
      </c>
      <c r="D41" s="29" t="s">
        <v>2</v>
      </c>
      <c r="E41">
        <v>81</v>
      </c>
      <c r="F41">
        <v>50</v>
      </c>
      <c r="G41">
        <v>20</v>
      </c>
      <c r="H41">
        <v>61</v>
      </c>
      <c r="I41">
        <v>61</v>
      </c>
      <c r="J41">
        <v>40</v>
      </c>
      <c r="K41">
        <v>7676</v>
      </c>
      <c r="L41">
        <v>1441</v>
      </c>
    </row>
    <row r="42" spans="1:12" hidden="1" x14ac:dyDescent="0.25">
      <c r="A42" s="29" t="s">
        <v>469</v>
      </c>
      <c r="B42" s="29" t="s">
        <v>442</v>
      </c>
      <c r="C42" s="29" t="s">
        <v>322</v>
      </c>
      <c r="D42" s="29" t="s">
        <v>2</v>
      </c>
      <c r="E42">
        <v>82</v>
      </c>
      <c r="F42">
        <v>50</v>
      </c>
      <c r="G42">
        <v>30</v>
      </c>
      <c r="H42">
        <v>18</v>
      </c>
      <c r="I42">
        <v>19</v>
      </c>
      <c r="J42">
        <v>10</v>
      </c>
      <c r="K42">
        <v>55</v>
      </c>
      <c r="L42">
        <v>1275</v>
      </c>
    </row>
    <row r="43" spans="1:12" hidden="1" x14ac:dyDescent="0.25">
      <c r="A43" s="29" t="s">
        <v>470</v>
      </c>
      <c r="B43" s="29" t="s">
        <v>442</v>
      </c>
      <c r="C43" s="29" t="s">
        <v>322</v>
      </c>
      <c r="D43" s="29" t="s">
        <v>2</v>
      </c>
      <c r="E43">
        <v>82</v>
      </c>
      <c r="F43">
        <v>49</v>
      </c>
      <c r="G43">
        <v>41</v>
      </c>
      <c r="H43">
        <v>95</v>
      </c>
      <c r="I43">
        <v>19</v>
      </c>
      <c r="J43">
        <v>52</v>
      </c>
      <c r="K43">
        <v>60</v>
      </c>
      <c r="L43">
        <v>1240</v>
      </c>
    </row>
    <row r="44" spans="1:12" x14ac:dyDescent="0.25">
      <c r="A44" s="29" t="s">
        <v>40</v>
      </c>
      <c r="B44" s="29" t="s">
        <v>38</v>
      </c>
      <c r="C44" s="29" t="s">
        <v>322</v>
      </c>
      <c r="D44" s="29" t="s">
        <v>2</v>
      </c>
      <c r="E44">
        <v>62</v>
      </c>
      <c r="F44">
        <v>48</v>
      </c>
      <c r="G44">
        <v>20</v>
      </c>
      <c r="H44">
        <v>44</v>
      </c>
      <c r="I44">
        <v>39</v>
      </c>
      <c r="J44">
        <v>46</v>
      </c>
      <c r="K44">
        <v>6021</v>
      </c>
      <c r="L44">
        <v>1122</v>
      </c>
    </row>
    <row r="45" spans="1:12" x14ac:dyDescent="0.25">
      <c r="A45" s="29" t="s">
        <v>360</v>
      </c>
      <c r="B45" s="29" t="s">
        <v>31</v>
      </c>
      <c r="C45" s="29" t="s">
        <v>322</v>
      </c>
      <c r="D45" s="29" t="s">
        <v>2</v>
      </c>
      <c r="E45">
        <v>82</v>
      </c>
      <c r="F45">
        <v>48</v>
      </c>
      <c r="G45">
        <v>49</v>
      </c>
      <c r="H45">
        <v>127</v>
      </c>
      <c r="I45">
        <v>46</v>
      </c>
      <c r="J45">
        <v>38</v>
      </c>
      <c r="K45">
        <v>761</v>
      </c>
      <c r="L45">
        <v>1364</v>
      </c>
    </row>
    <row r="46" spans="1:12" x14ac:dyDescent="0.25">
      <c r="A46" s="29" t="s">
        <v>126</v>
      </c>
      <c r="B46" s="29" t="s">
        <v>38</v>
      </c>
      <c r="C46" s="29" t="s">
        <v>322</v>
      </c>
      <c r="D46" s="29" t="s">
        <v>2</v>
      </c>
      <c r="E46">
        <v>72</v>
      </c>
      <c r="F46">
        <v>47</v>
      </c>
      <c r="G46">
        <v>14</v>
      </c>
      <c r="H46">
        <v>92</v>
      </c>
      <c r="I46">
        <v>64</v>
      </c>
      <c r="J46">
        <v>49</v>
      </c>
      <c r="K46">
        <v>5048</v>
      </c>
      <c r="L46">
        <v>1293</v>
      </c>
    </row>
    <row r="47" spans="1:12" hidden="1" x14ac:dyDescent="0.25">
      <c r="A47" s="29" t="s">
        <v>471</v>
      </c>
      <c r="B47" s="29" t="s">
        <v>442</v>
      </c>
      <c r="C47" s="29" t="s">
        <v>322</v>
      </c>
      <c r="D47" s="29" t="s">
        <v>2</v>
      </c>
      <c r="E47">
        <v>77</v>
      </c>
      <c r="F47">
        <v>47</v>
      </c>
      <c r="G47">
        <v>16</v>
      </c>
      <c r="H47">
        <v>45</v>
      </c>
      <c r="I47">
        <v>33</v>
      </c>
      <c r="J47">
        <v>42</v>
      </c>
      <c r="K47">
        <v>1303</v>
      </c>
      <c r="L47">
        <v>1157</v>
      </c>
    </row>
    <row r="48" spans="1:12" hidden="1" x14ac:dyDescent="0.25">
      <c r="A48" s="29" t="s">
        <v>472</v>
      </c>
      <c r="B48" s="29" t="s">
        <v>442</v>
      </c>
      <c r="C48" s="29" t="s">
        <v>322</v>
      </c>
      <c r="D48" s="29" t="s">
        <v>2</v>
      </c>
      <c r="E48">
        <v>72</v>
      </c>
      <c r="F48">
        <v>46</v>
      </c>
      <c r="G48">
        <v>34</v>
      </c>
      <c r="H48">
        <v>96</v>
      </c>
      <c r="I48">
        <v>25</v>
      </c>
      <c r="J48">
        <v>42</v>
      </c>
      <c r="K48">
        <v>451</v>
      </c>
      <c r="L48">
        <v>1277</v>
      </c>
    </row>
    <row r="49" spans="1:12" hidden="1" x14ac:dyDescent="0.25">
      <c r="A49" s="29" t="s">
        <v>473</v>
      </c>
      <c r="B49" s="29" t="s">
        <v>442</v>
      </c>
      <c r="C49" s="29" t="s">
        <v>322</v>
      </c>
      <c r="D49" s="29" t="s">
        <v>2</v>
      </c>
      <c r="E49">
        <v>79</v>
      </c>
      <c r="F49">
        <v>46</v>
      </c>
      <c r="G49">
        <v>26</v>
      </c>
      <c r="H49">
        <v>181</v>
      </c>
      <c r="I49">
        <v>32</v>
      </c>
      <c r="J49">
        <v>58</v>
      </c>
      <c r="K49">
        <v>8220</v>
      </c>
      <c r="L49">
        <v>1521</v>
      </c>
    </row>
    <row r="50" spans="1:12" x14ac:dyDescent="0.25">
      <c r="A50" s="29" t="s">
        <v>218</v>
      </c>
      <c r="B50" s="29" t="s">
        <v>42</v>
      </c>
      <c r="C50" s="29" t="s">
        <v>322</v>
      </c>
      <c r="D50" s="29" t="s">
        <v>2</v>
      </c>
      <c r="E50">
        <v>77</v>
      </c>
      <c r="F50">
        <v>46</v>
      </c>
      <c r="G50">
        <v>30</v>
      </c>
      <c r="H50">
        <v>55</v>
      </c>
      <c r="I50">
        <v>27</v>
      </c>
      <c r="J50">
        <v>56</v>
      </c>
      <c r="K50">
        <v>508</v>
      </c>
      <c r="L50">
        <v>1355</v>
      </c>
    </row>
    <row r="51" spans="1:12" x14ac:dyDescent="0.25">
      <c r="A51" s="29" t="s">
        <v>288</v>
      </c>
      <c r="B51" s="29" t="s">
        <v>42</v>
      </c>
      <c r="C51" s="29" t="s">
        <v>322</v>
      </c>
      <c r="D51" s="29" t="s">
        <v>2</v>
      </c>
      <c r="E51">
        <v>82</v>
      </c>
      <c r="F51">
        <v>45</v>
      </c>
      <c r="G51">
        <v>46</v>
      </c>
      <c r="H51">
        <v>51</v>
      </c>
      <c r="I51">
        <v>53</v>
      </c>
      <c r="J51">
        <v>44</v>
      </c>
      <c r="K51">
        <v>10086</v>
      </c>
      <c r="L51">
        <v>1516</v>
      </c>
    </row>
    <row r="52" spans="1:12" hidden="1" x14ac:dyDescent="0.25">
      <c r="A52" s="29" t="s">
        <v>474</v>
      </c>
      <c r="B52" s="29" t="s">
        <v>442</v>
      </c>
      <c r="C52" s="29" t="s">
        <v>322</v>
      </c>
      <c r="D52" s="29" t="s">
        <v>2</v>
      </c>
      <c r="E52">
        <v>82</v>
      </c>
      <c r="F52">
        <v>45</v>
      </c>
      <c r="G52">
        <v>78</v>
      </c>
      <c r="H52">
        <v>54</v>
      </c>
      <c r="I52">
        <v>40</v>
      </c>
      <c r="J52">
        <v>81</v>
      </c>
      <c r="K52">
        <v>11669</v>
      </c>
      <c r="L52">
        <v>1560</v>
      </c>
    </row>
    <row r="53" spans="1:12" x14ac:dyDescent="0.25">
      <c r="A53" s="29" t="s">
        <v>223</v>
      </c>
      <c r="B53" s="29" t="s">
        <v>33</v>
      </c>
      <c r="C53" s="29" t="s">
        <v>322</v>
      </c>
      <c r="D53" s="29" t="s">
        <v>2</v>
      </c>
      <c r="E53">
        <v>76</v>
      </c>
      <c r="F53">
        <v>44</v>
      </c>
      <c r="G53">
        <v>18</v>
      </c>
      <c r="H53">
        <v>40</v>
      </c>
      <c r="I53">
        <v>36</v>
      </c>
      <c r="J53">
        <v>52</v>
      </c>
      <c r="K53">
        <v>10222</v>
      </c>
      <c r="L53">
        <v>1319</v>
      </c>
    </row>
    <row r="54" spans="1:12" x14ac:dyDescent="0.25">
      <c r="A54" s="29" t="s">
        <v>284</v>
      </c>
      <c r="B54" s="29" t="s">
        <v>33</v>
      </c>
      <c r="C54" s="29" t="s">
        <v>322</v>
      </c>
      <c r="D54" s="29" t="s">
        <v>2</v>
      </c>
      <c r="E54">
        <v>64</v>
      </c>
      <c r="F54">
        <v>44</v>
      </c>
      <c r="G54">
        <v>10</v>
      </c>
      <c r="H54">
        <v>35</v>
      </c>
      <c r="I54">
        <v>29</v>
      </c>
      <c r="J54">
        <v>22</v>
      </c>
      <c r="K54">
        <v>6075</v>
      </c>
      <c r="L54">
        <v>1238</v>
      </c>
    </row>
    <row r="55" spans="1:12" hidden="1" x14ac:dyDescent="0.25">
      <c r="A55" s="29" t="s">
        <v>475</v>
      </c>
      <c r="B55" s="29" t="s">
        <v>442</v>
      </c>
      <c r="C55" s="29" t="s">
        <v>322</v>
      </c>
      <c r="D55" s="29" t="s">
        <v>2</v>
      </c>
      <c r="E55">
        <v>64</v>
      </c>
      <c r="F55">
        <v>44</v>
      </c>
      <c r="G55">
        <v>18</v>
      </c>
      <c r="H55">
        <v>31</v>
      </c>
      <c r="I55">
        <v>35</v>
      </c>
      <c r="J55">
        <v>25</v>
      </c>
      <c r="K55">
        <v>936</v>
      </c>
      <c r="L55">
        <v>1080</v>
      </c>
    </row>
    <row r="56" spans="1:12" x14ac:dyDescent="0.25">
      <c r="A56" s="29" t="s">
        <v>331</v>
      </c>
      <c r="B56" s="29" t="s">
        <v>36</v>
      </c>
      <c r="C56" s="29" t="s">
        <v>322</v>
      </c>
      <c r="D56" s="29" t="s">
        <v>2</v>
      </c>
      <c r="E56">
        <v>79</v>
      </c>
      <c r="F56">
        <v>43</v>
      </c>
      <c r="G56">
        <v>28</v>
      </c>
      <c r="H56">
        <v>42</v>
      </c>
      <c r="I56">
        <v>35</v>
      </c>
      <c r="J56">
        <v>30</v>
      </c>
      <c r="K56">
        <v>15</v>
      </c>
      <c r="L56">
        <v>1062</v>
      </c>
    </row>
    <row r="57" spans="1:12" x14ac:dyDescent="0.25">
      <c r="A57" s="29" t="s">
        <v>52</v>
      </c>
      <c r="B57" s="29" t="s">
        <v>42</v>
      </c>
      <c r="C57" s="29" t="s">
        <v>322</v>
      </c>
      <c r="D57" s="29" t="s">
        <v>2</v>
      </c>
      <c r="E57">
        <v>82</v>
      </c>
      <c r="F57">
        <v>43</v>
      </c>
      <c r="G57">
        <v>28</v>
      </c>
      <c r="H57">
        <v>50</v>
      </c>
      <c r="I57">
        <v>33</v>
      </c>
      <c r="J57">
        <v>37</v>
      </c>
      <c r="K57">
        <v>5093</v>
      </c>
      <c r="L57">
        <v>1389</v>
      </c>
    </row>
    <row r="58" spans="1:12" hidden="1" x14ac:dyDescent="0.25">
      <c r="A58" s="29" t="s">
        <v>476</v>
      </c>
      <c r="B58" s="29" t="s">
        <v>442</v>
      </c>
      <c r="C58" s="29" t="s">
        <v>322</v>
      </c>
      <c r="D58" s="29" t="s">
        <v>2</v>
      </c>
      <c r="E58">
        <v>81</v>
      </c>
      <c r="F58">
        <v>43</v>
      </c>
      <c r="G58">
        <v>28</v>
      </c>
      <c r="H58">
        <v>43</v>
      </c>
      <c r="I58">
        <v>28</v>
      </c>
      <c r="J58">
        <v>37</v>
      </c>
      <c r="K58">
        <v>60</v>
      </c>
      <c r="L58">
        <v>1267</v>
      </c>
    </row>
    <row r="59" spans="1:12" hidden="1" x14ac:dyDescent="0.25">
      <c r="A59" s="29" t="s">
        <v>477</v>
      </c>
      <c r="B59" s="29" t="s">
        <v>442</v>
      </c>
      <c r="C59" s="29" t="s">
        <v>322</v>
      </c>
      <c r="D59" s="29" t="s">
        <v>2</v>
      </c>
      <c r="E59">
        <v>76</v>
      </c>
      <c r="F59">
        <v>41</v>
      </c>
      <c r="G59">
        <v>18</v>
      </c>
      <c r="H59">
        <v>86</v>
      </c>
      <c r="I59">
        <v>67</v>
      </c>
      <c r="J59">
        <v>55</v>
      </c>
      <c r="K59">
        <v>8674</v>
      </c>
      <c r="L59">
        <v>1171</v>
      </c>
    </row>
    <row r="60" spans="1:12" hidden="1" x14ac:dyDescent="0.25">
      <c r="A60" s="29" t="s">
        <v>478</v>
      </c>
      <c r="B60" s="29" t="s">
        <v>442</v>
      </c>
      <c r="C60" s="29" t="s">
        <v>322</v>
      </c>
      <c r="D60" s="29" t="s">
        <v>2</v>
      </c>
      <c r="E60">
        <v>59</v>
      </c>
      <c r="F60">
        <v>41</v>
      </c>
      <c r="G60">
        <v>4</v>
      </c>
      <c r="H60">
        <v>66</v>
      </c>
      <c r="I60">
        <v>16</v>
      </c>
      <c r="J60">
        <v>15</v>
      </c>
      <c r="K60">
        <v>59</v>
      </c>
      <c r="L60">
        <v>902</v>
      </c>
    </row>
    <row r="61" spans="1:12" hidden="1" x14ac:dyDescent="0.25">
      <c r="A61" s="29" t="s">
        <v>479</v>
      </c>
      <c r="B61" s="29" t="s">
        <v>442</v>
      </c>
      <c r="C61" s="29" t="s">
        <v>322</v>
      </c>
      <c r="D61" s="29" t="s">
        <v>2</v>
      </c>
      <c r="E61">
        <v>82</v>
      </c>
      <c r="F61">
        <v>40</v>
      </c>
      <c r="G61">
        <v>8</v>
      </c>
      <c r="H61">
        <v>26</v>
      </c>
      <c r="I61">
        <v>45</v>
      </c>
      <c r="J61">
        <v>50</v>
      </c>
      <c r="K61">
        <v>7684</v>
      </c>
      <c r="L61">
        <v>1312</v>
      </c>
    </row>
    <row r="62" spans="1:12" hidden="1" x14ac:dyDescent="0.25">
      <c r="A62" s="29" t="s">
        <v>480</v>
      </c>
      <c r="B62" s="29" t="s">
        <v>442</v>
      </c>
      <c r="C62" s="29" t="s">
        <v>322</v>
      </c>
      <c r="D62" s="29" t="s">
        <v>2</v>
      </c>
      <c r="E62">
        <v>81</v>
      </c>
      <c r="F62">
        <v>38</v>
      </c>
      <c r="G62">
        <v>38</v>
      </c>
      <c r="H62">
        <v>71</v>
      </c>
      <c r="I62">
        <v>69</v>
      </c>
      <c r="J62">
        <v>39</v>
      </c>
      <c r="K62">
        <v>8788</v>
      </c>
      <c r="L62">
        <v>1239</v>
      </c>
    </row>
    <row r="63" spans="1:12" hidden="1" x14ac:dyDescent="0.25">
      <c r="A63" s="29" t="s">
        <v>481</v>
      </c>
      <c r="B63" s="29" t="s">
        <v>442</v>
      </c>
      <c r="C63" s="29" t="s">
        <v>322</v>
      </c>
      <c r="D63" s="29" t="s">
        <v>2</v>
      </c>
      <c r="E63">
        <v>80</v>
      </c>
      <c r="F63">
        <v>38</v>
      </c>
      <c r="G63">
        <v>28</v>
      </c>
      <c r="H63">
        <v>52</v>
      </c>
      <c r="I63">
        <v>27</v>
      </c>
      <c r="J63">
        <v>54</v>
      </c>
      <c r="K63">
        <v>1776</v>
      </c>
      <c r="L63">
        <v>1248</v>
      </c>
    </row>
    <row r="64" spans="1:12" hidden="1" x14ac:dyDescent="0.25">
      <c r="A64" s="29" t="s">
        <v>482</v>
      </c>
      <c r="B64" s="29" t="s">
        <v>442</v>
      </c>
      <c r="C64" s="29" t="s">
        <v>322</v>
      </c>
      <c r="D64" s="29" t="s">
        <v>2</v>
      </c>
      <c r="E64">
        <v>77</v>
      </c>
      <c r="F64">
        <v>37</v>
      </c>
      <c r="G64">
        <v>26</v>
      </c>
      <c r="H64">
        <v>71</v>
      </c>
      <c r="I64">
        <v>64</v>
      </c>
      <c r="J64">
        <v>41</v>
      </c>
      <c r="K64">
        <v>11176</v>
      </c>
      <c r="L64">
        <v>1336</v>
      </c>
    </row>
    <row r="65" spans="1:12" x14ac:dyDescent="0.25">
      <c r="A65" s="29" t="s">
        <v>335</v>
      </c>
      <c r="B65" s="29" t="s">
        <v>31</v>
      </c>
      <c r="C65" s="29" t="s">
        <v>322</v>
      </c>
      <c r="D65" s="29" t="s">
        <v>2</v>
      </c>
      <c r="E65">
        <v>81</v>
      </c>
      <c r="F65">
        <v>37</v>
      </c>
      <c r="G65">
        <v>49</v>
      </c>
      <c r="H65">
        <v>91</v>
      </c>
      <c r="I65">
        <v>18</v>
      </c>
      <c r="J65">
        <v>26</v>
      </c>
      <c r="K65">
        <v>394</v>
      </c>
      <c r="L65">
        <v>1080</v>
      </c>
    </row>
    <row r="66" spans="1:12" x14ac:dyDescent="0.25">
      <c r="A66" s="29" t="s">
        <v>297</v>
      </c>
      <c r="B66" s="29" t="s">
        <v>36</v>
      </c>
      <c r="C66" s="29" t="s">
        <v>322</v>
      </c>
      <c r="D66" s="29" t="s">
        <v>2</v>
      </c>
      <c r="E66">
        <v>78</v>
      </c>
      <c r="F66">
        <v>37</v>
      </c>
      <c r="G66">
        <v>22</v>
      </c>
      <c r="H66">
        <v>92</v>
      </c>
      <c r="I66">
        <v>48</v>
      </c>
      <c r="J66">
        <v>20</v>
      </c>
      <c r="K66">
        <v>6039</v>
      </c>
      <c r="L66">
        <v>1282</v>
      </c>
    </row>
    <row r="67" spans="1:12" hidden="1" x14ac:dyDescent="0.25">
      <c r="A67" s="29" t="s">
        <v>483</v>
      </c>
      <c r="B67" s="29" t="s">
        <v>442</v>
      </c>
      <c r="C67" s="29" t="s">
        <v>322</v>
      </c>
      <c r="D67" s="29" t="s">
        <v>2</v>
      </c>
      <c r="E67">
        <v>47</v>
      </c>
      <c r="F67">
        <v>36</v>
      </c>
      <c r="G67">
        <v>38</v>
      </c>
      <c r="H67">
        <v>32</v>
      </c>
      <c r="I67">
        <v>18</v>
      </c>
      <c r="J67">
        <v>33</v>
      </c>
      <c r="K67">
        <v>55</v>
      </c>
      <c r="L67">
        <v>862</v>
      </c>
    </row>
    <row r="68" spans="1:12" hidden="1" x14ac:dyDescent="0.25">
      <c r="A68" s="29" t="s">
        <v>484</v>
      </c>
      <c r="B68" s="29" t="s">
        <v>442</v>
      </c>
      <c r="C68" s="29" t="s">
        <v>322</v>
      </c>
      <c r="D68" s="29" t="s">
        <v>2</v>
      </c>
      <c r="E68">
        <v>68</v>
      </c>
      <c r="F68">
        <v>35</v>
      </c>
      <c r="G68">
        <v>12</v>
      </c>
      <c r="H68">
        <v>36</v>
      </c>
      <c r="I68">
        <v>31</v>
      </c>
      <c r="J68">
        <v>22</v>
      </c>
      <c r="K68">
        <v>9305</v>
      </c>
      <c r="L68">
        <v>1080</v>
      </c>
    </row>
    <row r="69" spans="1:12" x14ac:dyDescent="0.25">
      <c r="A69" s="29" t="s">
        <v>240</v>
      </c>
      <c r="B69" s="29" t="s">
        <v>31</v>
      </c>
      <c r="C69" s="29" t="s">
        <v>322</v>
      </c>
      <c r="D69" s="29" t="s">
        <v>2</v>
      </c>
      <c r="E69">
        <v>66</v>
      </c>
      <c r="F69">
        <v>35</v>
      </c>
      <c r="G69">
        <v>12</v>
      </c>
      <c r="H69">
        <v>28</v>
      </c>
      <c r="I69">
        <v>46</v>
      </c>
      <c r="J69">
        <v>36</v>
      </c>
      <c r="K69">
        <v>4037</v>
      </c>
      <c r="L69">
        <v>1197</v>
      </c>
    </row>
    <row r="70" spans="1:12" hidden="1" x14ac:dyDescent="0.25">
      <c r="A70" s="29" t="s">
        <v>485</v>
      </c>
      <c r="B70" s="29" t="s">
        <v>442</v>
      </c>
      <c r="C70" s="29" t="s">
        <v>322</v>
      </c>
      <c r="D70" s="29" t="s">
        <v>2</v>
      </c>
      <c r="E70">
        <v>79</v>
      </c>
      <c r="F70">
        <v>33</v>
      </c>
      <c r="G70">
        <v>36</v>
      </c>
      <c r="H70">
        <v>101</v>
      </c>
      <c r="I70">
        <v>56</v>
      </c>
      <c r="J70">
        <v>38</v>
      </c>
      <c r="K70">
        <v>9422</v>
      </c>
      <c r="L70">
        <v>1206</v>
      </c>
    </row>
    <row r="71" spans="1:12" hidden="1" x14ac:dyDescent="0.25">
      <c r="A71" s="29" t="s">
        <v>486</v>
      </c>
      <c r="B71" s="29" t="s">
        <v>442</v>
      </c>
      <c r="C71" s="29" t="s">
        <v>322</v>
      </c>
      <c r="D71" s="29" t="s">
        <v>2</v>
      </c>
      <c r="E71">
        <v>79</v>
      </c>
      <c r="F71">
        <v>33</v>
      </c>
      <c r="G71">
        <v>14</v>
      </c>
      <c r="H71">
        <v>49</v>
      </c>
      <c r="I71">
        <v>62</v>
      </c>
      <c r="J71">
        <v>29</v>
      </c>
      <c r="K71">
        <v>10144</v>
      </c>
      <c r="L71">
        <v>1250</v>
      </c>
    </row>
    <row r="72" spans="1:12" hidden="1" x14ac:dyDescent="0.25">
      <c r="A72" s="29" t="s">
        <v>487</v>
      </c>
      <c r="B72" s="29" t="s">
        <v>442</v>
      </c>
      <c r="C72" s="29" t="s">
        <v>322</v>
      </c>
      <c r="D72" s="29" t="s">
        <v>2</v>
      </c>
      <c r="E72">
        <v>81</v>
      </c>
      <c r="F72">
        <v>33</v>
      </c>
      <c r="G72">
        <v>20</v>
      </c>
      <c r="H72">
        <v>25</v>
      </c>
      <c r="I72">
        <v>55</v>
      </c>
      <c r="J72">
        <v>36</v>
      </c>
      <c r="K72">
        <v>6279</v>
      </c>
      <c r="L72">
        <v>1335</v>
      </c>
    </row>
    <row r="73" spans="1:12" hidden="1" x14ac:dyDescent="0.25">
      <c r="A73" s="29" t="s">
        <v>488</v>
      </c>
      <c r="B73" s="29" t="s">
        <v>442</v>
      </c>
      <c r="C73" s="29" t="s">
        <v>322</v>
      </c>
      <c r="D73" s="29" t="s">
        <v>2</v>
      </c>
      <c r="E73">
        <v>81</v>
      </c>
      <c r="F73">
        <v>33</v>
      </c>
      <c r="G73">
        <v>33</v>
      </c>
      <c r="H73">
        <v>83</v>
      </c>
      <c r="I73">
        <v>55</v>
      </c>
      <c r="J73">
        <v>52</v>
      </c>
      <c r="K73">
        <v>8517</v>
      </c>
      <c r="L73">
        <v>1090</v>
      </c>
    </row>
    <row r="74" spans="1:12" hidden="1" x14ac:dyDescent="0.25">
      <c r="A74" s="29" t="s">
        <v>489</v>
      </c>
      <c r="B74" s="29" t="s">
        <v>442</v>
      </c>
      <c r="C74" s="29" t="s">
        <v>322</v>
      </c>
      <c r="D74" s="29" t="s">
        <v>2</v>
      </c>
      <c r="E74">
        <v>81</v>
      </c>
      <c r="F74">
        <v>32</v>
      </c>
      <c r="G74">
        <v>8</v>
      </c>
      <c r="H74">
        <v>52</v>
      </c>
      <c r="I74">
        <v>50</v>
      </c>
      <c r="J74">
        <v>34</v>
      </c>
      <c r="K74">
        <v>11856</v>
      </c>
      <c r="L74">
        <v>1188</v>
      </c>
    </row>
    <row r="75" spans="1:12" hidden="1" x14ac:dyDescent="0.25">
      <c r="A75" s="29" t="s">
        <v>490</v>
      </c>
      <c r="B75" s="29" t="s">
        <v>442</v>
      </c>
      <c r="C75" s="29" t="s">
        <v>322</v>
      </c>
      <c r="D75" s="29" t="s">
        <v>2</v>
      </c>
      <c r="E75">
        <v>82</v>
      </c>
      <c r="F75">
        <v>32</v>
      </c>
      <c r="G75">
        <v>14</v>
      </c>
      <c r="H75">
        <v>71</v>
      </c>
      <c r="I75">
        <v>57</v>
      </c>
      <c r="J75">
        <v>31</v>
      </c>
      <c r="K75">
        <v>6935</v>
      </c>
      <c r="L75">
        <v>1265</v>
      </c>
    </row>
    <row r="76" spans="1:12" hidden="1" x14ac:dyDescent="0.25">
      <c r="A76" s="29" t="s">
        <v>491</v>
      </c>
      <c r="B76" s="29" t="s">
        <v>442</v>
      </c>
      <c r="C76" s="29" t="s">
        <v>322</v>
      </c>
      <c r="D76" s="29" t="s">
        <v>2</v>
      </c>
      <c r="E76">
        <v>72</v>
      </c>
      <c r="F76">
        <v>31</v>
      </c>
      <c r="G76">
        <v>22</v>
      </c>
      <c r="H76">
        <v>15</v>
      </c>
      <c r="I76">
        <v>40</v>
      </c>
      <c r="J76">
        <v>18</v>
      </c>
      <c r="K76">
        <v>6312</v>
      </c>
      <c r="L76">
        <v>1209</v>
      </c>
    </row>
    <row r="77" spans="1:12" x14ac:dyDescent="0.25">
      <c r="A77" s="29" t="s">
        <v>234</v>
      </c>
      <c r="B77" s="29" t="s">
        <v>31</v>
      </c>
      <c r="C77" s="29" t="s">
        <v>322</v>
      </c>
      <c r="D77" s="29" t="s">
        <v>2</v>
      </c>
      <c r="E77">
        <v>71</v>
      </c>
      <c r="F77">
        <v>31</v>
      </c>
      <c r="G77">
        <v>12</v>
      </c>
      <c r="H77">
        <v>62</v>
      </c>
      <c r="I77">
        <v>29</v>
      </c>
      <c r="J77">
        <v>48</v>
      </c>
      <c r="K77">
        <v>55</v>
      </c>
      <c r="L77">
        <v>1092</v>
      </c>
    </row>
    <row r="78" spans="1:12" hidden="1" x14ac:dyDescent="0.25">
      <c r="A78" s="29" t="s">
        <v>492</v>
      </c>
      <c r="B78" s="29" t="s">
        <v>442</v>
      </c>
      <c r="C78" s="29" t="s">
        <v>322</v>
      </c>
      <c r="D78" s="29" t="s">
        <v>2</v>
      </c>
      <c r="E78">
        <v>74</v>
      </c>
      <c r="F78">
        <v>31</v>
      </c>
      <c r="G78">
        <v>35</v>
      </c>
      <c r="H78">
        <v>54</v>
      </c>
      <c r="I78">
        <v>28</v>
      </c>
      <c r="J78">
        <v>17</v>
      </c>
      <c r="K78">
        <v>460</v>
      </c>
      <c r="L78">
        <v>1118</v>
      </c>
    </row>
    <row r="79" spans="1:12" x14ac:dyDescent="0.25">
      <c r="A79" s="29" t="s">
        <v>369</v>
      </c>
      <c r="B79" s="29" t="s">
        <v>38</v>
      </c>
      <c r="C79" s="29" t="s">
        <v>322</v>
      </c>
      <c r="D79" s="29" t="s">
        <v>2</v>
      </c>
      <c r="E79">
        <v>73</v>
      </c>
      <c r="F79">
        <v>30</v>
      </c>
      <c r="G79">
        <v>30</v>
      </c>
      <c r="H79">
        <v>48</v>
      </c>
      <c r="I79">
        <v>19</v>
      </c>
      <c r="J79">
        <v>32</v>
      </c>
      <c r="K79">
        <v>76</v>
      </c>
      <c r="L79">
        <v>1002</v>
      </c>
    </row>
    <row r="80" spans="1:12" hidden="1" x14ac:dyDescent="0.25">
      <c r="A80" s="29" t="s">
        <v>493</v>
      </c>
      <c r="B80" s="29" t="s">
        <v>442</v>
      </c>
      <c r="C80" s="29" t="s">
        <v>322</v>
      </c>
      <c r="D80" s="29" t="s">
        <v>2</v>
      </c>
      <c r="E80">
        <v>78</v>
      </c>
      <c r="F80">
        <v>29</v>
      </c>
      <c r="G80">
        <v>36</v>
      </c>
      <c r="H80">
        <v>131</v>
      </c>
      <c r="I80">
        <v>69</v>
      </c>
      <c r="J80">
        <v>30</v>
      </c>
      <c r="K80">
        <v>9297</v>
      </c>
      <c r="L80">
        <v>1306</v>
      </c>
    </row>
    <row r="81" spans="1:12" x14ac:dyDescent="0.25">
      <c r="A81" s="29" t="s">
        <v>352</v>
      </c>
      <c r="B81" s="29" t="s">
        <v>31</v>
      </c>
      <c r="C81" s="29" t="s">
        <v>322</v>
      </c>
      <c r="D81" s="29" t="s">
        <v>2</v>
      </c>
      <c r="E81">
        <v>68</v>
      </c>
      <c r="F81">
        <v>28</v>
      </c>
      <c r="G81">
        <v>30</v>
      </c>
      <c r="H81">
        <v>43</v>
      </c>
      <c r="I81">
        <v>32</v>
      </c>
      <c r="J81">
        <v>39</v>
      </c>
      <c r="K81">
        <v>2252</v>
      </c>
      <c r="L81">
        <v>901</v>
      </c>
    </row>
    <row r="82" spans="1:12" hidden="1" x14ac:dyDescent="0.25">
      <c r="A82" s="29" t="s">
        <v>494</v>
      </c>
      <c r="B82" s="29" t="s">
        <v>442</v>
      </c>
      <c r="C82" s="29" t="s">
        <v>322</v>
      </c>
      <c r="D82" s="29" t="s">
        <v>2</v>
      </c>
      <c r="E82">
        <v>82</v>
      </c>
      <c r="F82">
        <v>28</v>
      </c>
      <c r="G82">
        <v>14</v>
      </c>
      <c r="H82">
        <v>99</v>
      </c>
      <c r="I82">
        <v>51</v>
      </c>
      <c r="J82">
        <v>29</v>
      </c>
      <c r="K82">
        <v>9548</v>
      </c>
      <c r="L82">
        <v>1126</v>
      </c>
    </row>
    <row r="83" spans="1:12" hidden="1" x14ac:dyDescent="0.25">
      <c r="A83" s="29" t="s">
        <v>495</v>
      </c>
      <c r="B83" s="29" t="s">
        <v>442</v>
      </c>
      <c r="C83" s="29" t="s">
        <v>322</v>
      </c>
      <c r="D83" s="29" t="s">
        <v>2</v>
      </c>
      <c r="E83">
        <v>71</v>
      </c>
      <c r="F83">
        <v>28</v>
      </c>
      <c r="G83">
        <v>18</v>
      </c>
      <c r="H83">
        <v>22</v>
      </c>
      <c r="I83">
        <v>36</v>
      </c>
      <c r="J83">
        <v>26</v>
      </c>
      <c r="K83">
        <v>0</v>
      </c>
      <c r="L83">
        <v>927</v>
      </c>
    </row>
    <row r="84" spans="1:12" hidden="1" x14ac:dyDescent="0.25">
      <c r="A84" s="29" t="s">
        <v>496</v>
      </c>
      <c r="B84" s="29" t="s">
        <v>442</v>
      </c>
      <c r="C84" s="29" t="s">
        <v>322</v>
      </c>
      <c r="D84" s="29" t="s">
        <v>2</v>
      </c>
      <c r="E84">
        <v>80</v>
      </c>
      <c r="F84">
        <v>27</v>
      </c>
      <c r="G84">
        <v>34</v>
      </c>
      <c r="H84">
        <v>122</v>
      </c>
      <c r="I84">
        <v>57</v>
      </c>
      <c r="J84">
        <v>25</v>
      </c>
      <c r="K84">
        <v>8299</v>
      </c>
      <c r="L84">
        <v>1094</v>
      </c>
    </row>
    <row r="85" spans="1:12" hidden="1" x14ac:dyDescent="0.25">
      <c r="A85" s="29" t="s">
        <v>497</v>
      </c>
      <c r="B85" s="29" t="s">
        <v>442</v>
      </c>
      <c r="C85" s="29" t="s">
        <v>322</v>
      </c>
      <c r="D85" s="29" t="s">
        <v>2</v>
      </c>
      <c r="E85">
        <v>80</v>
      </c>
      <c r="F85">
        <v>27</v>
      </c>
      <c r="G85">
        <v>22</v>
      </c>
      <c r="H85">
        <v>63</v>
      </c>
      <c r="I85">
        <v>45</v>
      </c>
      <c r="J85">
        <v>60</v>
      </c>
      <c r="K85">
        <v>7759</v>
      </c>
      <c r="L85">
        <v>1163</v>
      </c>
    </row>
    <row r="86" spans="1:12" hidden="1" x14ac:dyDescent="0.25">
      <c r="A86" s="29" t="s">
        <v>498</v>
      </c>
      <c r="B86" s="29" t="s">
        <v>442</v>
      </c>
      <c r="C86" s="29" t="s">
        <v>322</v>
      </c>
      <c r="D86" s="29" t="s">
        <v>2</v>
      </c>
      <c r="E86">
        <v>81</v>
      </c>
      <c r="F86">
        <v>27</v>
      </c>
      <c r="G86">
        <v>42</v>
      </c>
      <c r="H86">
        <v>136</v>
      </c>
      <c r="I86">
        <v>49</v>
      </c>
      <c r="J86">
        <v>25</v>
      </c>
      <c r="K86">
        <v>11246</v>
      </c>
      <c r="L86">
        <v>1304</v>
      </c>
    </row>
    <row r="87" spans="1:12" hidden="1" x14ac:dyDescent="0.25">
      <c r="A87" s="29" t="s">
        <v>499</v>
      </c>
      <c r="B87" s="29" t="s">
        <v>442</v>
      </c>
      <c r="C87" s="29" t="s">
        <v>322</v>
      </c>
      <c r="D87" s="29" t="s">
        <v>2</v>
      </c>
      <c r="E87">
        <v>57</v>
      </c>
      <c r="F87">
        <v>26</v>
      </c>
      <c r="G87">
        <v>30</v>
      </c>
      <c r="H87">
        <v>111</v>
      </c>
      <c r="I87">
        <v>36</v>
      </c>
      <c r="J87">
        <v>22</v>
      </c>
      <c r="K87">
        <v>3194</v>
      </c>
      <c r="L87">
        <v>921</v>
      </c>
    </row>
    <row r="88" spans="1:12" hidden="1" x14ac:dyDescent="0.25">
      <c r="A88" s="29" t="s">
        <v>500</v>
      </c>
      <c r="B88" s="29" t="s">
        <v>442</v>
      </c>
      <c r="C88" s="29" t="s">
        <v>322</v>
      </c>
      <c r="D88" s="29" t="s">
        <v>2</v>
      </c>
      <c r="E88">
        <v>68</v>
      </c>
      <c r="F88">
        <v>26</v>
      </c>
      <c r="G88">
        <v>25</v>
      </c>
      <c r="H88">
        <v>125</v>
      </c>
      <c r="I88">
        <v>32</v>
      </c>
      <c r="J88">
        <v>19</v>
      </c>
      <c r="K88">
        <v>6789</v>
      </c>
      <c r="L88">
        <v>1036</v>
      </c>
    </row>
    <row r="89" spans="1:12" hidden="1" x14ac:dyDescent="0.25">
      <c r="A89" s="29" t="s">
        <v>501</v>
      </c>
      <c r="B89" s="29" t="s">
        <v>442</v>
      </c>
      <c r="C89" s="29" t="s">
        <v>322</v>
      </c>
      <c r="D89" s="29" t="s">
        <v>2</v>
      </c>
      <c r="E89">
        <v>63</v>
      </c>
      <c r="F89">
        <v>26</v>
      </c>
      <c r="G89">
        <v>25</v>
      </c>
      <c r="H89">
        <v>64</v>
      </c>
      <c r="I89">
        <v>38</v>
      </c>
      <c r="J89">
        <v>42</v>
      </c>
      <c r="K89">
        <v>8815</v>
      </c>
      <c r="L89">
        <v>1128</v>
      </c>
    </row>
    <row r="90" spans="1:12" hidden="1" x14ac:dyDescent="0.25">
      <c r="A90" s="29" t="s">
        <v>502</v>
      </c>
      <c r="B90" s="29" t="s">
        <v>442</v>
      </c>
      <c r="C90" s="29" t="s">
        <v>322</v>
      </c>
      <c r="D90" s="29" t="s">
        <v>2</v>
      </c>
      <c r="E90">
        <v>61</v>
      </c>
      <c r="F90">
        <v>26</v>
      </c>
      <c r="G90">
        <v>8</v>
      </c>
      <c r="H90">
        <v>55</v>
      </c>
      <c r="I90">
        <v>32</v>
      </c>
      <c r="J90">
        <v>29</v>
      </c>
      <c r="K90">
        <v>11343</v>
      </c>
      <c r="L90">
        <v>1056</v>
      </c>
    </row>
    <row r="91" spans="1:12" x14ac:dyDescent="0.25">
      <c r="A91" s="29" t="s">
        <v>34</v>
      </c>
      <c r="B91" s="29" t="s">
        <v>31</v>
      </c>
      <c r="C91" s="29" t="s">
        <v>322</v>
      </c>
      <c r="D91" s="29" t="s">
        <v>2</v>
      </c>
      <c r="E91">
        <v>78</v>
      </c>
      <c r="F91">
        <v>26</v>
      </c>
      <c r="G91">
        <v>12</v>
      </c>
      <c r="H91">
        <v>16</v>
      </c>
      <c r="I91">
        <v>26</v>
      </c>
      <c r="J91">
        <v>12</v>
      </c>
      <c r="K91">
        <v>153</v>
      </c>
      <c r="L91">
        <v>1014</v>
      </c>
    </row>
    <row r="92" spans="1:12" hidden="1" x14ac:dyDescent="0.25">
      <c r="A92" s="29" t="s">
        <v>503</v>
      </c>
      <c r="B92" s="29" t="s">
        <v>442</v>
      </c>
      <c r="C92" s="29" t="s">
        <v>322</v>
      </c>
      <c r="D92" s="29" t="s">
        <v>2</v>
      </c>
      <c r="E92">
        <v>77</v>
      </c>
      <c r="F92">
        <v>26</v>
      </c>
      <c r="G92">
        <v>45</v>
      </c>
      <c r="H92">
        <v>61</v>
      </c>
      <c r="I92">
        <v>41</v>
      </c>
      <c r="J92">
        <v>29</v>
      </c>
      <c r="K92">
        <v>9148</v>
      </c>
      <c r="L92">
        <v>1165</v>
      </c>
    </row>
    <row r="93" spans="1:12" hidden="1" x14ac:dyDescent="0.25">
      <c r="A93" s="29" t="s">
        <v>504</v>
      </c>
      <c r="B93" s="29" t="s">
        <v>442</v>
      </c>
      <c r="C93" s="29" t="s">
        <v>322</v>
      </c>
      <c r="D93" s="29" t="s">
        <v>2</v>
      </c>
      <c r="E93">
        <v>72</v>
      </c>
      <c r="F93">
        <v>25</v>
      </c>
      <c r="G93">
        <v>33</v>
      </c>
      <c r="H93">
        <v>35</v>
      </c>
      <c r="I93">
        <v>51</v>
      </c>
      <c r="J93">
        <v>33</v>
      </c>
      <c r="K93">
        <v>4582</v>
      </c>
      <c r="L93">
        <v>962</v>
      </c>
    </row>
    <row r="94" spans="1:12" hidden="1" x14ac:dyDescent="0.25">
      <c r="A94" s="29" t="s">
        <v>505</v>
      </c>
      <c r="B94" s="29" t="s">
        <v>442</v>
      </c>
      <c r="C94" s="29" t="s">
        <v>322</v>
      </c>
      <c r="D94" s="29" t="s">
        <v>2</v>
      </c>
      <c r="E94">
        <v>79</v>
      </c>
      <c r="F94">
        <v>25</v>
      </c>
      <c r="G94">
        <v>50</v>
      </c>
      <c r="H94">
        <v>216</v>
      </c>
      <c r="I94">
        <v>57</v>
      </c>
      <c r="J94">
        <v>68</v>
      </c>
      <c r="K94">
        <v>10158</v>
      </c>
      <c r="L94">
        <v>1137</v>
      </c>
    </row>
    <row r="95" spans="1:12" hidden="1" x14ac:dyDescent="0.25">
      <c r="A95" s="29" t="s">
        <v>506</v>
      </c>
      <c r="B95" s="29" t="s">
        <v>442</v>
      </c>
      <c r="C95" s="29" t="s">
        <v>322</v>
      </c>
      <c r="D95" s="29" t="s">
        <v>2</v>
      </c>
      <c r="E95">
        <v>71</v>
      </c>
      <c r="F95">
        <v>25</v>
      </c>
      <c r="G95">
        <v>20</v>
      </c>
      <c r="H95">
        <v>18</v>
      </c>
      <c r="I95">
        <v>72</v>
      </c>
      <c r="J95">
        <v>64</v>
      </c>
      <c r="K95">
        <v>8876</v>
      </c>
      <c r="L95">
        <v>1110</v>
      </c>
    </row>
    <row r="96" spans="1:12" hidden="1" x14ac:dyDescent="0.25">
      <c r="A96" s="29" t="s">
        <v>507</v>
      </c>
      <c r="B96" s="29" t="s">
        <v>442</v>
      </c>
      <c r="C96" s="29" t="s">
        <v>322</v>
      </c>
      <c r="D96" s="29" t="s">
        <v>2</v>
      </c>
      <c r="E96">
        <v>75</v>
      </c>
      <c r="F96">
        <v>25</v>
      </c>
      <c r="G96">
        <v>12</v>
      </c>
      <c r="H96">
        <v>53</v>
      </c>
      <c r="I96">
        <v>33</v>
      </c>
      <c r="J96">
        <v>24</v>
      </c>
      <c r="K96">
        <v>1626</v>
      </c>
      <c r="L96">
        <v>1133</v>
      </c>
    </row>
    <row r="97" spans="1:12" hidden="1" x14ac:dyDescent="0.25">
      <c r="A97" s="29" t="s">
        <v>508</v>
      </c>
      <c r="B97" s="29" t="s">
        <v>442</v>
      </c>
      <c r="C97" s="29" t="s">
        <v>322</v>
      </c>
      <c r="D97" s="29" t="s">
        <v>2</v>
      </c>
      <c r="E97">
        <v>52</v>
      </c>
      <c r="F97">
        <v>25</v>
      </c>
      <c r="G97">
        <v>34</v>
      </c>
      <c r="H97">
        <v>59</v>
      </c>
      <c r="I97">
        <v>38</v>
      </c>
      <c r="J97">
        <v>38</v>
      </c>
      <c r="K97">
        <v>5751</v>
      </c>
      <c r="L97">
        <v>863</v>
      </c>
    </row>
    <row r="98" spans="1:12" hidden="1" x14ac:dyDescent="0.25">
      <c r="A98" s="29" t="s">
        <v>509</v>
      </c>
      <c r="B98" s="29" t="s">
        <v>442</v>
      </c>
      <c r="C98" s="29" t="s">
        <v>322</v>
      </c>
      <c r="D98" s="29" t="s">
        <v>2</v>
      </c>
      <c r="E98">
        <v>66</v>
      </c>
      <c r="F98">
        <v>24</v>
      </c>
      <c r="G98">
        <v>11</v>
      </c>
      <c r="H98">
        <v>63</v>
      </c>
      <c r="I98">
        <v>39</v>
      </c>
      <c r="J98">
        <v>18</v>
      </c>
      <c r="K98">
        <v>3224</v>
      </c>
      <c r="L98">
        <v>732</v>
      </c>
    </row>
    <row r="99" spans="1:12" hidden="1" x14ac:dyDescent="0.25">
      <c r="A99" s="29" t="s">
        <v>510</v>
      </c>
      <c r="B99" s="29" t="s">
        <v>442</v>
      </c>
      <c r="C99" s="29" t="s">
        <v>322</v>
      </c>
      <c r="D99" s="29" t="s">
        <v>2</v>
      </c>
      <c r="E99">
        <v>76</v>
      </c>
      <c r="F99">
        <v>24</v>
      </c>
      <c r="G99">
        <v>24</v>
      </c>
      <c r="H99">
        <v>84</v>
      </c>
      <c r="I99">
        <v>69</v>
      </c>
      <c r="J99">
        <v>31</v>
      </c>
      <c r="K99">
        <v>10702</v>
      </c>
      <c r="L99">
        <v>1021</v>
      </c>
    </row>
    <row r="100" spans="1:12" hidden="1" x14ac:dyDescent="0.25">
      <c r="A100" s="29" t="s">
        <v>511</v>
      </c>
      <c r="B100" s="29" t="s">
        <v>442</v>
      </c>
      <c r="C100" s="29" t="s">
        <v>322</v>
      </c>
      <c r="D100" s="29" t="s">
        <v>2</v>
      </c>
      <c r="E100">
        <v>69</v>
      </c>
      <c r="F100">
        <v>23</v>
      </c>
      <c r="G100">
        <v>45</v>
      </c>
      <c r="H100">
        <v>126</v>
      </c>
      <c r="I100">
        <v>26</v>
      </c>
      <c r="J100">
        <v>19</v>
      </c>
      <c r="K100">
        <v>1103</v>
      </c>
      <c r="L100">
        <v>917</v>
      </c>
    </row>
    <row r="101" spans="1:12" hidden="1" x14ac:dyDescent="0.25">
      <c r="A101" s="29" t="s">
        <v>512</v>
      </c>
      <c r="B101" s="29" t="s">
        <v>442</v>
      </c>
      <c r="C101" s="29" t="s">
        <v>322</v>
      </c>
      <c r="D101" s="29" t="s">
        <v>2</v>
      </c>
      <c r="E101">
        <v>80</v>
      </c>
      <c r="F101">
        <v>23</v>
      </c>
      <c r="G101">
        <v>10</v>
      </c>
      <c r="H101">
        <v>62</v>
      </c>
      <c r="I101">
        <v>32</v>
      </c>
      <c r="J101">
        <v>19</v>
      </c>
      <c r="K101">
        <v>8816</v>
      </c>
      <c r="L101">
        <v>1028</v>
      </c>
    </row>
    <row r="102" spans="1:12" x14ac:dyDescent="0.25">
      <c r="A102" s="29" t="s">
        <v>68</v>
      </c>
      <c r="B102" s="29" t="s">
        <v>31</v>
      </c>
      <c r="C102" s="29" t="s">
        <v>322</v>
      </c>
      <c r="D102" s="29" t="s">
        <v>2</v>
      </c>
      <c r="E102">
        <v>27</v>
      </c>
      <c r="F102">
        <v>22</v>
      </c>
      <c r="G102">
        <v>2</v>
      </c>
      <c r="H102">
        <v>27</v>
      </c>
      <c r="I102">
        <v>11</v>
      </c>
      <c r="J102">
        <v>7</v>
      </c>
      <c r="K102">
        <v>2155</v>
      </c>
      <c r="L102">
        <v>482</v>
      </c>
    </row>
    <row r="103" spans="1:12" hidden="1" x14ac:dyDescent="0.25">
      <c r="A103" s="29" t="s">
        <v>513</v>
      </c>
      <c r="B103" s="29" t="s">
        <v>442</v>
      </c>
      <c r="C103" s="29" t="s">
        <v>322</v>
      </c>
      <c r="D103" s="29" t="s">
        <v>2</v>
      </c>
      <c r="E103">
        <v>82</v>
      </c>
      <c r="F103">
        <v>22</v>
      </c>
      <c r="G103">
        <v>42</v>
      </c>
      <c r="H103">
        <v>132</v>
      </c>
      <c r="I103">
        <v>59</v>
      </c>
      <c r="J103">
        <v>31</v>
      </c>
      <c r="K103">
        <v>9298</v>
      </c>
      <c r="L103">
        <v>1089</v>
      </c>
    </row>
    <row r="104" spans="1:12" hidden="1" x14ac:dyDescent="0.25">
      <c r="A104" s="29" t="s">
        <v>514</v>
      </c>
      <c r="B104" s="29" t="s">
        <v>442</v>
      </c>
      <c r="C104" s="29" t="s">
        <v>322</v>
      </c>
      <c r="D104" s="29" t="s">
        <v>2</v>
      </c>
      <c r="E104">
        <v>51</v>
      </c>
      <c r="F104">
        <v>22</v>
      </c>
      <c r="G104">
        <v>6</v>
      </c>
      <c r="H104">
        <v>48</v>
      </c>
      <c r="I104">
        <v>24</v>
      </c>
      <c r="J104">
        <v>31</v>
      </c>
      <c r="K104">
        <v>24</v>
      </c>
      <c r="L104">
        <v>706</v>
      </c>
    </row>
    <row r="105" spans="1:12" hidden="1" x14ac:dyDescent="0.25">
      <c r="A105" s="29" t="s">
        <v>515</v>
      </c>
      <c r="B105" s="29" t="s">
        <v>442</v>
      </c>
      <c r="C105" s="29" t="s">
        <v>322</v>
      </c>
      <c r="D105" s="29" t="s">
        <v>2</v>
      </c>
      <c r="E105">
        <v>79</v>
      </c>
      <c r="F105">
        <v>22</v>
      </c>
      <c r="G105">
        <v>20</v>
      </c>
      <c r="H105">
        <v>14</v>
      </c>
      <c r="I105">
        <v>42</v>
      </c>
      <c r="J105">
        <v>14</v>
      </c>
      <c r="K105">
        <v>4125</v>
      </c>
      <c r="L105">
        <v>939</v>
      </c>
    </row>
    <row r="106" spans="1:12" hidden="1" x14ac:dyDescent="0.25">
      <c r="A106" s="29" t="s">
        <v>516</v>
      </c>
      <c r="B106" s="29" t="s">
        <v>442</v>
      </c>
      <c r="C106" s="29" t="s">
        <v>322</v>
      </c>
      <c r="D106" s="29" t="s">
        <v>2</v>
      </c>
      <c r="E106">
        <v>79</v>
      </c>
      <c r="F106">
        <v>22</v>
      </c>
      <c r="G106">
        <v>16</v>
      </c>
      <c r="H106">
        <v>69</v>
      </c>
      <c r="I106">
        <v>44</v>
      </c>
      <c r="J106">
        <v>25</v>
      </c>
      <c r="K106">
        <v>11964</v>
      </c>
      <c r="L106">
        <v>983</v>
      </c>
    </row>
    <row r="107" spans="1:12" hidden="1" x14ac:dyDescent="0.25">
      <c r="A107" s="29" t="s">
        <v>517</v>
      </c>
      <c r="B107" s="29" t="s">
        <v>442</v>
      </c>
      <c r="C107" s="29" t="s">
        <v>322</v>
      </c>
      <c r="D107" s="29" t="s">
        <v>2</v>
      </c>
      <c r="E107">
        <v>45</v>
      </c>
      <c r="F107">
        <v>21</v>
      </c>
      <c r="G107">
        <v>8</v>
      </c>
      <c r="H107">
        <v>124</v>
      </c>
      <c r="I107">
        <v>28</v>
      </c>
      <c r="J107">
        <v>21</v>
      </c>
      <c r="K107">
        <v>5499</v>
      </c>
      <c r="L107">
        <v>670</v>
      </c>
    </row>
    <row r="108" spans="1:12" hidden="1" x14ac:dyDescent="0.25">
      <c r="A108" s="29" t="s">
        <v>518</v>
      </c>
      <c r="B108" s="29" t="s">
        <v>442</v>
      </c>
      <c r="C108" s="29" t="s">
        <v>322</v>
      </c>
      <c r="D108" s="29" t="s">
        <v>2</v>
      </c>
      <c r="E108">
        <v>69</v>
      </c>
      <c r="F108">
        <v>21</v>
      </c>
      <c r="G108">
        <v>12</v>
      </c>
      <c r="H108">
        <v>17</v>
      </c>
      <c r="I108">
        <v>25</v>
      </c>
      <c r="J108">
        <v>19</v>
      </c>
      <c r="K108">
        <v>43</v>
      </c>
      <c r="L108">
        <v>894</v>
      </c>
    </row>
    <row r="109" spans="1:12" x14ac:dyDescent="0.25">
      <c r="A109" s="29" t="s">
        <v>303</v>
      </c>
      <c r="B109" s="29" t="s">
        <v>42</v>
      </c>
      <c r="C109" s="29" t="s">
        <v>322</v>
      </c>
      <c r="D109" s="29" t="s">
        <v>2</v>
      </c>
      <c r="E109">
        <v>67</v>
      </c>
      <c r="F109">
        <v>20</v>
      </c>
      <c r="G109">
        <v>37</v>
      </c>
      <c r="H109">
        <v>147</v>
      </c>
      <c r="I109">
        <v>33</v>
      </c>
      <c r="J109">
        <v>27</v>
      </c>
      <c r="K109">
        <v>2972</v>
      </c>
      <c r="L109">
        <v>908</v>
      </c>
    </row>
    <row r="110" spans="1:12" hidden="1" x14ac:dyDescent="0.25">
      <c r="A110" s="29" t="s">
        <v>519</v>
      </c>
      <c r="B110" s="29" t="s">
        <v>442</v>
      </c>
      <c r="C110" s="29" t="s">
        <v>322</v>
      </c>
      <c r="D110" s="29" t="s">
        <v>2</v>
      </c>
      <c r="E110">
        <v>81</v>
      </c>
      <c r="F110">
        <v>20</v>
      </c>
      <c r="G110">
        <v>42</v>
      </c>
      <c r="H110">
        <v>126</v>
      </c>
      <c r="I110">
        <v>27</v>
      </c>
      <c r="J110">
        <v>22</v>
      </c>
      <c r="K110">
        <v>5105</v>
      </c>
      <c r="L110">
        <v>901</v>
      </c>
    </row>
    <row r="111" spans="1:12" x14ac:dyDescent="0.25">
      <c r="A111" s="29" t="s">
        <v>359</v>
      </c>
      <c r="B111" s="29" t="s">
        <v>36</v>
      </c>
      <c r="C111" s="29" t="s">
        <v>322</v>
      </c>
      <c r="D111" s="29" t="s">
        <v>2</v>
      </c>
      <c r="E111">
        <v>71</v>
      </c>
      <c r="F111">
        <v>19</v>
      </c>
      <c r="G111">
        <v>31</v>
      </c>
      <c r="H111">
        <v>117</v>
      </c>
      <c r="I111">
        <v>39</v>
      </c>
      <c r="J111">
        <v>18</v>
      </c>
      <c r="K111">
        <v>132</v>
      </c>
      <c r="L111">
        <v>913</v>
      </c>
    </row>
    <row r="112" spans="1:12" hidden="1" x14ac:dyDescent="0.25">
      <c r="A112" s="29" t="s">
        <v>520</v>
      </c>
      <c r="B112" s="29" t="s">
        <v>442</v>
      </c>
      <c r="C112" s="29" t="s">
        <v>322</v>
      </c>
      <c r="D112" s="29" t="s">
        <v>2</v>
      </c>
      <c r="E112">
        <v>71</v>
      </c>
      <c r="F112">
        <v>19</v>
      </c>
      <c r="G112">
        <v>26</v>
      </c>
      <c r="H112">
        <v>81</v>
      </c>
      <c r="I112">
        <v>69</v>
      </c>
      <c r="J112">
        <v>24</v>
      </c>
      <c r="K112">
        <v>5939</v>
      </c>
      <c r="L112">
        <v>941</v>
      </c>
    </row>
    <row r="113" spans="1:12" hidden="1" x14ac:dyDescent="0.25">
      <c r="A113" s="29" t="s">
        <v>521</v>
      </c>
      <c r="B113" s="29" t="s">
        <v>442</v>
      </c>
      <c r="C113" s="29" t="s">
        <v>322</v>
      </c>
      <c r="D113" s="29" t="s">
        <v>2</v>
      </c>
      <c r="E113">
        <v>74</v>
      </c>
      <c r="F113">
        <v>19</v>
      </c>
      <c r="G113">
        <v>31</v>
      </c>
      <c r="H113">
        <v>219</v>
      </c>
      <c r="I113">
        <v>48</v>
      </c>
      <c r="J113">
        <v>47</v>
      </c>
      <c r="K113">
        <v>11450</v>
      </c>
      <c r="L113">
        <v>1168</v>
      </c>
    </row>
    <row r="114" spans="1:12" hidden="1" x14ac:dyDescent="0.25">
      <c r="A114" s="29" t="s">
        <v>522</v>
      </c>
      <c r="B114" s="29" t="s">
        <v>442</v>
      </c>
      <c r="C114" s="29" t="s">
        <v>322</v>
      </c>
      <c r="D114" s="29" t="s">
        <v>2</v>
      </c>
      <c r="E114">
        <v>64</v>
      </c>
      <c r="F114">
        <v>19</v>
      </c>
      <c r="G114">
        <v>16</v>
      </c>
      <c r="H114">
        <v>55</v>
      </c>
      <c r="I114">
        <v>20</v>
      </c>
      <c r="J114">
        <v>23</v>
      </c>
      <c r="K114">
        <v>6426</v>
      </c>
      <c r="L114">
        <v>907</v>
      </c>
    </row>
    <row r="115" spans="1:12" hidden="1" x14ac:dyDescent="0.25">
      <c r="A115" s="29" t="s">
        <v>523</v>
      </c>
      <c r="B115" s="29" t="s">
        <v>442</v>
      </c>
      <c r="C115" s="29" t="s">
        <v>322</v>
      </c>
      <c r="D115" s="29" t="s">
        <v>2</v>
      </c>
      <c r="E115">
        <v>56</v>
      </c>
      <c r="F115">
        <v>18</v>
      </c>
      <c r="G115">
        <v>6</v>
      </c>
      <c r="H115">
        <v>38</v>
      </c>
      <c r="I115">
        <v>23</v>
      </c>
      <c r="J115">
        <v>11</v>
      </c>
      <c r="K115">
        <v>111</v>
      </c>
      <c r="L115">
        <v>735</v>
      </c>
    </row>
    <row r="116" spans="1:12" hidden="1" x14ac:dyDescent="0.25">
      <c r="A116" s="29" t="s">
        <v>524</v>
      </c>
      <c r="B116" s="29" t="s">
        <v>442</v>
      </c>
      <c r="C116" s="29" t="s">
        <v>322</v>
      </c>
      <c r="D116" s="29" t="s">
        <v>2</v>
      </c>
      <c r="E116">
        <v>67</v>
      </c>
      <c r="F116">
        <v>18</v>
      </c>
      <c r="G116">
        <v>8</v>
      </c>
      <c r="H116">
        <v>26</v>
      </c>
      <c r="I116">
        <v>33</v>
      </c>
      <c r="J116">
        <v>24</v>
      </c>
      <c r="K116">
        <v>5240</v>
      </c>
      <c r="L116">
        <v>795</v>
      </c>
    </row>
    <row r="117" spans="1:12" hidden="1" x14ac:dyDescent="0.25">
      <c r="A117" s="29" t="s">
        <v>525</v>
      </c>
      <c r="B117" s="29" t="s">
        <v>442</v>
      </c>
      <c r="C117" s="29" t="s">
        <v>322</v>
      </c>
      <c r="D117" s="29" t="s">
        <v>2</v>
      </c>
      <c r="E117">
        <v>75</v>
      </c>
      <c r="F117">
        <v>17</v>
      </c>
      <c r="G117">
        <v>45</v>
      </c>
      <c r="H117">
        <v>179</v>
      </c>
      <c r="I117">
        <v>41</v>
      </c>
      <c r="J117">
        <v>21</v>
      </c>
      <c r="K117">
        <v>5705</v>
      </c>
      <c r="L117">
        <v>861</v>
      </c>
    </row>
    <row r="118" spans="1:12" hidden="1" x14ac:dyDescent="0.25">
      <c r="A118" s="29" t="s">
        <v>526</v>
      </c>
      <c r="B118" s="29" t="s">
        <v>442</v>
      </c>
      <c r="C118" s="29" t="s">
        <v>322</v>
      </c>
      <c r="D118" s="29" t="s">
        <v>2</v>
      </c>
      <c r="E118">
        <v>64</v>
      </c>
      <c r="F118">
        <v>17</v>
      </c>
      <c r="G118">
        <v>23</v>
      </c>
      <c r="H118">
        <v>128</v>
      </c>
      <c r="I118">
        <v>53</v>
      </c>
      <c r="J118">
        <v>33</v>
      </c>
      <c r="K118">
        <v>8839</v>
      </c>
      <c r="L118">
        <v>846</v>
      </c>
    </row>
    <row r="119" spans="1:12" hidden="1" x14ac:dyDescent="0.25">
      <c r="A119" s="29" t="s">
        <v>527</v>
      </c>
      <c r="B119" s="29" t="s">
        <v>442</v>
      </c>
      <c r="C119" s="29" t="s">
        <v>322</v>
      </c>
      <c r="D119" s="29" t="s">
        <v>2</v>
      </c>
      <c r="E119">
        <v>69</v>
      </c>
      <c r="F119">
        <v>17</v>
      </c>
      <c r="G119">
        <v>20</v>
      </c>
      <c r="H119">
        <v>122</v>
      </c>
      <c r="I119">
        <v>39</v>
      </c>
      <c r="J119">
        <v>21</v>
      </c>
      <c r="K119">
        <v>8479</v>
      </c>
      <c r="L119">
        <v>881</v>
      </c>
    </row>
    <row r="120" spans="1:12" hidden="1" x14ac:dyDescent="0.25">
      <c r="A120" s="29" t="s">
        <v>528</v>
      </c>
      <c r="B120" s="29" t="s">
        <v>442</v>
      </c>
      <c r="C120" s="29" t="s">
        <v>322</v>
      </c>
      <c r="D120" s="29" t="s">
        <v>2</v>
      </c>
      <c r="E120">
        <v>80</v>
      </c>
      <c r="F120">
        <v>17</v>
      </c>
      <c r="G120">
        <v>49</v>
      </c>
      <c r="H120">
        <v>117</v>
      </c>
      <c r="I120">
        <v>47</v>
      </c>
      <c r="J120">
        <v>42</v>
      </c>
      <c r="K120">
        <v>9437</v>
      </c>
      <c r="L120">
        <v>1129</v>
      </c>
    </row>
    <row r="121" spans="1:12" hidden="1" x14ac:dyDescent="0.25">
      <c r="A121" s="29" t="s">
        <v>529</v>
      </c>
      <c r="B121" s="29" t="s">
        <v>442</v>
      </c>
      <c r="C121" s="29" t="s">
        <v>322</v>
      </c>
      <c r="D121" s="29" t="s">
        <v>2</v>
      </c>
      <c r="E121">
        <v>64</v>
      </c>
      <c r="F121">
        <v>16</v>
      </c>
      <c r="G121">
        <v>34</v>
      </c>
      <c r="H121">
        <v>38</v>
      </c>
      <c r="I121">
        <v>40</v>
      </c>
      <c r="J121">
        <v>14</v>
      </c>
      <c r="K121">
        <v>2978</v>
      </c>
      <c r="L121">
        <v>880</v>
      </c>
    </row>
    <row r="122" spans="1:12" x14ac:dyDescent="0.25">
      <c r="A122" s="29" t="s">
        <v>370</v>
      </c>
      <c r="B122" s="29" t="s">
        <v>36</v>
      </c>
      <c r="C122" s="29" t="s">
        <v>322</v>
      </c>
      <c r="D122" s="29" t="s">
        <v>2</v>
      </c>
      <c r="E122">
        <v>75</v>
      </c>
      <c r="F122">
        <v>16</v>
      </c>
      <c r="G122">
        <v>22</v>
      </c>
      <c r="H122">
        <v>134</v>
      </c>
      <c r="I122">
        <v>46</v>
      </c>
      <c r="J122">
        <v>17</v>
      </c>
      <c r="K122">
        <v>4886</v>
      </c>
      <c r="L122">
        <v>958</v>
      </c>
    </row>
    <row r="123" spans="1:12" hidden="1" x14ac:dyDescent="0.25">
      <c r="A123" s="29" t="s">
        <v>530</v>
      </c>
      <c r="B123" s="29" t="s">
        <v>442</v>
      </c>
      <c r="C123" s="29" t="s">
        <v>322</v>
      </c>
      <c r="D123" s="29" t="s">
        <v>2</v>
      </c>
      <c r="E123">
        <v>62</v>
      </c>
      <c r="F123">
        <v>16</v>
      </c>
      <c r="G123">
        <v>33</v>
      </c>
      <c r="H123">
        <v>145</v>
      </c>
      <c r="I123">
        <v>47</v>
      </c>
      <c r="J123">
        <v>25</v>
      </c>
      <c r="K123">
        <v>5934</v>
      </c>
      <c r="L123">
        <v>951</v>
      </c>
    </row>
    <row r="124" spans="1:12" hidden="1" x14ac:dyDescent="0.25">
      <c r="A124" s="29" t="s">
        <v>531</v>
      </c>
      <c r="B124" s="29" t="s">
        <v>442</v>
      </c>
      <c r="C124" s="29" t="s">
        <v>322</v>
      </c>
      <c r="D124" s="29" t="s">
        <v>2</v>
      </c>
      <c r="E124">
        <v>52</v>
      </c>
      <c r="F124">
        <v>15</v>
      </c>
      <c r="G124">
        <v>11</v>
      </c>
      <c r="H124">
        <v>76</v>
      </c>
      <c r="I124">
        <v>17</v>
      </c>
      <c r="J124">
        <v>17</v>
      </c>
      <c r="K124">
        <v>4202</v>
      </c>
      <c r="L124">
        <v>655</v>
      </c>
    </row>
    <row r="125" spans="1:12" hidden="1" x14ac:dyDescent="0.25">
      <c r="A125" s="29" t="s">
        <v>532</v>
      </c>
      <c r="B125" s="29" t="s">
        <v>442</v>
      </c>
      <c r="C125" s="29" t="s">
        <v>322</v>
      </c>
      <c r="D125" s="29" t="s">
        <v>2</v>
      </c>
      <c r="E125">
        <v>71</v>
      </c>
      <c r="F125">
        <v>15</v>
      </c>
      <c r="G125">
        <v>26</v>
      </c>
      <c r="H125">
        <v>134</v>
      </c>
      <c r="I125">
        <v>32</v>
      </c>
      <c r="J125">
        <v>18</v>
      </c>
      <c r="K125">
        <v>6915</v>
      </c>
      <c r="L125">
        <v>973</v>
      </c>
    </row>
    <row r="126" spans="1:12" hidden="1" x14ac:dyDescent="0.25">
      <c r="A126" s="29" t="s">
        <v>533</v>
      </c>
      <c r="B126" s="29" t="s">
        <v>442</v>
      </c>
      <c r="C126" s="29" t="s">
        <v>322</v>
      </c>
      <c r="D126" s="29" t="s">
        <v>2</v>
      </c>
      <c r="E126">
        <v>76</v>
      </c>
      <c r="F126">
        <v>15</v>
      </c>
      <c r="G126">
        <v>45</v>
      </c>
      <c r="H126">
        <v>72</v>
      </c>
      <c r="I126">
        <v>52</v>
      </c>
      <c r="J126">
        <v>24</v>
      </c>
      <c r="K126">
        <v>9480</v>
      </c>
      <c r="L126">
        <v>1122</v>
      </c>
    </row>
    <row r="127" spans="1:12" x14ac:dyDescent="0.25">
      <c r="A127" s="29" t="s">
        <v>413</v>
      </c>
      <c r="B127" s="29" t="s">
        <v>31</v>
      </c>
      <c r="C127" s="29" t="s">
        <v>322</v>
      </c>
      <c r="D127" s="29" t="s">
        <v>2</v>
      </c>
      <c r="E127">
        <v>44</v>
      </c>
      <c r="F127">
        <v>14</v>
      </c>
      <c r="G127">
        <v>46</v>
      </c>
      <c r="H127">
        <v>71</v>
      </c>
      <c r="I127">
        <v>38</v>
      </c>
      <c r="J127">
        <v>13</v>
      </c>
      <c r="K127">
        <v>5856</v>
      </c>
      <c r="L127">
        <v>794</v>
      </c>
    </row>
    <row r="128" spans="1:12" hidden="1" x14ac:dyDescent="0.25">
      <c r="A128" s="29" t="s">
        <v>534</v>
      </c>
      <c r="B128" s="29" t="s">
        <v>442</v>
      </c>
      <c r="C128" s="29" t="s">
        <v>322</v>
      </c>
      <c r="D128" s="29" t="s">
        <v>2</v>
      </c>
      <c r="E128">
        <v>60</v>
      </c>
      <c r="F128">
        <v>14</v>
      </c>
      <c r="G128">
        <v>20</v>
      </c>
      <c r="H128">
        <v>67</v>
      </c>
      <c r="I128">
        <v>22</v>
      </c>
      <c r="J128">
        <v>21</v>
      </c>
      <c r="K128">
        <v>1767</v>
      </c>
      <c r="L128">
        <v>616</v>
      </c>
    </row>
    <row r="129" spans="1:12" hidden="1" x14ac:dyDescent="0.25">
      <c r="A129" s="29" t="s">
        <v>535</v>
      </c>
      <c r="B129" s="29" t="s">
        <v>442</v>
      </c>
      <c r="C129" s="29" t="s">
        <v>322</v>
      </c>
      <c r="D129" s="29" t="s">
        <v>2</v>
      </c>
      <c r="E129">
        <v>69</v>
      </c>
      <c r="F129">
        <v>14</v>
      </c>
      <c r="G129">
        <v>8</v>
      </c>
      <c r="H129">
        <v>128</v>
      </c>
      <c r="I129">
        <v>33</v>
      </c>
      <c r="J129">
        <v>14</v>
      </c>
      <c r="K129">
        <v>3974</v>
      </c>
      <c r="L129">
        <v>842</v>
      </c>
    </row>
    <row r="130" spans="1:12" hidden="1" x14ac:dyDescent="0.25">
      <c r="A130" s="29" t="s">
        <v>536</v>
      </c>
      <c r="B130" s="29" t="s">
        <v>442</v>
      </c>
      <c r="C130" s="29" t="s">
        <v>322</v>
      </c>
      <c r="D130" s="29" t="s">
        <v>2</v>
      </c>
      <c r="E130">
        <v>75</v>
      </c>
      <c r="F130">
        <v>14</v>
      </c>
      <c r="G130">
        <v>40</v>
      </c>
      <c r="H130">
        <v>143</v>
      </c>
      <c r="I130">
        <v>22</v>
      </c>
      <c r="J130">
        <v>32</v>
      </c>
      <c r="K130">
        <v>5301</v>
      </c>
      <c r="L130">
        <v>919</v>
      </c>
    </row>
    <row r="131" spans="1:12" hidden="1" x14ac:dyDescent="0.25">
      <c r="A131" s="29" t="s">
        <v>537</v>
      </c>
      <c r="B131" s="29" t="s">
        <v>442</v>
      </c>
      <c r="C131" s="29" t="s">
        <v>322</v>
      </c>
      <c r="D131" s="29" t="s">
        <v>2</v>
      </c>
      <c r="E131">
        <v>75</v>
      </c>
      <c r="F131">
        <v>14</v>
      </c>
      <c r="G131">
        <v>31</v>
      </c>
      <c r="H131">
        <v>124</v>
      </c>
      <c r="I131">
        <v>45</v>
      </c>
      <c r="J131">
        <v>24</v>
      </c>
      <c r="K131">
        <v>10355</v>
      </c>
      <c r="L131">
        <v>848</v>
      </c>
    </row>
    <row r="132" spans="1:12" hidden="1" x14ac:dyDescent="0.25">
      <c r="A132" s="29" t="s">
        <v>538</v>
      </c>
      <c r="B132" s="29" t="s">
        <v>442</v>
      </c>
      <c r="C132" s="29" t="s">
        <v>322</v>
      </c>
      <c r="D132" s="29" t="s">
        <v>2</v>
      </c>
      <c r="E132">
        <v>60</v>
      </c>
      <c r="F132">
        <v>13</v>
      </c>
      <c r="G132">
        <v>39</v>
      </c>
      <c r="H132">
        <v>123</v>
      </c>
      <c r="I132">
        <v>42</v>
      </c>
      <c r="J132">
        <v>16</v>
      </c>
      <c r="K132">
        <v>7161</v>
      </c>
      <c r="L132">
        <v>565</v>
      </c>
    </row>
    <row r="133" spans="1:12" hidden="1" x14ac:dyDescent="0.25">
      <c r="A133" s="29" t="s">
        <v>539</v>
      </c>
      <c r="B133" s="29" t="s">
        <v>442</v>
      </c>
      <c r="C133" s="29" t="s">
        <v>322</v>
      </c>
      <c r="D133" s="29" t="s">
        <v>2</v>
      </c>
      <c r="E133">
        <v>36</v>
      </c>
      <c r="F133">
        <v>12</v>
      </c>
      <c r="G133">
        <v>24</v>
      </c>
      <c r="H133">
        <v>32</v>
      </c>
      <c r="I133">
        <v>14</v>
      </c>
      <c r="J133">
        <v>5</v>
      </c>
      <c r="K133">
        <v>9</v>
      </c>
      <c r="L133">
        <v>360</v>
      </c>
    </row>
    <row r="134" spans="1:12" hidden="1" x14ac:dyDescent="0.25">
      <c r="A134" s="29" t="s">
        <v>540</v>
      </c>
      <c r="B134" s="29" t="s">
        <v>442</v>
      </c>
      <c r="C134" s="29" t="s">
        <v>322</v>
      </c>
      <c r="D134" s="29" t="s">
        <v>2</v>
      </c>
      <c r="E134">
        <v>53</v>
      </c>
      <c r="F134">
        <v>12</v>
      </c>
      <c r="G134">
        <v>8</v>
      </c>
      <c r="H134">
        <v>47</v>
      </c>
      <c r="I134">
        <v>12</v>
      </c>
      <c r="J134">
        <v>22</v>
      </c>
      <c r="K134">
        <v>7684</v>
      </c>
      <c r="L134">
        <v>862</v>
      </c>
    </row>
    <row r="135" spans="1:12" hidden="1" x14ac:dyDescent="0.25">
      <c r="A135" s="29" t="s">
        <v>541</v>
      </c>
      <c r="B135" s="29" t="s">
        <v>442</v>
      </c>
      <c r="C135" s="29" t="s">
        <v>322</v>
      </c>
      <c r="D135" s="29" t="s">
        <v>2</v>
      </c>
      <c r="E135">
        <v>50</v>
      </c>
      <c r="F135">
        <v>12</v>
      </c>
      <c r="G135">
        <v>16</v>
      </c>
      <c r="H135">
        <v>41</v>
      </c>
      <c r="I135">
        <v>19</v>
      </c>
      <c r="J135">
        <v>19</v>
      </c>
      <c r="K135">
        <v>3673</v>
      </c>
      <c r="L135">
        <v>515</v>
      </c>
    </row>
    <row r="136" spans="1:12" hidden="1" x14ac:dyDescent="0.25">
      <c r="A136" s="29" t="s">
        <v>542</v>
      </c>
      <c r="B136" s="29" t="s">
        <v>442</v>
      </c>
      <c r="C136" s="29" t="s">
        <v>322</v>
      </c>
      <c r="D136" s="29" t="s">
        <v>2</v>
      </c>
      <c r="E136">
        <v>33</v>
      </c>
      <c r="F136">
        <v>12</v>
      </c>
      <c r="G136">
        <v>16</v>
      </c>
      <c r="H136">
        <v>37</v>
      </c>
      <c r="I136">
        <v>18</v>
      </c>
      <c r="J136">
        <v>10</v>
      </c>
      <c r="K136">
        <v>8</v>
      </c>
      <c r="L136">
        <v>377</v>
      </c>
    </row>
    <row r="137" spans="1:12" hidden="1" x14ac:dyDescent="0.25">
      <c r="A137" s="29" t="s">
        <v>543</v>
      </c>
      <c r="B137" s="29" t="s">
        <v>442</v>
      </c>
      <c r="C137" s="29" t="s">
        <v>322</v>
      </c>
      <c r="D137" s="29" t="s">
        <v>2</v>
      </c>
      <c r="E137">
        <v>68</v>
      </c>
      <c r="F137">
        <v>12</v>
      </c>
      <c r="G137">
        <v>28</v>
      </c>
      <c r="H137">
        <v>74</v>
      </c>
      <c r="I137">
        <v>31</v>
      </c>
      <c r="J137">
        <v>20</v>
      </c>
      <c r="K137">
        <v>6282</v>
      </c>
      <c r="L137">
        <v>744</v>
      </c>
    </row>
    <row r="138" spans="1:12" hidden="1" x14ac:dyDescent="0.25">
      <c r="A138" s="29" t="s">
        <v>544</v>
      </c>
      <c r="B138" s="29" t="s">
        <v>442</v>
      </c>
      <c r="C138" s="29" t="s">
        <v>322</v>
      </c>
      <c r="D138" s="29" t="s">
        <v>2</v>
      </c>
      <c r="E138">
        <v>44</v>
      </c>
      <c r="F138">
        <v>12</v>
      </c>
      <c r="G138">
        <v>19</v>
      </c>
      <c r="H138">
        <v>82</v>
      </c>
      <c r="I138">
        <v>28</v>
      </c>
      <c r="J138">
        <v>10</v>
      </c>
      <c r="K138">
        <v>2312</v>
      </c>
      <c r="L138">
        <v>523</v>
      </c>
    </row>
    <row r="139" spans="1:12" x14ac:dyDescent="0.25">
      <c r="A139" s="29" t="s">
        <v>308</v>
      </c>
      <c r="B139" s="29" t="s">
        <v>38</v>
      </c>
      <c r="C139" s="29" t="s">
        <v>322</v>
      </c>
      <c r="D139" s="29" t="s">
        <v>2</v>
      </c>
      <c r="E139">
        <v>65</v>
      </c>
      <c r="F139">
        <v>12</v>
      </c>
      <c r="G139">
        <v>23</v>
      </c>
      <c r="H139">
        <v>130</v>
      </c>
      <c r="I139">
        <v>26</v>
      </c>
      <c r="J139">
        <v>9</v>
      </c>
      <c r="K139">
        <v>1679</v>
      </c>
      <c r="L139">
        <v>641</v>
      </c>
    </row>
    <row r="140" spans="1:12" hidden="1" x14ac:dyDescent="0.25">
      <c r="A140" s="29" t="s">
        <v>545</v>
      </c>
      <c r="B140" s="29" t="s">
        <v>442</v>
      </c>
      <c r="C140" s="29" t="s">
        <v>322</v>
      </c>
      <c r="D140" s="29" t="s">
        <v>2</v>
      </c>
      <c r="E140">
        <v>60</v>
      </c>
      <c r="F140">
        <v>11</v>
      </c>
      <c r="G140">
        <v>9</v>
      </c>
      <c r="H140">
        <v>152</v>
      </c>
      <c r="I140">
        <v>41</v>
      </c>
      <c r="J140">
        <v>20</v>
      </c>
      <c r="K140">
        <v>4922</v>
      </c>
      <c r="L140">
        <v>775</v>
      </c>
    </row>
    <row r="141" spans="1:12" hidden="1" x14ac:dyDescent="0.25">
      <c r="A141" s="29" t="s">
        <v>546</v>
      </c>
      <c r="B141" s="29" t="s">
        <v>442</v>
      </c>
      <c r="C141" s="29" t="s">
        <v>322</v>
      </c>
      <c r="D141" s="29" t="s">
        <v>2</v>
      </c>
      <c r="E141">
        <v>63</v>
      </c>
      <c r="F141">
        <v>11</v>
      </c>
      <c r="G141">
        <v>14</v>
      </c>
      <c r="H141">
        <v>72</v>
      </c>
      <c r="I141">
        <v>27</v>
      </c>
      <c r="J141">
        <v>23</v>
      </c>
      <c r="K141">
        <v>3180</v>
      </c>
      <c r="L141">
        <v>742</v>
      </c>
    </row>
    <row r="142" spans="1:12" hidden="1" x14ac:dyDescent="0.25">
      <c r="A142" s="29" t="s">
        <v>547</v>
      </c>
      <c r="B142" s="29" t="s">
        <v>442</v>
      </c>
      <c r="C142" s="29" t="s">
        <v>322</v>
      </c>
      <c r="D142" s="29" t="s">
        <v>2</v>
      </c>
      <c r="E142">
        <v>60</v>
      </c>
      <c r="F142">
        <v>11</v>
      </c>
      <c r="G142">
        <v>30</v>
      </c>
      <c r="H142">
        <v>53</v>
      </c>
      <c r="I142">
        <v>29</v>
      </c>
      <c r="J142">
        <v>7</v>
      </c>
      <c r="K142">
        <v>5500</v>
      </c>
      <c r="L142">
        <v>684</v>
      </c>
    </row>
    <row r="143" spans="1:12" hidden="1" x14ac:dyDescent="0.25">
      <c r="A143" s="29" t="s">
        <v>548</v>
      </c>
      <c r="B143" s="29" t="s">
        <v>442</v>
      </c>
      <c r="C143" s="29" t="s">
        <v>322</v>
      </c>
      <c r="D143" s="29" t="s">
        <v>2</v>
      </c>
      <c r="E143">
        <v>46</v>
      </c>
      <c r="F143">
        <v>11</v>
      </c>
      <c r="G143">
        <v>17</v>
      </c>
      <c r="H143">
        <v>33</v>
      </c>
      <c r="I143">
        <v>13</v>
      </c>
      <c r="J143">
        <v>12</v>
      </c>
      <c r="K143">
        <v>324</v>
      </c>
      <c r="L143">
        <v>434</v>
      </c>
    </row>
    <row r="144" spans="1:12" hidden="1" x14ac:dyDescent="0.25">
      <c r="A144" s="29" t="s">
        <v>549</v>
      </c>
      <c r="B144" s="29" t="s">
        <v>442</v>
      </c>
      <c r="C144" s="29" t="s">
        <v>322</v>
      </c>
      <c r="D144" s="29" t="s">
        <v>2</v>
      </c>
      <c r="E144">
        <v>18</v>
      </c>
      <c r="F144">
        <v>11</v>
      </c>
      <c r="G144">
        <v>6</v>
      </c>
      <c r="H144">
        <v>17</v>
      </c>
      <c r="I144">
        <v>6</v>
      </c>
      <c r="J144">
        <v>8</v>
      </c>
      <c r="K144">
        <v>1551</v>
      </c>
      <c r="L144">
        <v>238</v>
      </c>
    </row>
    <row r="145" spans="1:12" hidden="1" x14ac:dyDescent="0.25">
      <c r="A145" s="29" t="s">
        <v>550</v>
      </c>
      <c r="B145" s="29" t="s">
        <v>442</v>
      </c>
      <c r="C145" s="29" t="s">
        <v>322</v>
      </c>
      <c r="D145" s="29" t="s">
        <v>2</v>
      </c>
      <c r="E145">
        <v>46</v>
      </c>
      <c r="F145">
        <v>11</v>
      </c>
      <c r="G145">
        <v>12</v>
      </c>
      <c r="H145">
        <v>29</v>
      </c>
      <c r="I145">
        <v>23</v>
      </c>
      <c r="J145">
        <v>14</v>
      </c>
      <c r="K145">
        <v>4071</v>
      </c>
      <c r="L145">
        <v>589</v>
      </c>
    </row>
    <row r="146" spans="1:12" hidden="1" x14ac:dyDescent="0.25">
      <c r="A146" s="29" t="s">
        <v>551</v>
      </c>
      <c r="B146" s="29" t="s">
        <v>442</v>
      </c>
      <c r="C146" s="29" t="s">
        <v>322</v>
      </c>
      <c r="D146" s="29" t="s">
        <v>2</v>
      </c>
      <c r="E146">
        <v>48</v>
      </c>
      <c r="F146">
        <v>11</v>
      </c>
      <c r="G146">
        <v>26</v>
      </c>
      <c r="H146">
        <v>54</v>
      </c>
      <c r="I146">
        <v>42</v>
      </c>
      <c r="J146">
        <v>19</v>
      </c>
      <c r="K146">
        <v>3424</v>
      </c>
      <c r="L146">
        <v>556</v>
      </c>
    </row>
    <row r="147" spans="1:12" hidden="1" x14ac:dyDescent="0.25">
      <c r="A147" s="29" t="s">
        <v>552</v>
      </c>
      <c r="B147" s="29" t="s">
        <v>442</v>
      </c>
      <c r="C147" s="29" t="s">
        <v>322</v>
      </c>
      <c r="D147" s="29" t="s">
        <v>2</v>
      </c>
      <c r="E147">
        <v>38</v>
      </c>
      <c r="F147">
        <v>10</v>
      </c>
      <c r="G147">
        <v>23</v>
      </c>
      <c r="H147">
        <v>66</v>
      </c>
      <c r="I147">
        <v>21</v>
      </c>
      <c r="J147">
        <v>10</v>
      </c>
      <c r="K147">
        <v>3923</v>
      </c>
      <c r="L147">
        <v>536</v>
      </c>
    </row>
    <row r="148" spans="1:12" hidden="1" x14ac:dyDescent="0.25">
      <c r="A148" s="29" t="s">
        <v>553</v>
      </c>
      <c r="B148" s="29" t="s">
        <v>442</v>
      </c>
      <c r="C148" s="29" t="s">
        <v>322</v>
      </c>
      <c r="D148" s="29" t="s">
        <v>2</v>
      </c>
      <c r="E148">
        <v>12</v>
      </c>
      <c r="F148">
        <v>9</v>
      </c>
      <c r="G148">
        <v>2</v>
      </c>
      <c r="H148">
        <v>6</v>
      </c>
      <c r="I148">
        <v>2</v>
      </c>
      <c r="J148">
        <v>3</v>
      </c>
      <c r="K148">
        <v>0</v>
      </c>
      <c r="L148">
        <v>176</v>
      </c>
    </row>
    <row r="149" spans="1:12" hidden="1" x14ac:dyDescent="0.25">
      <c r="A149" s="29" t="s">
        <v>554</v>
      </c>
      <c r="B149" s="29" t="s">
        <v>442</v>
      </c>
      <c r="C149" s="29" t="s">
        <v>322</v>
      </c>
      <c r="D149" s="29" t="s">
        <v>2</v>
      </c>
      <c r="E149">
        <v>56</v>
      </c>
      <c r="F149">
        <v>9</v>
      </c>
      <c r="G149">
        <v>41</v>
      </c>
      <c r="H149">
        <v>112</v>
      </c>
      <c r="I149">
        <v>32</v>
      </c>
      <c r="J149">
        <v>8</v>
      </c>
      <c r="K149">
        <v>1808</v>
      </c>
      <c r="L149">
        <v>571</v>
      </c>
    </row>
    <row r="150" spans="1:12" x14ac:dyDescent="0.25">
      <c r="A150" s="29" t="s">
        <v>267</v>
      </c>
      <c r="B150" s="29" t="s">
        <v>31</v>
      </c>
      <c r="C150" s="29" t="s">
        <v>322</v>
      </c>
      <c r="D150" s="29" t="s">
        <v>2</v>
      </c>
      <c r="E150">
        <v>21</v>
      </c>
      <c r="F150">
        <v>9</v>
      </c>
      <c r="G150">
        <v>8</v>
      </c>
      <c r="H150">
        <v>7</v>
      </c>
      <c r="I150">
        <v>12</v>
      </c>
      <c r="J150">
        <v>12</v>
      </c>
      <c r="K150">
        <v>99</v>
      </c>
      <c r="L150">
        <v>272</v>
      </c>
    </row>
    <row r="151" spans="1:12" hidden="1" x14ac:dyDescent="0.25">
      <c r="A151" s="29" t="s">
        <v>555</v>
      </c>
      <c r="B151" s="29" t="s">
        <v>442</v>
      </c>
      <c r="C151" s="29" t="s">
        <v>322</v>
      </c>
      <c r="D151" s="29" t="s">
        <v>2</v>
      </c>
      <c r="E151">
        <v>75</v>
      </c>
      <c r="F151">
        <v>9</v>
      </c>
      <c r="G151">
        <v>212</v>
      </c>
      <c r="H151">
        <v>124</v>
      </c>
      <c r="I151">
        <v>23</v>
      </c>
      <c r="J151">
        <v>8</v>
      </c>
      <c r="K151">
        <v>322</v>
      </c>
      <c r="L151">
        <v>584</v>
      </c>
    </row>
    <row r="152" spans="1:12" x14ac:dyDescent="0.25">
      <c r="A152" s="29" t="s">
        <v>397</v>
      </c>
      <c r="B152" s="29" t="s">
        <v>31</v>
      </c>
      <c r="C152" s="29" t="s">
        <v>322</v>
      </c>
      <c r="D152" s="29" t="s">
        <v>2</v>
      </c>
      <c r="E152">
        <v>41</v>
      </c>
      <c r="F152">
        <v>9</v>
      </c>
      <c r="G152">
        <v>12</v>
      </c>
      <c r="H152">
        <v>39</v>
      </c>
      <c r="I152">
        <v>9</v>
      </c>
      <c r="J152">
        <v>20</v>
      </c>
      <c r="K152">
        <v>0</v>
      </c>
      <c r="L152">
        <v>489</v>
      </c>
    </row>
    <row r="153" spans="1:12" hidden="1" x14ac:dyDescent="0.25">
      <c r="A153" s="29" t="s">
        <v>556</v>
      </c>
      <c r="B153" s="29" t="s">
        <v>442</v>
      </c>
      <c r="C153" s="29" t="s">
        <v>322</v>
      </c>
      <c r="D153" s="29" t="s">
        <v>2</v>
      </c>
      <c r="E153">
        <v>28</v>
      </c>
      <c r="F153">
        <v>9</v>
      </c>
      <c r="G153">
        <v>12</v>
      </c>
      <c r="H153">
        <v>30</v>
      </c>
      <c r="I153">
        <v>19</v>
      </c>
      <c r="J153">
        <v>15</v>
      </c>
      <c r="K153">
        <v>776</v>
      </c>
      <c r="L153">
        <v>286</v>
      </c>
    </row>
    <row r="154" spans="1:12" hidden="1" x14ac:dyDescent="0.25">
      <c r="A154" s="29" t="s">
        <v>557</v>
      </c>
      <c r="B154" s="29" t="s">
        <v>442</v>
      </c>
      <c r="C154" s="29" t="s">
        <v>322</v>
      </c>
      <c r="D154" s="29" t="s">
        <v>2</v>
      </c>
      <c r="E154">
        <v>53</v>
      </c>
      <c r="F154">
        <v>8</v>
      </c>
      <c r="G154">
        <v>21</v>
      </c>
      <c r="H154">
        <v>77</v>
      </c>
      <c r="I154">
        <v>26</v>
      </c>
      <c r="J154">
        <v>13</v>
      </c>
      <c r="K154">
        <v>1995</v>
      </c>
      <c r="L154">
        <v>498</v>
      </c>
    </row>
    <row r="155" spans="1:12" hidden="1" x14ac:dyDescent="0.25">
      <c r="A155" s="29" t="s">
        <v>558</v>
      </c>
      <c r="B155" s="29" t="s">
        <v>442</v>
      </c>
      <c r="C155" s="29" t="s">
        <v>322</v>
      </c>
      <c r="D155" s="29" t="s">
        <v>2</v>
      </c>
      <c r="E155">
        <v>37</v>
      </c>
      <c r="F155">
        <v>8</v>
      </c>
      <c r="G155">
        <v>8</v>
      </c>
      <c r="H155">
        <v>18</v>
      </c>
      <c r="I155">
        <v>9</v>
      </c>
      <c r="J155">
        <v>11</v>
      </c>
      <c r="K155">
        <v>46</v>
      </c>
      <c r="L155">
        <v>345</v>
      </c>
    </row>
    <row r="156" spans="1:12" hidden="1" x14ac:dyDescent="0.25">
      <c r="A156" s="29" t="s">
        <v>559</v>
      </c>
      <c r="B156" s="29" t="s">
        <v>442</v>
      </c>
      <c r="C156" s="29" t="s">
        <v>322</v>
      </c>
      <c r="D156" s="29" t="s">
        <v>2</v>
      </c>
      <c r="E156">
        <v>69</v>
      </c>
      <c r="F156">
        <v>8</v>
      </c>
      <c r="G156">
        <v>69</v>
      </c>
      <c r="H156">
        <v>123</v>
      </c>
      <c r="I156">
        <v>17</v>
      </c>
      <c r="J156">
        <v>10</v>
      </c>
      <c r="K156">
        <v>205</v>
      </c>
      <c r="L156">
        <v>676</v>
      </c>
    </row>
    <row r="157" spans="1:12" x14ac:dyDescent="0.25">
      <c r="A157" s="29" t="s">
        <v>230</v>
      </c>
      <c r="B157" s="29" t="s">
        <v>42</v>
      </c>
      <c r="C157" s="29" t="s">
        <v>322</v>
      </c>
      <c r="D157" s="29" t="s">
        <v>2</v>
      </c>
      <c r="E157">
        <v>62</v>
      </c>
      <c r="F157">
        <v>8</v>
      </c>
      <c r="G157">
        <v>14</v>
      </c>
      <c r="H157">
        <v>55</v>
      </c>
      <c r="I157">
        <v>21</v>
      </c>
      <c r="J157">
        <v>14</v>
      </c>
      <c r="K157">
        <v>2779</v>
      </c>
      <c r="L157">
        <v>652</v>
      </c>
    </row>
    <row r="158" spans="1:12" hidden="1" x14ac:dyDescent="0.25">
      <c r="A158" s="29" t="s">
        <v>560</v>
      </c>
      <c r="B158" s="29" t="s">
        <v>442</v>
      </c>
      <c r="C158" s="29" t="s">
        <v>322</v>
      </c>
      <c r="D158" s="29" t="s">
        <v>2</v>
      </c>
      <c r="E158">
        <v>53</v>
      </c>
      <c r="F158">
        <v>7</v>
      </c>
      <c r="G158">
        <v>44</v>
      </c>
      <c r="H158">
        <v>188</v>
      </c>
      <c r="I158">
        <v>23</v>
      </c>
      <c r="J158">
        <v>6</v>
      </c>
      <c r="K158">
        <v>2344</v>
      </c>
      <c r="L158">
        <v>598</v>
      </c>
    </row>
    <row r="159" spans="1:12" hidden="1" x14ac:dyDescent="0.25">
      <c r="A159" s="29" t="s">
        <v>561</v>
      </c>
      <c r="B159" s="29" t="s">
        <v>442</v>
      </c>
      <c r="C159" s="29" t="s">
        <v>322</v>
      </c>
      <c r="D159" s="29" t="s">
        <v>2</v>
      </c>
      <c r="E159">
        <v>34</v>
      </c>
      <c r="F159">
        <v>7</v>
      </c>
      <c r="G159">
        <v>8</v>
      </c>
      <c r="H159">
        <v>59</v>
      </c>
      <c r="I159">
        <v>26</v>
      </c>
      <c r="J159">
        <v>4</v>
      </c>
      <c r="K159">
        <v>605</v>
      </c>
      <c r="L159">
        <v>426</v>
      </c>
    </row>
    <row r="160" spans="1:12" hidden="1" x14ac:dyDescent="0.25">
      <c r="A160" s="29" t="s">
        <v>562</v>
      </c>
      <c r="B160" s="29" t="s">
        <v>442</v>
      </c>
      <c r="C160" s="29" t="s">
        <v>322</v>
      </c>
      <c r="D160" s="29" t="s">
        <v>2</v>
      </c>
      <c r="E160">
        <v>35</v>
      </c>
      <c r="F160">
        <v>6</v>
      </c>
      <c r="G160">
        <v>6</v>
      </c>
      <c r="H160">
        <v>35</v>
      </c>
      <c r="I160">
        <v>9</v>
      </c>
      <c r="J160">
        <v>5</v>
      </c>
      <c r="K160">
        <v>55</v>
      </c>
      <c r="L160">
        <v>333</v>
      </c>
    </row>
    <row r="161" spans="1:12" hidden="1" x14ac:dyDescent="0.25">
      <c r="A161" s="29" t="s">
        <v>563</v>
      </c>
      <c r="B161" s="29" t="s">
        <v>442</v>
      </c>
      <c r="C161" s="29" t="s">
        <v>322</v>
      </c>
      <c r="D161" s="29" t="s">
        <v>2</v>
      </c>
      <c r="E161">
        <v>37</v>
      </c>
      <c r="F161">
        <v>6</v>
      </c>
      <c r="G161">
        <v>10</v>
      </c>
      <c r="H161">
        <v>48</v>
      </c>
      <c r="I161">
        <v>11</v>
      </c>
      <c r="J161">
        <v>16</v>
      </c>
      <c r="K161">
        <v>4072</v>
      </c>
      <c r="L161">
        <v>492</v>
      </c>
    </row>
    <row r="162" spans="1:12" x14ac:dyDescent="0.25">
      <c r="A162" s="29" t="s">
        <v>428</v>
      </c>
      <c r="B162" s="29" t="s">
        <v>36</v>
      </c>
      <c r="C162" s="29" t="s">
        <v>322</v>
      </c>
      <c r="D162" s="29" t="s">
        <v>2</v>
      </c>
      <c r="E162">
        <v>21</v>
      </c>
      <c r="F162">
        <v>6</v>
      </c>
      <c r="G162">
        <v>8</v>
      </c>
      <c r="H162">
        <v>12</v>
      </c>
      <c r="I162">
        <v>15</v>
      </c>
      <c r="J162">
        <v>7</v>
      </c>
      <c r="K162">
        <v>49</v>
      </c>
      <c r="L162">
        <v>280</v>
      </c>
    </row>
    <row r="163" spans="1:12" hidden="1" x14ac:dyDescent="0.25">
      <c r="A163" s="29" t="s">
        <v>564</v>
      </c>
      <c r="B163" s="29" t="s">
        <v>442</v>
      </c>
      <c r="C163" s="29" t="s">
        <v>322</v>
      </c>
      <c r="D163" s="29" t="s">
        <v>2</v>
      </c>
      <c r="E163">
        <v>24</v>
      </c>
      <c r="F163">
        <v>6</v>
      </c>
      <c r="G163">
        <v>12</v>
      </c>
      <c r="H163">
        <v>20</v>
      </c>
      <c r="I163">
        <v>4</v>
      </c>
      <c r="J163">
        <v>5</v>
      </c>
      <c r="K163">
        <v>1020</v>
      </c>
      <c r="L163">
        <v>287</v>
      </c>
    </row>
    <row r="164" spans="1:12" hidden="1" x14ac:dyDescent="0.25">
      <c r="A164" s="29" t="s">
        <v>565</v>
      </c>
      <c r="B164" s="29" t="s">
        <v>442</v>
      </c>
      <c r="C164" s="29" t="s">
        <v>322</v>
      </c>
      <c r="D164" s="29" t="s">
        <v>2</v>
      </c>
      <c r="E164">
        <v>48</v>
      </c>
      <c r="F164">
        <v>6</v>
      </c>
      <c r="G164">
        <v>28</v>
      </c>
      <c r="H164">
        <v>56</v>
      </c>
      <c r="I164">
        <v>16</v>
      </c>
      <c r="J164">
        <v>10</v>
      </c>
      <c r="K164">
        <v>3412</v>
      </c>
      <c r="L164">
        <v>520</v>
      </c>
    </row>
    <row r="165" spans="1:12" hidden="1" x14ac:dyDescent="0.25">
      <c r="A165" s="29" t="s">
        <v>566</v>
      </c>
      <c r="B165" s="29" t="s">
        <v>442</v>
      </c>
      <c r="C165" s="29" t="s">
        <v>322</v>
      </c>
      <c r="D165" s="29" t="s">
        <v>2</v>
      </c>
      <c r="E165">
        <v>10</v>
      </c>
      <c r="F165">
        <v>5</v>
      </c>
      <c r="G165">
        <v>0</v>
      </c>
      <c r="H165">
        <v>11</v>
      </c>
      <c r="I165">
        <v>8</v>
      </c>
      <c r="J165">
        <v>1</v>
      </c>
      <c r="K165">
        <v>703</v>
      </c>
      <c r="L165">
        <v>137</v>
      </c>
    </row>
    <row r="166" spans="1:12" hidden="1" x14ac:dyDescent="0.25">
      <c r="A166" s="29" t="s">
        <v>567</v>
      </c>
      <c r="B166" s="29" t="s">
        <v>442</v>
      </c>
      <c r="C166" s="29" t="s">
        <v>322</v>
      </c>
      <c r="D166" s="29" t="s">
        <v>2</v>
      </c>
      <c r="E166">
        <v>19</v>
      </c>
      <c r="F166">
        <v>5</v>
      </c>
      <c r="G166">
        <v>0</v>
      </c>
      <c r="H166">
        <v>22</v>
      </c>
      <c r="I166">
        <v>6</v>
      </c>
      <c r="J166">
        <v>2</v>
      </c>
      <c r="K166">
        <v>8</v>
      </c>
      <c r="L166">
        <v>229</v>
      </c>
    </row>
    <row r="167" spans="1:12" hidden="1" x14ac:dyDescent="0.25">
      <c r="A167" s="29" t="s">
        <v>568</v>
      </c>
      <c r="B167" s="29" t="s">
        <v>442</v>
      </c>
      <c r="C167" s="29" t="s">
        <v>322</v>
      </c>
      <c r="D167" s="29" t="s">
        <v>2</v>
      </c>
      <c r="E167">
        <v>42</v>
      </c>
      <c r="F167">
        <v>5</v>
      </c>
      <c r="G167">
        <v>14</v>
      </c>
      <c r="H167">
        <v>47</v>
      </c>
      <c r="I167">
        <v>14</v>
      </c>
      <c r="J167">
        <v>20</v>
      </c>
      <c r="K167">
        <v>2478</v>
      </c>
      <c r="L167">
        <v>440</v>
      </c>
    </row>
    <row r="168" spans="1:12" hidden="1" x14ac:dyDescent="0.25">
      <c r="A168" s="29" t="s">
        <v>443</v>
      </c>
      <c r="B168" s="29" t="s">
        <v>42</v>
      </c>
      <c r="C168" s="29" t="s">
        <v>322</v>
      </c>
      <c r="D168" s="29" t="s">
        <v>2</v>
      </c>
      <c r="E168">
        <v>6</v>
      </c>
      <c r="F168">
        <v>5</v>
      </c>
      <c r="G168">
        <v>2</v>
      </c>
      <c r="H168">
        <v>2</v>
      </c>
      <c r="I168">
        <v>2</v>
      </c>
      <c r="J168">
        <v>0</v>
      </c>
      <c r="K168">
        <v>0</v>
      </c>
      <c r="L168">
        <v>84</v>
      </c>
    </row>
    <row r="169" spans="1:12" hidden="1" x14ac:dyDescent="0.25">
      <c r="A169" s="29" t="s">
        <v>569</v>
      </c>
      <c r="B169" s="29" t="s">
        <v>442</v>
      </c>
      <c r="C169" s="29" t="s">
        <v>322</v>
      </c>
      <c r="D169" s="29" t="s">
        <v>2</v>
      </c>
      <c r="E169">
        <v>18</v>
      </c>
      <c r="F169">
        <v>4</v>
      </c>
      <c r="G169">
        <v>2</v>
      </c>
      <c r="H169">
        <v>24</v>
      </c>
      <c r="I169">
        <v>14</v>
      </c>
      <c r="J169">
        <v>6</v>
      </c>
      <c r="K169">
        <v>1663</v>
      </c>
      <c r="L169">
        <v>212</v>
      </c>
    </row>
    <row r="170" spans="1:12" hidden="1" x14ac:dyDescent="0.25">
      <c r="A170" s="29" t="s">
        <v>570</v>
      </c>
      <c r="B170" s="29" t="s">
        <v>442</v>
      </c>
      <c r="C170" s="29" t="s">
        <v>322</v>
      </c>
      <c r="D170" s="29" t="s">
        <v>2</v>
      </c>
      <c r="E170">
        <v>26</v>
      </c>
      <c r="F170">
        <v>4</v>
      </c>
      <c r="G170">
        <v>7</v>
      </c>
      <c r="H170">
        <v>51</v>
      </c>
      <c r="I170">
        <v>9</v>
      </c>
      <c r="J170">
        <v>14</v>
      </c>
      <c r="K170">
        <v>0</v>
      </c>
      <c r="L170">
        <v>274</v>
      </c>
    </row>
    <row r="171" spans="1:12" hidden="1" x14ac:dyDescent="0.25">
      <c r="A171" s="29" t="s">
        <v>571</v>
      </c>
      <c r="B171" s="29" t="s">
        <v>442</v>
      </c>
      <c r="C171" s="29" t="s">
        <v>322</v>
      </c>
      <c r="D171" s="29" t="s">
        <v>2</v>
      </c>
      <c r="E171">
        <v>56</v>
      </c>
      <c r="F171">
        <v>4</v>
      </c>
      <c r="G171">
        <v>28</v>
      </c>
      <c r="H171">
        <v>81</v>
      </c>
      <c r="I171">
        <v>30</v>
      </c>
      <c r="J171">
        <v>16</v>
      </c>
      <c r="K171">
        <v>3809</v>
      </c>
      <c r="L171">
        <v>590</v>
      </c>
    </row>
    <row r="172" spans="1:12" hidden="1" x14ac:dyDescent="0.25">
      <c r="A172" s="29" t="s">
        <v>572</v>
      </c>
      <c r="B172" s="29" t="s">
        <v>442</v>
      </c>
      <c r="C172" s="29" t="s">
        <v>322</v>
      </c>
      <c r="D172" s="29" t="s">
        <v>2</v>
      </c>
      <c r="E172">
        <v>39</v>
      </c>
      <c r="F172">
        <v>4</v>
      </c>
      <c r="G172">
        <v>6</v>
      </c>
      <c r="H172">
        <v>26</v>
      </c>
      <c r="I172">
        <v>33</v>
      </c>
      <c r="J172">
        <v>7</v>
      </c>
      <c r="K172">
        <v>3609</v>
      </c>
      <c r="L172">
        <v>444</v>
      </c>
    </row>
    <row r="173" spans="1:12" hidden="1" x14ac:dyDescent="0.25">
      <c r="A173" s="29" t="s">
        <v>573</v>
      </c>
      <c r="B173" s="29" t="s">
        <v>442</v>
      </c>
      <c r="C173" s="29" t="s">
        <v>322</v>
      </c>
      <c r="D173" s="29" t="s">
        <v>2</v>
      </c>
      <c r="E173">
        <v>16</v>
      </c>
      <c r="F173">
        <v>4</v>
      </c>
      <c r="G173">
        <v>8</v>
      </c>
      <c r="H173">
        <v>25</v>
      </c>
      <c r="I173">
        <v>14</v>
      </c>
      <c r="J173">
        <v>8</v>
      </c>
      <c r="K173">
        <v>1590</v>
      </c>
      <c r="L173">
        <v>198</v>
      </c>
    </row>
    <row r="174" spans="1:12" hidden="1" x14ac:dyDescent="0.25">
      <c r="A174" s="29" t="s">
        <v>574</v>
      </c>
      <c r="B174" s="29" t="s">
        <v>442</v>
      </c>
      <c r="C174" s="29" t="s">
        <v>322</v>
      </c>
      <c r="D174" s="29" t="s">
        <v>2</v>
      </c>
      <c r="E174">
        <v>26</v>
      </c>
      <c r="F174">
        <v>4</v>
      </c>
      <c r="G174">
        <v>8</v>
      </c>
      <c r="H174">
        <v>19</v>
      </c>
      <c r="I174">
        <v>10</v>
      </c>
      <c r="J174">
        <v>3</v>
      </c>
      <c r="K174">
        <v>1745</v>
      </c>
      <c r="L174">
        <v>252</v>
      </c>
    </row>
    <row r="175" spans="1:12" hidden="1" x14ac:dyDescent="0.25">
      <c r="A175" s="29" t="s">
        <v>575</v>
      </c>
      <c r="B175" s="29" t="s">
        <v>442</v>
      </c>
      <c r="C175" s="29" t="s">
        <v>322</v>
      </c>
      <c r="D175" s="29" t="s">
        <v>2</v>
      </c>
      <c r="E175">
        <v>23</v>
      </c>
      <c r="F175">
        <v>4</v>
      </c>
      <c r="G175">
        <v>7</v>
      </c>
      <c r="H175">
        <v>14</v>
      </c>
      <c r="I175">
        <v>12</v>
      </c>
      <c r="J175">
        <v>7</v>
      </c>
      <c r="K175">
        <v>1711</v>
      </c>
      <c r="L175">
        <v>285</v>
      </c>
    </row>
    <row r="176" spans="1:12" hidden="1" x14ac:dyDescent="0.25">
      <c r="A176" s="29" t="s">
        <v>576</v>
      </c>
      <c r="B176" s="29" t="s">
        <v>442</v>
      </c>
      <c r="C176" s="29" t="s">
        <v>322</v>
      </c>
      <c r="D176" s="29" t="s">
        <v>2</v>
      </c>
      <c r="E176">
        <v>27</v>
      </c>
      <c r="F176">
        <v>4</v>
      </c>
      <c r="G176">
        <v>8</v>
      </c>
      <c r="H176">
        <v>31</v>
      </c>
      <c r="I176">
        <v>15</v>
      </c>
      <c r="J176">
        <v>9</v>
      </c>
      <c r="K176">
        <v>1782</v>
      </c>
      <c r="L176">
        <v>241</v>
      </c>
    </row>
    <row r="177" spans="1:12" hidden="1" x14ac:dyDescent="0.25">
      <c r="A177" s="29" t="s">
        <v>577</v>
      </c>
      <c r="B177" s="29" t="s">
        <v>442</v>
      </c>
      <c r="C177" s="29" t="s">
        <v>322</v>
      </c>
      <c r="D177" s="29" t="s">
        <v>2</v>
      </c>
      <c r="E177">
        <v>20</v>
      </c>
      <c r="F177">
        <v>4</v>
      </c>
      <c r="G177">
        <v>4</v>
      </c>
      <c r="H177">
        <v>19</v>
      </c>
      <c r="I177">
        <v>14</v>
      </c>
      <c r="J177">
        <v>9</v>
      </c>
      <c r="K177">
        <v>8</v>
      </c>
      <c r="L177">
        <v>201</v>
      </c>
    </row>
    <row r="178" spans="1:12" x14ac:dyDescent="0.25">
      <c r="A178" s="29" t="s">
        <v>446</v>
      </c>
      <c r="B178" s="29" t="s">
        <v>38</v>
      </c>
      <c r="C178" s="29" t="s">
        <v>322</v>
      </c>
      <c r="D178" s="29" t="s">
        <v>2</v>
      </c>
      <c r="E178">
        <v>21</v>
      </c>
      <c r="F178">
        <v>4</v>
      </c>
      <c r="G178">
        <v>2</v>
      </c>
      <c r="H178">
        <v>5</v>
      </c>
      <c r="I178">
        <v>6</v>
      </c>
      <c r="J178">
        <v>8</v>
      </c>
      <c r="K178">
        <v>241</v>
      </c>
      <c r="L178">
        <v>209</v>
      </c>
    </row>
    <row r="179" spans="1:12" hidden="1" x14ac:dyDescent="0.25">
      <c r="A179" s="29" t="s">
        <v>578</v>
      </c>
      <c r="B179" s="29" t="s">
        <v>442</v>
      </c>
      <c r="C179" s="29" t="s">
        <v>322</v>
      </c>
      <c r="D179" s="29" t="s">
        <v>2</v>
      </c>
      <c r="E179">
        <v>10</v>
      </c>
      <c r="F179">
        <v>4</v>
      </c>
      <c r="G179">
        <v>0</v>
      </c>
      <c r="H179">
        <v>4</v>
      </c>
      <c r="I179">
        <v>0</v>
      </c>
      <c r="J179">
        <v>2</v>
      </c>
      <c r="K179">
        <v>316</v>
      </c>
      <c r="L179">
        <v>109</v>
      </c>
    </row>
    <row r="180" spans="1:12" hidden="1" x14ac:dyDescent="0.25">
      <c r="A180" s="29" t="s">
        <v>579</v>
      </c>
      <c r="B180" s="29" t="s">
        <v>442</v>
      </c>
      <c r="C180" s="29" t="s">
        <v>322</v>
      </c>
      <c r="D180" s="29" t="s">
        <v>2</v>
      </c>
      <c r="E180">
        <v>2</v>
      </c>
      <c r="F180">
        <v>3</v>
      </c>
      <c r="G180">
        <v>0</v>
      </c>
      <c r="H180">
        <v>2</v>
      </c>
      <c r="I180">
        <v>0</v>
      </c>
      <c r="J180">
        <v>2</v>
      </c>
      <c r="K180">
        <v>0</v>
      </c>
      <c r="L180">
        <v>35</v>
      </c>
    </row>
    <row r="181" spans="1:12" hidden="1" x14ac:dyDescent="0.25">
      <c r="A181" s="29" t="s">
        <v>580</v>
      </c>
      <c r="B181" s="29" t="s">
        <v>442</v>
      </c>
      <c r="C181" s="29" t="s">
        <v>322</v>
      </c>
      <c r="D181" s="29" t="s">
        <v>2</v>
      </c>
      <c r="E181">
        <v>23</v>
      </c>
      <c r="F181">
        <v>3</v>
      </c>
      <c r="G181">
        <v>6</v>
      </c>
      <c r="H181">
        <v>26</v>
      </c>
      <c r="I181">
        <v>7</v>
      </c>
      <c r="J181">
        <v>3</v>
      </c>
      <c r="K181">
        <v>77</v>
      </c>
      <c r="L181">
        <v>165</v>
      </c>
    </row>
    <row r="182" spans="1:12" hidden="1" x14ac:dyDescent="0.25">
      <c r="A182" s="29" t="s">
        <v>581</v>
      </c>
      <c r="B182" s="29" t="s">
        <v>442</v>
      </c>
      <c r="C182" s="29" t="s">
        <v>322</v>
      </c>
      <c r="D182" s="29" t="s">
        <v>2</v>
      </c>
      <c r="E182">
        <v>21</v>
      </c>
      <c r="F182">
        <v>3</v>
      </c>
      <c r="G182">
        <v>6</v>
      </c>
      <c r="H182">
        <v>10</v>
      </c>
      <c r="I182">
        <v>4</v>
      </c>
      <c r="J182">
        <v>2</v>
      </c>
      <c r="K182">
        <v>3</v>
      </c>
      <c r="L182">
        <v>222</v>
      </c>
    </row>
    <row r="183" spans="1:12" hidden="1" x14ac:dyDescent="0.25">
      <c r="A183" s="29" t="s">
        <v>398</v>
      </c>
      <c r="B183" s="29" t="s">
        <v>36</v>
      </c>
      <c r="C183" s="29" t="s">
        <v>322</v>
      </c>
      <c r="D183" s="29" t="s">
        <v>2</v>
      </c>
      <c r="E183">
        <v>9</v>
      </c>
      <c r="F183">
        <v>3</v>
      </c>
      <c r="G183">
        <v>4</v>
      </c>
      <c r="H183">
        <v>3</v>
      </c>
      <c r="I183">
        <v>1</v>
      </c>
      <c r="J183">
        <v>1</v>
      </c>
      <c r="K183">
        <v>19</v>
      </c>
      <c r="L183">
        <v>122</v>
      </c>
    </row>
    <row r="184" spans="1:12" hidden="1" x14ac:dyDescent="0.25">
      <c r="A184" s="29" t="s">
        <v>582</v>
      </c>
      <c r="B184" s="29" t="s">
        <v>442</v>
      </c>
      <c r="C184" s="29" t="s">
        <v>322</v>
      </c>
      <c r="D184" s="29" t="s">
        <v>2</v>
      </c>
      <c r="E184">
        <v>8</v>
      </c>
      <c r="F184">
        <v>3</v>
      </c>
      <c r="G184">
        <v>0</v>
      </c>
      <c r="H184">
        <v>3</v>
      </c>
      <c r="I184">
        <v>7</v>
      </c>
      <c r="J184">
        <v>3</v>
      </c>
      <c r="K184">
        <v>1080</v>
      </c>
      <c r="L184">
        <v>92</v>
      </c>
    </row>
    <row r="185" spans="1:12" hidden="1" x14ac:dyDescent="0.25">
      <c r="A185" s="29" t="s">
        <v>583</v>
      </c>
      <c r="B185" s="29" t="s">
        <v>442</v>
      </c>
      <c r="C185" s="29" t="s">
        <v>322</v>
      </c>
      <c r="D185" s="29" t="s">
        <v>2</v>
      </c>
      <c r="E185">
        <v>6</v>
      </c>
      <c r="F185">
        <v>3</v>
      </c>
      <c r="G185">
        <v>0</v>
      </c>
      <c r="H185">
        <v>3</v>
      </c>
      <c r="I185">
        <v>5</v>
      </c>
      <c r="J185">
        <v>5</v>
      </c>
      <c r="K185">
        <v>0</v>
      </c>
      <c r="L185">
        <v>58</v>
      </c>
    </row>
    <row r="186" spans="1:12" hidden="1" x14ac:dyDescent="0.25">
      <c r="A186" s="29" t="s">
        <v>584</v>
      </c>
      <c r="B186" s="29" t="s">
        <v>442</v>
      </c>
      <c r="C186" s="29" t="s">
        <v>322</v>
      </c>
      <c r="D186" s="29" t="s">
        <v>2</v>
      </c>
      <c r="E186">
        <v>20</v>
      </c>
      <c r="F186">
        <v>3</v>
      </c>
      <c r="G186">
        <v>2</v>
      </c>
      <c r="H186">
        <v>8</v>
      </c>
      <c r="I186">
        <v>8</v>
      </c>
      <c r="J186">
        <v>5</v>
      </c>
      <c r="K186">
        <v>137</v>
      </c>
      <c r="L186">
        <v>183</v>
      </c>
    </row>
    <row r="187" spans="1:12" hidden="1" x14ac:dyDescent="0.25">
      <c r="A187" s="29" t="s">
        <v>585</v>
      </c>
      <c r="B187" s="29" t="s">
        <v>442</v>
      </c>
      <c r="C187" s="29" t="s">
        <v>322</v>
      </c>
      <c r="D187" s="29" t="s">
        <v>2</v>
      </c>
      <c r="E187">
        <v>21</v>
      </c>
      <c r="F187">
        <v>3</v>
      </c>
      <c r="G187">
        <v>4</v>
      </c>
      <c r="H187">
        <v>32</v>
      </c>
      <c r="I187">
        <v>9</v>
      </c>
      <c r="J187">
        <v>5</v>
      </c>
      <c r="K187">
        <v>404</v>
      </c>
      <c r="L187">
        <v>246</v>
      </c>
    </row>
    <row r="188" spans="1:12" hidden="1" x14ac:dyDescent="0.25">
      <c r="A188" s="29" t="s">
        <v>586</v>
      </c>
      <c r="B188" s="29" t="s">
        <v>442</v>
      </c>
      <c r="C188" s="29" t="s">
        <v>322</v>
      </c>
      <c r="D188" s="29" t="s">
        <v>2</v>
      </c>
      <c r="E188">
        <v>13</v>
      </c>
      <c r="F188">
        <v>2</v>
      </c>
      <c r="G188">
        <v>0</v>
      </c>
      <c r="H188">
        <v>9</v>
      </c>
      <c r="I188">
        <v>7</v>
      </c>
      <c r="J188">
        <v>1</v>
      </c>
      <c r="K188">
        <v>715</v>
      </c>
      <c r="L188">
        <v>158</v>
      </c>
    </row>
    <row r="189" spans="1:12" hidden="1" x14ac:dyDescent="0.25">
      <c r="A189" s="29" t="s">
        <v>587</v>
      </c>
      <c r="B189" s="29" t="s">
        <v>442</v>
      </c>
      <c r="C189" s="29" t="s">
        <v>322</v>
      </c>
      <c r="D189" s="29" t="s">
        <v>2</v>
      </c>
      <c r="E189">
        <v>10</v>
      </c>
      <c r="F189">
        <v>2</v>
      </c>
      <c r="G189">
        <v>0</v>
      </c>
      <c r="H189">
        <v>7</v>
      </c>
      <c r="I189">
        <v>4</v>
      </c>
      <c r="J189">
        <v>4</v>
      </c>
      <c r="K189">
        <v>7</v>
      </c>
      <c r="L189">
        <v>91</v>
      </c>
    </row>
    <row r="190" spans="1:12" hidden="1" x14ac:dyDescent="0.25">
      <c r="A190" s="29" t="s">
        <v>451</v>
      </c>
      <c r="B190" s="29" t="s">
        <v>42</v>
      </c>
      <c r="C190" s="29" t="s">
        <v>322</v>
      </c>
      <c r="D190" s="29" t="s">
        <v>2</v>
      </c>
      <c r="E190">
        <v>7</v>
      </c>
      <c r="F190">
        <v>2</v>
      </c>
      <c r="G190">
        <v>0</v>
      </c>
      <c r="H190">
        <v>9</v>
      </c>
      <c r="I190">
        <v>3</v>
      </c>
      <c r="J190">
        <v>4</v>
      </c>
      <c r="K190">
        <v>187</v>
      </c>
      <c r="L190">
        <v>84</v>
      </c>
    </row>
    <row r="191" spans="1:12" hidden="1" x14ac:dyDescent="0.25">
      <c r="A191" s="29" t="s">
        <v>588</v>
      </c>
      <c r="B191" s="29" t="s">
        <v>442</v>
      </c>
      <c r="C191" s="29" t="s">
        <v>322</v>
      </c>
      <c r="D191" s="29" t="s">
        <v>2</v>
      </c>
      <c r="E191">
        <v>30</v>
      </c>
      <c r="F191">
        <v>2</v>
      </c>
      <c r="G191">
        <v>6</v>
      </c>
      <c r="H191">
        <v>62</v>
      </c>
      <c r="I191">
        <v>16</v>
      </c>
      <c r="J191">
        <v>5</v>
      </c>
      <c r="K191">
        <v>1612</v>
      </c>
      <c r="L191">
        <v>271</v>
      </c>
    </row>
    <row r="192" spans="1:12" hidden="1" x14ac:dyDescent="0.25">
      <c r="A192" s="29" t="s">
        <v>589</v>
      </c>
      <c r="B192" s="29" t="s">
        <v>442</v>
      </c>
      <c r="C192" s="29" t="s">
        <v>322</v>
      </c>
      <c r="D192" s="29" t="s">
        <v>2</v>
      </c>
      <c r="E192">
        <v>37</v>
      </c>
      <c r="F192">
        <v>2</v>
      </c>
      <c r="G192">
        <v>12</v>
      </c>
      <c r="H192">
        <v>24</v>
      </c>
      <c r="I192">
        <v>14</v>
      </c>
      <c r="J192">
        <v>3</v>
      </c>
      <c r="K192">
        <v>450</v>
      </c>
      <c r="L192">
        <v>292</v>
      </c>
    </row>
    <row r="193" spans="1:12" hidden="1" x14ac:dyDescent="0.25">
      <c r="A193" s="29" t="s">
        <v>590</v>
      </c>
      <c r="B193" s="29" t="s">
        <v>442</v>
      </c>
      <c r="C193" s="29" t="s">
        <v>322</v>
      </c>
      <c r="D193" s="29" t="s">
        <v>2</v>
      </c>
      <c r="E193">
        <v>12</v>
      </c>
      <c r="F193">
        <v>2</v>
      </c>
      <c r="G193">
        <v>2</v>
      </c>
      <c r="H193">
        <v>7</v>
      </c>
      <c r="I193">
        <v>6</v>
      </c>
      <c r="J193">
        <v>0</v>
      </c>
      <c r="K193">
        <v>458</v>
      </c>
      <c r="L193">
        <v>92</v>
      </c>
    </row>
    <row r="194" spans="1:12" x14ac:dyDescent="0.25">
      <c r="A194" s="29" t="s">
        <v>392</v>
      </c>
      <c r="B194" s="29" t="s">
        <v>38</v>
      </c>
      <c r="C194" s="29" t="s">
        <v>322</v>
      </c>
      <c r="D194" s="29" t="s">
        <v>2</v>
      </c>
      <c r="E194">
        <v>27</v>
      </c>
      <c r="F194">
        <v>2</v>
      </c>
      <c r="G194">
        <v>17</v>
      </c>
      <c r="H194">
        <v>45</v>
      </c>
      <c r="I194">
        <v>5</v>
      </c>
      <c r="J194">
        <v>5</v>
      </c>
      <c r="K194">
        <v>56</v>
      </c>
      <c r="L194">
        <v>230</v>
      </c>
    </row>
    <row r="195" spans="1:12" hidden="1" x14ac:dyDescent="0.25">
      <c r="A195" s="29" t="s">
        <v>591</v>
      </c>
      <c r="B195" s="29" t="s">
        <v>442</v>
      </c>
      <c r="C195" s="29" t="s">
        <v>322</v>
      </c>
      <c r="D195" s="29" t="s">
        <v>2</v>
      </c>
      <c r="E195">
        <v>5</v>
      </c>
      <c r="F195">
        <v>1</v>
      </c>
      <c r="G195">
        <v>2</v>
      </c>
      <c r="H195">
        <v>9</v>
      </c>
      <c r="I195">
        <v>1</v>
      </c>
      <c r="J195">
        <v>0</v>
      </c>
      <c r="K195">
        <v>0</v>
      </c>
      <c r="L195">
        <v>27</v>
      </c>
    </row>
    <row r="196" spans="1:12" hidden="1" x14ac:dyDescent="0.25">
      <c r="A196" s="29" t="s">
        <v>592</v>
      </c>
      <c r="B196" s="29" t="s">
        <v>442</v>
      </c>
      <c r="C196" s="29" t="s">
        <v>322</v>
      </c>
      <c r="D196" s="29" t="s">
        <v>2</v>
      </c>
      <c r="E196">
        <v>9</v>
      </c>
      <c r="F196">
        <v>1</v>
      </c>
      <c r="G196">
        <v>0</v>
      </c>
      <c r="H196">
        <v>12</v>
      </c>
      <c r="I196">
        <v>5</v>
      </c>
      <c r="J196">
        <v>3</v>
      </c>
      <c r="K196">
        <v>710</v>
      </c>
      <c r="L196">
        <v>79</v>
      </c>
    </row>
    <row r="197" spans="1:12" hidden="1" x14ac:dyDescent="0.25">
      <c r="A197" s="29" t="s">
        <v>593</v>
      </c>
      <c r="B197" s="29" t="s">
        <v>442</v>
      </c>
      <c r="C197" s="29" t="s">
        <v>322</v>
      </c>
      <c r="D197" s="29" t="s">
        <v>2</v>
      </c>
      <c r="E197">
        <v>2</v>
      </c>
      <c r="F197">
        <v>1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9</v>
      </c>
    </row>
    <row r="198" spans="1:12" hidden="1" x14ac:dyDescent="0.25">
      <c r="A198" s="29" t="s">
        <v>594</v>
      </c>
      <c r="B198" s="29" t="s">
        <v>442</v>
      </c>
      <c r="C198" s="29" t="s">
        <v>322</v>
      </c>
      <c r="D198" s="29" t="s">
        <v>2</v>
      </c>
      <c r="E198">
        <v>11</v>
      </c>
      <c r="F198">
        <v>1</v>
      </c>
      <c r="G198">
        <v>2</v>
      </c>
      <c r="H198">
        <v>13</v>
      </c>
      <c r="I198">
        <v>1</v>
      </c>
      <c r="J198">
        <v>4</v>
      </c>
      <c r="K198">
        <v>190</v>
      </c>
      <c r="L198">
        <v>104</v>
      </c>
    </row>
    <row r="199" spans="1:12" hidden="1" x14ac:dyDescent="0.25">
      <c r="A199" s="29" t="s">
        <v>383</v>
      </c>
      <c r="B199" s="29" t="s">
        <v>31</v>
      </c>
      <c r="C199" s="29" t="s">
        <v>322</v>
      </c>
      <c r="D199" s="29" t="s">
        <v>2</v>
      </c>
      <c r="E199">
        <v>3</v>
      </c>
      <c r="F199">
        <v>1</v>
      </c>
      <c r="G199">
        <v>2</v>
      </c>
      <c r="H199">
        <v>1</v>
      </c>
      <c r="I199">
        <v>0</v>
      </c>
      <c r="J199">
        <v>0</v>
      </c>
      <c r="K199">
        <v>0</v>
      </c>
      <c r="L199">
        <v>32</v>
      </c>
    </row>
    <row r="200" spans="1:12" hidden="1" x14ac:dyDescent="0.25">
      <c r="A200" s="29" t="s">
        <v>454</v>
      </c>
      <c r="B200" s="29" t="s">
        <v>42</v>
      </c>
      <c r="C200" s="29" t="s">
        <v>322</v>
      </c>
      <c r="D200" s="29" t="s">
        <v>2</v>
      </c>
      <c r="E200">
        <v>4</v>
      </c>
      <c r="F200">
        <v>1</v>
      </c>
      <c r="G200">
        <v>0</v>
      </c>
      <c r="H200">
        <v>1</v>
      </c>
      <c r="I200">
        <v>1</v>
      </c>
      <c r="J200">
        <v>2</v>
      </c>
      <c r="K200">
        <v>0</v>
      </c>
      <c r="L200">
        <v>51</v>
      </c>
    </row>
    <row r="201" spans="1:12" hidden="1" x14ac:dyDescent="0.25">
      <c r="A201" s="29" t="s">
        <v>595</v>
      </c>
      <c r="B201" s="29" t="s">
        <v>442</v>
      </c>
      <c r="C201" s="29" t="s">
        <v>322</v>
      </c>
      <c r="D201" s="29" t="s">
        <v>2</v>
      </c>
      <c r="E201">
        <v>6</v>
      </c>
      <c r="F201">
        <v>1</v>
      </c>
      <c r="G201">
        <v>0</v>
      </c>
      <c r="H201">
        <v>6</v>
      </c>
      <c r="I201">
        <v>6</v>
      </c>
      <c r="J201">
        <v>2</v>
      </c>
      <c r="K201">
        <v>0</v>
      </c>
      <c r="L201">
        <v>80</v>
      </c>
    </row>
    <row r="202" spans="1:12" hidden="1" x14ac:dyDescent="0.25">
      <c r="A202" s="29" t="s">
        <v>596</v>
      </c>
      <c r="B202" s="29" t="s">
        <v>442</v>
      </c>
      <c r="C202" s="29" t="s">
        <v>322</v>
      </c>
      <c r="D202" s="29" t="s">
        <v>2</v>
      </c>
      <c r="E202">
        <v>10</v>
      </c>
      <c r="F202">
        <v>1</v>
      </c>
      <c r="G202">
        <v>0</v>
      </c>
      <c r="H202">
        <v>10</v>
      </c>
      <c r="I202">
        <v>5</v>
      </c>
      <c r="J202">
        <v>2</v>
      </c>
      <c r="K202">
        <v>278</v>
      </c>
      <c r="L202">
        <v>88</v>
      </c>
    </row>
    <row r="203" spans="1:12" hidden="1" x14ac:dyDescent="0.25">
      <c r="A203" s="29" t="s">
        <v>384</v>
      </c>
      <c r="B203" s="29" t="s">
        <v>36</v>
      </c>
      <c r="C203" s="29" t="s">
        <v>322</v>
      </c>
      <c r="D203" s="29" t="s">
        <v>2</v>
      </c>
      <c r="E203">
        <v>4</v>
      </c>
      <c r="F203">
        <v>1</v>
      </c>
      <c r="G203">
        <v>0</v>
      </c>
      <c r="H203">
        <v>1</v>
      </c>
      <c r="I203">
        <v>1</v>
      </c>
      <c r="J203">
        <v>2</v>
      </c>
      <c r="K203">
        <v>0</v>
      </c>
      <c r="L203">
        <v>33</v>
      </c>
    </row>
    <row r="204" spans="1:12" hidden="1" x14ac:dyDescent="0.25">
      <c r="A204" s="29" t="s">
        <v>597</v>
      </c>
      <c r="B204" s="29" t="s">
        <v>442</v>
      </c>
      <c r="C204" s="29" t="s">
        <v>322</v>
      </c>
      <c r="D204" s="29" t="s">
        <v>2</v>
      </c>
      <c r="E204">
        <v>8</v>
      </c>
      <c r="F204">
        <v>1</v>
      </c>
      <c r="G204">
        <v>0</v>
      </c>
      <c r="H204">
        <v>8</v>
      </c>
      <c r="I204">
        <v>1</v>
      </c>
      <c r="J204">
        <v>5</v>
      </c>
      <c r="K204">
        <v>0</v>
      </c>
      <c r="L204">
        <v>66</v>
      </c>
    </row>
    <row r="205" spans="1:12" hidden="1" x14ac:dyDescent="0.25">
      <c r="A205" s="29" t="s">
        <v>598</v>
      </c>
      <c r="B205" s="29" t="s">
        <v>442</v>
      </c>
      <c r="C205" s="29" t="s">
        <v>322</v>
      </c>
      <c r="D205" s="29" t="s">
        <v>2</v>
      </c>
      <c r="E205">
        <v>12</v>
      </c>
      <c r="F205">
        <v>1</v>
      </c>
      <c r="G205">
        <v>6</v>
      </c>
      <c r="H205">
        <v>22</v>
      </c>
      <c r="I205">
        <v>5</v>
      </c>
      <c r="J205">
        <v>4</v>
      </c>
      <c r="K205">
        <v>1028</v>
      </c>
      <c r="L205">
        <v>134</v>
      </c>
    </row>
    <row r="206" spans="1:12" hidden="1" x14ac:dyDescent="0.25">
      <c r="A206" s="29" t="s">
        <v>599</v>
      </c>
      <c r="B206" s="29" t="s">
        <v>442</v>
      </c>
      <c r="C206" s="29" t="s">
        <v>322</v>
      </c>
      <c r="D206" s="29" t="s">
        <v>2</v>
      </c>
      <c r="E206">
        <v>8</v>
      </c>
      <c r="F206">
        <v>1</v>
      </c>
      <c r="G206">
        <v>2</v>
      </c>
      <c r="H206">
        <v>2</v>
      </c>
      <c r="I206">
        <v>1</v>
      </c>
      <c r="J206">
        <v>0</v>
      </c>
      <c r="K206">
        <v>0</v>
      </c>
      <c r="L206">
        <v>71</v>
      </c>
    </row>
    <row r="207" spans="1:12" hidden="1" x14ac:dyDescent="0.25">
      <c r="A207" s="29" t="s">
        <v>600</v>
      </c>
      <c r="B207" s="29" t="s">
        <v>442</v>
      </c>
      <c r="C207" s="29" t="s">
        <v>322</v>
      </c>
      <c r="D207" s="29" t="s">
        <v>2</v>
      </c>
      <c r="E207">
        <v>3</v>
      </c>
      <c r="F207">
        <v>1</v>
      </c>
      <c r="G207">
        <v>0</v>
      </c>
      <c r="H207">
        <v>7</v>
      </c>
      <c r="I207">
        <v>0</v>
      </c>
      <c r="J207">
        <v>1</v>
      </c>
      <c r="K207">
        <v>0</v>
      </c>
      <c r="L207">
        <v>33</v>
      </c>
    </row>
    <row r="208" spans="1:12" hidden="1" x14ac:dyDescent="0.25">
      <c r="A208" s="29" t="s">
        <v>601</v>
      </c>
      <c r="B208" s="29" t="s">
        <v>442</v>
      </c>
      <c r="C208" s="29" t="s">
        <v>322</v>
      </c>
      <c r="D208" s="29" t="s">
        <v>2</v>
      </c>
      <c r="E208">
        <v>16</v>
      </c>
      <c r="F208">
        <v>1</v>
      </c>
      <c r="G208">
        <v>2</v>
      </c>
      <c r="H208">
        <v>35</v>
      </c>
      <c r="I208">
        <v>0</v>
      </c>
      <c r="J208">
        <v>2</v>
      </c>
      <c r="K208">
        <v>301</v>
      </c>
      <c r="L208">
        <v>144</v>
      </c>
    </row>
    <row r="209" spans="1:12" hidden="1" x14ac:dyDescent="0.25">
      <c r="A209" s="29" t="s">
        <v>602</v>
      </c>
      <c r="B209" s="29" t="s">
        <v>442</v>
      </c>
      <c r="C209" s="29" t="s">
        <v>322</v>
      </c>
      <c r="D209" s="29" t="s">
        <v>2</v>
      </c>
      <c r="E209">
        <v>5</v>
      </c>
      <c r="F209">
        <v>0</v>
      </c>
      <c r="G209">
        <v>2</v>
      </c>
      <c r="H209">
        <v>5</v>
      </c>
      <c r="I209">
        <v>1</v>
      </c>
      <c r="J209">
        <v>3</v>
      </c>
      <c r="K209">
        <v>34</v>
      </c>
      <c r="L209">
        <v>34</v>
      </c>
    </row>
    <row r="210" spans="1:12" hidden="1" x14ac:dyDescent="0.25">
      <c r="A210" s="29" t="s">
        <v>603</v>
      </c>
      <c r="B210" s="29" t="s">
        <v>442</v>
      </c>
      <c r="C210" s="29" t="s">
        <v>322</v>
      </c>
      <c r="D210" s="29" t="s">
        <v>2</v>
      </c>
      <c r="E210">
        <v>9</v>
      </c>
      <c r="F210">
        <v>0</v>
      </c>
      <c r="G210">
        <v>4</v>
      </c>
      <c r="H210">
        <v>13</v>
      </c>
      <c r="I210">
        <v>3</v>
      </c>
      <c r="J210">
        <v>3</v>
      </c>
      <c r="K210">
        <v>194</v>
      </c>
      <c r="L210">
        <v>72</v>
      </c>
    </row>
    <row r="211" spans="1:12" hidden="1" x14ac:dyDescent="0.25">
      <c r="A211" s="29" t="s">
        <v>604</v>
      </c>
      <c r="B211" s="29" t="s">
        <v>442</v>
      </c>
      <c r="C211" s="29" t="s">
        <v>322</v>
      </c>
      <c r="D211" s="29" t="s">
        <v>2</v>
      </c>
      <c r="E211">
        <v>12</v>
      </c>
      <c r="F211">
        <v>0</v>
      </c>
      <c r="G211">
        <v>13</v>
      </c>
      <c r="H211">
        <v>6</v>
      </c>
      <c r="I211">
        <v>4</v>
      </c>
      <c r="J211">
        <v>3</v>
      </c>
      <c r="K211">
        <v>0</v>
      </c>
      <c r="L211">
        <v>89</v>
      </c>
    </row>
    <row r="212" spans="1:12" hidden="1" x14ac:dyDescent="0.25">
      <c r="A212" s="29" t="s">
        <v>605</v>
      </c>
      <c r="B212" s="29" t="s">
        <v>442</v>
      </c>
      <c r="C212" s="29" t="s">
        <v>322</v>
      </c>
      <c r="D212" s="29" t="s">
        <v>2</v>
      </c>
      <c r="E212">
        <v>2</v>
      </c>
      <c r="F212">
        <v>0</v>
      </c>
      <c r="G212">
        <v>0</v>
      </c>
      <c r="H212">
        <v>4</v>
      </c>
      <c r="I212">
        <v>0</v>
      </c>
      <c r="J212">
        <v>0</v>
      </c>
      <c r="K212">
        <v>0</v>
      </c>
      <c r="L212">
        <v>17</v>
      </c>
    </row>
    <row r="213" spans="1:12" hidden="1" x14ac:dyDescent="0.25">
      <c r="A213" s="29" t="s">
        <v>606</v>
      </c>
      <c r="B213" s="29" t="s">
        <v>442</v>
      </c>
      <c r="C213" s="29" t="s">
        <v>322</v>
      </c>
      <c r="D213" s="29" t="s">
        <v>2</v>
      </c>
      <c r="E213">
        <v>1</v>
      </c>
      <c r="F213">
        <v>0</v>
      </c>
      <c r="G213">
        <v>4</v>
      </c>
      <c r="H213">
        <v>0</v>
      </c>
      <c r="I213">
        <v>0</v>
      </c>
      <c r="J213">
        <v>0</v>
      </c>
      <c r="K213">
        <v>0</v>
      </c>
      <c r="L213">
        <v>5</v>
      </c>
    </row>
    <row r="214" spans="1:12" hidden="1" x14ac:dyDescent="0.25">
      <c r="A214" s="29" t="s">
        <v>607</v>
      </c>
      <c r="B214" s="29" t="s">
        <v>442</v>
      </c>
      <c r="C214" s="29" t="s">
        <v>322</v>
      </c>
      <c r="D214" s="29" t="s">
        <v>2</v>
      </c>
      <c r="E214">
        <v>2</v>
      </c>
      <c r="F214">
        <v>0</v>
      </c>
      <c r="G214">
        <v>0</v>
      </c>
      <c r="H214">
        <v>4</v>
      </c>
      <c r="I214">
        <v>0</v>
      </c>
      <c r="J214">
        <v>0</v>
      </c>
      <c r="K214">
        <v>0</v>
      </c>
      <c r="L214">
        <v>27</v>
      </c>
    </row>
    <row r="215" spans="1:12" hidden="1" x14ac:dyDescent="0.25">
      <c r="A215" s="29" t="s">
        <v>608</v>
      </c>
      <c r="B215" s="29" t="s">
        <v>442</v>
      </c>
      <c r="C215" s="29" t="s">
        <v>322</v>
      </c>
      <c r="D215" s="29" t="s">
        <v>2</v>
      </c>
      <c r="E215">
        <v>2</v>
      </c>
      <c r="F215">
        <v>0</v>
      </c>
      <c r="G215">
        <v>2</v>
      </c>
      <c r="H215">
        <v>1</v>
      </c>
      <c r="I215">
        <v>2</v>
      </c>
      <c r="J215">
        <v>0</v>
      </c>
      <c r="K215">
        <v>0</v>
      </c>
      <c r="L215">
        <v>14</v>
      </c>
    </row>
    <row r="216" spans="1:12" hidden="1" x14ac:dyDescent="0.25">
      <c r="A216" s="29" t="s">
        <v>609</v>
      </c>
      <c r="B216" s="29" t="s">
        <v>442</v>
      </c>
      <c r="C216" s="29" t="s">
        <v>322</v>
      </c>
      <c r="D216" s="29" t="s">
        <v>2</v>
      </c>
      <c r="E216">
        <v>8</v>
      </c>
      <c r="F216">
        <v>0</v>
      </c>
      <c r="G216">
        <v>0</v>
      </c>
      <c r="H216">
        <v>4</v>
      </c>
      <c r="I216">
        <v>2</v>
      </c>
      <c r="J216">
        <v>5</v>
      </c>
      <c r="K216">
        <v>730</v>
      </c>
      <c r="L216">
        <v>79</v>
      </c>
    </row>
    <row r="217" spans="1:12" hidden="1" x14ac:dyDescent="0.25">
      <c r="A217" s="29" t="s">
        <v>610</v>
      </c>
      <c r="B217" s="29" t="s">
        <v>442</v>
      </c>
      <c r="C217" s="29" t="s">
        <v>322</v>
      </c>
      <c r="D217" s="29" t="s">
        <v>2</v>
      </c>
      <c r="E217">
        <v>1</v>
      </c>
      <c r="F217">
        <v>0</v>
      </c>
      <c r="G217">
        <v>0</v>
      </c>
      <c r="H217">
        <v>2</v>
      </c>
      <c r="I217">
        <v>0</v>
      </c>
      <c r="J217">
        <v>1</v>
      </c>
      <c r="K217">
        <v>0</v>
      </c>
      <c r="L217">
        <v>11</v>
      </c>
    </row>
    <row r="218" spans="1:12" hidden="1" x14ac:dyDescent="0.25">
      <c r="A218" s="29" t="s">
        <v>611</v>
      </c>
      <c r="B218" s="29" t="s">
        <v>442</v>
      </c>
      <c r="C218" s="29" t="s">
        <v>322</v>
      </c>
      <c r="D218" s="29" t="s">
        <v>2</v>
      </c>
      <c r="E218">
        <v>1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3</v>
      </c>
    </row>
    <row r="219" spans="1:12" hidden="1" x14ac:dyDescent="0.25">
      <c r="A219" s="29" t="s">
        <v>612</v>
      </c>
      <c r="B219" s="29" t="s">
        <v>442</v>
      </c>
      <c r="C219" s="29" t="s">
        <v>322</v>
      </c>
      <c r="D219" s="29" t="s">
        <v>2</v>
      </c>
      <c r="E219">
        <v>3</v>
      </c>
      <c r="F219">
        <v>0</v>
      </c>
      <c r="G219">
        <v>0</v>
      </c>
      <c r="H219">
        <v>0</v>
      </c>
      <c r="I219">
        <v>2</v>
      </c>
      <c r="J219">
        <v>0</v>
      </c>
      <c r="K219">
        <v>0</v>
      </c>
      <c r="L219">
        <v>32</v>
      </c>
    </row>
    <row r="220" spans="1:12" hidden="1" x14ac:dyDescent="0.25">
      <c r="A220" s="29" t="s">
        <v>613</v>
      </c>
      <c r="B220" s="29" t="s">
        <v>442</v>
      </c>
      <c r="C220" s="29" t="s">
        <v>322</v>
      </c>
      <c r="D220" s="29" t="s">
        <v>2</v>
      </c>
      <c r="E220">
        <v>2</v>
      </c>
      <c r="F220">
        <v>0</v>
      </c>
      <c r="G220">
        <v>2</v>
      </c>
      <c r="H220">
        <v>0</v>
      </c>
      <c r="I220">
        <v>0</v>
      </c>
      <c r="J220">
        <v>2</v>
      </c>
      <c r="K220">
        <v>0</v>
      </c>
      <c r="L220">
        <v>20</v>
      </c>
    </row>
    <row r="221" spans="1:12" hidden="1" x14ac:dyDescent="0.25">
      <c r="A221" s="29" t="s">
        <v>614</v>
      </c>
      <c r="B221" s="29" t="s">
        <v>442</v>
      </c>
      <c r="C221" s="29" t="s">
        <v>322</v>
      </c>
      <c r="D221" s="29" t="s">
        <v>2</v>
      </c>
      <c r="E221">
        <v>3</v>
      </c>
      <c r="F221">
        <v>0</v>
      </c>
      <c r="G221">
        <v>5</v>
      </c>
      <c r="H221">
        <v>4</v>
      </c>
      <c r="I221">
        <v>0</v>
      </c>
      <c r="J221">
        <v>1</v>
      </c>
      <c r="K221">
        <v>0</v>
      </c>
      <c r="L221">
        <v>21</v>
      </c>
    </row>
    <row r="222" spans="1:12" hidden="1" x14ac:dyDescent="0.25">
      <c r="A222" s="29" t="s">
        <v>615</v>
      </c>
      <c r="B222" s="29" t="s">
        <v>442</v>
      </c>
      <c r="C222" s="29" t="s">
        <v>322</v>
      </c>
      <c r="D222" s="29" t="s">
        <v>2</v>
      </c>
      <c r="E222">
        <v>2</v>
      </c>
      <c r="F222">
        <v>0</v>
      </c>
      <c r="G222">
        <v>0</v>
      </c>
      <c r="H222">
        <v>6</v>
      </c>
      <c r="I222">
        <v>0</v>
      </c>
      <c r="J222">
        <v>0</v>
      </c>
      <c r="K222">
        <v>0</v>
      </c>
      <c r="L222">
        <v>21</v>
      </c>
    </row>
    <row r="223" spans="1:12" hidden="1" x14ac:dyDescent="0.25">
      <c r="A223" s="29" t="s">
        <v>616</v>
      </c>
      <c r="B223" s="29" t="s">
        <v>442</v>
      </c>
      <c r="C223" s="29" t="s">
        <v>322</v>
      </c>
      <c r="D223" s="29" t="s">
        <v>2</v>
      </c>
      <c r="E223">
        <v>3</v>
      </c>
      <c r="F223">
        <v>0</v>
      </c>
      <c r="G223">
        <v>2</v>
      </c>
      <c r="H223">
        <v>3</v>
      </c>
      <c r="I223">
        <v>2</v>
      </c>
      <c r="J223">
        <v>1</v>
      </c>
      <c r="K223">
        <v>207</v>
      </c>
      <c r="L223">
        <v>34</v>
      </c>
    </row>
    <row r="224" spans="1:12" hidden="1" x14ac:dyDescent="0.25">
      <c r="A224" s="29" t="s">
        <v>617</v>
      </c>
      <c r="B224" s="29" t="s">
        <v>442</v>
      </c>
      <c r="C224" s="29" t="s">
        <v>322</v>
      </c>
      <c r="D224" s="29" t="s">
        <v>2</v>
      </c>
      <c r="E224">
        <v>7</v>
      </c>
      <c r="F224">
        <v>0</v>
      </c>
      <c r="G224">
        <v>6</v>
      </c>
      <c r="H224">
        <v>19</v>
      </c>
      <c r="I224">
        <v>3</v>
      </c>
      <c r="J224">
        <v>2</v>
      </c>
      <c r="K224">
        <v>231</v>
      </c>
      <c r="L224">
        <v>56</v>
      </c>
    </row>
    <row r="225" spans="1:12" hidden="1" x14ac:dyDescent="0.25">
      <c r="A225" s="29" t="s">
        <v>618</v>
      </c>
      <c r="B225" s="29" t="s">
        <v>442</v>
      </c>
      <c r="C225" s="29" t="s">
        <v>322</v>
      </c>
      <c r="D225" s="29" t="s">
        <v>2</v>
      </c>
      <c r="E225">
        <v>1</v>
      </c>
      <c r="F225">
        <v>0</v>
      </c>
      <c r="G225">
        <v>0</v>
      </c>
      <c r="H225">
        <v>2</v>
      </c>
      <c r="I225">
        <v>0</v>
      </c>
      <c r="J225">
        <v>1</v>
      </c>
      <c r="K225">
        <v>14</v>
      </c>
      <c r="L225">
        <v>12</v>
      </c>
    </row>
    <row r="226" spans="1:12" hidden="1" x14ac:dyDescent="0.25">
      <c r="A226" s="29" t="s">
        <v>619</v>
      </c>
      <c r="B226" s="29" t="s">
        <v>442</v>
      </c>
      <c r="C226" s="29" t="s">
        <v>322</v>
      </c>
      <c r="D226" s="29" t="s">
        <v>2</v>
      </c>
      <c r="E226">
        <v>5</v>
      </c>
      <c r="F226">
        <v>0</v>
      </c>
      <c r="G226">
        <v>2</v>
      </c>
      <c r="H226">
        <v>3</v>
      </c>
      <c r="I226">
        <v>8</v>
      </c>
      <c r="J226">
        <v>3</v>
      </c>
      <c r="K226">
        <v>570</v>
      </c>
      <c r="L226">
        <v>46</v>
      </c>
    </row>
    <row r="227" spans="1:12" hidden="1" x14ac:dyDescent="0.25">
      <c r="A227" s="29" t="s">
        <v>620</v>
      </c>
      <c r="B227" s="29" t="s">
        <v>442</v>
      </c>
      <c r="C227" s="29" t="s">
        <v>322</v>
      </c>
      <c r="D227" s="29" t="s">
        <v>2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105</v>
      </c>
      <c r="L227">
        <v>8</v>
      </c>
    </row>
    <row r="228" spans="1:12" hidden="1" x14ac:dyDescent="0.25">
      <c r="A228" s="29" t="s">
        <v>621</v>
      </c>
      <c r="B228" s="29" t="s">
        <v>442</v>
      </c>
      <c r="C228" s="29" t="s">
        <v>322</v>
      </c>
      <c r="D228" s="29" t="s">
        <v>2</v>
      </c>
      <c r="E228">
        <v>4</v>
      </c>
      <c r="F228">
        <v>0</v>
      </c>
      <c r="G228">
        <v>0</v>
      </c>
      <c r="H228">
        <v>1</v>
      </c>
      <c r="I228">
        <v>1</v>
      </c>
      <c r="J228">
        <v>3</v>
      </c>
      <c r="K228">
        <v>0</v>
      </c>
      <c r="L228">
        <v>44</v>
      </c>
    </row>
    <row r="229" spans="1:12" hidden="1" x14ac:dyDescent="0.25">
      <c r="A229" s="29" t="s">
        <v>622</v>
      </c>
      <c r="B229" s="29" t="s">
        <v>442</v>
      </c>
      <c r="C229" s="29" t="s">
        <v>322</v>
      </c>
      <c r="D229" s="29" t="s">
        <v>2</v>
      </c>
      <c r="E229">
        <v>1</v>
      </c>
      <c r="F229">
        <v>0</v>
      </c>
      <c r="G229">
        <v>0</v>
      </c>
      <c r="H229">
        <v>1</v>
      </c>
      <c r="I229">
        <v>1</v>
      </c>
      <c r="J229">
        <v>0</v>
      </c>
      <c r="K229">
        <v>0</v>
      </c>
      <c r="L229">
        <v>11</v>
      </c>
    </row>
    <row r="230" spans="1:12" hidden="1" x14ac:dyDescent="0.25">
      <c r="A230" s="29" t="s">
        <v>456</v>
      </c>
      <c r="B230" s="29" t="s">
        <v>38</v>
      </c>
      <c r="C230" s="29" t="s">
        <v>322</v>
      </c>
      <c r="D230" s="29" t="s">
        <v>2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7</v>
      </c>
    </row>
    <row r="231" spans="1:12" hidden="1" x14ac:dyDescent="0.25">
      <c r="A231" s="29" t="s">
        <v>623</v>
      </c>
      <c r="B231" s="29" t="s">
        <v>442</v>
      </c>
      <c r="C231" s="29" t="s">
        <v>322</v>
      </c>
      <c r="D231" s="29" t="s">
        <v>2</v>
      </c>
      <c r="E231">
        <v>3</v>
      </c>
      <c r="F231">
        <v>0</v>
      </c>
      <c r="G231">
        <v>2</v>
      </c>
      <c r="H231">
        <v>2</v>
      </c>
      <c r="I231">
        <v>2</v>
      </c>
      <c r="J231">
        <v>1</v>
      </c>
      <c r="K231">
        <v>0</v>
      </c>
      <c r="L231">
        <v>35</v>
      </c>
    </row>
    <row r="232" spans="1:12" hidden="1" x14ac:dyDescent="0.25">
      <c r="A232" s="29" t="s">
        <v>624</v>
      </c>
      <c r="B232" s="29" t="s">
        <v>442</v>
      </c>
      <c r="C232" s="29" t="s">
        <v>322</v>
      </c>
      <c r="D232" s="29" t="s">
        <v>2</v>
      </c>
      <c r="E232">
        <v>1</v>
      </c>
      <c r="F232">
        <v>0</v>
      </c>
      <c r="G232">
        <v>2</v>
      </c>
      <c r="H232">
        <v>2</v>
      </c>
      <c r="I232">
        <v>0</v>
      </c>
      <c r="J232">
        <v>0</v>
      </c>
      <c r="K232">
        <v>27</v>
      </c>
      <c r="L232">
        <v>12</v>
      </c>
    </row>
    <row r="233" spans="1:12" hidden="1" x14ac:dyDescent="0.25">
      <c r="A233" s="29" t="s">
        <v>625</v>
      </c>
      <c r="B233" s="29" t="s">
        <v>442</v>
      </c>
      <c r="C233" s="29" t="s">
        <v>322</v>
      </c>
      <c r="D233" s="29" t="s">
        <v>2</v>
      </c>
      <c r="E233">
        <v>9</v>
      </c>
      <c r="F233">
        <v>0</v>
      </c>
      <c r="G233">
        <v>5</v>
      </c>
      <c r="H233">
        <v>16</v>
      </c>
      <c r="I233">
        <v>2</v>
      </c>
      <c r="J233">
        <v>2</v>
      </c>
      <c r="K233">
        <v>669</v>
      </c>
      <c r="L233">
        <v>88</v>
      </c>
    </row>
    <row r="234" spans="1:12" hidden="1" x14ac:dyDescent="0.25">
      <c r="A234" s="29" t="s">
        <v>626</v>
      </c>
      <c r="B234" s="29" t="s">
        <v>442</v>
      </c>
      <c r="C234" s="29" t="s">
        <v>322</v>
      </c>
      <c r="D234" s="29" t="s">
        <v>2</v>
      </c>
      <c r="E234">
        <v>2</v>
      </c>
      <c r="F234">
        <v>0</v>
      </c>
      <c r="G234">
        <v>2</v>
      </c>
      <c r="H234">
        <v>4</v>
      </c>
      <c r="I234">
        <v>0</v>
      </c>
      <c r="J234">
        <v>1</v>
      </c>
      <c r="K234">
        <v>150</v>
      </c>
      <c r="L234">
        <v>16</v>
      </c>
    </row>
    <row r="235" spans="1:12" hidden="1" x14ac:dyDescent="0.25">
      <c r="A235" s="29" t="s">
        <v>627</v>
      </c>
      <c r="B235" s="29" t="s">
        <v>442</v>
      </c>
      <c r="C235" s="29" t="s">
        <v>322</v>
      </c>
      <c r="D235" s="29" t="s">
        <v>2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4</v>
      </c>
    </row>
    <row r="236" spans="1:12" hidden="1" x14ac:dyDescent="0.25">
      <c r="A236" s="29" t="s">
        <v>628</v>
      </c>
      <c r="B236" s="29" t="s">
        <v>442</v>
      </c>
      <c r="C236" s="29" t="s">
        <v>322</v>
      </c>
      <c r="D236" s="29" t="s">
        <v>2</v>
      </c>
      <c r="E236">
        <v>1</v>
      </c>
      <c r="F236">
        <v>0</v>
      </c>
      <c r="G236">
        <v>0</v>
      </c>
      <c r="H236">
        <v>0</v>
      </c>
      <c r="I236">
        <v>1</v>
      </c>
      <c r="J236">
        <v>1</v>
      </c>
      <c r="K236">
        <v>20</v>
      </c>
      <c r="L236">
        <v>8</v>
      </c>
    </row>
    <row r="237" spans="1:12" hidden="1" x14ac:dyDescent="0.25">
      <c r="A237" s="29" t="s">
        <v>629</v>
      </c>
      <c r="B237" s="29" t="s">
        <v>442</v>
      </c>
      <c r="C237" s="29" t="s">
        <v>322</v>
      </c>
      <c r="D237" s="29" t="s">
        <v>2</v>
      </c>
      <c r="E237">
        <v>5</v>
      </c>
      <c r="F237">
        <v>0</v>
      </c>
      <c r="G237">
        <v>0</v>
      </c>
      <c r="H237">
        <v>2</v>
      </c>
      <c r="I237">
        <v>3</v>
      </c>
      <c r="J237">
        <v>1</v>
      </c>
      <c r="K237">
        <v>0</v>
      </c>
      <c r="L237">
        <v>64</v>
      </c>
    </row>
    <row r="238" spans="1:12" hidden="1" x14ac:dyDescent="0.25">
      <c r="A238" s="29" t="s">
        <v>630</v>
      </c>
      <c r="B238" s="29" t="s">
        <v>442</v>
      </c>
      <c r="C238" s="29" t="s">
        <v>322</v>
      </c>
      <c r="D238" s="29" t="s">
        <v>2</v>
      </c>
      <c r="E238">
        <v>1</v>
      </c>
      <c r="F238">
        <v>0</v>
      </c>
      <c r="G238">
        <v>2</v>
      </c>
      <c r="H238">
        <v>0</v>
      </c>
      <c r="I238">
        <v>0</v>
      </c>
      <c r="J238">
        <v>0</v>
      </c>
      <c r="K238">
        <v>0</v>
      </c>
      <c r="L238">
        <v>9</v>
      </c>
    </row>
    <row r="239" spans="1:12" x14ac:dyDescent="0.25">
      <c r="A239" s="29" t="s">
        <v>102</v>
      </c>
      <c r="B239" s="29" t="s">
        <v>33</v>
      </c>
      <c r="C239" s="29" t="s">
        <v>322</v>
      </c>
      <c r="D239" s="29" t="s">
        <v>4</v>
      </c>
      <c r="E239">
        <v>82</v>
      </c>
      <c r="F239">
        <v>68</v>
      </c>
      <c r="G239">
        <v>32</v>
      </c>
      <c r="H239">
        <v>47</v>
      </c>
      <c r="I239">
        <v>146</v>
      </c>
      <c r="J239">
        <v>58</v>
      </c>
      <c r="K239">
        <v>12929</v>
      </c>
      <c r="L239">
        <v>2032</v>
      </c>
    </row>
    <row r="240" spans="1:12" x14ac:dyDescent="0.25">
      <c r="A240" s="29" t="s">
        <v>106</v>
      </c>
      <c r="B240" s="29" t="s">
        <v>31</v>
      </c>
      <c r="C240" s="29" t="s">
        <v>322</v>
      </c>
      <c r="D240" s="29" t="s">
        <v>4</v>
      </c>
      <c r="E240">
        <v>82</v>
      </c>
      <c r="F240">
        <v>67</v>
      </c>
      <c r="G240">
        <v>46</v>
      </c>
      <c r="H240">
        <v>79</v>
      </c>
      <c r="I240">
        <v>136</v>
      </c>
      <c r="J240">
        <v>75</v>
      </c>
      <c r="K240">
        <v>7422</v>
      </c>
      <c r="L240">
        <v>2070</v>
      </c>
    </row>
    <row r="241" spans="1:12" x14ac:dyDescent="0.25">
      <c r="A241" s="29" t="s">
        <v>226</v>
      </c>
      <c r="B241" s="29" t="s">
        <v>36</v>
      </c>
      <c r="C241" s="29" t="s">
        <v>322</v>
      </c>
      <c r="D241" s="29" t="s">
        <v>4</v>
      </c>
      <c r="E241">
        <v>82</v>
      </c>
      <c r="F241">
        <v>67</v>
      </c>
      <c r="G241">
        <v>26</v>
      </c>
      <c r="H241">
        <v>44</v>
      </c>
      <c r="I241">
        <v>109</v>
      </c>
      <c r="J241">
        <v>31</v>
      </c>
      <c r="K241">
        <v>5506</v>
      </c>
      <c r="L241">
        <v>1974</v>
      </c>
    </row>
    <row r="242" spans="1:12" x14ac:dyDescent="0.25">
      <c r="A242" s="29" t="s">
        <v>222</v>
      </c>
      <c r="B242" s="29" t="s">
        <v>38</v>
      </c>
      <c r="C242" s="29" t="s">
        <v>322</v>
      </c>
      <c r="D242" s="29" t="s">
        <v>4</v>
      </c>
      <c r="E242">
        <v>78</v>
      </c>
      <c r="F242">
        <v>65</v>
      </c>
      <c r="G242">
        <v>25</v>
      </c>
      <c r="H242">
        <v>53</v>
      </c>
      <c r="I242">
        <v>116</v>
      </c>
      <c r="J242">
        <v>23</v>
      </c>
      <c r="K242">
        <v>371</v>
      </c>
      <c r="L242">
        <v>1674</v>
      </c>
    </row>
    <row r="243" spans="1:12" x14ac:dyDescent="0.25">
      <c r="A243" s="29" t="s">
        <v>112</v>
      </c>
      <c r="B243" s="29" t="s">
        <v>36</v>
      </c>
      <c r="C243" s="29" t="s">
        <v>322</v>
      </c>
      <c r="D243" s="29" t="s">
        <v>4</v>
      </c>
      <c r="E243">
        <v>77</v>
      </c>
      <c r="F243">
        <v>63</v>
      </c>
      <c r="G243">
        <v>54</v>
      </c>
      <c r="H243">
        <v>139</v>
      </c>
      <c r="I243">
        <v>110</v>
      </c>
      <c r="J243">
        <v>46</v>
      </c>
      <c r="K243">
        <v>11943</v>
      </c>
      <c r="L243">
        <v>1990</v>
      </c>
    </row>
    <row r="244" spans="1:12" x14ac:dyDescent="0.25">
      <c r="A244" s="29" t="s">
        <v>89</v>
      </c>
      <c r="B244" s="29" t="s">
        <v>33</v>
      </c>
      <c r="C244" s="29" t="s">
        <v>322</v>
      </c>
      <c r="D244" s="29" t="s">
        <v>4</v>
      </c>
      <c r="E244">
        <v>71</v>
      </c>
      <c r="F244">
        <v>62</v>
      </c>
      <c r="G244">
        <v>36</v>
      </c>
      <c r="H244">
        <v>58</v>
      </c>
      <c r="I244">
        <v>120</v>
      </c>
      <c r="J244">
        <v>55</v>
      </c>
      <c r="K244">
        <v>6198</v>
      </c>
      <c r="L244">
        <v>1899</v>
      </c>
    </row>
    <row r="245" spans="1:12" x14ac:dyDescent="0.25">
      <c r="A245" s="29" t="s">
        <v>103</v>
      </c>
      <c r="B245" s="29" t="s">
        <v>42</v>
      </c>
      <c r="C245" s="29" t="s">
        <v>322</v>
      </c>
      <c r="D245" s="29" t="s">
        <v>4</v>
      </c>
      <c r="E245">
        <v>82</v>
      </c>
      <c r="F245">
        <v>60</v>
      </c>
      <c r="G245">
        <v>54</v>
      </c>
      <c r="H245">
        <v>127</v>
      </c>
      <c r="I245">
        <v>128</v>
      </c>
      <c r="J245">
        <v>17</v>
      </c>
      <c r="K245">
        <v>13557</v>
      </c>
      <c r="L245">
        <v>2201</v>
      </c>
    </row>
    <row r="246" spans="1:12" x14ac:dyDescent="0.25">
      <c r="A246" s="29" t="s">
        <v>110</v>
      </c>
      <c r="B246" s="29" t="s">
        <v>33</v>
      </c>
      <c r="C246" s="29" t="s">
        <v>322</v>
      </c>
      <c r="D246" s="29" t="s">
        <v>4</v>
      </c>
      <c r="E246">
        <v>82</v>
      </c>
      <c r="F246">
        <v>59</v>
      </c>
      <c r="G246">
        <v>82</v>
      </c>
      <c r="H246">
        <v>111</v>
      </c>
      <c r="I246">
        <v>90</v>
      </c>
      <c r="J246">
        <v>44</v>
      </c>
      <c r="K246">
        <v>13021</v>
      </c>
      <c r="L246">
        <v>1977</v>
      </c>
    </row>
    <row r="247" spans="1:12" x14ac:dyDescent="0.25">
      <c r="A247" s="29" t="s">
        <v>152</v>
      </c>
      <c r="B247" s="29" t="s">
        <v>38</v>
      </c>
      <c r="C247" s="29" t="s">
        <v>322</v>
      </c>
      <c r="D247" s="29" t="s">
        <v>4</v>
      </c>
      <c r="E247">
        <v>76</v>
      </c>
      <c r="F247">
        <v>59</v>
      </c>
      <c r="G247">
        <v>36</v>
      </c>
      <c r="H247">
        <v>79</v>
      </c>
      <c r="I247">
        <v>73</v>
      </c>
      <c r="J247">
        <v>35</v>
      </c>
      <c r="K247">
        <v>1669</v>
      </c>
      <c r="L247">
        <v>1550</v>
      </c>
    </row>
    <row r="248" spans="1:12" x14ac:dyDescent="0.25">
      <c r="A248" s="29" t="s">
        <v>159</v>
      </c>
      <c r="B248" s="29" t="s">
        <v>31</v>
      </c>
      <c r="C248" s="29" t="s">
        <v>322</v>
      </c>
      <c r="D248" s="29" t="s">
        <v>4</v>
      </c>
      <c r="E248">
        <v>78</v>
      </c>
      <c r="F248">
        <v>57</v>
      </c>
      <c r="G248">
        <v>30</v>
      </c>
      <c r="H248">
        <v>92</v>
      </c>
      <c r="I248">
        <v>124</v>
      </c>
      <c r="J248">
        <v>67</v>
      </c>
      <c r="K248">
        <v>8502</v>
      </c>
      <c r="L248">
        <v>1919</v>
      </c>
    </row>
    <row r="249" spans="1:12" x14ac:dyDescent="0.25">
      <c r="A249" s="29" t="s">
        <v>131</v>
      </c>
      <c r="B249" s="29" t="s">
        <v>31</v>
      </c>
      <c r="C249" s="29" t="s">
        <v>322</v>
      </c>
      <c r="D249" s="29" t="s">
        <v>4</v>
      </c>
      <c r="E249">
        <v>68</v>
      </c>
      <c r="F249">
        <v>57</v>
      </c>
      <c r="G249">
        <v>22</v>
      </c>
      <c r="H249">
        <v>40</v>
      </c>
      <c r="I249">
        <v>79</v>
      </c>
      <c r="J249">
        <v>20</v>
      </c>
      <c r="K249">
        <v>758</v>
      </c>
      <c r="L249">
        <v>1543</v>
      </c>
    </row>
    <row r="250" spans="1:12" x14ac:dyDescent="0.25">
      <c r="A250" s="29" t="s">
        <v>99</v>
      </c>
      <c r="B250" s="29" t="s">
        <v>36</v>
      </c>
      <c r="C250" s="29" t="s">
        <v>322</v>
      </c>
      <c r="D250" s="29" t="s">
        <v>4</v>
      </c>
      <c r="E250">
        <v>82</v>
      </c>
      <c r="F250">
        <v>56</v>
      </c>
      <c r="G250">
        <v>35</v>
      </c>
      <c r="H250">
        <v>26</v>
      </c>
      <c r="I250">
        <v>101</v>
      </c>
      <c r="J250">
        <v>42</v>
      </c>
      <c r="K250">
        <v>10999</v>
      </c>
      <c r="L250">
        <v>2008</v>
      </c>
    </row>
    <row r="251" spans="1:12" x14ac:dyDescent="0.25">
      <c r="A251" s="29" t="s">
        <v>104</v>
      </c>
      <c r="B251" s="29" t="s">
        <v>31</v>
      </c>
      <c r="C251" s="29" t="s">
        <v>322</v>
      </c>
      <c r="D251" s="29" t="s">
        <v>4</v>
      </c>
      <c r="E251">
        <v>78</v>
      </c>
      <c r="F251">
        <v>54</v>
      </c>
      <c r="G251">
        <v>22</v>
      </c>
      <c r="H251">
        <v>48</v>
      </c>
      <c r="I251">
        <v>164</v>
      </c>
      <c r="J251">
        <v>54</v>
      </c>
      <c r="K251">
        <v>10910</v>
      </c>
      <c r="L251">
        <v>2007</v>
      </c>
    </row>
    <row r="252" spans="1:12" x14ac:dyDescent="0.25">
      <c r="A252" s="29" t="s">
        <v>123</v>
      </c>
      <c r="B252" s="29" t="s">
        <v>36</v>
      </c>
      <c r="C252" s="29" t="s">
        <v>322</v>
      </c>
      <c r="D252" s="29" t="s">
        <v>4</v>
      </c>
      <c r="E252">
        <v>75</v>
      </c>
      <c r="F252">
        <v>53</v>
      </c>
      <c r="G252">
        <v>24</v>
      </c>
      <c r="H252">
        <v>80</v>
      </c>
      <c r="I252">
        <v>120</v>
      </c>
      <c r="J252">
        <v>30</v>
      </c>
      <c r="K252">
        <v>13716</v>
      </c>
      <c r="L252">
        <v>1835</v>
      </c>
    </row>
    <row r="253" spans="1:12" x14ac:dyDescent="0.25">
      <c r="A253" s="29" t="s">
        <v>167</v>
      </c>
      <c r="B253" s="29" t="s">
        <v>42</v>
      </c>
      <c r="C253" s="29" t="s">
        <v>322</v>
      </c>
      <c r="D253" s="29" t="s">
        <v>4</v>
      </c>
      <c r="E253">
        <v>76</v>
      </c>
      <c r="F253">
        <v>52</v>
      </c>
      <c r="G253">
        <v>14</v>
      </c>
      <c r="H253">
        <v>48</v>
      </c>
      <c r="I253">
        <v>84</v>
      </c>
      <c r="J253">
        <v>34</v>
      </c>
      <c r="K253">
        <v>5203</v>
      </c>
      <c r="L253">
        <v>1642</v>
      </c>
    </row>
    <row r="254" spans="1:12" x14ac:dyDescent="0.25">
      <c r="A254" s="29" t="s">
        <v>127</v>
      </c>
      <c r="B254" s="29" t="s">
        <v>38</v>
      </c>
      <c r="C254" s="29" t="s">
        <v>322</v>
      </c>
      <c r="D254" s="29" t="s">
        <v>4</v>
      </c>
      <c r="E254">
        <v>82</v>
      </c>
      <c r="F254">
        <v>52</v>
      </c>
      <c r="G254">
        <v>32</v>
      </c>
      <c r="H254">
        <v>51</v>
      </c>
      <c r="I254">
        <v>103</v>
      </c>
      <c r="J254">
        <v>39</v>
      </c>
      <c r="K254">
        <v>1833</v>
      </c>
      <c r="L254">
        <v>1847</v>
      </c>
    </row>
    <row r="255" spans="1:12" x14ac:dyDescent="0.25">
      <c r="A255" s="29" t="s">
        <v>90</v>
      </c>
      <c r="B255" s="29" t="s">
        <v>33</v>
      </c>
      <c r="C255" s="29" t="s">
        <v>322</v>
      </c>
      <c r="D255" s="29" t="s">
        <v>4</v>
      </c>
      <c r="E255">
        <v>79</v>
      </c>
      <c r="F255">
        <v>51</v>
      </c>
      <c r="G255">
        <v>56</v>
      </c>
      <c r="H255">
        <v>109</v>
      </c>
      <c r="I255">
        <v>108</v>
      </c>
      <c r="J255">
        <v>53</v>
      </c>
      <c r="K255">
        <v>12274</v>
      </c>
      <c r="L255">
        <v>2001</v>
      </c>
    </row>
    <row r="256" spans="1:12" x14ac:dyDescent="0.25">
      <c r="A256" s="29" t="s">
        <v>97</v>
      </c>
      <c r="B256" s="29" t="s">
        <v>38</v>
      </c>
      <c r="C256" s="29" t="s">
        <v>322</v>
      </c>
      <c r="D256" s="29" t="s">
        <v>4</v>
      </c>
      <c r="E256">
        <v>78</v>
      </c>
      <c r="F256">
        <v>51</v>
      </c>
      <c r="G256">
        <v>34</v>
      </c>
      <c r="H256">
        <v>78</v>
      </c>
      <c r="I256">
        <v>138</v>
      </c>
      <c r="J256">
        <v>14</v>
      </c>
      <c r="K256">
        <v>14045</v>
      </c>
      <c r="L256">
        <v>2089</v>
      </c>
    </row>
    <row r="257" spans="1:12" x14ac:dyDescent="0.25">
      <c r="A257" s="29" t="s">
        <v>290</v>
      </c>
      <c r="B257" s="29" t="s">
        <v>38</v>
      </c>
      <c r="C257" s="29" t="s">
        <v>322</v>
      </c>
      <c r="D257" s="29" t="s">
        <v>4</v>
      </c>
      <c r="E257">
        <v>82</v>
      </c>
      <c r="F257">
        <v>50</v>
      </c>
      <c r="G257">
        <v>41</v>
      </c>
      <c r="H257">
        <v>136</v>
      </c>
      <c r="I257">
        <v>112</v>
      </c>
      <c r="J257">
        <v>22</v>
      </c>
      <c r="K257">
        <v>9004</v>
      </c>
      <c r="L257">
        <v>1953</v>
      </c>
    </row>
    <row r="258" spans="1:12" x14ac:dyDescent="0.25">
      <c r="A258" s="29" t="s">
        <v>94</v>
      </c>
      <c r="B258" s="29" t="s">
        <v>31</v>
      </c>
      <c r="C258" s="29" t="s">
        <v>322</v>
      </c>
      <c r="D258" s="29" t="s">
        <v>4</v>
      </c>
      <c r="E258">
        <v>69</v>
      </c>
      <c r="F258">
        <v>45</v>
      </c>
      <c r="G258">
        <v>112</v>
      </c>
      <c r="H258">
        <v>147</v>
      </c>
      <c r="I258">
        <v>100</v>
      </c>
      <c r="J258">
        <v>34</v>
      </c>
      <c r="K258">
        <v>5276</v>
      </c>
      <c r="L258">
        <v>1679</v>
      </c>
    </row>
    <row r="259" spans="1:12" x14ac:dyDescent="0.25">
      <c r="A259" s="29" t="s">
        <v>140</v>
      </c>
      <c r="B259" s="29" t="s">
        <v>33</v>
      </c>
      <c r="C259" s="29" t="s">
        <v>322</v>
      </c>
      <c r="D259" s="29" t="s">
        <v>4</v>
      </c>
      <c r="E259">
        <v>82</v>
      </c>
      <c r="F259">
        <v>44</v>
      </c>
      <c r="G259">
        <v>64</v>
      </c>
      <c r="H259">
        <v>83</v>
      </c>
      <c r="I259">
        <v>80</v>
      </c>
      <c r="J259">
        <v>31</v>
      </c>
      <c r="K259">
        <v>2468</v>
      </c>
      <c r="L259">
        <v>1766</v>
      </c>
    </row>
    <row r="260" spans="1:12" x14ac:dyDescent="0.25">
      <c r="A260" s="29" t="s">
        <v>333</v>
      </c>
      <c r="B260" s="29" t="s">
        <v>42</v>
      </c>
      <c r="C260" s="29" t="s">
        <v>322</v>
      </c>
      <c r="D260" s="29" t="s">
        <v>4</v>
      </c>
      <c r="E260">
        <v>81</v>
      </c>
      <c r="F260">
        <v>44</v>
      </c>
      <c r="G260">
        <v>8</v>
      </c>
      <c r="H260">
        <v>21</v>
      </c>
      <c r="I260">
        <v>62</v>
      </c>
      <c r="J260">
        <v>20</v>
      </c>
      <c r="K260">
        <v>240</v>
      </c>
      <c r="L260">
        <v>1301</v>
      </c>
    </row>
    <row r="261" spans="1:12" x14ac:dyDescent="0.25">
      <c r="A261" s="29" t="s">
        <v>119</v>
      </c>
      <c r="B261" s="29" t="s">
        <v>33</v>
      </c>
      <c r="C261" s="29" t="s">
        <v>322</v>
      </c>
      <c r="D261" s="29" t="s">
        <v>4</v>
      </c>
      <c r="E261">
        <v>82</v>
      </c>
      <c r="F261">
        <v>42</v>
      </c>
      <c r="G261">
        <v>44</v>
      </c>
      <c r="H261">
        <v>160</v>
      </c>
      <c r="I261">
        <v>79</v>
      </c>
      <c r="J261">
        <v>29</v>
      </c>
      <c r="K261">
        <v>8210</v>
      </c>
      <c r="L261">
        <v>1942</v>
      </c>
    </row>
    <row r="262" spans="1:12" hidden="1" x14ac:dyDescent="0.25">
      <c r="A262" s="29" t="s">
        <v>631</v>
      </c>
      <c r="B262" s="29" t="s">
        <v>442</v>
      </c>
      <c r="C262" s="29" t="s">
        <v>322</v>
      </c>
      <c r="D262" s="29" t="s">
        <v>4</v>
      </c>
      <c r="E262">
        <v>82</v>
      </c>
      <c r="F262">
        <v>42</v>
      </c>
      <c r="G262">
        <v>28</v>
      </c>
      <c r="H262">
        <v>167</v>
      </c>
      <c r="I262">
        <v>138</v>
      </c>
      <c r="J262">
        <v>41</v>
      </c>
      <c r="K262">
        <v>11653</v>
      </c>
      <c r="L262">
        <v>1927</v>
      </c>
    </row>
    <row r="263" spans="1:12" x14ac:dyDescent="0.25">
      <c r="A263" s="29" t="s">
        <v>91</v>
      </c>
      <c r="B263" s="29" t="s">
        <v>36</v>
      </c>
      <c r="C263" s="29" t="s">
        <v>322</v>
      </c>
      <c r="D263" s="29" t="s">
        <v>4</v>
      </c>
      <c r="E263">
        <v>80</v>
      </c>
      <c r="F263">
        <v>42</v>
      </c>
      <c r="G263">
        <v>20</v>
      </c>
      <c r="H263">
        <v>95</v>
      </c>
      <c r="I263">
        <v>104</v>
      </c>
      <c r="J263">
        <v>21</v>
      </c>
      <c r="K263">
        <v>3292</v>
      </c>
      <c r="L263">
        <v>1794</v>
      </c>
    </row>
    <row r="264" spans="1:12" x14ac:dyDescent="0.25">
      <c r="A264" s="29" t="s">
        <v>203</v>
      </c>
      <c r="B264" s="29" t="s">
        <v>36</v>
      </c>
      <c r="C264" s="29" t="s">
        <v>322</v>
      </c>
      <c r="D264" s="29" t="s">
        <v>4</v>
      </c>
      <c r="E264">
        <v>74</v>
      </c>
      <c r="F264">
        <v>42</v>
      </c>
      <c r="G264">
        <v>40</v>
      </c>
      <c r="H264">
        <v>170</v>
      </c>
      <c r="I264">
        <v>123</v>
      </c>
      <c r="J264">
        <v>17</v>
      </c>
      <c r="K264">
        <v>10416</v>
      </c>
      <c r="L264">
        <v>1602</v>
      </c>
    </row>
    <row r="265" spans="1:12" x14ac:dyDescent="0.25">
      <c r="A265" s="29" t="s">
        <v>271</v>
      </c>
      <c r="B265" s="29" t="s">
        <v>36</v>
      </c>
      <c r="C265" s="29" t="s">
        <v>322</v>
      </c>
      <c r="D265" s="29" t="s">
        <v>4</v>
      </c>
      <c r="E265">
        <v>82</v>
      </c>
      <c r="F265">
        <v>41</v>
      </c>
      <c r="G265">
        <v>20</v>
      </c>
      <c r="H265">
        <v>148</v>
      </c>
      <c r="I265">
        <v>169</v>
      </c>
      <c r="J265">
        <v>26</v>
      </c>
      <c r="K265">
        <v>12698</v>
      </c>
      <c r="L265">
        <v>1981</v>
      </c>
    </row>
    <row r="266" spans="1:12" x14ac:dyDescent="0.25">
      <c r="A266" s="29" t="s">
        <v>258</v>
      </c>
      <c r="B266" s="29" t="s">
        <v>36</v>
      </c>
      <c r="C266" s="29" t="s">
        <v>322</v>
      </c>
      <c r="D266" s="29" t="s">
        <v>4</v>
      </c>
      <c r="E266">
        <v>82</v>
      </c>
      <c r="F266">
        <v>41</v>
      </c>
      <c r="G266">
        <v>53</v>
      </c>
      <c r="H266">
        <v>165</v>
      </c>
      <c r="I266">
        <v>64</v>
      </c>
      <c r="J266">
        <v>35</v>
      </c>
      <c r="K266">
        <v>4799</v>
      </c>
      <c r="L266">
        <v>1586</v>
      </c>
    </row>
    <row r="267" spans="1:12" x14ac:dyDescent="0.25">
      <c r="A267" s="29" t="s">
        <v>209</v>
      </c>
      <c r="B267" s="29" t="s">
        <v>42</v>
      </c>
      <c r="C267" s="29" t="s">
        <v>322</v>
      </c>
      <c r="D267" s="29" t="s">
        <v>4</v>
      </c>
      <c r="E267">
        <v>73</v>
      </c>
      <c r="F267">
        <v>41</v>
      </c>
      <c r="G267">
        <v>48</v>
      </c>
      <c r="H267">
        <v>206</v>
      </c>
      <c r="I267">
        <v>111</v>
      </c>
      <c r="J267">
        <v>12</v>
      </c>
      <c r="K267">
        <v>12106</v>
      </c>
      <c r="L267">
        <v>1934</v>
      </c>
    </row>
    <row r="268" spans="1:12" x14ac:dyDescent="0.25">
      <c r="A268" s="29" t="s">
        <v>309</v>
      </c>
      <c r="B268" s="29" t="s">
        <v>31</v>
      </c>
      <c r="C268" s="29" t="s">
        <v>322</v>
      </c>
      <c r="D268" s="29" t="s">
        <v>4</v>
      </c>
      <c r="E268">
        <v>79</v>
      </c>
      <c r="F268">
        <v>40</v>
      </c>
      <c r="G268">
        <v>38</v>
      </c>
      <c r="H268">
        <v>90</v>
      </c>
      <c r="I268">
        <v>64</v>
      </c>
      <c r="J268">
        <v>21</v>
      </c>
      <c r="K268">
        <v>68</v>
      </c>
      <c r="L268">
        <v>1213</v>
      </c>
    </row>
    <row r="269" spans="1:12" x14ac:dyDescent="0.25">
      <c r="A269" s="29" t="s">
        <v>220</v>
      </c>
      <c r="B269" s="29" t="s">
        <v>36</v>
      </c>
      <c r="C269" s="29" t="s">
        <v>322</v>
      </c>
      <c r="D269" s="29" t="s">
        <v>4</v>
      </c>
      <c r="E269">
        <v>82</v>
      </c>
      <c r="F269">
        <v>38</v>
      </c>
      <c r="G269">
        <v>71</v>
      </c>
      <c r="H269">
        <v>69</v>
      </c>
      <c r="I269">
        <v>121</v>
      </c>
      <c r="J269">
        <v>40</v>
      </c>
      <c r="K269">
        <v>11029</v>
      </c>
      <c r="L269">
        <v>1918</v>
      </c>
    </row>
    <row r="270" spans="1:12" x14ac:dyDescent="0.25">
      <c r="A270" s="29" t="s">
        <v>107</v>
      </c>
      <c r="B270" s="29" t="s">
        <v>38</v>
      </c>
      <c r="C270" s="29" t="s">
        <v>322</v>
      </c>
      <c r="D270" s="29" t="s">
        <v>4</v>
      </c>
      <c r="E270">
        <v>82</v>
      </c>
      <c r="F270">
        <v>38</v>
      </c>
      <c r="G270">
        <v>63</v>
      </c>
      <c r="H270">
        <v>93</v>
      </c>
      <c r="I270">
        <v>161</v>
      </c>
      <c r="J270">
        <v>50</v>
      </c>
      <c r="K270">
        <v>15255</v>
      </c>
      <c r="L270">
        <v>2033</v>
      </c>
    </row>
    <row r="271" spans="1:12" x14ac:dyDescent="0.25">
      <c r="A271" s="29" t="s">
        <v>280</v>
      </c>
      <c r="B271" s="29" t="s">
        <v>38</v>
      </c>
      <c r="C271" s="29" t="s">
        <v>322</v>
      </c>
      <c r="D271" s="29" t="s">
        <v>4</v>
      </c>
      <c r="E271">
        <v>77</v>
      </c>
      <c r="F271">
        <v>37</v>
      </c>
      <c r="G271">
        <v>16</v>
      </c>
      <c r="H271">
        <v>58</v>
      </c>
      <c r="I271">
        <v>92</v>
      </c>
      <c r="J271">
        <v>32</v>
      </c>
      <c r="K271">
        <v>3519</v>
      </c>
      <c r="L271">
        <v>1738</v>
      </c>
    </row>
    <row r="272" spans="1:12" x14ac:dyDescent="0.25">
      <c r="A272" s="29" t="s">
        <v>339</v>
      </c>
      <c r="B272" s="29" t="s">
        <v>33</v>
      </c>
      <c r="C272" s="29" t="s">
        <v>322</v>
      </c>
      <c r="D272" s="29" t="s">
        <v>4</v>
      </c>
      <c r="E272">
        <v>61</v>
      </c>
      <c r="F272">
        <v>37</v>
      </c>
      <c r="G272">
        <v>8</v>
      </c>
      <c r="H272">
        <v>64</v>
      </c>
      <c r="I272">
        <v>127</v>
      </c>
      <c r="J272">
        <v>23</v>
      </c>
      <c r="K272">
        <v>10295</v>
      </c>
      <c r="L272">
        <v>1497</v>
      </c>
    </row>
    <row r="273" spans="1:12" hidden="1" x14ac:dyDescent="0.25">
      <c r="A273" s="29" t="s">
        <v>632</v>
      </c>
      <c r="B273" s="29" t="s">
        <v>442</v>
      </c>
      <c r="C273" s="29" t="s">
        <v>322</v>
      </c>
      <c r="D273" s="29" t="s">
        <v>4</v>
      </c>
      <c r="E273">
        <v>80</v>
      </c>
      <c r="F273">
        <v>37</v>
      </c>
      <c r="G273">
        <v>62</v>
      </c>
      <c r="H273">
        <v>180</v>
      </c>
      <c r="I273">
        <v>99</v>
      </c>
      <c r="J273">
        <v>48</v>
      </c>
      <c r="K273">
        <v>11736</v>
      </c>
      <c r="L273">
        <v>1628</v>
      </c>
    </row>
    <row r="274" spans="1:12" hidden="1" x14ac:dyDescent="0.25">
      <c r="A274" s="29" t="s">
        <v>633</v>
      </c>
      <c r="B274" s="29" t="s">
        <v>442</v>
      </c>
      <c r="C274" s="29" t="s">
        <v>322</v>
      </c>
      <c r="D274" s="29" t="s">
        <v>4</v>
      </c>
      <c r="E274">
        <v>82</v>
      </c>
      <c r="F274">
        <v>36</v>
      </c>
      <c r="G274">
        <v>48</v>
      </c>
      <c r="H274">
        <v>68</v>
      </c>
      <c r="I274">
        <v>119</v>
      </c>
      <c r="J274">
        <v>32</v>
      </c>
      <c r="K274">
        <v>12772</v>
      </c>
      <c r="L274">
        <v>1757</v>
      </c>
    </row>
    <row r="275" spans="1:12" hidden="1" x14ac:dyDescent="0.25">
      <c r="A275" s="29" t="s">
        <v>634</v>
      </c>
      <c r="B275" s="29" t="s">
        <v>442</v>
      </c>
      <c r="C275" s="29" t="s">
        <v>322</v>
      </c>
      <c r="D275" s="29" t="s">
        <v>4</v>
      </c>
      <c r="E275">
        <v>76</v>
      </c>
      <c r="F275">
        <v>36</v>
      </c>
      <c r="G275">
        <v>16</v>
      </c>
      <c r="H275">
        <v>41</v>
      </c>
      <c r="I275">
        <v>121</v>
      </c>
      <c r="J275">
        <v>57</v>
      </c>
      <c r="K275">
        <v>8629</v>
      </c>
      <c r="L275">
        <v>1690</v>
      </c>
    </row>
    <row r="276" spans="1:12" x14ac:dyDescent="0.25">
      <c r="A276" s="29" t="s">
        <v>108</v>
      </c>
      <c r="B276" s="29" t="s">
        <v>42</v>
      </c>
      <c r="C276" s="29" t="s">
        <v>322</v>
      </c>
      <c r="D276" s="29" t="s">
        <v>4</v>
      </c>
      <c r="E276">
        <v>78</v>
      </c>
      <c r="F276">
        <v>35</v>
      </c>
      <c r="G276">
        <v>26</v>
      </c>
      <c r="H276">
        <v>114</v>
      </c>
      <c r="I276">
        <v>154</v>
      </c>
      <c r="J276">
        <v>16</v>
      </c>
      <c r="K276">
        <v>8984</v>
      </c>
      <c r="L276">
        <v>1816</v>
      </c>
    </row>
    <row r="277" spans="1:12" x14ac:dyDescent="0.25">
      <c r="A277" s="29" t="s">
        <v>254</v>
      </c>
      <c r="B277" s="29" t="s">
        <v>31</v>
      </c>
      <c r="C277" s="29" t="s">
        <v>322</v>
      </c>
      <c r="D277" s="29" t="s">
        <v>4</v>
      </c>
      <c r="E277">
        <v>82</v>
      </c>
      <c r="F277">
        <v>35</v>
      </c>
      <c r="G277">
        <v>13</v>
      </c>
      <c r="H277">
        <v>120</v>
      </c>
      <c r="I277">
        <v>141</v>
      </c>
      <c r="J277">
        <v>54</v>
      </c>
      <c r="K277">
        <v>9369</v>
      </c>
      <c r="L277">
        <v>1854</v>
      </c>
    </row>
    <row r="278" spans="1:12" x14ac:dyDescent="0.25">
      <c r="A278" s="29" t="s">
        <v>130</v>
      </c>
      <c r="B278" s="29" t="s">
        <v>33</v>
      </c>
      <c r="C278" s="29" t="s">
        <v>322</v>
      </c>
      <c r="D278" s="29" t="s">
        <v>4</v>
      </c>
      <c r="E278">
        <v>81</v>
      </c>
      <c r="F278">
        <v>34</v>
      </c>
      <c r="G278">
        <v>46</v>
      </c>
      <c r="H278">
        <v>75</v>
      </c>
      <c r="I278">
        <v>117</v>
      </c>
      <c r="J278">
        <v>38</v>
      </c>
      <c r="K278">
        <v>14028</v>
      </c>
      <c r="L278">
        <v>1910</v>
      </c>
    </row>
    <row r="279" spans="1:12" hidden="1" x14ac:dyDescent="0.25">
      <c r="A279" s="29" t="s">
        <v>635</v>
      </c>
      <c r="B279" s="29" t="s">
        <v>442</v>
      </c>
      <c r="C279" s="29" t="s">
        <v>322</v>
      </c>
      <c r="D279" s="29" t="s">
        <v>4</v>
      </c>
      <c r="E279">
        <v>70</v>
      </c>
      <c r="F279">
        <v>34</v>
      </c>
      <c r="G279">
        <v>68</v>
      </c>
      <c r="H279">
        <v>157</v>
      </c>
      <c r="I279">
        <v>203</v>
      </c>
      <c r="J279">
        <v>31</v>
      </c>
      <c r="K279">
        <v>11243</v>
      </c>
      <c r="L279">
        <v>1699</v>
      </c>
    </row>
    <row r="280" spans="1:12" x14ac:dyDescent="0.25">
      <c r="A280" s="29" t="s">
        <v>109</v>
      </c>
      <c r="B280" s="29" t="s">
        <v>33</v>
      </c>
      <c r="C280" s="29" t="s">
        <v>322</v>
      </c>
      <c r="D280" s="29" t="s">
        <v>4</v>
      </c>
      <c r="E280">
        <v>66</v>
      </c>
      <c r="F280">
        <v>33</v>
      </c>
      <c r="G280">
        <v>38</v>
      </c>
      <c r="H280">
        <v>78</v>
      </c>
      <c r="I280">
        <v>74</v>
      </c>
      <c r="J280">
        <v>29</v>
      </c>
      <c r="K280">
        <v>573</v>
      </c>
      <c r="L280">
        <v>1457</v>
      </c>
    </row>
    <row r="281" spans="1:12" hidden="1" x14ac:dyDescent="0.25">
      <c r="A281" s="29" t="s">
        <v>636</v>
      </c>
      <c r="B281" s="29" t="s">
        <v>442</v>
      </c>
      <c r="C281" s="29" t="s">
        <v>322</v>
      </c>
      <c r="D281" s="29" t="s">
        <v>4</v>
      </c>
      <c r="E281">
        <v>81</v>
      </c>
      <c r="F281">
        <v>33</v>
      </c>
      <c r="G281">
        <v>28</v>
      </c>
      <c r="H281">
        <v>143</v>
      </c>
      <c r="I281">
        <v>152</v>
      </c>
      <c r="J281">
        <v>32</v>
      </c>
      <c r="K281">
        <v>13072</v>
      </c>
      <c r="L281">
        <v>1728</v>
      </c>
    </row>
    <row r="282" spans="1:12" hidden="1" x14ac:dyDescent="0.25">
      <c r="A282" s="29" t="s">
        <v>637</v>
      </c>
      <c r="B282" s="29" t="s">
        <v>442</v>
      </c>
      <c r="C282" s="29" t="s">
        <v>322</v>
      </c>
      <c r="D282" s="29" t="s">
        <v>4</v>
      </c>
      <c r="E282">
        <v>81</v>
      </c>
      <c r="F282">
        <v>32</v>
      </c>
      <c r="G282">
        <v>34</v>
      </c>
      <c r="H282">
        <v>26</v>
      </c>
      <c r="I282">
        <v>174</v>
      </c>
      <c r="J282">
        <v>20</v>
      </c>
      <c r="K282">
        <v>13683</v>
      </c>
      <c r="L282">
        <v>1826</v>
      </c>
    </row>
    <row r="283" spans="1:12" x14ac:dyDescent="0.25">
      <c r="A283" s="29" t="s">
        <v>260</v>
      </c>
      <c r="B283" s="29" t="s">
        <v>42</v>
      </c>
      <c r="C283" s="29" t="s">
        <v>322</v>
      </c>
      <c r="D283" s="29" t="s">
        <v>4</v>
      </c>
      <c r="E283">
        <v>79</v>
      </c>
      <c r="F283">
        <v>32</v>
      </c>
      <c r="G283">
        <v>21</v>
      </c>
      <c r="H283">
        <v>81</v>
      </c>
      <c r="I283">
        <v>69</v>
      </c>
      <c r="J283">
        <v>50</v>
      </c>
      <c r="K283">
        <v>395</v>
      </c>
      <c r="L283">
        <v>1490</v>
      </c>
    </row>
    <row r="284" spans="1:12" x14ac:dyDescent="0.25">
      <c r="A284" s="29" t="s">
        <v>368</v>
      </c>
      <c r="B284" s="29" t="s">
        <v>38</v>
      </c>
      <c r="C284" s="29" t="s">
        <v>322</v>
      </c>
      <c r="D284" s="29" t="s">
        <v>4</v>
      </c>
      <c r="E284">
        <v>68</v>
      </c>
      <c r="F284">
        <v>32</v>
      </c>
      <c r="G284">
        <v>14</v>
      </c>
      <c r="H284">
        <v>113</v>
      </c>
      <c r="I284">
        <v>86</v>
      </c>
      <c r="J284">
        <v>25</v>
      </c>
      <c r="K284">
        <v>446</v>
      </c>
      <c r="L284">
        <v>1252</v>
      </c>
    </row>
    <row r="285" spans="1:12" x14ac:dyDescent="0.25">
      <c r="A285" s="29" t="s">
        <v>418</v>
      </c>
      <c r="B285" s="29" t="s">
        <v>42</v>
      </c>
      <c r="C285" s="29" t="s">
        <v>322</v>
      </c>
      <c r="D285" s="29" t="s">
        <v>4</v>
      </c>
      <c r="E285">
        <v>44</v>
      </c>
      <c r="F285">
        <v>32</v>
      </c>
      <c r="G285">
        <v>6</v>
      </c>
      <c r="H285">
        <v>27</v>
      </c>
      <c r="I285">
        <v>84</v>
      </c>
      <c r="J285">
        <v>33</v>
      </c>
      <c r="K285">
        <v>7180</v>
      </c>
      <c r="L285">
        <v>1028</v>
      </c>
    </row>
    <row r="286" spans="1:12" x14ac:dyDescent="0.25">
      <c r="A286" s="29" t="s">
        <v>340</v>
      </c>
      <c r="B286" s="29" t="s">
        <v>38</v>
      </c>
      <c r="C286" s="29" t="s">
        <v>322</v>
      </c>
      <c r="D286" s="29" t="s">
        <v>4</v>
      </c>
      <c r="E286">
        <v>80</v>
      </c>
      <c r="F286">
        <v>32</v>
      </c>
      <c r="G286">
        <v>42</v>
      </c>
      <c r="H286">
        <v>96</v>
      </c>
      <c r="I286">
        <v>83</v>
      </c>
      <c r="J286">
        <v>20</v>
      </c>
      <c r="K286">
        <v>5788</v>
      </c>
      <c r="L286">
        <v>1638</v>
      </c>
    </row>
    <row r="287" spans="1:12" x14ac:dyDescent="0.25">
      <c r="A287" s="29" t="s">
        <v>101</v>
      </c>
      <c r="B287" s="29" t="s">
        <v>31</v>
      </c>
      <c r="C287" s="29" t="s">
        <v>322</v>
      </c>
      <c r="D287" s="29" t="s">
        <v>4</v>
      </c>
      <c r="E287">
        <v>67</v>
      </c>
      <c r="F287">
        <v>32</v>
      </c>
      <c r="G287">
        <v>28</v>
      </c>
      <c r="H287">
        <v>21</v>
      </c>
      <c r="I287">
        <v>108</v>
      </c>
      <c r="J287">
        <v>27</v>
      </c>
      <c r="K287">
        <v>9619</v>
      </c>
      <c r="L287">
        <v>1665</v>
      </c>
    </row>
    <row r="288" spans="1:12" x14ac:dyDescent="0.25">
      <c r="A288" s="29" t="s">
        <v>343</v>
      </c>
      <c r="B288" s="29" t="s">
        <v>42</v>
      </c>
      <c r="C288" s="29" t="s">
        <v>322</v>
      </c>
      <c r="D288" s="29" t="s">
        <v>4</v>
      </c>
      <c r="E288">
        <v>63</v>
      </c>
      <c r="F288">
        <v>32</v>
      </c>
      <c r="G288">
        <v>53</v>
      </c>
      <c r="H288">
        <v>133</v>
      </c>
      <c r="I288">
        <v>80</v>
      </c>
      <c r="J288">
        <v>22</v>
      </c>
      <c r="K288">
        <v>2983</v>
      </c>
      <c r="L288">
        <v>1395</v>
      </c>
    </row>
    <row r="289" spans="1:12" x14ac:dyDescent="0.25">
      <c r="A289" s="29" t="s">
        <v>114</v>
      </c>
      <c r="B289" s="29" t="s">
        <v>31</v>
      </c>
      <c r="C289" s="29" t="s">
        <v>322</v>
      </c>
      <c r="D289" s="29" t="s">
        <v>4</v>
      </c>
      <c r="E289">
        <v>73</v>
      </c>
      <c r="F289">
        <v>32</v>
      </c>
      <c r="G289">
        <v>18</v>
      </c>
      <c r="H289">
        <v>24</v>
      </c>
      <c r="I289">
        <v>99</v>
      </c>
      <c r="J289">
        <v>48</v>
      </c>
      <c r="K289">
        <v>9162</v>
      </c>
      <c r="L289">
        <v>1729</v>
      </c>
    </row>
    <row r="290" spans="1:12" x14ac:dyDescent="0.25">
      <c r="A290" s="29" t="s">
        <v>171</v>
      </c>
      <c r="B290" s="29" t="s">
        <v>33</v>
      </c>
      <c r="C290" s="29" t="s">
        <v>322</v>
      </c>
      <c r="D290" s="29" t="s">
        <v>4</v>
      </c>
      <c r="E290">
        <v>72</v>
      </c>
      <c r="F290">
        <v>32</v>
      </c>
      <c r="G290">
        <v>40</v>
      </c>
      <c r="H290">
        <v>92</v>
      </c>
      <c r="I290">
        <v>105</v>
      </c>
      <c r="J290">
        <v>18</v>
      </c>
      <c r="K290">
        <v>7458</v>
      </c>
      <c r="L290">
        <v>1613</v>
      </c>
    </row>
    <row r="291" spans="1:12" x14ac:dyDescent="0.25">
      <c r="A291" s="29" t="s">
        <v>96</v>
      </c>
      <c r="B291" s="29" t="s">
        <v>38</v>
      </c>
      <c r="C291" s="29" t="s">
        <v>322</v>
      </c>
      <c r="D291" s="29" t="s">
        <v>4</v>
      </c>
      <c r="E291">
        <v>82</v>
      </c>
      <c r="F291">
        <v>32</v>
      </c>
      <c r="G291">
        <v>28</v>
      </c>
      <c r="H291">
        <v>41</v>
      </c>
      <c r="I291">
        <v>165</v>
      </c>
      <c r="J291">
        <v>34</v>
      </c>
      <c r="K291">
        <v>11943</v>
      </c>
      <c r="L291">
        <v>1954</v>
      </c>
    </row>
    <row r="292" spans="1:12" x14ac:dyDescent="0.25">
      <c r="A292" s="29" t="s">
        <v>161</v>
      </c>
      <c r="B292" s="29" t="s">
        <v>33</v>
      </c>
      <c r="C292" s="29" t="s">
        <v>322</v>
      </c>
      <c r="D292" s="29" t="s">
        <v>4</v>
      </c>
      <c r="E292">
        <v>69</v>
      </c>
      <c r="F292">
        <v>31</v>
      </c>
      <c r="G292">
        <v>34</v>
      </c>
      <c r="H292">
        <v>93</v>
      </c>
      <c r="I292">
        <v>97</v>
      </c>
      <c r="J292">
        <v>24</v>
      </c>
      <c r="K292">
        <v>9844</v>
      </c>
      <c r="L292">
        <v>1569</v>
      </c>
    </row>
    <row r="293" spans="1:12" hidden="1" x14ac:dyDescent="0.25">
      <c r="A293" s="29" t="s">
        <v>638</v>
      </c>
      <c r="B293" s="29" t="s">
        <v>442</v>
      </c>
      <c r="C293" s="29" t="s">
        <v>322</v>
      </c>
      <c r="D293" s="29" t="s">
        <v>4</v>
      </c>
      <c r="E293">
        <v>82</v>
      </c>
      <c r="F293">
        <v>31</v>
      </c>
      <c r="G293">
        <v>22</v>
      </c>
      <c r="H293">
        <v>128</v>
      </c>
      <c r="I293">
        <v>116</v>
      </c>
      <c r="J293">
        <v>54</v>
      </c>
      <c r="K293">
        <v>9740</v>
      </c>
      <c r="L293">
        <v>1897</v>
      </c>
    </row>
    <row r="294" spans="1:12" x14ac:dyDescent="0.25">
      <c r="A294" s="29" t="s">
        <v>128</v>
      </c>
      <c r="B294" s="29" t="s">
        <v>38</v>
      </c>
      <c r="C294" s="29" t="s">
        <v>322</v>
      </c>
      <c r="D294" s="29" t="s">
        <v>4</v>
      </c>
      <c r="E294">
        <v>76</v>
      </c>
      <c r="F294">
        <v>31</v>
      </c>
      <c r="G294">
        <v>48</v>
      </c>
      <c r="H294">
        <v>128</v>
      </c>
      <c r="I294">
        <v>90</v>
      </c>
      <c r="J294">
        <v>63</v>
      </c>
      <c r="K294">
        <v>2455</v>
      </c>
      <c r="L294">
        <v>1692</v>
      </c>
    </row>
    <row r="295" spans="1:12" x14ac:dyDescent="0.25">
      <c r="A295" s="29" t="s">
        <v>298</v>
      </c>
      <c r="B295" s="29" t="s">
        <v>33</v>
      </c>
      <c r="C295" s="29" t="s">
        <v>322</v>
      </c>
      <c r="D295" s="29" t="s">
        <v>4</v>
      </c>
      <c r="E295">
        <v>82</v>
      </c>
      <c r="F295">
        <v>30</v>
      </c>
      <c r="G295">
        <v>10</v>
      </c>
      <c r="H295">
        <v>47</v>
      </c>
      <c r="I295">
        <v>154</v>
      </c>
      <c r="J295">
        <v>77</v>
      </c>
      <c r="K295">
        <v>12824</v>
      </c>
      <c r="L295">
        <v>1852</v>
      </c>
    </row>
    <row r="296" spans="1:12" x14ac:dyDescent="0.25">
      <c r="A296" s="29" t="s">
        <v>162</v>
      </c>
      <c r="B296" s="29" t="s">
        <v>36</v>
      </c>
      <c r="C296" s="29" t="s">
        <v>322</v>
      </c>
      <c r="D296" s="29" t="s">
        <v>4</v>
      </c>
      <c r="E296">
        <v>82</v>
      </c>
      <c r="F296">
        <v>29</v>
      </c>
      <c r="G296">
        <v>28</v>
      </c>
      <c r="H296">
        <v>131</v>
      </c>
      <c r="I296">
        <v>115</v>
      </c>
      <c r="J296">
        <v>17</v>
      </c>
      <c r="K296">
        <v>6992</v>
      </c>
      <c r="L296">
        <v>1538</v>
      </c>
    </row>
    <row r="297" spans="1:12" x14ac:dyDescent="0.25">
      <c r="A297" s="29" t="s">
        <v>111</v>
      </c>
      <c r="B297" s="29" t="s">
        <v>42</v>
      </c>
      <c r="C297" s="29" t="s">
        <v>322</v>
      </c>
      <c r="D297" s="29" t="s">
        <v>4</v>
      </c>
      <c r="E297">
        <v>68</v>
      </c>
      <c r="F297">
        <v>29</v>
      </c>
      <c r="G297">
        <v>36</v>
      </c>
      <c r="H297">
        <v>117</v>
      </c>
      <c r="I297">
        <v>98</v>
      </c>
      <c r="J297">
        <v>18</v>
      </c>
      <c r="K297">
        <v>11099</v>
      </c>
      <c r="L297">
        <v>1537</v>
      </c>
    </row>
    <row r="298" spans="1:12" x14ac:dyDescent="0.25">
      <c r="A298" s="29" t="s">
        <v>305</v>
      </c>
      <c r="B298" s="29" t="s">
        <v>36</v>
      </c>
      <c r="C298" s="29" t="s">
        <v>322</v>
      </c>
      <c r="D298" s="29" t="s">
        <v>4</v>
      </c>
      <c r="E298">
        <v>61</v>
      </c>
      <c r="F298">
        <v>29</v>
      </c>
      <c r="G298">
        <v>14</v>
      </c>
      <c r="H298">
        <v>29</v>
      </c>
      <c r="I298">
        <v>70</v>
      </c>
      <c r="J298">
        <v>25</v>
      </c>
      <c r="K298">
        <v>1692</v>
      </c>
      <c r="L298">
        <v>1241</v>
      </c>
    </row>
    <row r="299" spans="1:12" x14ac:dyDescent="0.25">
      <c r="A299" s="29" t="s">
        <v>142</v>
      </c>
      <c r="B299" s="29" t="s">
        <v>36</v>
      </c>
      <c r="C299" s="29" t="s">
        <v>322</v>
      </c>
      <c r="D299" s="29" t="s">
        <v>4</v>
      </c>
      <c r="E299">
        <v>63</v>
      </c>
      <c r="F299">
        <v>29</v>
      </c>
      <c r="G299">
        <v>20</v>
      </c>
      <c r="H299">
        <v>71</v>
      </c>
      <c r="I299">
        <v>163</v>
      </c>
      <c r="J299">
        <v>44</v>
      </c>
      <c r="K299">
        <v>11662</v>
      </c>
      <c r="L299">
        <v>1470</v>
      </c>
    </row>
    <row r="300" spans="1:12" x14ac:dyDescent="0.25">
      <c r="A300" s="29" t="s">
        <v>379</v>
      </c>
      <c r="B300" s="29" t="s">
        <v>38</v>
      </c>
      <c r="C300" s="29" t="s">
        <v>322</v>
      </c>
      <c r="D300" s="29" t="s">
        <v>4</v>
      </c>
      <c r="E300">
        <v>81</v>
      </c>
      <c r="F300">
        <v>27</v>
      </c>
      <c r="G300">
        <v>61</v>
      </c>
      <c r="H300">
        <v>53</v>
      </c>
      <c r="I300">
        <v>137</v>
      </c>
      <c r="J300">
        <v>68</v>
      </c>
      <c r="K300">
        <v>8709</v>
      </c>
      <c r="L300">
        <v>1728</v>
      </c>
    </row>
    <row r="301" spans="1:12" x14ac:dyDescent="0.25">
      <c r="A301" s="29" t="s">
        <v>304</v>
      </c>
      <c r="B301" s="29" t="s">
        <v>33</v>
      </c>
      <c r="C301" s="29" t="s">
        <v>322</v>
      </c>
      <c r="D301" s="29" t="s">
        <v>4</v>
      </c>
      <c r="E301">
        <v>80</v>
      </c>
      <c r="F301">
        <v>27</v>
      </c>
      <c r="G301">
        <v>24</v>
      </c>
      <c r="H301">
        <v>92</v>
      </c>
      <c r="I301">
        <v>123</v>
      </c>
      <c r="J301">
        <v>19</v>
      </c>
      <c r="K301">
        <v>9136</v>
      </c>
      <c r="L301">
        <v>1766</v>
      </c>
    </row>
    <row r="302" spans="1:12" x14ac:dyDescent="0.25">
      <c r="A302" s="29" t="s">
        <v>353</v>
      </c>
      <c r="B302" s="29" t="s">
        <v>42</v>
      </c>
      <c r="C302" s="29" t="s">
        <v>322</v>
      </c>
      <c r="D302" s="29" t="s">
        <v>4</v>
      </c>
      <c r="E302">
        <v>63</v>
      </c>
      <c r="F302">
        <v>27</v>
      </c>
      <c r="G302">
        <v>14</v>
      </c>
      <c r="H302">
        <v>36</v>
      </c>
      <c r="I302">
        <v>93</v>
      </c>
      <c r="J302">
        <v>17</v>
      </c>
      <c r="K302">
        <v>430</v>
      </c>
      <c r="L302">
        <v>1229</v>
      </c>
    </row>
    <row r="303" spans="1:12" hidden="1" x14ac:dyDescent="0.25">
      <c r="A303" s="29" t="s">
        <v>639</v>
      </c>
      <c r="B303" s="29" t="s">
        <v>442</v>
      </c>
      <c r="C303" s="29" t="s">
        <v>322</v>
      </c>
      <c r="D303" s="29" t="s">
        <v>4</v>
      </c>
      <c r="E303">
        <v>79</v>
      </c>
      <c r="F303">
        <v>27</v>
      </c>
      <c r="G303">
        <v>36</v>
      </c>
      <c r="H303">
        <v>82</v>
      </c>
      <c r="I303">
        <v>107</v>
      </c>
      <c r="J303">
        <v>14</v>
      </c>
      <c r="K303">
        <v>2019</v>
      </c>
      <c r="L303">
        <v>1463</v>
      </c>
    </row>
    <row r="304" spans="1:12" x14ac:dyDescent="0.25">
      <c r="A304" s="29" t="s">
        <v>361</v>
      </c>
      <c r="B304" s="29" t="s">
        <v>36</v>
      </c>
      <c r="C304" s="29" t="s">
        <v>322</v>
      </c>
      <c r="D304" s="29" t="s">
        <v>4</v>
      </c>
      <c r="E304">
        <v>81</v>
      </c>
      <c r="F304">
        <v>26</v>
      </c>
      <c r="G304">
        <v>47</v>
      </c>
      <c r="H304">
        <v>139</v>
      </c>
      <c r="I304">
        <v>168</v>
      </c>
      <c r="J304">
        <v>22</v>
      </c>
      <c r="K304">
        <v>11783</v>
      </c>
      <c r="L304">
        <v>1657</v>
      </c>
    </row>
    <row r="305" spans="1:12" x14ac:dyDescent="0.25">
      <c r="A305" s="29" t="s">
        <v>105</v>
      </c>
      <c r="B305" s="29" t="s">
        <v>36</v>
      </c>
      <c r="C305" s="29" t="s">
        <v>322</v>
      </c>
      <c r="D305" s="29" t="s">
        <v>4</v>
      </c>
      <c r="E305">
        <v>81</v>
      </c>
      <c r="F305">
        <v>26</v>
      </c>
      <c r="G305">
        <v>38</v>
      </c>
      <c r="H305">
        <v>85</v>
      </c>
      <c r="I305">
        <v>170</v>
      </c>
      <c r="J305">
        <v>25</v>
      </c>
      <c r="K305">
        <v>10357</v>
      </c>
      <c r="L305">
        <v>1636</v>
      </c>
    </row>
    <row r="306" spans="1:12" x14ac:dyDescent="0.25">
      <c r="A306" s="29" t="s">
        <v>92</v>
      </c>
      <c r="B306" s="29" t="s">
        <v>42</v>
      </c>
      <c r="C306" s="29" t="s">
        <v>322</v>
      </c>
      <c r="D306" s="29" t="s">
        <v>4</v>
      </c>
      <c r="E306">
        <v>79</v>
      </c>
      <c r="F306">
        <v>26</v>
      </c>
      <c r="G306">
        <v>49</v>
      </c>
      <c r="H306">
        <v>161</v>
      </c>
      <c r="I306">
        <v>154</v>
      </c>
      <c r="J306">
        <v>20</v>
      </c>
      <c r="K306">
        <v>7117</v>
      </c>
      <c r="L306">
        <v>1580</v>
      </c>
    </row>
    <row r="307" spans="1:12" x14ac:dyDescent="0.25">
      <c r="A307" s="29" t="s">
        <v>295</v>
      </c>
      <c r="B307" s="29" t="s">
        <v>31</v>
      </c>
      <c r="C307" s="29" t="s">
        <v>322</v>
      </c>
      <c r="D307" s="29" t="s">
        <v>4</v>
      </c>
      <c r="E307">
        <v>82</v>
      </c>
      <c r="F307">
        <v>26</v>
      </c>
      <c r="G307">
        <v>67</v>
      </c>
      <c r="H307">
        <v>161</v>
      </c>
      <c r="I307">
        <v>153</v>
      </c>
      <c r="J307">
        <v>28</v>
      </c>
      <c r="K307">
        <v>10970</v>
      </c>
      <c r="L307">
        <v>1824</v>
      </c>
    </row>
    <row r="308" spans="1:12" x14ac:dyDescent="0.25">
      <c r="A308" s="29" t="s">
        <v>100</v>
      </c>
      <c r="B308" s="29" t="s">
        <v>38</v>
      </c>
      <c r="C308" s="29" t="s">
        <v>322</v>
      </c>
      <c r="D308" s="29" t="s">
        <v>4</v>
      </c>
      <c r="E308">
        <v>62</v>
      </c>
      <c r="F308">
        <v>25</v>
      </c>
      <c r="G308">
        <v>58</v>
      </c>
      <c r="H308">
        <v>114</v>
      </c>
      <c r="I308">
        <v>135</v>
      </c>
      <c r="J308">
        <v>41</v>
      </c>
      <c r="K308">
        <v>13658</v>
      </c>
      <c r="L308">
        <v>1577</v>
      </c>
    </row>
    <row r="309" spans="1:12" x14ac:dyDescent="0.25">
      <c r="A309" s="29" t="s">
        <v>269</v>
      </c>
      <c r="B309" s="29" t="s">
        <v>31</v>
      </c>
      <c r="C309" s="29" t="s">
        <v>322</v>
      </c>
      <c r="D309" s="29" t="s">
        <v>4</v>
      </c>
      <c r="E309">
        <v>63</v>
      </c>
      <c r="F309">
        <v>25</v>
      </c>
      <c r="G309">
        <v>14</v>
      </c>
      <c r="H309">
        <v>44</v>
      </c>
      <c r="I309">
        <v>64</v>
      </c>
      <c r="J309">
        <v>27</v>
      </c>
      <c r="K309">
        <v>573</v>
      </c>
      <c r="L309">
        <v>1103</v>
      </c>
    </row>
    <row r="310" spans="1:12" hidden="1" x14ac:dyDescent="0.25">
      <c r="A310" s="29" t="s">
        <v>640</v>
      </c>
      <c r="B310" s="29" t="s">
        <v>442</v>
      </c>
      <c r="C310" s="29" t="s">
        <v>322</v>
      </c>
      <c r="D310" s="29" t="s">
        <v>4</v>
      </c>
      <c r="E310">
        <v>77</v>
      </c>
      <c r="F310">
        <v>25</v>
      </c>
      <c r="G310">
        <v>34</v>
      </c>
      <c r="H310">
        <v>100</v>
      </c>
      <c r="I310">
        <v>206</v>
      </c>
      <c r="J310">
        <v>11</v>
      </c>
      <c r="K310">
        <v>10971</v>
      </c>
      <c r="L310">
        <v>1760</v>
      </c>
    </row>
    <row r="311" spans="1:12" hidden="1" x14ac:dyDescent="0.25">
      <c r="A311" s="29" t="s">
        <v>641</v>
      </c>
      <c r="B311" s="29" t="s">
        <v>442</v>
      </c>
      <c r="C311" s="29" t="s">
        <v>322</v>
      </c>
      <c r="D311" s="29" t="s">
        <v>4</v>
      </c>
      <c r="E311">
        <v>69</v>
      </c>
      <c r="F311">
        <v>25</v>
      </c>
      <c r="G311">
        <v>24</v>
      </c>
      <c r="H311">
        <v>76</v>
      </c>
      <c r="I311">
        <v>110</v>
      </c>
      <c r="J311">
        <v>14</v>
      </c>
      <c r="K311">
        <v>8688</v>
      </c>
      <c r="L311">
        <v>1247</v>
      </c>
    </row>
    <row r="312" spans="1:12" x14ac:dyDescent="0.25">
      <c r="A312" s="29" t="s">
        <v>354</v>
      </c>
      <c r="B312" s="29" t="s">
        <v>31</v>
      </c>
      <c r="C312" s="29" t="s">
        <v>322</v>
      </c>
      <c r="D312" s="29" t="s">
        <v>4</v>
      </c>
      <c r="E312">
        <v>82</v>
      </c>
      <c r="F312">
        <v>25</v>
      </c>
      <c r="G312">
        <v>39</v>
      </c>
      <c r="H312">
        <v>127</v>
      </c>
      <c r="I312">
        <v>119</v>
      </c>
      <c r="J312">
        <v>27</v>
      </c>
      <c r="K312">
        <v>7495</v>
      </c>
      <c r="L312">
        <v>1724</v>
      </c>
    </row>
    <row r="313" spans="1:12" x14ac:dyDescent="0.25">
      <c r="A313" s="29" t="s">
        <v>237</v>
      </c>
      <c r="B313" s="29" t="s">
        <v>31</v>
      </c>
      <c r="C313" s="29" t="s">
        <v>322</v>
      </c>
      <c r="D313" s="29" t="s">
        <v>4</v>
      </c>
      <c r="E313">
        <v>76</v>
      </c>
      <c r="F313">
        <v>24</v>
      </c>
      <c r="G313">
        <v>42</v>
      </c>
      <c r="H313">
        <v>107</v>
      </c>
      <c r="I313">
        <v>62</v>
      </c>
      <c r="J313">
        <v>26</v>
      </c>
      <c r="K313">
        <v>1726</v>
      </c>
      <c r="L313">
        <v>1496</v>
      </c>
    </row>
    <row r="314" spans="1:12" x14ac:dyDescent="0.25">
      <c r="A314" s="29" t="s">
        <v>93</v>
      </c>
      <c r="B314" s="29" t="s">
        <v>42</v>
      </c>
      <c r="C314" s="29" t="s">
        <v>322</v>
      </c>
      <c r="D314" s="29" t="s">
        <v>4</v>
      </c>
      <c r="E314">
        <v>73</v>
      </c>
      <c r="F314">
        <v>24</v>
      </c>
      <c r="G314">
        <v>60</v>
      </c>
      <c r="H314">
        <v>141</v>
      </c>
      <c r="I314">
        <v>118</v>
      </c>
      <c r="J314">
        <v>42</v>
      </c>
      <c r="K314">
        <v>15985</v>
      </c>
      <c r="L314">
        <v>1672</v>
      </c>
    </row>
    <row r="315" spans="1:12" hidden="1" x14ac:dyDescent="0.25">
      <c r="A315" s="29" t="s">
        <v>642</v>
      </c>
      <c r="B315" s="29" t="s">
        <v>442</v>
      </c>
      <c r="C315" s="29" t="s">
        <v>322</v>
      </c>
      <c r="D315" s="29" t="s">
        <v>4</v>
      </c>
      <c r="E315">
        <v>75</v>
      </c>
      <c r="F315">
        <v>24</v>
      </c>
      <c r="G315">
        <v>20</v>
      </c>
      <c r="H315">
        <v>29</v>
      </c>
      <c r="I315">
        <v>59</v>
      </c>
      <c r="J315">
        <v>29</v>
      </c>
      <c r="K315">
        <v>361</v>
      </c>
      <c r="L315">
        <v>1292</v>
      </c>
    </row>
    <row r="316" spans="1:12" hidden="1" x14ac:dyDescent="0.25">
      <c r="A316" s="29" t="s">
        <v>643</v>
      </c>
      <c r="B316" s="29" t="s">
        <v>442</v>
      </c>
      <c r="C316" s="29" t="s">
        <v>322</v>
      </c>
      <c r="D316" s="29" t="s">
        <v>4</v>
      </c>
      <c r="E316">
        <v>80</v>
      </c>
      <c r="F316">
        <v>24</v>
      </c>
      <c r="G316">
        <v>33</v>
      </c>
      <c r="H316">
        <v>82</v>
      </c>
      <c r="I316">
        <v>113</v>
      </c>
      <c r="J316">
        <v>13</v>
      </c>
      <c r="K316">
        <v>12780</v>
      </c>
      <c r="L316">
        <v>1615</v>
      </c>
    </row>
    <row r="317" spans="1:12" x14ac:dyDescent="0.25">
      <c r="A317" s="29" t="s">
        <v>207</v>
      </c>
      <c r="B317" s="29" t="s">
        <v>31</v>
      </c>
      <c r="C317" s="29" t="s">
        <v>322</v>
      </c>
      <c r="D317" s="29" t="s">
        <v>4</v>
      </c>
      <c r="E317">
        <v>55</v>
      </c>
      <c r="F317">
        <v>24</v>
      </c>
      <c r="G317">
        <v>34</v>
      </c>
      <c r="H317">
        <v>84</v>
      </c>
      <c r="I317">
        <v>100</v>
      </c>
      <c r="J317">
        <v>28</v>
      </c>
      <c r="K317">
        <v>8299</v>
      </c>
      <c r="L317">
        <v>1204</v>
      </c>
    </row>
    <row r="318" spans="1:12" hidden="1" x14ac:dyDescent="0.25">
      <c r="A318" s="29" t="s">
        <v>644</v>
      </c>
      <c r="B318" s="29" t="s">
        <v>442</v>
      </c>
      <c r="C318" s="29" t="s">
        <v>322</v>
      </c>
      <c r="D318" s="29" t="s">
        <v>4</v>
      </c>
      <c r="E318">
        <v>61</v>
      </c>
      <c r="F318">
        <v>23</v>
      </c>
      <c r="G318">
        <v>14</v>
      </c>
      <c r="H318">
        <v>42</v>
      </c>
      <c r="I318">
        <v>40</v>
      </c>
      <c r="J318">
        <v>9</v>
      </c>
      <c r="K318">
        <v>171</v>
      </c>
      <c r="L318">
        <v>978</v>
      </c>
    </row>
    <row r="319" spans="1:12" x14ac:dyDescent="0.25">
      <c r="A319" s="29" t="s">
        <v>95</v>
      </c>
      <c r="B319" s="29" t="s">
        <v>42</v>
      </c>
      <c r="C319" s="29" t="s">
        <v>322</v>
      </c>
      <c r="D319" s="29" t="s">
        <v>4</v>
      </c>
      <c r="E319">
        <v>46</v>
      </c>
      <c r="F319">
        <v>23</v>
      </c>
      <c r="G319">
        <v>44</v>
      </c>
      <c r="H319">
        <v>44</v>
      </c>
      <c r="I319">
        <v>65</v>
      </c>
      <c r="J319">
        <v>24</v>
      </c>
      <c r="K319">
        <v>207</v>
      </c>
      <c r="L319">
        <v>933</v>
      </c>
    </row>
    <row r="320" spans="1:12" hidden="1" x14ac:dyDescent="0.25">
      <c r="A320" s="29" t="s">
        <v>645</v>
      </c>
      <c r="B320" s="29" t="s">
        <v>442</v>
      </c>
      <c r="C320" s="29" t="s">
        <v>322</v>
      </c>
      <c r="D320" s="29" t="s">
        <v>4</v>
      </c>
      <c r="E320">
        <v>79</v>
      </c>
      <c r="F320">
        <v>23</v>
      </c>
      <c r="G320">
        <v>24</v>
      </c>
      <c r="H320">
        <v>126</v>
      </c>
      <c r="I320">
        <v>150</v>
      </c>
      <c r="J320">
        <v>25</v>
      </c>
      <c r="K320">
        <v>14023</v>
      </c>
      <c r="L320">
        <v>1602</v>
      </c>
    </row>
    <row r="321" spans="1:12" hidden="1" x14ac:dyDescent="0.25">
      <c r="A321" s="29" t="s">
        <v>646</v>
      </c>
      <c r="B321" s="29" t="s">
        <v>442</v>
      </c>
      <c r="C321" s="29" t="s">
        <v>322</v>
      </c>
      <c r="D321" s="29" t="s">
        <v>4</v>
      </c>
      <c r="E321">
        <v>73</v>
      </c>
      <c r="F321">
        <v>23</v>
      </c>
      <c r="G321">
        <v>8</v>
      </c>
      <c r="H321">
        <v>46</v>
      </c>
      <c r="I321">
        <v>69</v>
      </c>
      <c r="J321">
        <v>13</v>
      </c>
      <c r="K321">
        <v>80</v>
      </c>
      <c r="L321">
        <v>1288</v>
      </c>
    </row>
    <row r="322" spans="1:12" hidden="1" x14ac:dyDescent="0.25">
      <c r="A322" s="29" t="s">
        <v>647</v>
      </c>
      <c r="B322" s="29" t="s">
        <v>442</v>
      </c>
      <c r="C322" s="29" t="s">
        <v>322</v>
      </c>
      <c r="D322" s="29" t="s">
        <v>4</v>
      </c>
      <c r="E322">
        <v>80</v>
      </c>
      <c r="F322">
        <v>23</v>
      </c>
      <c r="G322">
        <v>20</v>
      </c>
      <c r="H322">
        <v>91</v>
      </c>
      <c r="I322">
        <v>169</v>
      </c>
      <c r="J322">
        <v>18</v>
      </c>
      <c r="K322">
        <v>19109</v>
      </c>
      <c r="L322">
        <v>1749</v>
      </c>
    </row>
    <row r="323" spans="1:12" hidden="1" x14ac:dyDescent="0.25">
      <c r="A323" s="29" t="s">
        <v>648</v>
      </c>
      <c r="B323" s="29" t="s">
        <v>442</v>
      </c>
      <c r="C323" s="29" t="s">
        <v>322</v>
      </c>
      <c r="D323" s="29" t="s">
        <v>4</v>
      </c>
      <c r="E323">
        <v>82</v>
      </c>
      <c r="F323">
        <v>22</v>
      </c>
      <c r="G323">
        <v>48</v>
      </c>
      <c r="H323">
        <v>244</v>
      </c>
      <c r="I323">
        <v>127</v>
      </c>
      <c r="J323">
        <v>22</v>
      </c>
      <c r="K323">
        <v>10600</v>
      </c>
      <c r="L323">
        <v>1706</v>
      </c>
    </row>
    <row r="324" spans="1:12" hidden="1" x14ac:dyDescent="0.25">
      <c r="A324" s="29" t="s">
        <v>649</v>
      </c>
      <c r="B324" s="29" t="s">
        <v>442</v>
      </c>
      <c r="C324" s="29" t="s">
        <v>322</v>
      </c>
      <c r="D324" s="29" t="s">
        <v>4</v>
      </c>
      <c r="E324">
        <v>81</v>
      </c>
      <c r="F324">
        <v>22</v>
      </c>
      <c r="G324">
        <v>60</v>
      </c>
      <c r="H324">
        <v>197</v>
      </c>
      <c r="I324">
        <v>107</v>
      </c>
      <c r="J324">
        <v>11</v>
      </c>
      <c r="K324">
        <v>6992</v>
      </c>
      <c r="L324">
        <v>1403</v>
      </c>
    </row>
    <row r="325" spans="1:12" hidden="1" x14ac:dyDescent="0.25">
      <c r="A325" s="29" t="s">
        <v>650</v>
      </c>
      <c r="B325" s="29" t="s">
        <v>442</v>
      </c>
      <c r="C325" s="29" t="s">
        <v>322</v>
      </c>
      <c r="D325" s="29" t="s">
        <v>4</v>
      </c>
      <c r="E325">
        <v>82</v>
      </c>
      <c r="F325">
        <v>22</v>
      </c>
      <c r="G325">
        <v>37</v>
      </c>
      <c r="H325">
        <v>91</v>
      </c>
      <c r="I325">
        <v>114</v>
      </c>
      <c r="J325">
        <v>24</v>
      </c>
      <c r="K325">
        <v>13192</v>
      </c>
      <c r="L325">
        <v>1912</v>
      </c>
    </row>
    <row r="326" spans="1:12" x14ac:dyDescent="0.25">
      <c r="A326" s="29" t="s">
        <v>307</v>
      </c>
      <c r="B326" s="29" t="s">
        <v>33</v>
      </c>
      <c r="C326" s="29" t="s">
        <v>322</v>
      </c>
      <c r="D326" s="29" t="s">
        <v>4</v>
      </c>
      <c r="E326">
        <v>71</v>
      </c>
      <c r="F326">
        <v>22</v>
      </c>
      <c r="G326">
        <v>39</v>
      </c>
      <c r="H326">
        <v>79</v>
      </c>
      <c r="I326">
        <v>118</v>
      </c>
      <c r="J326">
        <v>24</v>
      </c>
      <c r="K326">
        <v>929</v>
      </c>
      <c r="L326">
        <v>1267</v>
      </c>
    </row>
    <row r="327" spans="1:12" hidden="1" x14ac:dyDescent="0.25">
      <c r="A327" s="29" t="s">
        <v>651</v>
      </c>
      <c r="B327" s="29" t="s">
        <v>442</v>
      </c>
      <c r="C327" s="29" t="s">
        <v>322</v>
      </c>
      <c r="D327" s="29" t="s">
        <v>4</v>
      </c>
      <c r="E327">
        <v>73</v>
      </c>
      <c r="F327">
        <v>21</v>
      </c>
      <c r="G327">
        <v>20</v>
      </c>
      <c r="H327">
        <v>116</v>
      </c>
      <c r="I327">
        <v>72</v>
      </c>
      <c r="J327">
        <v>13</v>
      </c>
      <c r="K327">
        <v>2490</v>
      </c>
      <c r="L327">
        <v>1108</v>
      </c>
    </row>
    <row r="328" spans="1:12" hidden="1" x14ac:dyDescent="0.25">
      <c r="A328" s="29" t="s">
        <v>652</v>
      </c>
      <c r="B328" s="29" t="s">
        <v>442</v>
      </c>
      <c r="C328" s="29" t="s">
        <v>322</v>
      </c>
      <c r="D328" s="29" t="s">
        <v>4</v>
      </c>
      <c r="E328">
        <v>73</v>
      </c>
      <c r="F328">
        <v>21</v>
      </c>
      <c r="G328">
        <v>49</v>
      </c>
      <c r="H328">
        <v>149</v>
      </c>
      <c r="I328">
        <v>82</v>
      </c>
      <c r="J328">
        <v>18</v>
      </c>
      <c r="K328">
        <v>2349</v>
      </c>
      <c r="L328">
        <v>1262</v>
      </c>
    </row>
    <row r="329" spans="1:12" hidden="1" x14ac:dyDescent="0.25">
      <c r="A329" s="29" t="s">
        <v>653</v>
      </c>
      <c r="B329" s="29" t="s">
        <v>442</v>
      </c>
      <c r="C329" s="29" t="s">
        <v>322</v>
      </c>
      <c r="D329" s="29" t="s">
        <v>4</v>
      </c>
      <c r="E329">
        <v>73</v>
      </c>
      <c r="F329">
        <v>21</v>
      </c>
      <c r="G329">
        <v>30</v>
      </c>
      <c r="H329">
        <v>34</v>
      </c>
      <c r="I329">
        <v>139</v>
      </c>
      <c r="J329">
        <v>16</v>
      </c>
      <c r="K329">
        <v>10525</v>
      </c>
      <c r="L329">
        <v>1577</v>
      </c>
    </row>
    <row r="330" spans="1:12" hidden="1" x14ac:dyDescent="0.25">
      <c r="A330" s="29" t="s">
        <v>654</v>
      </c>
      <c r="B330" s="29" t="s">
        <v>442</v>
      </c>
      <c r="C330" s="29" t="s">
        <v>322</v>
      </c>
      <c r="D330" s="29" t="s">
        <v>4</v>
      </c>
      <c r="E330">
        <v>66</v>
      </c>
      <c r="F330">
        <v>21</v>
      </c>
      <c r="G330">
        <v>30</v>
      </c>
      <c r="H330">
        <v>36</v>
      </c>
      <c r="I330">
        <v>131</v>
      </c>
      <c r="J330">
        <v>16</v>
      </c>
      <c r="K330">
        <v>7092</v>
      </c>
      <c r="L330">
        <v>1310</v>
      </c>
    </row>
    <row r="331" spans="1:12" x14ac:dyDescent="0.25">
      <c r="A331" s="29" t="s">
        <v>225</v>
      </c>
      <c r="B331" s="29" t="s">
        <v>31</v>
      </c>
      <c r="C331" s="29" t="s">
        <v>322</v>
      </c>
      <c r="D331" s="29" t="s">
        <v>4</v>
      </c>
      <c r="E331">
        <v>66</v>
      </c>
      <c r="F331">
        <v>21</v>
      </c>
      <c r="G331">
        <v>18</v>
      </c>
      <c r="H331">
        <v>49</v>
      </c>
      <c r="I331">
        <v>136</v>
      </c>
      <c r="J331">
        <v>27</v>
      </c>
      <c r="K331">
        <v>8924</v>
      </c>
      <c r="L331">
        <v>1508</v>
      </c>
    </row>
    <row r="332" spans="1:12" hidden="1" x14ac:dyDescent="0.25">
      <c r="A332" s="29" t="s">
        <v>655</v>
      </c>
      <c r="B332" s="29" t="s">
        <v>442</v>
      </c>
      <c r="C332" s="29" t="s">
        <v>322</v>
      </c>
      <c r="D332" s="29" t="s">
        <v>4</v>
      </c>
      <c r="E332">
        <v>78</v>
      </c>
      <c r="F332">
        <v>21</v>
      </c>
      <c r="G332">
        <v>8</v>
      </c>
      <c r="H332">
        <v>97</v>
      </c>
      <c r="I332">
        <v>223</v>
      </c>
      <c r="J332">
        <v>20</v>
      </c>
      <c r="K332">
        <v>9439</v>
      </c>
      <c r="L332">
        <v>1487</v>
      </c>
    </row>
    <row r="333" spans="1:12" x14ac:dyDescent="0.25">
      <c r="A333" s="29" t="s">
        <v>376</v>
      </c>
      <c r="B333" s="29" t="s">
        <v>42</v>
      </c>
      <c r="C333" s="29" t="s">
        <v>322</v>
      </c>
      <c r="D333" s="29" t="s">
        <v>4</v>
      </c>
      <c r="E333">
        <v>77</v>
      </c>
      <c r="F333">
        <v>20</v>
      </c>
      <c r="G333">
        <v>103</v>
      </c>
      <c r="H333">
        <v>278</v>
      </c>
      <c r="I333">
        <v>106</v>
      </c>
      <c r="J333">
        <v>13</v>
      </c>
      <c r="K333">
        <v>9576</v>
      </c>
      <c r="L333">
        <v>1499</v>
      </c>
    </row>
    <row r="334" spans="1:12" hidden="1" x14ac:dyDescent="0.25">
      <c r="A334" s="29" t="s">
        <v>656</v>
      </c>
      <c r="B334" s="29" t="s">
        <v>442</v>
      </c>
      <c r="C334" s="29" t="s">
        <v>322</v>
      </c>
      <c r="D334" s="29" t="s">
        <v>4</v>
      </c>
      <c r="E334">
        <v>57</v>
      </c>
      <c r="F334">
        <v>20</v>
      </c>
      <c r="G334">
        <v>24</v>
      </c>
      <c r="H334">
        <v>24</v>
      </c>
      <c r="I334">
        <v>64</v>
      </c>
      <c r="J334">
        <v>12</v>
      </c>
      <c r="K334">
        <v>7686</v>
      </c>
      <c r="L334">
        <v>1098</v>
      </c>
    </row>
    <row r="335" spans="1:12" hidden="1" x14ac:dyDescent="0.25">
      <c r="A335" s="29" t="s">
        <v>657</v>
      </c>
      <c r="B335" s="29" t="s">
        <v>442</v>
      </c>
      <c r="C335" s="29" t="s">
        <v>322</v>
      </c>
      <c r="D335" s="29" t="s">
        <v>4</v>
      </c>
      <c r="E335">
        <v>69</v>
      </c>
      <c r="F335">
        <v>20</v>
      </c>
      <c r="G335">
        <v>37</v>
      </c>
      <c r="H335">
        <v>66</v>
      </c>
      <c r="I335">
        <v>79</v>
      </c>
      <c r="J335">
        <v>20</v>
      </c>
      <c r="K335">
        <v>8168</v>
      </c>
      <c r="L335">
        <v>1458</v>
      </c>
    </row>
    <row r="336" spans="1:12" hidden="1" x14ac:dyDescent="0.25">
      <c r="A336" s="29" t="s">
        <v>658</v>
      </c>
      <c r="B336" s="29" t="s">
        <v>442</v>
      </c>
      <c r="C336" s="29" t="s">
        <v>322</v>
      </c>
      <c r="D336" s="29" t="s">
        <v>4</v>
      </c>
      <c r="E336">
        <v>67</v>
      </c>
      <c r="F336">
        <v>20</v>
      </c>
      <c r="G336">
        <v>76</v>
      </c>
      <c r="H336">
        <v>95</v>
      </c>
      <c r="I336">
        <v>116</v>
      </c>
      <c r="J336">
        <v>21</v>
      </c>
      <c r="K336">
        <v>8999</v>
      </c>
      <c r="L336">
        <v>1191</v>
      </c>
    </row>
    <row r="337" spans="1:12" hidden="1" x14ac:dyDescent="0.25">
      <c r="A337" s="29" t="s">
        <v>659</v>
      </c>
      <c r="B337" s="29" t="s">
        <v>442</v>
      </c>
      <c r="C337" s="29" t="s">
        <v>322</v>
      </c>
      <c r="D337" s="29" t="s">
        <v>4</v>
      </c>
      <c r="E337">
        <v>63</v>
      </c>
      <c r="F337">
        <v>20</v>
      </c>
      <c r="G337">
        <v>34</v>
      </c>
      <c r="H337">
        <v>75</v>
      </c>
      <c r="I337">
        <v>70</v>
      </c>
      <c r="J337">
        <v>13</v>
      </c>
      <c r="K337">
        <v>1073</v>
      </c>
      <c r="L337">
        <v>895</v>
      </c>
    </row>
    <row r="338" spans="1:12" hidden="1" x14ac:dyDescent="0.25">
      <c r="A338" s="29" t="s">
        <v>660</v>
      </c>
      <c r="B338" s="29" t="s">
        <v>442</v>
      </c>
      <c r="C338" s="29" t="s">
        <v>322</v>
      </c>
      <c r="D338" s="29" t="s">
        <v>4</v>
      </c>
      <c r="E338">
        <v>65</v>
      </c>
      <c r="F338">
        <v>19</v>
      </c>
      <c r="G338">
        <v>56</v>
      </c>
      <c r="H338">
        <v>113</v>
      </c>
      <c r="I338">
        <v>76</v>
      </c>
      <c r="J338">
        <v>17</v>
      </c>
      <c r="K338">
        <v>4923</v>
      </c>
      <c r="L338">
        <v>1167</v>
      </c>
    </row>
    <row r="339" spans="1:12" x14ac:dyDescent="0.25">
      <c r="A339" s="29" t="s">
        <v>301</v>
      </c>
      <c r="B339" s="29" t="s">
        <v>38</v>
      </c>
      <c r="C339" s="29" t="s">
        <v>322</v>
      </c>
      <c r="D339" s="29" t="s">
        <v>4</v>
      </c>
      <c r="E339">
        <v>82</v>
      </c>
      <c r="F339">
        <v>19</v>
      </c>
      <c r="G339">
        <v>12</v>
      </c>
      <c r="H339">
        <v>163</v>
      </c>
      <c r="I339">
        <v>171</v>
      </c>
      <c r="J339">
        <v>18</v>
      </c>
      <c r="K339">
        <v>13614</v>
      </c>
      <c r="L339">
        <v>1914</v>
      </c>
    </row>
    <row r="340" spans="1:12" x14ac:dyDescent="0.25">
      <c r="A340" s="29" t="s">
        <v>387</v>
      </c>
      <c r="B340" s="29" t="s">
        <v>31</v>
      </c>
      <c r="C340" s="29" t="s">
        <v>322</v>
      </c>
      <c r="D340" s="29" t="s">
        <v>4</v>
      </c>
      <c r="E340">
        <v>65</v>
      </c>
      <c r="F340">
        <v>19</v>
      </c>
      <c r="G340">
        <v>18</v>
      </c>
      <c r="H340">
        <v>57</v>
      </c>
      <c r="I340">
        <v>101</v>
      </c>
      <c r="J340">
        <v>38</v>
      </c>
      <c r="K340">
        <v>9175</v>
      </c>
      <c r="L340">
        <v>1359</v>
      </c>
    </row>
    <row r="341" spans="1:12" hidden="1" x14ac:dyDescent="0.25">
      <c r="A341" s="29" t="s">
        <v>661</v>
      </c>
      <c r="B341" s="29" t="s">
        <v>442</v>
      </c>
      <c r="C341" s="29" t="s">
        <v>322</v>
      </c>
      <c r="D341" s="29" t="s">
        <v>4</v>
      </c>
      <c r="E341">
        <v>78</v>
      </c>
      <c r="F341">
        <v>19</v>
      </c>
      <c r="G341">
        <v>28</v>
      </c>
      <c r="H341">
        <v>100</v>
      </c>
      <c r="I341">
        <v>142</v>
      </c>
      <c r="J341">
        <v>32</v>
      </c>
      <c r="K341">
        <v>10587</v>
      </c>
      <c r="L341">
        <v>1503</v>
      </c>
    </row>
    <row r="342" spans="1:12" hidden="1" x14ac:dyDescent="0.25">
      <c r="A342" s="29" t="s">
        <v>662</v>
      </c>
      <c r="B342" s="29" t="s">
        <v>442</v>
      </c>
      <c r="C342" s="29" t="s">
        <v>322</v>
      </c>
      <c r="D342" s="29" t="s">
        <v>4</v>
      </c>
      <c r="E342">
        <v>81</v>
      </c>
      <c r="F342">
        <v>18</v>
      </c>
      <c r="G342">
        <v>47</v>
      </c>
      <c r="H342">
        <v>135</v>
      </c>
      <c r="I342">
        <v>105</v>
      </c>
      <c r="J342">
        <v>17</v>
      </c>
      <c r="K342">
        <v>8856</v>
      </c>
      <c r="L342">
        <v>1621</v>
      </c>
    </row>
    <row r="343" spans="1:12" hidden="1" x14ac:dyDescent="0.25">
      <c r="A343" s="29" t="s">
        <v>663</v>
      </c>
      <c r="B343" s="29" t="s">
        <v>442</v>
      </c>
      <c r="C343" s="29" t="s">
        <v>322</v>
      </c>
      <c r="D343" s="29" t="s">
        <v>4</v>
      </c>
      <c r="E343">
        <v>58</v>
      </c>
      <c r="F343">
        <v>18</v>
      </c>
      <c r="G343">
        <v>30</v>
      </c>
      <c r="H343">
        <v>114</v>
      </c>
      <c r="I343">
        <v>112</v>
      </c>
      <c r="J343">
        <v>15</v>
      </c>
      <c r="K343">
        <v>9011</v>
      </c>
      <c r="L343">
        <v>1171</v>
      </c>
    </row>
    <row r="344" spans="1:12" hidden="1" x14ac:dyDescent="0.25">
      <c r="A344" s="29" t="s">
        <v>664</v>
      </c>
      <c r="B344" s="29" t="s">
        <v>442</v>
      </c>
      <c r="C344" s="29" t="s">
        <v>322</v>
      </c>
      <c r="D344" s="29" t="s">
        <v>4</v>
      </c>
      <c r="E344">
        <v>77</v>
      </c>
      <c r="F344">
        <v>18</v>
      </c>
      <c r="G344">
        <v>27</v>
      </c>
      <c r="H344">
        <v>133</v>
      </c>
      <c r="I344">
        <v>155</v>
      </c>
      <c r="J344">
        <v>15</v>
      </c>
      <c r="K344">
        <v>11511</v>
      </c>
      <c r="L344">
        <v>1339</v>
      </c>
    </row>
    <row r="345" spans="1:12" hidden="1" x14ac:dyDescent="0.25">
      <c r="A345" s="29" t="s">
        <v>665</v>
      </c>
      <c r="B345" s="29" t="s">
        <v>442</v>
      </c>
      <c r="C345" s="29" t="s">
        <v>322</v>
      </c>
      <c r="D345" s="29" t="s">
        <v>4</v>
      </c>
      <c r="E345">
        <v>80</v>
      </c>
      <c r="F345">
        <v>18</v>
      </c>
      <c r="G345">
        <v>30</v>
      </c>
      <c r="H345">
        <v>101</v>
      </c>
      <c r="I345">
        <v>132</v>
      </c>
      <c r="J345">
        <v>35</v>
      </c>
      <c r="K345">
        <v>12154</v>
      </c>
      <c r="L345">
        <v>1649</v>
      </c>
    </row>
    <row r="346" spans="1:12" hidden="1" x14ac:dyDescent="0.25">
      <c r="A346" s="29" t="s">
        <v>666</v>
      </c>
      <c r="B346" s="29" t="s">
        <v>442</v>
      </c>
      <c r="C346" s="29" t="s">
        <v>322</v>
      </c>
      <c r="D346" s="29" t="s">
        <v>4</v>
      </c>
      <c r="E346">
        <v>80</v>
      </c>
      <c r="F346">
        <v>18</v>
      </c>
      <c r="G346">
        <v>18</v>
      </c>
      <c r="H346">
        <v>104</v>
      </c>
      <c r="I346">
        <v>100</v>
      </c>
      <c r="J346">
        <v>31</v>
      </c>
      <c r="K346">
        <v>13123</v>
      </c>
      <c r="L346">
        <v>1719</v>
      </c>
    </row>
    <row r="347" spans="1:12" hidden="1" x14ac:dyDescent="0.25">
      <c r="A347" s="29" t="s">
        <v>667</v>
      </c>
      <c r="B347" s="29" t="s">
        <v>442</v>
      </c>
      <c r="C347" s="29" t="s">
        <v>322</v>
      </c>
      <c r="D347" s="29" t="s">
        <v>4</v>
      </c>
      <c r="E347">
        <v>45</v>
      </c>
      <c r="F347">
        <v>18</v>
      </c>
      <c r="G347">
        <v>6</v>
      </c>
      <c r="H347">
        <v>19</v>
      </c>
      <c r="I347">
        <v>36</v>
      </c>
      <c r="J347">
        <v>22</v>
      </c>
      <c r="K347">
        <v>190</v>
      </c>
      <c r="L347">
        <v>749</v>
      </c>
    </row>
    <row r="348" spans="1:12" hidden="1" x14ac:dyDescent="0.25">
      <c r="A348" s="29" t="s">
        <v>668</v>
      </c>
      <c r="B348" s="29" t="s">
        <v>442</v>
      </c>
      <c r="C348" s="29" t="s">
        <v>322</v>
      </c>
      <c r="D348" s="29" t="s">
        <v>4</v>
      </c>
      <c r="E348">
        <v>57</v>
      </c>
      <c r="F348">
        <v>18</v>
      </c>
      <c r="G348">
        <v>26</v>
      </c>
      <c r="H348">
        <v>41</v>
      </c>
      <c r="I348">
        <v>37</v>
      </c>
      <c r="J348">
        <v>8</v>
      </c>
      <c r="K348">
        <v>279</v>
      </c>
      <c r="L348">
        <v>853</v>
      </c>
    </row>
    <row r="349" spans="1:12" hidden="1" x14ac:dyDescent="0.25">
      <c r="A349" s="29" t="s">
        <v>669</v>
      </c>
      <c r="B349" s="29" t="s">
        <v>442</v>
      </c>
      <c r="C349" s="29" t="s">
        <v>322</v>
      </c>
      <c r="D349" s="29" t="s">
        <v>4</v>
      </c>
      <c r="E349">
        <v>78</v>
      </c>
      <c r="F349">
        <v>18</v>
      </c>
      <c r="G349">
        <v>49</v>
      </c>
      <c r="H349">
        <v>142</v>
      </c>
      <c r="I349">
        <v>156</v>
      </c>
      <c r="J349">
        <v>19</v>
      </c>
      <c r="K349">
        <v>12657</v>
      </c>
      <c r="L349">
        <v>1621</v>
      </c>
    </row>
    <row r="350" spans="1:12" hidden="1" x14ac:dyDescent="0.25">
      <c r="A350" s="29" t="s">
        <v>670</v>
      </c>
      <c r="B350" s="29" t="s">
        <v>442</v>
      </c>
      <c r="C350" s="29" t="s">
        <v>322</v>
      </c>
      <c r="D350" s="29" t="s">
        <v>4</v>
      </c>
      <c r="E350">
        <v>69</v>
      </c>
      <c r="F350">
        <v>17</v>
      </c>
      <c r="G350">
        <v>57</v>
      </c>
      <c r="H350">
        <v>116</v>
      </c>
      <c r="I350">
        <v>150</v>
      </c>
      <c r="J350">
        <v>17</v>
      </c>
      <c r="K350">
        <v>9258</v>
      </c>
      <c r="L350">
        <v>1431</v>
      </c>
    </row>
    <row r="351" spans="1:12" hidden="1" x14ac:dyDescent="0.25">
      <c r="A351" s="29" t="s">
        <v>671</v>
      </c>
      <c r="B351" s="29" t="s">
        <v>442</v>
      </c>
      <c r="C351" s="29" t="s">
        <v>322</v>
      </c>
      <c r="D351" s="29" t="s">
        <v>4</v>
      </c>
      <c r="E351">
        <v>68</v>
      </c>
      <c r="F351">
        <v>17</v>
      </c>
      <c r="G351">
        <v>87</v>
      </c>
      <c r="H351">
        <v>174</v>
      </c>
      <c r="I351">
        <v>76</v>
      </c>
      <c r="J351">
        <v>19</v>
      </c>
      <c r="K351">
        <v>7674</v>
      </c>
      <c r="L351">
        <v>1133</v>
      </c>
    </row>
    <row r="352" spans="1:12" hidden="1" x14ac:dyDescent="0.25">
      <c r="A352" s="29" t="s">
        <v>672</v>
      </c>
      <c r="B352" s="29" t="s">
        <v>442</v>
      </c>
      <c r="C352" s="29" t="s">
        <v>322</v>
      </c>
      <c r="D352" s="29" t="s">
        <v>4</v>
      </c>
      <c r="E352">
        <v>73</v>
      </c>
      <c r="F352">
        <v>17</v>
      </c>
      <c r="G352">
        <v>14</v>
      </c>
      <c r="H352">
        <v>136</v>
      </c>
      <c r="I352">
        <v>83</v>
      </c>
      <c r="J352">
        <v>26</v>
      </c>
      <c r="K352">
        <v>8807</v>
      </c>
      <c r="L352">
        <v>1387</v>
      </c>
    </row>
    <row r="353" spans="1:12" hidden="1" x14ac:dyDescent="0.25">
      <c r="A353" s="29" t="s">
        <v>673</v>
      </c>
      <c r="B353" s="29" t="s">
        <v>442</v>
      </c>
      <c r="C353" s="29" t="s">
        <v>322</v>
      </c>
      <c r="D353" s="29" t="s">
        <v>4</v>
      </c>
      <c r="E353">
        <v>67</v>
      </c>
      <c r="F353">
        <v>17</v>
      </c>
      <c r="G353">
        <v>26</v>
      </c>
      <c r="H353">
        <v>102</v>
      </c>
      <c r="I353">
        <v>121</v>
      </c>
      <c r="J353">
        <v>11</v>
      </c>
      <c r="K353">
        <v>6754</v>
      </c>
      <c r="L353">
        <v>1160</v>
      </c>
    </row>
    <row r="354" spans="1:12" x14ac:dyDescent="0.25">
      <c r="A354" s="29" t="s">
        <v>206</v>
      </c>
      <c r="B354" s="29" t="s">
        <v>33</v>
      </c>
      <c r="C354" s="29" t="s">
        <v>322</v>
      </c>
      <c r="D354" s="29" t="s">
        <v>4</v>
      </c>
      <c r="E354">
        <v>77</v>
      </c>
      <c r="F354">
        <v>16</v>
      </c>
      <c r="G354">
        <v>36</v>
      </c>
      <c r="H354">
        <v>24</v>
      </c>
      <c r="I354">
        <v>125</v>
      </c>
      <c r="J354">
        <v>11</v>
      </c>
      <c r="K354">
        <v>12920</v>
      </c>
      <c r="L354">
        <v>1594</v>
      </c>
    </row>
    <row r="355" spans="1:12" x14ac:dyDescent="0.25">
      <c r="A355" s="29" t="s">
        <v>98</v>
      </c>
      <c r="B355" s="29" t="s">
        <v>38</v>
      </c>
      <c r="C355" s="29" t="s">
        <v>322</v>
      </c>
      <c r="D355" s="29" t="s">
        <v>4</v>
      </c>
      <c r="E355">
        <v>26</v>
      </c>
      <c r="F355">
        <v>16</v>
      </c>
      <c r="G355">
        <v>14</v>
      </c>
      <c r="H355">
        <v>66</v>
      </c>
      <c r="I355">
        <v>59</v>
      </c>
      <c r="J355">
        <v>7</v>
      </c>
      <c r="K355">
        <v>4776</v>
      </c>
      <c r="L355">
        <v>659</v>
      </c>
    </row>
    <row r="356" spans="1:12" hidden="1" x14ac:dyDescent="0.25">
      <c r="A356" s="29" t="s">
        <v>674</v>
      </c>
      <c r="B356" s="29" t="s">
        <v>442</v>
      </c>
      <c r="C356" s="29" t="s">
        <v>322</v>
      </c>
      <c r="D356" s="29" t="s">
        <v>4</v>
      </c>
      <c r="E356">
        <v>56</v>
      </c>
      <c r="F356">
        <v>16</v>
      </c>
      <c r="G356">
        <v>26</v>
      </c>
      <c r="H356">
        <v>79</v>
      </c>
      <c r="I356">
        <v>67</v>
      </c>
      <c r="J356">
        <v>13</v>
      </c>
      <c r="K356">
        <v>2167</v>
      </c>
      <c r="L356">
        <v>937</v>
      </c>
    </row>
    <row r="357" spans="1:12" hidden="1" x14ac:dyDescent="0.25">
      <c r="A357" s="29" t="s">
        <v>675</v>
      </c>
      <c r="B357" s="29" t="s">
        <v>442</v>
      </c>
      <c r="C357" s="29" t="s">
        <v>322</v>
      </c>
      <c r="D357" s="29" t="s">
        <v>4</v>
      </c>
      <c r="E357">
        <v>35</v>
      </c>
      <c r="F357">
        <v>16</v>
      </c>
      <c r="G357">
        <v>6</v>
      </c>
      <c r="H357">
        <v>30</v>
      </c>
      <c r="I357">
        <v>45</v>
      </c>
      <c r="J357">
        <v>12</v>
      </c>
      <c r="K357">
        <v>61</v>
      </c>
      <c r="L357">
        <v>649</v>
      </c>
    </row>
    <row r="358" spans="1:12" hidden="1" x14ac:dyDescent="0.25">
      <c r="A358" s="29" t="s">
        <v>676</v>
      </c>
      <c r="B358" s="29" t="s">
        <v>442</v>
      </c>
      <c r="C358" s="29" t="s">
        <v>322</v>
      </c>
      <c r="D358" s="29" t="s">
        <v>4</v>
      </c>
      <c r="E358">
        <v>81</v>
      </c>
      <c r="F358">
        <v>16</v>
      </c>
      <c r="G358">
        <v>32</v>
      </c>
      <c r="H358">
        <v>144</v>
      </c>
      <c r="I358">
        <v>143</v>
      </c>
      <c r="J358">
        <v>24</v>
      </c>
      <c r="K358">
        <v>10752</v>
      </c>
      <c r="L358">
        <v>1570</v>
      </c>
    </row>
    <row r="359" spans="1:12" hidden="1" x14ac:dyDescent="0.25">
      <c r="A359" s="29" t="s">
        <v>677</v>
      </c>
      <c r="B359" s="29" t="s">
        <v>442</v>
      </c>
      <c r="C359" s="29" t="s">
        <v>322</v>
      </c>
      <c r="D359" s="29" t="s">
        <v>4</v>
      </c>
      <c r="E359">
        <v>82</v>
      </c>
      <c r="F359">
        <v>16</v>
      </c>
      <c r="G359">
        <v>20</v>
      </c>
      <c r="H359">
        <v>102</v>
      </c>
      <c r="I359">
        <v>123</v>
      </c>
      <c r="J359">
        <v>35</v>
      </c>
      <c r="K359">
        <v>10168</v>
      </c>
      <c r="L359">
        <v>1538</v>
      </c>
    </row>
    <row r="360" spans="1:12" hidden="1" x14ac:dyDescent="0.25">
      <c r="A360" s="29" t="s">
        <v>678</v>
      </c>
      <c r="B360" s="29" t="s">
        <v>442</v>
      </c>
      <c r="C360" s="29" t="s">
        <v>322</v>
      </c>
      <c r="D360" s="29" t="s">
        <v>4</v>
      </c>
      <c r="E360">
        <v>79</v>
      </c>
      <c r="F360">
        <v>16</v>
      </c>
      <c r="G360">
        <v>20</v>
      </c>
      <c r="H360">
        <v>25</v>
      </c>
      <c r="I360">
        <v>113</v>
      </c>
      <c r="J360">
        <v>45</v>
      </c>
      <c r="K360">
        <v>6263</v>
      </c>
      <c r="L360">
        <v>1347</v>
      </c>
    </row>
    <row r="361" spans="1:12" hidden="1" x14ac:dyDescent="0.25">
      <c r="A361" s="29" t="s">
        <v>679</v>
      </c>
      <c r="B361" s="29" t="s">
        <v>442</v>
      </c>
      <c r="C361" s="29" t="s">
        <v>322</v>
      </c>
      <c r="D361" s="29" t="s">
        <v>4</v>
      </c>
      <c r="E361">
        <v>70</v>
      </c>
      <c r="F361">
        <v>16</v>
      </c>
      <c r="G361">
        <v>83</v>
      </c>
      <c r="H361">
        <v>170</v>
      </c>
      <c r="I361">
        <v>123</v>
      </c>
      <c r="J361">
        <v>7</v>
      </c>
      <c r="K361">
        <v>7881</v>
      </c>
      <c r="L361">
        <v>1197</v>
      </c>
    </row>
    <row r="362" spans="1:12" hidden="1" x14ac:dyDescent="0.25">
      <c r="A362" s="29" t="s">
        <v>680</v>
      </c>
      <c r="B362" s="29" t="s">
        <v>442</v>
      </c>
      <c r="C362" s="29" t="s">
        <v>322</v>
      </c>
      <c r="D362" s="29" t="s">
        <v>4</v>
      </c>
      <c r="E362">
        <v>68</v>
      </c>
      <c r="F362">
        <v>16</v>
      </c>
      <c r="G362">
        <v>70</v>
      </c>
      <c r="H362">
        <v>164</v>
      </c>
      <c r="I362">
        <v>111</v>
      </c>
      <c r="J362">
        <v>26</v>
      </c>
      <c r="K362">
        <v>9049</v>
      </c>
      <c r="L362">
        <v>1323</v>
      </c>
    </row>
    <row r="363" spans="1:12" hidden="1" x14ac:dyDescent="0.25">
      <c r="A363" s="29" t="s">
        <v>681</v>
      </c>
      <c r="B363" s="29" t="s">
        <v>442</v>
      </c>
      <c r="C363" s="29" t="s">
        <v>322</v>
      </c>
      <c r="D363" s="29" t="s">
        <v>4</v>
      </c>
      <c r="E363">
        <v>75</v>
      </c>
      <c r="F363">
        <v>15</v>
      </c>
      <c r="G363">
        <v>41</v>
      </c>
      <c r="H363">
        <v>201</v>
      </c>
      <c r="I363">
        <v>155</v>
      </c>
      <c r="J363">
        <v>25</v>
      </c>
      <c r="K363">
        <v>10007</v>
      </c>
      <c r="L363">
        <v>1316</v>
      </c>
    </row>
    <row r="364" spans="1:12" hidden="1" x14ac:dyDescent="0.25">
      <c r="A364" s="29" t="s">
        <v>682</v>
      </c>
      <c r="B364" s="29" t="s">
        <v>442</v>
      </c>
      <c r="C364" s="29" t="s">
        <v>322</v>
      </c>
      <c r="D364" s="29" t="s">
        <v>4</v>
      </c>
      <c r="E364">
        <v>76</v>
      </c>
      <c r="F364">
        <v>15</v>
      </c>
      <c r="G364">
        <v>52</v>
      </c>
      <c r="H364">
        <v>225</v>
      </c>
      <c r="I364">
        <v>176</v>
      </c>
      <c r="J364">
        <v>30</v>
      </c>
      <c r="K364">
        <v>12391</v>
      </c>
      <c r="L364">
        <v>1532</v>
      </c>
    </row>
    <row r="365" spans="1:12" hidden="1" x14ac:dyDescent="0.25">
      <c r="A365" s="29" t="s">
        <v>683</v>
      </c>
      <c r="B365" s="29" t="s">
        <v>442</v>
      </c>
      <c r="C365" s="29" t="s">
        <v>322</v>
      </c>
      <c r="D365" s="29" t="s">
        <v>4</v>
      </c>
      <c r="E365">
        <v>55</v>
      </c>
      <c r="F365">
        <v>15</v>
      </c>
      <c r="G365">
        <v>8</v>
      </c>
      <c r="H365">
        <v>62</v>
      </c>
      <c r="I365">
        <v>97</v>
      </c>
      <c r="J365">
        <v>15</v>
      </c>
      <c r="K365">
        <v>2233</v>
      </c>
      <c r="L365">
        <v>1128</v>
      </c>
    </row>
    <row r="366" spans="1:12" hidden="1" x14ac:dyDescent="0.25">
      <c r="A366" s="29" t="s">
        <v>684</v>
      </c>
      <c r="B366" s="29" t="s">
        <v>442</v>
      </c>
      <c r="C366" s="29" t="s">
        <v>322</v>
      </c>
      <c r="D366" s="29" t="s">
        <v>4</v>
      </c>
      <c r="E366">
        <v>77</v>
      </c>
      <c r="F366">
        <v>15</v>
      </c>
      <c r="G366">
        <v>34</v>
      </c>
      <c r="H366">
        <v>90</v>
      </c>
      <c r="I366">
        <v>153</v>
      </c>
      <c r="J366">
        <v>20</v>
      </c>
      <c r="K366">
        <v>10150</v>
      </c>
      <c r="L366">
        <v>1461</v>
      </c>
    </row>
    <row r="367" spans="1:12" hidden="1" x14ac:dyDescent="0.25">
      <c r="A367" s="29" t="s">
        <v>685</v>
      </c>
      <c r="B367" s="29" t="s">
        <v>442</v>
      </c>
      <c r="C367" s="29" t="s">
        <v>322</v>
      </c>
      <c r="D367" s="29" t="s">
        <v>4</v>
      </c>
      <c r="E367">
        <v>61</v>
      </c>
      <c r="F367">
        <v>15</v>
      </c>
      <c r="G367">
        <v>22</v>
      </c>
      <c r="H367">
        <v>45</v>
      </c>
      <c r="I367">
        <v>42</v>
      </c>
      <c r="J367">
        <v>26</v>
      </c>
      <c r="K367">
        <v>239</v>
      </c>
      <c r="L367">
        <v>1021</v>
      </c>
    </row>
    <row r="368" spans="1:12" hidden="1" x14ac:dyDescent="0.25">
      <c r="A368" s="29" t="s">
        <v>686</v>
      </c>
      <c r="B368" s="29" t="s">
        <v>442</v>
      </c>
      <c r="C368" s="29" t="s">
        <v>322</v>
      </c>
      <c r="D368" s="29" t="s">
        <v>4</v>
      </c>
      <c r="E368">
        <v>68</v>
      </c>
      <c r="F368">
        <v>15</v>
      </c>
      <c r="G368">
        <v>41</v>
      </c>
      <c r="H368">
        <v>66</v>
      </c>
      <c r="I368">
        <v>185</v>
      </c>
      <c r="J368">
        <v>14</v>
      </c>
      <c r="K368">
        <v>13551</v>
      </c>
      <c r="L368">
        <v>1350</v>
      </c>
    </row>
    <row r="369" spans="1:12" hidden="1" x14ac:dyDescent="0.25">
      <c r="A369" s="29" t="s">
        <v>687</v>
      </c>
      <c r="B369" s="29" t="s">
        <v>442</v>
      </c>
      <c r="C369" s="29" t="s">
        <v>322</v>
      </c>
      <c r="D369" s="29" t="s">
        <v>4</v>
      </c>
      <c r="E369">
        <v>72</v>
      </c>
      <c r="F369">
        <v>15</v>
      </c>
      <c r="G369">
        <v>40</v>
      </c>
      <c r="H369">
        <v>77</v>
      </c>
      <c r="I369">
        <v>75</v>
      </c>
      <c r="J369">
        <v>11</v>
      </c>
      <c r="K369">
        <v>9068</v>
      </c>
      <c r="L369">
        <v>1154</v>
      </c>
    </row>
    <row r="370" spans="1:12" hidden="1" x14ac:dyDescent="0.25">
      <c r="A370" s="29" t="s">
        <v>688</v>
      </c>
      <c r="B370" s="29" t="s">
        <v>442</v>
      </c>
      <c r="C370" s="29" t="s">
        <v>322</v>
      </c>
      <c r="D370" s="29" t="s">
        <v>4</v>
      </c>
      <c r="E370">
        <v>81</v>
      </c>
      <c r="F370">
        <v>15</v>
      </c>
      <c r="G370">
        <v>27</v>
      </c>
      <c r="H370">
        <v>71</v>
      </c>
      <c r="I370">
        <v>88</v>
      </c>
      <c r="J370">
        <v>25</v>
      </c>
      <c r="K370">
        <v>9348</v>
      </c>
      <c r="L370">
        <v>1317</v>
      </c>
    </row>
    <row r="371" spans="1:12" x14ac:dyDescent="0.25">
      <c r="A371" s="29" t="s">
        <v>410</v>
      </c>
      <c r="B371" s="29" t="s">
        <v>38</v>
      </c>
      <c r="C371" s="29" t="s">
        <v>322</v>
      </c>
      <c r="D371" s="29" t="s">
        <v>4</v>
      </c>
      <c r="E371">
        <v>50</v>
      </c>
      <c r="F371">
        <v>14</v>
      </c>
      <c r="G371">
        <v>16</v>
      </c>
      <c r="H371">
        <v>74</v>
      </c>
      <c r="I371">
        <v>72</v>
      </c>
      <c r="J371">
        <v>19</v>
      </c>
      <c r="K371">
        <v>597</v>
      </c>
      <c r="L371">
        <v>1012</v>
      </c>
    </row>
    <row r="372" spans="1:12" hidden="1" x14ac:dyDescent="0.25">
      <c r="A372" s="29" t="s">
        <v>689</v>
      </c>
      <c r="B372" s="29" t="s">
        <v>442</v>
      </c>
      <c r="C372" s="29" t="s">
        <v>322</v>
      </c>
      <c r="D372" s="29" t="s">
        <v>4</v>
      </c>
      <c r="E372">
        <v>63</v>
      </c>
      <c r="F372">
        <v>14</v>
      </c>
      <c r="G372">
        <v>10</v>
      </c>
      <c r="H372">
        <v>22</v>
      </c>
      <c r="I372">
        <v>55</v>
      </c>
      <c r="J372">
        <v>13</v>
      </c>
      <c r="K372">
        <v>251</v>
      </c>
      <c r="L372">
        <v>884</v>
      </c>
    </row>
    <row r="373" spans="1:12" hidden="1" x14ac:dyDescent="0.25">
      <c r="A373" s="29" t="s">
        <v>690</v>
      </c>
      <c r="B373" s="29" t="s">
        <v>442</v>
      </c>
      <c r="C373" s="29" t="s">
        <v>322</v>
      </c>
      <c r="D373" s="29" t="s">
        <v>4</v>
      </c>
      <c r="E373">
        <v>76</v>
      </c>
      <c r="F373">
        <v>14</v>
      </c>
      <c r="G373">
        <v>34</v>
      </c>
      <c r="H373">
        <v>138</v>
      </c>
      <c r="I373">
        <v>101</v>
      </c>
      <c r="J373">
        <v>15</v>
      </c>
      <c r="K373">
        <v>5113</v>
      </c>
      <c r="L373">
        <v>1244</v>
      </c>
    </row>
    <row r="374" spans="1:12" hidden="1" x14ac:dyDescent="0.25">
      <c r="A374" s="29" t="s">
        <v>691</v>
      </c>
      <c r="B374" s="29" t="s">
        <v>442</v>
      </c>
      <c r="C374" s="29" t="s">
        <v>322</v>
      </c>
      <c r="D374" s="29" t="s">
        <v>4</v>
      </c>
      <c r="E374">
        <v>57</v>
      </c>
      <c r="F374">
        <v>14</v>
      </c>
      <c r="G374">
        <v>32</v>
      </c>
      <c r="H374">
        <v>105</v>
      </c>
      <c r="I374">
        <v>75</v>
      </c>
      <c r="J374">
        <v>10</v>
      </c>
      <c r="K374">
        <v>4521</v>
      </c>
      <c r="L374">
        <v>871</v>
      </c>
    </row>
    <row r="375" spans="1:12" hidden="1" x14ac:dyDescent="0.25">
      <c r="A375" s="29" t="s">
        <v>692</v>
      </c>
      <c r="B375" s="29" t="s">
        <v>442</v>
      </c>
      <c r="C375" s="29" t="s">
        <v>322</v>
      </c>
      <c r="D375" s="29" t="s">
        <v>4</v>
      </c>
      <c r="E375">
        <v>30</v>
      </c>
      <c r="F375">
        <v>14</v>
      </c>
      <c r="G375">
        <v>15</v>
      </c>
      <c r="H375">
        <v>50</v>
      </c>
      <c r="I375">
        <v>54</v>
      </c>
      <c r="J375">
        <v>12</v>
      </c>
      <c r="K375">
        <v>4265</v>
      </c>
      <c r="L375">
        <v>586</v>
      </c>
    </row>
    <row r="376" spans="1:12" hidden="1" x14ac:dyDescent="0.25">
      <c r="A376" s="29" t="s">
        <v>693</v>
      </c>
      <c r="B376" s="29" t="s">
        <v>442</v>
      </c>
      <c r="C376" s="29" t="s">
        <v>322</v>
      </c>
      <c r="D376" s="29" t="s">
        <v>4</v>
      </c>
      <c r="E376">
        <v>28</v>
      </c>
      <c r="F376">
        <v>14</v>
      </c>
      <c r="G376">
        <v>12</v>
      </c>
      <c r="H376">
        <v>49</v>
      </c>
      <c r="I376">
        <v>41</v>
      </c>
      <c r="J376">
        <v>13</v>
      </c>
      <c r="K376">
        <v>3947</v>
      </c>
      <c r="L376">
        <v>627</v>
      </c>
    </row>
    <row r="377" spans="1:12" x14ac:dyDescent="0.25">
      <c r="A377" s="29" t="s">
        <v>289</v>
      </c>
      <c r="B377" s="29" t="s">
        <v>42</v>
      </c>
      <c r="C377" s="29" t="s">
        <v>322</v>
      </c>
      <c r="D377" s="29" t="s">
        <v>4</v>
      </c>
      <c r="E377">
        <v>60</v>
      </c>
      <c r="F377">
        <v>13</v>
      </c>
      <c r="G377">
        <v>31</v>
      </c>
      <c r="H377">
        <v>113</v>
      </c>
      <c r="I377">
        <v>134</v>
      </c>
      <c r="J377">
        <v>21</v>
      </c>
      <c r="K377">
        <v>10604</v>
      </c>
      <c r="L377">
        <v>1333</v>
      </c>
    </row>
    <row r="378" spans="1:12" x14ac:dyDescent="0.25">
      <c r="A378" s="29" t="s">
        <v>118</v>
      </c>
      <c r="B378" s="29" t="s">
        <v>42</v>
      </c>
      <c r="C378" s="29" t="s">
        <v>322</v>
      </c>
      <c r="D378" s="29" t="s">
        <v>4</v>
      </c>
      <c r="E378">
        <v>63</v>
      </c>
      <c r="F378">
        <v>13</v>
      </c>
      <c r="G378">
        <v>34</v>
      </c>
      <c r="H378">
        <v>239</v>
      </c>
      <c r="I378">
        <v>140</v>
      </c>
      <c r="J378">
        <v>26</v>
      </c>
      <c r="K378">
        <v>9060</v>
      </c>
      <c r="L378">
        <v>1382</v>
      </c>
    </row>
    <row r="379" spans="1:12" hidden="1" x14ac:dyDescent="0.25">
      <c r="A379" s="29" t="s">
        <v>694</v>
      </c>
      <c r="B379" s="29" t="s">
        <v>442</v>
      </c>
      <c r="C379" s="29" t="s">
        <v>322</v>
      </c>
      <c r="D379" s="29" t="s">
        <v>4</v>
      </c>
      <c r="E379">
        <v>72</v>
      </c>
      <c r="F379">
        <v>13</v>
      </c>
      <c r="G379">
        <v>41</v>
      </c>
      <c r="H379">
        <v>121</v>
      </c>
      <c r="I379">
        <v>108</v>
      </c>
      <c r="J379">
        <v>5</v>
      </c>
      <c r="K379">
        <v>5878</v>
      </c>
      <c r="L379">
        <v>1066</v>
      </c>
    </row>
    <row r="380" spans="1:12" hidden="1" x14ac:dyDescent="0.25">
      <c r="A380" s="29" t="s">
        <v>695</v>
      </c>
      <c r="B380" s="29" t="s">
        <v>442</v>
      </c>
      <c r="C380" s="29" t="s">
        <v>322</v>
      </c>
      <c r="D380" s="29" t="s">
        <v>4</v>
      </c>
      <c r="E380">
        <v>81</v>
      </c>
      <c r="F380">
        <v>13</v>
      </c>
      <c r="G380">
        <v>47</v>
      </c>
      <c r="H380">
        <v>133</v>
      </c>
      <c r="I380">
        <v>84</v>
      </c>
      <c r="J380">
        <v>13</v>
      </c>
      <c r="K380">
        <v>12716</v>
      </c>
      <c r="L380">
        <v>1564</v>
      </c>
    </row>
    <row r="381" spans="1:12" hidden="1" x14ac:dyDescent="0.25">
      <c r="A381" s="29" t="s">
        <v>696</v>
      </c>
      <c r="B381" s="29" t="s">
        <v>442</v>
      </c>
      <c r="C381" s="29" t="s">
        <v>322</v>
      </c>
      <c r="D381" s="29" t="s">
        <v>4</v>
      </c>
      <c r="E381">
        <v>65</v>
      </c>
      <c r="F381">
        <v>13</v>
      </c>
      <c r="G381">
        <v>30</v>
      </c>
      <c r="H381">
        <v>167</v>
      </c>
      <c r="I381">
        <v>106</v>
      </c>
      <c r="J381">
        <v>8</v>
      </c>
      <c r="K381">
        <v>4203</v>
      </c>
      <c r="L381">
        <v>1018</v>
      </c>
    </row>
    <row r="382" spans="1:12" hidden="1" x14ac:dyDescent="0.25">
      <c r="A382" s="29" t="s">
        <v>697</v>
      </c>
      <c r="B382" s="29" t="s">
        <v>442</v>
      </c>
      <c r="C382" s="29" t="s">
        <v>322</v>
      </c>
      <c r="D382" s="29" t="s">
        <v>4</v>
      </c>
      <c r="E382">
        <v>41</v>
      </c>
      <c r="F382">
        <v>13</v>
      </c>
      <c r="G382">
        <v>8</v>
      </c>
      <c r="H382">
        <v>26</v>
      </c>
      <c r="I382">
        <v>56</v>
      </c>
      <c r="J382">
        <v>18</v>
      </c>
      <c r="K382">
        <v>6183</v>
      </c>
      <c r="L382">
        <v>785</v>
      </c>
    </row>
    <row r="383" spans="1:12" hidden="1" x14ac:dyDescent="0.25">
      <c r="A383" s="29" t="s">
        <v>698</v>
      </c>
      <c r="B383" s="29" t="s">
        <v>442</v>
      </c>
      <c r="C383" s="29" t="s">
        <v>322</v>
      </c>
      <c r="D383" s="29" t="s">
        <v>4</v>
      </c>
      <c r="E383">
        <v>81</v>
      </c>
      <c r="F383">
        <v>13</v>
      </c>
      <c r="G383">
        <v>21</v>
      </c>
      <c r="H383">
        <v>84</v>
      </c>
      <c r="I383">
        <v>188</v>
      </c>
      <c r="J383">
        <v>24</v>
      </c>
      <c r="K383">
        <v>15749</v>
      </c>
      <c r="L383">
        <v>1711</v>
      </c>
    </row>
    <row r="384" spans="1:12" hidden="1" x14ac:dyDescent="0.25">
      <c r="A384" s="29" t="s">
        <v>699</v>
      </c>
      <c r="B384" s="29" t="s">
        <v>442</v>
      </c>
      <c r="C384" s="29" t="s">
        <v>322</v>
      </c>
      <c r="D384" s="29" t="s">
        <v>4</v>
      </c>
      <c r="E384">
        <v>46</v>
      </c>
      <c r="F384">
        <v>13</v>
      </c>
      <c r="G384">
        <v>31</v>
      </c>
      <c r="H384">
        <v>26</v>
      </c>
      <c r="I384">
        <v>62</v>
      </c>
      <c r="J384">
        <v>8</v>
      </c>
      <c r="K384">
        <v>5856</v>
      </c>
      <c r="L384">
        <v>795</v>
      </c>
    </row>
    <row r="385" spans="1:12" hidden="1" x14ac:dyDescent="0.25">
      <c r="A385" s="29" t="s">
        <v>700</v>
      </c>
      <c r="B385" s="29" t="s">
        <v>442</v>
      </c>
      <c r="C385" s="29" t="s">
        <v>322</v>
      </c>
      <c r="D385" s="29" t="s">
        <v>4</v>
      </c>
      <c r="E385">
        <v>67</v>
      </c>
      <c r="F385">
        <v>13</v>
      </c>
      <c r="G385">
        <v>98</v>
      </c>
      <c r="H385">
        <v>142</v>
      </c>
      <c r="I385">
        <v>74</v>
      </c>
      <c r="J385">
        <v>17</v>
      </c>
      <c r="K385">
        <v>1663</v>
      </c>
      <c r="L385">
        <v>982</v>
      </c>
    </row>
    <row r="386" spans="1:12" hidden="1" x14ac:dyDescent="0.25">
      <c r="A386" s="29" t="s">
        <v>701</v>
      </c>
      <c r="B386" s="29" t="s">
        <v>442</v>
      </c>
      <c r="C386" s="29" t="s">
        <v>322</v>
      </c>
      <c r="D386" s="29" t="s">
        <v>4</v>
      </c>
      <c r="E386">
        <v>37</v>
      </c>
      <c r="F386">
        <v>13</v>
      </c>
      <c r="G386">
        <v>8</v>
      </c>
      <c r="H386">
        <v>48</v>
      </c>
      <c r="I386">
        <v>36</v>
      </c>
      <c r="J386">
        <v>9</v>
      </c>
      <c r="K386">
        <v>857</v>
      </c>
      <c r="L386">
        <v>592</v>
      </c>
    </row>
    <row r="387" spans="1:12" hidden="1" x14ac:dyDescent="0.25">
      <c r="A387" s="29" t="s">
        <v>702</v>
      </c>
      <c r="B387" s="29" t="s">
        <v>442</v>
      </c>
      <c r="C387" s="29" t="s">
        <v>322</v>
      </c>
      <c r="D387" s="29" t="s">
        <v>4</v>
      </c>
      <c r="E387">
        <v>73</v>
      </c>
      <c r="F387">
        <v>13</v>
      </c>
      <c r="G387">
        <v>50</v>
      </c>
      <c r="H387">
        <v>155</v>
      </c>
      <c r="I387">
        <v>148</v>
      </c>
      <c r="J387">
        <v>5</v>
      </c>
      <c r="K387">
        <v>11299</v>
      </c>
      <c r="L387">
        <v>1432</v>
      </c>
    </row>
    <row r="388" spans="1:12" hidden="1" x14ac:dyDescent="0.25">
      <c r="A388" s="29" t="s">
        <v>703</v>
      </c>
      <c r="B388" s="29" t="s">
        <v>442</v>
      </c>
      <c r="C388" s="29" t="s">
        <v>322</v>
      </c>
      <c r="D388" s="29" t="s">
        <v>4</v>
      </c>
      <c r="E388">
        <v>65</v>
      </c>
      <c r="F388">
        <v>12</v>
      </c>
      <c r="G388">
        <v>28</v>
      </c>
      <c r="H388">
        <v>76</v>
      </c>
      <c r="I388">
        <v>125</v>
      </c>
      <c r="J388">
        <v>6</v>
      </c>
      <c r="K388">
        <v>8611</v>
      </c>
      <c r="L388">
        <v>1321</v>
      </c>
    </row>
    <row r="389" spans="1:12" hidden="1" x14ac:dyDescent="0.25">
      <c r="A389" s="29" t="s">
        <v>704</v>
      </c>
      <c r="B389" s="29" t="s">
        <v>442</v>
      </c>
      <c r="C389" s="29" t="s">
        <v>322</v>
      </c>
      <c r="D389" s="29" t="s">
        <v>4</v>
      </c>
      <c r="E389">
        <v>47</v>
      </c>
      <c r="F389">
        <v>12</v>
      </c>
      <c r="G389">
        <v>27</v>
      </c>
      <c r="H389">
        <v>42</v>
      </c>
      <c r="I389">
        <v>53</v>
      </c>
      <c r="J389">
        <v>10</v>
      </c>
      <c r="K389">
        <v>93</v>
      </c>
      <c r="L389">
        <v>711</v>
      </c>
    </row>
    <row r="390" spans="1:12" x14ac:dyDescent="0.25">
      <c r="A390" s="29" t="s">
        <v>249</v>
      </c>
      <c r="B390" s="29" t="s">
        <v>42</v>
      </c>
      <c r="C390" s="29" t="s">
        <v>322</v>
      </c>
      <c r="D390" s="29" t="s">
        <v>4</v>
      </c>
      <c r="E390">
        <v>53</v>
      </c>
      <c r="F390">
        <v>12</v>
      </c>
      <c r="G390">
        <v>26</v>
      </c>
      <c r="H390">
        <v>110</v>
      </c>
      <c r="I390">
        <v>79</v>
      </c>
      <c r="J390">
        <v>14</v>
      </c>
      <c r="K390">
        <v>6124</v>
      </c>
      <c r="L390">
        <v>1034</v>
      </c>
    </row>
    <row r="391" spans="1:12" hidden="1" x14ac:dyDescent="0.25">
      <c r="A391" s="29" t="s">
        <v>705</v>
      </c>
      <c r="B391" s="29" t="s">
        <v>442</v>
      </c>
      <c r="C391" s="29" t="s">
        <v>322</v>
      </c>
      <c r="D391" s="29" t="s">
        <v>4</v>
      </c>
      <c r="E391">
        <v>62</v>
      </c>
      <c r="F391">
        <v>12</v>
      </c>
      <c r="G391">
        <v>8</v>
      </c>
      <c r="H391">
        <v>33</v>
      </c>
      <c r="I391">
        <v>98</v>
      </c>
      <c r="J391">
        <v>14</v>
      </c>
      <c r="K391">
        <v>1111</v>
      </c>
      <c r="L391">
        <v>1039</v>
      </c>
    </row>
    <row r="392" spans="1:12" hidden="1" x14ac:dyDescent="0.25">
      <c r="A392" s="29" t="s">
        <v>706</v>
      </c>
      <c r="B392" s="29" t="s">
        <v>442</v>
      </c>
      <c r="C392" s="29" t="s">
        <v>322</v>
      </c>
      <c r="D392" s="29" t="s">
        <v>4</v>
      </c>
      <c r="E392">
        <v>47</v>
      </c>
      <c r="F392">
        <v>12</v>
      </c>
      <c r="G392">
        <v>45</v>
      </c>
      <c r="H392">
        <v>77</v>
      </c>
      <c r="I392">
        <v>73</v>
      </c>
      <c r="J392">
        <v>5</v>
      </c>
      <c r="K392">
        <v>4227</v>
      </c>
      <c r="L392">
        <v>839</v>
      </c>
    </row>
    <row r="393" spans="1:12" hidden="1" x14ac:dyDescent="0.25">
      <c r="A393" s="29" t="s">
        <v>707</v>
      </c>
      <c r="B393" s="29" t="s">
        <v>442</v>
      </c>
      <c r="C393" s="29" t="s">
        <v>322</v>
      </c>
      <c r="D393" s="29" t="s">
        <v>4</v>
      </c>
      <c r="E393">
        <v>54</v>
      </c>
      <c r="F393">
        <v>12</v>
      </c>
      <c r="G393">
        <v>46</v>
      </c>
      <c r="H393">
        <v>131</v>
      </c>
      <c r="I393">
        <v>84</v>
      </c>
      <c r="J393">
        <v>5</v>
      </c>
      <c r="K393">
        <v>8116</v>
      </c>
      <c r="L393">
        <v>953</v>
      </c>
    </row>
    <row r="394" spans="1:12" x14ac:dyDescent="0.25">
      <c r="A394" s="29" t="s">
        <v>165</v>
      </c>
      <c r="B394" s="29" t="s">
        <v>36</v>
      </c>
      <c r="C394" s="29" t="s">
        <v>322</v>
      </c>
      <c r="D394" s="29" t="s">
        <v>4</v>
      </c>
      <c r="E394">
        <v>44</v>
      </c>
      <c r="F394">
        <v>12</v>
      </c>
      <c r="G394">
        <v>8</v>
      </c>
      <c r="H394">
        <v>31</v>
      </c>
      <c r="I394">
        <v>75</v>
      </c>
      <c r="J394">
        <v>11</v>
      </c>
      <c r="K394">
        <v>5335</v>
      </c>
      <c r="L394">
        <v>811</v>
      </c>
    </row>
    <row r="395" spans="1:12" x14ac:dyDescent="0.25">
      <c r="A395" s="29" t="s">
        <v>216</v>
      </c>
      <c r="B395" s="29" t="s">
        <v>33</v>
      </c>
      <c r="C395" s="29" t="s">
        <v>322</v>
      </c>
      <c r="D395" s="29" t="s">
        <v>4</v>
      </c>
      <c r="E395">
        <v>33</v>
      </c>
      <c r="F395">
        <v>12</v>
      </c>
      <c r="G395">
        <v>8</v>
      </c>
      <c r="H395">
        <v>45</v>
      </c>
      <c r="I395">
        <v>65</v>
      </c>
      <c r="J395">
        <v>14</v>
      </c>
      <c r="K395">
        <v>4674</v>
      </c>
      <c r="L395">
        <v>619</v>
      </c>
    </row>
    <row r="396" spans="1:12" hidden="1" x14ac:dyDescent="0.25">
      <c r="A396" s="29" t="s">
        <v>708</v>
      </c>
      <c r="B396" s="29" t="s">
        <v>442</v>
      </c>
      <c r="C396" s="29" t="s">
        <v>322</v>
      </c>
      <c r="D396" s="29" t="s">
        <v>4</v>
      </c>
      <c r="E396">
        <v>82</v>
      </c>
      <c r="F396">
        <v>12</v>
      </c>
      <c r="G396">
        <v>40</v>
      </c>
      <c r="H396">
        <v>141</v>
      </c>
      <c r="I396">
        <v>144</v>
      </c>
      <c r="J396">
        <v>22</v>
      </c>
      <c r="K396">
        <v>14077</v>
      </c>
      <c r="L396">
        <v>1647</v>
      </c>
    </row>
    <row r="397" spans="1:12" x14ac:dyDescent="0.25">
      <c r="A397" s="29" t="s">
        <v>357</v>
      </c>
      <c r="B397" s="29" t="s">
        <v>38</v>
      </c>
      <c r="C397" s="29" t="s">
        <v>322</v>
      </c>
      <c r="D397" s="29" t="s">
        <v>4</v>
      </c>
      <c r="E397">
        <v>51</v>
      </c>
      <c r="F397">
        <v>12</v>
      </c>
      <c r="G397">
        <v>24</v>
      </c>
      <c r="H397">
        <v>48</v>
      </c>
      <c r="I397">
        <v>42</v>
      </c>
      <c r="J397">
        <v>11</v>
      </c>
      <c r="K397">
        <v>876</v>
      </c>
      <c r="L397">
        <v>699</v>
      </c>
    </row>
    <row r="398" spans="1:12" hidden="1" x14ac:dyDescent="0.25">
      <c r="A398" s="29" t="s">
        <v>709</v>
      </c>
      <c r="B398" s="29" t="s">
        <v>442</v>
      </c>
      <c r="C398" s="29" t="s">
        <v>322</v>
      </c>
      <c r="D398" s="29" t="s">
        <v>4</v>
      </c>
      <c r="E398">
        <v>62</v>
      </c>
      <c r="F398">
        <v>11</v>
      </c>
      <c r="G398">
        <v>22</v>
      </c>
      <c r="H398">
        <v>69</v>
      </c>
      <c r="I398">
        <v>78</v>
      </c>
      <c r="J398">
        <v>11</v>
      </c>
      <c r="K398">
        <v>9385</v>
      </c>
      <c r="L398">
        <v>1058</v>
      </c>
    </row>
    <row r="399" spans="1:12" hidden="1" x14ac:dyDescent="0.25">
      <c r="A399" s="29" t="s">
        <v>710</v>
      </c>
      <c r="B399" s="29" t="s">
        <v>442</v>
      </c>
      <c r="C399" s="29" t="s">
        <v>322</v>
      </c>
      <c r="D399" s="29" t="s">
        <v>4</v>
      </c>
      <c r="E399">
        <v>52</v>
      </c>
      <c r="F399">
        <v>11</v>
      </c>
      <c r="G399">
        <v>64</v>
      </c>
      <c r="H399">
        <v>226</v>
      </c>
      <c r="I399">
        <v>81</v>
      </c>
      <c r="J399">
        <v>11</v>
      </c>
      <c r="K399">
        <v>3719</v>
      </c>
      <c r="L399">
        <v>761</v>
      </c>
    </row>
    <row r="400" spans="1:12" hidden="1" x14ac:dyDescent="0.25">
      <c r="A400" s="29" t="s">
        <v>711</v>
      </c>
      <c r="B400" s="29" t="s">
        <v>442</v>
      </c>
      <c r="C400" s="29" t="s">
        <v>322</v>
      </c>
      <c r="D400" s="29" t="s">
        <v>4</v>
      </c>
      <c r="E400">
        <v>29</v>
      </c>
      <c r="F400">
        <v>11</v>
      </c>
      <c r="G400">
        <v>8</v>
      </c>
      <c r="H400">
        <v>8</v>
      </c>
      <c r="I400">
        <v>35</v>
      </c>
      <c r="J400">
        <v>15</v>
      </c>
      <c r="K400">
        <v>60</v>
      </c>
      <c r="L400">
        <v>465</v>
      </c>
    </row>
    <row r="401" spans="1:12" hidden="1" x14ac:dyDescent="0.25">
      <c r="A401" s="29" t="s">
        <v>712</v>
      </c>
      <c r="B401" s="29" t="s">
        <v>442</v>
      </c>
      <c r="C401" s="29" t="s">
        <v>322</v>
      </c>
      <c r="D401" s="29" t="s">
        <v>4</v>
      </c>
      <c r="E401">
        <v>77</v>
      </c>
      <c r="F401">
        <v>11</v>
      </c>
      <c r="G401">
        <v>22</v>
      </c>
      <c r="H401">
        <v>101</v>
      </c>
      <c r="I401">
        <v>135</v>
      </c>
      <c r="J401">
        <v>20</v>
      </c>
      <c r="K401">
        <v>9664</v>
      </c>
      <c r="L401">
        <v>1505</v>
      </c>
    </row>
    <row r="402" spans="1:12" hidden="1" x14ac:dyDescent="0.25">
      <c r="A402" s="29" t="s">
        <v>713</v>
      </c>
      <c r="B402" s="29" t="s">
        <v>442</v>
      </c>
      <c r="C402" s="29" t="s">
        <v>322</v>
      </c>
      <c r="D402" s="29" t="s">
        <v>4</v>
      </c>
      <c r="E402">
        <v>48</v>
      </c>
      <c r="F402">
        <v>11</v>
      </c>
      <c r="G402">
        <v>38</v>
      </c>
      <c r="H402">
        <v>95</v>
      </c>
      <c r="I402">
        <v>61</v>
      </c>
      <c r="J402">
        <v>4</v>
      </c>
      <c r="K402">
        <v>1690</v>
      </c>
      <c r="L402">
        <v>791</v>
      </c>
    </row>
    <row r="403" spans="1:12" hidden="1" x14ac:dyDescent="0.25">
      <c r="A403" s="29" t="s">
        <v>714</v>
      </c>
      <c r="B403" s="29" t="s">
        <v>442</v>
      </c>
      <c r="C403" s="29" t="s">
        <v>322</v>
      </c>
      <c r="D403" s="29" t="s">
        <v>4</v>
      </c>
      <c r="E403">
        <v>48</v>
      </c>
      <c r="F403">
        <v>11</v>
      </c>
      <c r="G403">
        <v>28</v>
      </c>
      <c r="H403">
        <v>121</v>
      </c>
      <c r="I403">
        <v>36</v>
      </c>
      <c r="J403">
        <v>13</v>
      </c>
      <c r="K403">
        <v>561</v>
      </c>
      <c r="L403">
        <v>657</v>
      </c>
    </row>
    <row r="404" spans="1:12" hidden="1" x14ac:dyDescent="0.25">
      <c r="A404" s="29" t="s">
        <v>715</v>
      </c>
      <c r="B404" s="29" t="s">
        <v>442</v>
      </c>
      <c r="C404" s="29" t="s">
        <v>322</v>
      </c>
      <c r="D404" s="29" t="s">
        <v>4</v>
      </c>
      <c r="E404">
        <v>42</v>
      </c>
      <c r="F404">
        <v>11</v>
      </c>
      <c r="G404">
        <v>8</v>
      </c>
      <c r="H404">
        <v>21</v>
      </c>
      <c r="I404">
        <v>70</v>
      </c>
      <c r="J404">
        <v>15</v>
      </c>
      <c r="K404">
        <v>7739</v>
      </c>
      <c r="L404">
        <v>831</v>
      </c>
    </row>
    <row r="405" spans="1:12" x14ac:dyDescent="0.25">
      <c r="A405" s="29" t="s">
        <v>385</v>
      </c>
      <c r="B405" s="29" t="s">
        <v>42</v>
      </c>
      <c r="C405" s="29" t="s">
        <v>322</v>
      </c>
      <c r="D405" s="29" t="s">
        <v>4</v>
      </c>
      <c r="E405">
        <v>68</v>
      </c>
      <c r="F405">
        <v>11</v>
      </c>
      <c r="G405">
        <v>35</v>
      </c>
      <c r="H405">
        <v>111</v>
      </c>
      <c r="I405">
        <v>75</v>
      </c>
      <c r="J405">
        <v>22</v>
      </c>
      <c r="K405">
        <v>6189</v>
      </c>
      <c r="L405">
        <v>1279</v>
      </c>
    </row>
    <row r="406" spans="1:12" x14ac:dyDescent="0.25">
      <c r="A406" s="29" t="s">
        <v>113</v>
      </c>
      <c r="B406" s="29" t="s">
        <v>42</v>
      </c>
      <c r="C406" s="29" t="s">
        <v>322</v>
      </c>
      <c r="D406" s="29" t="s">
        <v>4</v>
      </c>
      <c r="E406">
        <v>74</v>
      </c>
      <c r="F406">
        <v>11</v>
      </c>
      <c r="G406">
        <v>79</v>
      </c>
      <c r="H406">
        <v>83</v>
      </c>
      <c r="I406">
        <v>124</v>
      </c>
      <c r="J406">
        <v>28</v>
      </c>
      <c r="K406">
        <v>12514</v>
      </c>
      <c r="L406">
        <v>1532</v>
      </c>
    </row>
    <row r="407" spans="1:12" hidden="1" x14ac:dyDescent="0.25">
      <c r="A407" s="29" t="s">
        <v>716</v>
      </c>
      <c r="B407" s="29" t="s">
        <v>442</v>
      </c>
      <c r="C407" s="29" t="s">
        <v>322</v>
      </c>
      <c r="D407" s="29" t="s">
        <v>4</v>
      </c>
      <c r="E407">
        <v>42</v>
      </c>
      <c r="F407">
        <v>10</v>
      </c>
      <c r="G407">
        <v>21</v>
      </c>
      <c r="H407">
        <v>51</v>
      </c>
      <c r="I407">
        <v>53</v>
      </c>
      <c r="J407">
        <v>14</v>
      </c>
      <c r="K407">
        <v>5188</v>
      </c>
      <c r="L407">
        <v>735</v>
      </c>
    </row>
    <row r="408" spans="1:12" hidden="1" x14ac:dyDescent="0.25">
      <c r="A408" s="29" t="s">
        <v>717</v>
      </c>
      <c r="B408" s="29" t="s">
        <v>442</v>
      </c>
      <c r="C408" s="29" t="s">
        <v>322</v>
      </c>
      <c r="D408" s="29" t="s">
        <v>4</v>
      </c>
      <c r="E408">
        <v>82</v>
      </c>
      <c r="F408">
        <v>10</v>
      </c>
      <c r="G408">
        <v>28</v>
      </c>
      <c r="H408">
        <v>106</v>
      </c>
      <c r="I408">
        <v>158</v>
      </c>
      <c r="J408">
        <v>15</v>
      </c>
      <c r="K408">
        <v>12020</v>
      </c>
      <c r="L408">
        <v>1373</v>
      </c>
    </row>
    <row r="409" spans="1:12" hidden="1" x14ac:dyDescent="0.25">
      <c r="A409" s="29" t="s">
        <v>718</v>
      </c>
      <c r="B409" s="29" t="s">
        <v>442</v>
      </c>
      <c r="C409" s="29" t="s">
        <v>322</v>
      </c>
      <c r="D409" s="29" t="s">
        <v>4</v>
      </c>
      <c r="E409">
        <v>53</v>
      </c>
      <c r="F409">
        <v>10</v>
      </c>
      <c r="G409">
        <v>26</v>
      </c>
      <c r="H409">
        <v>57</v>
      </c>
      <c r="I409">
        <v>82</v>
      </c>
      <c r="J409">
        <v>9</v>
      </c>
      <c r="K409">
        <v>2193</v>
      </c>
      <c r="L409">
        <v>843</v>
      </c>
    </row>
    <row r="410" spans="1:12" x14ac:dyDescent="0.25">
      <c r="A410" s="29" t="s">
        <v>380</v>
      </c>
      <c r="B410" s="29" t="s">
        <v>31</v>
      </c>
      <c r="C410" s="29" t="s">
        <v>322</v>
      </c>
      <c r="D410" s="29" t="s">
        <v>4</v>
      </c>
      <c r="E410">
        <v>49</v>
      </c>
      <c r="F410">
        <v>10</v>
      </c>
      <c r="G410">
        <v>20</v>
      </c>
      <c r="H410">
        <v>27</v>
      </c>
      <c r="I410">
        <v>35</v>
      </c>
      <c r="J410">
        <v>8</v>
      </c>
      <c r="K410">
        <v>1188</v>
      </c>
      <c r="L410">
        <v>764</v>
      </c>
    </row>
    <row r="411" spans="1:12" x14ac:dyDescent="0.25">
      <c r="A411" s="29" t="s">
        <v>365</v>
      </c>
      <c r="B411" s="29" t="s">
        <v>31</v>
      </c>
      <c r="C411" s="29" t="s">
        <v>322</v>
      </c>
      <c r="D411" s="29" t="s">
        <v>4</v>
      </c>
      <c r="E411">
        <v>36</v>
      </c>
      <c r="F411">
        <v>10</v>
      </c>
      <c r="G411">
        <v>21</v>
      </c>
      <c r="H411">
        <v>113</v>
      </c>
      <c r="I411">
        <v>73</v>
      </c>
      <c r="J411">
        <v>4</v>
      </c>
      <c r="K411">
        <v>6666</v>
      </c>
      <c r="L411">
        <v>730</v>
      </c>
    </row>
    <row r="412" spans="1:12" hidden="1" x14ac:dyDescent="0.25">
      <c r="A412" s="29" t="s">
        <v>719</v>
      </c>
      <c r="B412" s="29" t="s">
        <v>442</v>
      </c>
      <c r="C412" s="29" t="s">
        <v>322</v>
      </c>
      <c r="D412" s="29" t="s">
        <v>4</v>
      </c>
      <c r="E412">
        <v>47</v>
      </c>
      <c r="F412">
        <v>10</v>
      </c>
      <c r="G412">
        <v>18</v>
      </c>
      <c r="H412">
        <v>14</v>
      </c>
      <c r="I412">
        <v>41</v>
      </c>
      <c r="J412">
        <v>4</v>
      </c>
      <c r="K412">
        <v>294</v>
      </c>
      <c r="L412">
        <v>718</v>
      </c>
    </row>
    <row r="413" spans="1:12" hidden="1" x14ac:dyDescent="0.25">
      <c r="A413" s="29" t="s">
        <v>720</v>
      </c>
      <c r="B413" s="29" t="s">
        <v>442</v>
      </c>
      <c r="C413" s="29" t="s">
        <v>322</v>
      </c>
      <c r="D413" s="29" t="s">
        <v>4</v>
      </c>
      <c r="E413">
        <v>81</v>
      </c>
      <c r="F413">
        <v>10</v>
      </c>
      <c r="G413">
        <v>68</v>
      </c>
      <c r="H413">
        <v>218</v>
      </c>
      <c r="I413">
        <v>168</v>
      </c>
      <c r="J413">
        <v>17</v>
      </c>
      <c r="K413">
        <v>15133</v>
      </c>
      <c r="L413">
        <v>1569</v>
      </c>
    </row>
    <row r="414" spans="1:12" hidden="1" x14ac:dyDescent="0.25">
      <c r="A414" s="29" t="s">
        <v>721</v>
      </c>
      <c r="B414" s="29" t="s">
        <v>442</v>
      </c>
      <c r="C414" s="29" t="s">
        <v>322</v>
      </c>
      <c r="D414" s="29" t="s">
        <v>4</v>
      </c>
      <c r="E414">
        <v>63</v>
      </c>
      <c r="F414">
        <v>9</v>
      </c>
      <c r="G414">
        <v>22</v>
      </c>
      <c r="H414">
        <v>35</v>
      </c>
      <c r="I414">
        <v>102</v>
      </c>
      <c r="J414">
        <v>7</v>
      </c>
      <c r="K414">
        <v>4837</v>
      </c>
      <c r="L414">
        <v>1018</v>
      </c>
    </row>
    <row r="415" spans="1:12" x14ac:dyDescent="0.25">
      <c r="A415" s="29" t="s">
        <v>300</v>
      </c>
      <c r="B415" s="29" t="s">
        <v>42</v>
      </c>
      <c r="C415" s="29" t="s">
        <v>322</v>
      </c>
      <c r="D415" s="29" t="s">
        <v>4</v>
      </c>
      <c r="E415">
        <v>33</v>
      </c>
      <c r="F415">
        <v>9</v>
      </c>
      <c r="G415">
        <v>8</v>
      </c>
      <c r="H415">
        <v>18</v>
      </c>
      <c r="I415">
        <v>26</v>
      </c>
      <c r="J415">
        <v>8</v>
      </c>
      <c r="K415">
        <v>104</v>
      </c>
      <c r="L415">
        <v>447</v>
      </c>
    </row>
    <row r="416" spans="1:12" hidden="1" x14ac:dyDescent="0.25">
      <c r="A416" s="29" t="s">
        <v>722</v>
      </c>
      <c r="B416" s="29" t="s">
        <v>442</v>
      </c>
      <c r="C416" s="29" t="s">
        <v>322</v>
      </c>
      <c r="D416" s="29" t="s">
        <v>4</v>
      </c>
      <c r="E416">
        <v>70</v>
      </c>
      <c r="F416">
        <v>9</v>
      </c>
      <c r="G416">
        <v>32</v>
      </c>
      <c r="H416">
        <v>238</v>
      </c>
      <c r="I416">
        <v>100</v>
      </c>
      <c r="J416">
        <v>8</v>
      </c>
      <c r="K416">
        <v>6780</v>
      </c>
      <c r="L416">
        <v>1270</v>
      </c>
    </row>
    <row r="417" spans="1:12" hidden="1" x14ac:dyDescent="0.25">
      <c r="A417" s="29" t="s">
        <v>723</v>
      </c>
      <c r="B417" s="29" t="s">
        <v>442</v>
      </c>
      <c r="C417" s="29" t="s">
        <v>322</v>
      </c>
      <c r="D417" s="29" t="s">
        <v>4</v>
      </c>
      <c r="E417">
        <v>57</v>
      </c>
      <c r="F417">
        <v>9</v>
      </c>
      <c r="G417">
        <v>19</v>
      </c>
      <c r="H417">
        <v>60</v>
      </c>
      <c r="I417">
        <v>84</v>
      </c>
      <c r="J417">
        <v>11</v>
      </c>
      <c r="K417">
        <v>4477</v>
      </c>
      <c r="L417">
        <v>767</v>
      </c>
    </row>
    <row r="418" spans="1:12" hidden="1" x14ac:dyDescent="0.25">
      <c r="A418" s="29" t="s">
        <v>724</v>
      </c>
      <c r="B418" s="29" t="s">
        <v>442</v>
      </c>
      <c r="C418" s="29" t="s">
        <v>322</v>
      </c>
      <c r="D418" s="29" t="s">
        <v>4</v>
      </c>
      <c r="E418">
        <v>27</v>
      </c>
      <c r="F418">
        <v>9</v>
      </c>
      <c r="G418">
        <v>11</v>
      </c>
      <c r="H418">
        <v>43</v>
      </c>
      <c r="I418">
        <v>17</v>
      </c>
      <c r="J418">
        <v>3</v>
      </c>
      <c r="K418">
        <v>428</v>
      </c>
      <c r="L418">
        <v>385</v>
      </c>
    </row>
    <row r="419" spans="1:12" hidden="1" x14ac:dyDescent="0.25">
      <c r="A419" s="29" t="s">
        <v>725</v>
      </c>
      <c r="B419" s="29" t="s">
        <v>442</v>
      </c>
      <c r="C419" s="29" t="s">
        <v>322</v>
      </c>
      <c r="D419" s="29" t="s">
        <v>4</v>
      </c>
      <c r="E419">
        <v>44</v>
      </c>
      <c r="F419">
        <v>9</v>
      </c>
      <c r="G419">
        <v>32</v>
      </c>
      <c r="H419">
        <v>126</v>
      </c>
      <c r="I419">
        <v>53</v>
      </c>
      <c r="J419">
        <v>9</v>
      </c>
      <c r="K419">
        <v>2080</v>
      </c>
      <c r="L419">
        <v>661</v>
      </c>
    </row>
    <row r="420" spans="1:12" x14ac:dyDescent="0.25">
      <c r="A420" s="29" t="s">
        <v>149</v>
      </c>
      <c r="B420" s="29" t="s">
        <v>36</v>
      </c>
      <c r="C420" s="29" t="s">
        <v>322</v>
      </c>
      <c r="D420" s="29" t="s">
        <v>4</v>
      </c>
      <c r="E420">
        <v>59</v>
      </c>
      <c r="F420">
        <v>9</v>
      </c>
      <c r="G420">
        <v>36</v>
      </c>
      <c r="H420">
        <v>45</v>
      </c>
      <c r="I420">
        <v>65</v>
      </c>
      <c r="J420">
        <v>6</v>
      </c>
      <c r="K420">
        <v>908</v>
      </c>
      <c r="L420">
        <v>941</v>
      </c>
    </row>
    <row r="421" spans="1:12" hidden="1" x14ac:dyDescent="0.25">
      <c r="A421" s="29" t="s">
        <v>726</v>
      </c>
      <c r="B421" s="29" t="s">
        <v>442</v>
      </c>
      <c r="C421" s="29" t="s">
        <v>322</v>
      </c>
      <c r="D421" s="29" t="s">
        <v>4</v>
      </c>
      <c r="E421">
        <v>48</v>
      </c>
      <c r="F421">
        <v>9</v>
      </c>
      <c r="G421">
        <v>18</v>
      </c>
      <c r="H421">
        <v>16</v>
      </c>
      <c r="I421">
        <v>118</v>
      </c>
      <c r="J421">
        <v>16</v>
      </c>
      <c r="K421">
        <v>7112</v>
      </c>
      <c r="L421">
        <v>994</v>
      </c>
    </row>
    <row r="422" spans="1:12" hidden="1" x14ac:dyDescent="0.25">
      <c r="A422" s="29" t="s">
        <v>727</v>
      </c>
      <c r="B422" s="29" t="s">
        <v>442</v>
      </c>
      <c r="C422" s="29" t="s">
        <v>322</v>
      </c>
      <c r="D422" s="29" t="s">
        <v>4</v>
      </c>
      <c r="E422">
        <v>76</v>
      </c>
      <c r="F422">
        <v>9</v>
      </c>
      <c r="G422">
        <v>40</v>
      </c>
      <c r="H422">
        <v>181</v>
      </c>
      <c r="I422">
        <v>109</v>
      </c>
      <c r="J422">
        <v>20</v>
      </c>
      <c r="K422">
        <v>7447</v>
      </c>
      <c r="L422">
        <v>1283</v>
      </c>
    </row>
    <row r="423" spans="1:12" x14ac:dyDescent="0.25">
      <c r="A423" s="29" t="s">
        <v>358</v>
      </c>
      <c r="B423" s="29" t="s">
        <v>38</v>
      </c>
      <c r="C423" s="29" t="s">
        <v>322</v>
      </c>
      <c r="D423" s="29" t="s">
        <v>4</v>
      </c>
      <c r="E423">
        <v>35</v>
      </c>
      <c r="F423">
        <v>8</v>
      </c>
      <c r="G423">
        <v>18</v>
      </c>
      <c r="H423">
        <v>36</v>
      </c>
      <c r="I423">
        <v>24</v>
      </c>
      <c r="J423">
        <v>3</v>
      </c>
      <c r="K423">
        <v>967</v>
      </c>
      <c r="L423">
        <v>393</v>
      </c>
    </row>
    <row r="424" spans="1:12" hidden="1" x14ac:dyDescent="0.25">
      <c r="A424" s="29" t="s">
        <v>728</v>
      </c>
      <c r="B424" s="29" t="s">
        <v>442</v>
      </c>
      <c r="C424" s="29" t="s">
        <v>322</v>
      </c>
      <c r="D424" s="29" t="s">
        <v>4</v>
      </c>
      <c r="E424">
        <v>52</v>
      </c>
      <c r="F424">
        <v>8</v>
      </c>
      <c r="G424">
        <v>32</v>
      </c>
      <c r="H424">
        <v>50</v>
      </c>
      <c r="I424">
        <v>76</v>
      </c>
      <c r="J424">
        <v>16</v>
      </c>
      <c r="K424">
        <v>6129</v>
      </c>
      <c r="L424">
        <v>890</v>
      </c>
    </row>
    <row r="425" spans="1:12" hidden="1" x14ac:dyDescent="0.25">
      <c r="A425" s="29" t="s">
        <v>729</v>
      </c>
      <c r="B425" s="29" t="s">
        <v>442</v>
      </c>
      <c r="C425" s="29" t="s">
        <v>322</v>
      </c>
      <c r="D425" s="29" t="s">
        <v>4</v>
      </c>
      <c r="E425">
        <v>37</v>
      </c>
      <c r="F425">
        <v>8</v>
      </c>
      <c r="G425">
        <v>8</v>
      </c>
      <c r="H425">
        <v>31</v>
      </c>
      <c r="I425">
        <v>37</v>
      </c>
      <c r="J425">
        <v>8</v>
      </c>
      <c r="K425">
        <v>2249</v>
      </c>
      <c r="L425">
        <v>695</v>
      </c>
    </row>
    <row r="426" spans="1:12" hidden="1" x14ac:dyDescent="0.25">
      <c r="A426" s="29" t="s">
        <v>730</v>
      </c>
      <c r="B426" s="29" t="s">
        <v>442</v>
      </c>
      <c r="C426" s="29" t="s">
        <v>322</v>
      </c>
      <c r="D426" s="29" t="s">
        <v>4</v>
      </c>
      <c r="E426">
        <v>16</v>
      </c>
      <c r="F426">
        <v>8</v>
      </c>
      <c r="G426">
        <v>6</v>
      </c>
      <c r="H426">
        <v>17</v>
      </c>
      <c r="I426">
        <v>9</v>
      </c>
      <c r="J426">
        <v>0</v>
      </c>
      <c r="K426">
        <v>50</v>
      </c>
      <c r="L426">
        <v>185</v>
      </c>
    </row>
    <row r="427" spans="1:12" hidden="1" x14ac:dyDescent="0.25">
      <c r="A427" s="29" t="s">
        <v>731</v>
      </c>
      <c r="B427" s="29" t="s">
        <v>442</v>
      </c>
      <c r="C427" s="29" t="s">
        <v>322</v>
      </c>
      <c r="D427" s="29" t="s">
        <v>4</v>
      </c>
      <c r="E427">
        <v>60</v>
      </c>
      <c r="F427">
        <v>8</v>
      </c>
      <c r="G427">
        <v>32</v>
      </c>
      <c r="H427">
        <v>108</v>
      </c>
      <c r="I427">
        <v>69</v>
      </c>
      <c r="J427">
        <v>25</v>
      </c>
      <c r="K427">
        <v>508</v>
      </c>
      <c r="L427">
        <v>874</v>
      </c>
    </row>
    <row r="428" spans="1:12" hidden="1" x14ac:dyDescent="0.25">
      <c r="A428" s="29" t="s">
        <v>732</v>
      </c>
      <c r="B428" s="29" t="s">
        <v>442</v>
      </c>
      <c r="C428" s="29" t="s">
        <v>322</v>
      </c>
      <c r="D428" s="29" t="s">
        <v>4</v>
      </c>
      <c r="E428">
        <v>71</v>
      </c>
      <c r="F428">
        <v>8</v>
      </c>
      <c r="G428">
        <v>27</v>
      </c>
      <c r="H428">
        <v>45</v>
      </c>
      <c r="I428">
        <v>49</v>
      </c>
      <c r="J428">
        <v>17</v>
      </c>
      <c r="K428">
        <v>1095</v>
      </c>
      <c r="L428">
        <v>922</v>
      </c>
    </row>
    <row r="429" spans="1:12" hidden="1" x14ac:dyDescent="0.25">
      <c r="A429" s="29" t="s">
        <v>733</v>
      </c>
      <c r="B429" s="29" t="s">
        <v>442</v>
      </c>
      <c r="C429" s="29" t="s">
        <v>322</v>
      </c>
      <c r="D429" s="29" t="s">
        <v>4</v>
      </c>
      <c r="E429">
        <v>50</v>
      </c>
      <c r="F429">
        <v>8</v>
      </c>
      <c r="G429">
        <v>8</v>
      </c>
      <c r="H429">
        <v>78</v>
      </c>
      <c r="I429">
        <v>54</v>
      </c>
      <c r="J429">
        <v>10</v>
      </c>
      <c r="K429">
        <v>1829</v>
      </c>
      <c r="L429">
        <v>672</v>
      </c>
    </row>
    <row r="430" spans="1:12" hidden="1" x14ac:dyDescent="0.25">
      <c r="A430" s="29" t="s">
        <v>734</v>
      </c>
      <c r="B430" s="29" t="s">
        <v>442</v>
      </c>
      <c r="C430" s="29" t="s">
        <v>322</v>
      </c>
      <c r="D430" s="29" t="s">
        <v>4</v>
      </c>
      <c r="E430">
        <v>36</v>
      </c>
      <c r="F430">
        <v>8</v>
      </c>
      <c r="G430">
        <v>6</v>
      </c>
      <c r="H430">
        <v>42</v>
      </c>
      <c r="I430">
        <v>48</v>
      </c>
      <c r="J430">
        <v>4</v>
      </c>
      <c r="K430">
        <v>538</v>
      </c>
      <c r="L430">
        <v>588</v>
      </c>
    </row>
    <row r="431" spans="1:12" hidden="1" x14ac:dyDescent="0.25">
      <c r="A431" s="29" t="s">
        <v>735</v>
      </c>
      <c r="B431" s="29" t="s">
        <v>442</v>
      </c>
      <c r="C431" s="29" t="s">
        <v>322</v>
      </c>
      <c r="D431" s="29" t="s">
        <v>4</v>
      </c>
      <c r="E431">
        <v>57</v>
      </c>
      <c r="F431">
        <v>8</v>
      </c>
      <c r="G431">
        <v>25</v>
      </c>
      <c r="H431">
        <v>84</v>
      </c>
      <c r="I431">
        <v>86</v>
      </c>
      <c r="J431">
        <v>22</v>
      </c>
      <c r="K431">
        <v>10241</v>
      </c>
      <c r="L431">
        <v>946</v>
      </c>
    </row>
    <row r="432" spans="1:12" hidden="1" x14ac:dyDescent="0.25">
      <c r="A432" s="29" t="s">
        <v>736</v>
      </c>
      <c r="B432" s="29" t="s">
        <v>442</v>
      </c>
      <c r="C432" s="29" t="s">
        <v>322</v>
      </c>
      <c r="D432" s="29" t="s">
        <v>4</v>
      </c>
      <c r="E432">
        <v>72</v>
      </c>
      <c r="F432">
        <v>8</v>
      </c>
      <c r="G432">
        <v>18</v>
      </c>
      <c r="H432">
        <v>76</v>
      </c>
      <c r="I432">
        <v>96</v>
      </c>
      <c r="J432">
        <v>32</v>
      </c>
      <c r="K432">
        <v>12202</v>
      </c>
      <c r="L432">
        <v>1334</v>
      </c>
    </row>
    <row r="433" spans="1:12" x14ac:dyDescent="0.25">
      <c r="A433" s="29" t="s">
        <v>129</v>
      </c>
      <c r="B433" s="29" t="s">
        <v>33</v>
      </c>
      <c r="C433" s="29" t="s">
        <v>322</v>
      </c>
      <c r="D433" s="29" t="s">
        <v>4</v>
      </c>
      <c r="E433">
        <v>44</v>
      </c>
      <c r="F433">
        <v>8</v>
      </c>
      <c r="G433">
        <v>69</v>
      </c>
      <c r="H433">
        <v>58</v>
      </c>
      <c r="I433">
        <v>37</v>
      </c>
      <c r="J433">
        <v>23</v>
      </c>
      <c r="K433">
        <v>3780</v>
      </c>
      <c r="L433">
        <v>755</v>
      </c>
    </row>
    <row r="434" spans="1:12" hidden="1" x14ac:dyDescent="0.25">
      <c r="A434" s="29" t="s">
        <v>737</v>
      </c>
      <c r="B434" s="29" t="s">
        <v>442</v>
      </c>
      <c r="C434" s="29" t="s">
        <v>322</v>
      </c>
      <c r="D434" s="29" t="s">
        <v>4</v>
      </c>
      <c r="E434">
        <v>59</v>
      </c>
      <c r="F434">
        <v>8</v>
      </c>
      <c r="G434">
        <v>83</v>
      </c>
      <c r="H434">
        <v>116</v>
      </c>
      <c r="I434">
        <v>81</v>
      </c>
      <c r="J434">
        <v>12</v>
      </c>
      <c r="K434">
        <v>6818</v>
      </c>
      <c r="L434">
        <v>1063</v>
      </c>
    </row>
    <row r="435" spans="1:12" hidden="1" x14ac:dyDescent="0.25">
      <c r="A435" s="29" t="s">
        <v>738</v>
      </c>
      <c r="B435" s="29" t="s">
        <v>442</v>
      </c>
      <c r="C435" s="29" t="s">
        <v>322</v>
      </c>
      <c r="D435" s="29" t="s">
        <v>4</v>
      </c>
      <c r="E435">
        <v>41</v>
      </c>
      <c r="F435">
        <v>8</v>
      </c>
      <c r="G435">
        <v>14</v>
      </c>
      <c r="H435">
        <v>23</v>
      </c>
      <c r="I435">
        <v>44</v>
      </c>
      <c r="J435">
        <v>5</v>
      </c>
      <c r="K435">
        <v>665</v>
      </c>
      <c r="L435">
        <v>524</v>
      </c>
    </row>
    <row r="436" spans="1:12" x14ac:dyDescent="0.25">
      <c r="A436" s="29" t="s">
        <v>373</v>
      </c>
      <c r="B436" s="29" t="s">
        <v>31</v>
      </c>
      <c r="C436" s="29" t="s">
        <v>322</v>
      </c>
      <c r="D436" s="29" t="s">
        <v>4</v>
      </c>
      <c r="E436">
        <v>67</v>
      </c>
      <c r="F436">
        <v>8</v>
      </c>
      <c r="G436">
        <v>14</v>
      </c>
      <c r="H436">
        <v>85</v>
      </c>
      <c r="I436">
        <v>94</v>
      </c>
      <c r="J436">
        <v>21</v>
      </c>
      <c r="K436">
        <v>3620</v>
      </c>
      <c r="L436">
        <v>1125</v>
      </c>
    </row>
    <row r="437" spans="1:12" x14ac:dyDescent="0.25">
      <c r="A437" s="29" t="s">
        <v>389</v>
      </c>
      <c r="B437" s="29" t="s">
        <v>36</v>
      </c>
      <c r="C437" s="29" t="s">
        <v>322</v>
      </c>
      <c r="D437" s="29" t="s">
        <v>4</v>
      </c>
      <c r="E437">
        <v>32</v>
      </c>
      <c r="F437">
        <v>8</v>
      </c>
      <c r="G437">
        <v>11</v>
      </c>
      <c r="H437">
        <v>31</v>
      </c>
      <c r="I437">
        <v>42</v>
      </c>
      <c r="J437">
        <v>6</v>
      </c>
      <c r="K437">
        <v>271</v>
      </c>
      <c r="L437">
        <v>530</v>
      </c>
    </row>
    <row r="438" spans="1:12" hidden="1" x14ac:dyDescent="0.25">
      <c r="A438" s="29" t="s">
        <v>739</v>
      </c>
      <c r="B438" s="29" t="s">
        <v>442</v>
      </c>
      <c r="C438" s="29" t="s">
        <v>322</v>
      </c>
      <c r="D438" s="29" t="s">
        <v>4</v>
      </c>
      <c r="E438">
        <v>36</v>
      </c>
      <c r="F438">
        <v>8</v>
      </c>
      <c r="G438">
        <v>6</v>
      </c>
      <c r="H438">
        <v>27</v>
      </c>
      <c r="I438">
        <v>42</v>
      </c>
      <c r="J438">
        <v>11</v>
      </c>
      <c r="K438">
        <v>2755</v>
      </c>
      <c r="L438">
        <v>588</v>
      </c>
    </row>
    <row r="439" spans="1:12" hidden="1" x14ac:dyDescent="0.25">
      <c r="A439" s="29" t="s">
        <v>740</v>
      </c>
      <c r="B439" s="29" t="s">
        <v>442</v>
      </c>
      <c r="C439" s="29" t="s">
        <v>322</v>
      </c>
      <c r="D439" s="29" t="s">
        <v>4</v>
      </c>
      <c r="E439">
        <v>51</v>
      </c>
      <c r="F439">
        <v>7</v>
      </c>
      <c r="G439">
        <v>23</v>
      </c>
      <c r="H439">
        <v>105</v>
      </c>
      <c r="I439">
        <v>89</v>
      </c>
      <c r="J439">
        <v>13</v>
      </c>
      <c r="K439">
        <v>5355</v>
      </c>
      <c r="L439">
        <v>858</v>
      </c>
    </row>
    <row r="440" spans="1:12" hidden="1" x14ac:dyDescent="0.25">
      <c r="A440" s="29" t="s">
        <v>741</v>
      </c>
      <c r="B440" s="29" t="s">
        <v>442</v>
      </c>
      <c r="C440" s="29" t="s">
        <v>322</v>
      </c>
      <c r="D440" s="29" t="s">
        <v>4</v>
      </c>
      <c r="E440">
        <v>35</v>
      </c>
      <c r="F440">
        <v>7</v>
      </c>
      <c r="G440">
        <v>16</v>
      </c>
      <c r="H440">
        <v>29</v>
      </c>
      <c r="I440">
        <v>58</v>
      </c>
      <c r="J440">
        <v>5</v>
      </c>
      <c r="K440">
        <v>4540</v>
      </c>
      <c r="L440">
        <v>705</v>
      </c>
    </row>
    <row r="441" spans="1:12" hidden="1" x14ac:dyDescent="0.25">
      <c r="A441" s="29" t="s">
        <v>742</v>
      </c>
      <c r="B441" s="29" t="s">
        <v>442</v>
      </c>
      <c r="C441" s="29" t="s">
        <v>322</v>
      </c>
      <c r="D441" s="29" t="s">
        <v>4</v>
      </c>
      <c r="E441">
        <v>44</v>
      </c>
      <c r="F441">
        <v>7</v>
      </c>
      <c r="G441">
        <v>18</v>
      </c>
      <c r="H441">
        <v>9</v>
      </c>
      <c r="I441">
        <v>33</v>
      </c>
      <c r="J441">
        <v>6</v>
      </c>
      <c r="K441">
        <v>1211</v>
      </c>
      <c r="L441">
        <v>565</v>
      </c>
    </row>
    <row r="442" spans="1:12" hidden="1" x14ac:dyDescent="0.25">
      <c r="A442" s="29" t="s">
        <v>743</v>
      </c>
      <c r="B442" s="29" t="s">
        <v>442</v>
      </c>
      <c r="C442" s="29" t="s">
        <v>322</v>
      </c>
      <c r="D442" s="29" t="s">
        <v>4</v>
      </c>
      <c r="E442">
        <v>64</v>
      </c>
      <c r="F442">
        <v>7</v>
      </c>
      <c r="G442">
        <v>35</v>
      </c>
      <c r="H442">
        <v>219</v>
      </c>
      <c r="I442">
        <v>105</v>
      </c>
      <c r="J442">
        <v>14</v>
      </c>
      <c r="K442">
        <v>7387</v>
      </c>
      <c r="L442">
        <v>1049</v>
      </c>
    </row>
    <row r="443" spans="1:12" hidden="1" x14ac:dyDescent="0.25">
      <c r="A443" s="29" t="s">
        <v>744</v>
      </c>
      <c r="B443" s="29" t="s">
        <v>442</v>
      </c>
      <c r="C443" s="29" t="s">
        <v>322</v>
      </c>
      <c r="D443" s="29" t="s">
        <v>4</v>
      </c>
      <c r="E443">
        <v>64</v>
      </c>
      <c r="F443">
        <v>7</v>
      </c>
      <c r="G443">
        <v>35</v>
      </c>
      <c r="H443">
        <v>158</v>
      </c>
      <c r="I443">
        <v>84</v>
      </c>
      <c r="J443">
        <v>15</v>
      </c>
      <c r="K443">
        <v>5004</v>
      </c>
      <c r="L443">
        <v>982</v>
      </c>
    </row>
    <row r="444" spans="1:12" hidden="1" x14ac:dyDescent="0.25">
      <c r="A444" s="29" t="s">
        <v>745</v>
      </c>
      <c r="B444" s="29" t="s">
        <v>442</v>
      </c>
      <c r="C444" s="29" t="s">
        <v>322</v>
      </c>
      <c r="D444" s="29" t="s">
        <v>4</v>
      </c>
      <c r="E444">
        <v>23</v>
      </c>
      <c r="F444">
        <v>7</v>
      </c>
      <c r="G444">
        <v>8</v>
      </c>
      <c r="H444">
        <v>18</v>
      </c>
      <c r="I444">
        <v>18</v>
      </c>
      <c r="J444">
        <v>7</v>
      </c>
      <c r="K444">
        <v>70</v>
      </c>
      <c r="L444">
        <v>382</v>
      </c>
    </row>
    <row r="445" spans="1:12" x14ac:dyDescent="0.25">
      <c r="A445" s="29" t="s">
        <v>395</v>
      </c>
      <c r="B445" s="29" t="s">
        <v>38</v>
      </c>
      <c r="C445" s="29" t="s">
        <v>322</v>
      </c>
      <c r="D445" s="29" t="s">
        <v>4</v>
      </c>
      <c r="E445">
        <v>45</v>
      </c>
      <c r="F445">
        <v>7</v>
      </c>
      <c r="G445">
        <v>6</v>
      </c>
      <c r="H445">
        <v>36</v>
      </c>
      <c r="I445">
        <v>43</v>
      </c>
      <c r="J445">
        <v>6</v>
      </c>
      <c r="K445">
        <v>3366</v>
      </c>
      <c r="L445">
        <v>624</v>
      </c>
    </row>
    <row r="446" spans="1:12" x14ac:dyDescent="0.25">
      <c r="A446" s="29" t="s">
        <v>371</v>
      </c>
      <c r="B446" s="29" t="s">
        <v>42</v>
      </c>
      <c r="C446" s="29" t="s">
        <v>322</v>
      </c>
      <c r="D446" s="29" t="s">
        <v>4</v>
      </c>
      <c r="E446">
        <v>49</v>
      </c>
      <c r="F446">
        <v>7</v>
      </c>
      <c r="G446">
        <v>4</v>
      </c>
      <c r="H446">
        <v>1</v>
      </c>
      <c r="I446">
        <v>71</v>
      </c>
      <c r="J446">
        <v>6</v>
      </c>
      <c r="K446">
        <v>370</v>
      </c>
      <c r="L446">
        <v>764</v>
      </c>
    </row>
    <row r="447" spans="1:12" hidden="1" x14ac:dyDescent="0.25">
      <c r="A447" s="29" t="s">
        <v>746</v>
      </c>
      <c r="B447" s="29" t="s">
        <v>442</v>
      </c>
      <c r="C447" s="29" t="s">
        <v>322</v>
      </c>
      <c r="D447" s="29" t="s">
        <v>4</v>
      </c>
      <c r="E447">
        <v>43</v>
      </c>
      <c r="F447">
        <v>6</v>
      </c>
      <c r="G447">
        <v>20</v>
      </c>
      <c r="H447">
        <v>20</v>
      </c>
      <c r="I447">
        <v>51</v>
      </c>
      <c r="J447">
        <v>3</v>
      </c>
      <c r="K447">
        <v>1587</v>
      </c>
      <c r="L447">
        <v>732</v>
      </c>
    </row>
    <row r="448" spans="1:12" x14ac:dyDescent="0.25">
      <c r="A448" s="29" t="s">
        <v>299</v>
      </c>
      <c r="B448" s="29" t="s">
        <v>31</v>
      </c>
      <c r="C448" s="29" t="s">
        <v>322</v>
      </c>
      <c r="D448" s="29" t="s">
        <v>4</v>
      </c>
      <c r="E448">
        <v>76</v>
      </c>
      <c r="F448">
        <v>6</v>
      </c>
      <c r="G448">
        <v>45</v>
      </c>
      <c r="H448">
        <v>89</v>
      </c>
      <c r="I448">
        <v>84</v>
      </c>
      <c r="J448">
        <v>26</v>
      </c>
      <c r="K448">
        <v>12670</v>
      </c>
      <c r="L448">
        <v>1462</v>
      </c>
    </row>
    <row r="449" spans="1:12" x14ac:dyDescent="0.25">
      <c r="A449" s="29" t="s">
        <v>257</v>
      </c>
      <c r="B449" s="29" t="s">
        <v>36</v>
      </c>
      <c r="C449" s="29" t="s">
        <v>322</v>
      </c>
      <c r="D449" s="29" t="s">
        <v>4</v>
      </c>
      <c r="E449">
        <v>61</v>
      </c>
      <c r="F449">
        <v>6</v>
      </c>
      <c r="G449">
        <v>23</v>
      </c>
      <c r="H449">
        <v>40</v>
      </c>
      <c r="I449">
        <v>68</v>
      </c>
      <c r="J449">
        <v>26</v>
      </c>
      <c r="K449">
        <v>5833</v>
      </c>
      <c r="L449">
        <v>1123</v>
      </c>
    </row>
    <row r="450" spans="1:12" hidden="1" x14ac:dyDescent="0.25">
      <c r="A450" s="29" t="s">
        <v>747</v>
      </c>
      <c r="B450" s="29" t="s">
        <v>442</v>
      </c>
      <c r="C450" s="29" t="s">
        <v>322</v>
      </c>
      <c r="D450" s="29" t="s">
        <v>4</v>
      </c>
      <c r="E450">
        <v>32</v>
      </c>
      <c r="F450">
        <v>5</v>
      </c>
      <c r="G450">
        <v>8</v>
      </c>
      <c r="H450">
        <v>35</v>
      </c>
      <c r="I450">
        <v>44</v>
      </c>
      <c r="J450">
        <v>7</v>
      </c>
      <c r="K450">
        <v>1620</v>
      </c>
      <c r="L450">
        <v>426</v>
      </c>
    </row>
    <row r="451" spans="1:12" hidden="1" x14ac:dyDescent="0.25">
      <c r="A451" s="29" t="s">
        <v>748</v>
      </c>
      <c r="B451" s="29" t="s">
        <v>442</v>
      </c>
      <c r="C451" s="29" t="s">
        <v>322</v>
      </c>
      <c r="D451" s="29" t="s">
        <v>4</v>
      </c>
      <c r="E451">
        <v>28</v>
      </c>
      <c r="F451">
        <v>5</v>
      </c>
      <c r="G451">
        <v>14</v>
      </c>
      <c r="H451">
        <v>27</v>
      </c>
      <c r="I451">
        <v>27</v>
      </c>
      <c r="J451">
        <v>11</v>
      </c>
      <c r="K451">
        <v>590</v>
      </c>
      <c r="L451">
        <v>481</v>
      </c>
    </row>
    <row r="452" spans="1:12" hidden="1" x14ac:dyDescent="0.25">
      <c r="A452" s="29" t="s">
        <v>749</v>
      </c>
      <c r="B452" s="29" t="s">
        <v>442</v>
      </c>
      <c r="C452" s="29" t="s">
        <v>322</v>
      </c>
      <c r="D452" s="29" t="s">
        <v>4</v>
      </c>
      <c r="E452">
        <v>47</v>
      </c>
      <c r="F452">
        <v>5</v>
      </c>
      <c r="G452">
        <v>16</v>
      </c>
      <c r="H452">
        <v>47</v>
      </c>
      <c r="I452">
        <v>35</v>
      </c>
      <c r="J452">
        <v>4</v>
      </c>
      <c r="K452">
        <v>294</v>
      </c>
      <c r="L452">
        <v>567</v>
      </c>
    </row>
    <row r="453" spans="1:12" hidden="1" x14ac:dyDescent="0.25">
      <c r="A453" s="29" t="s">
        <v>750</v>
      </c>
      <c r="B453" s="29" t="s">
        <v>442</v>
      </c>
      <c r="C453" s="29" t="s">
        <v>322</v>
      </c>
      <c r="D453" s="29" t="s">
        <v>4</v>
      </c>
      <c r="E453">
        <v>44</v>
      </c>
      <c r="F453">
        <v>5</v>
      </c>
      <c r="G453">
        <v>16</v>
      </c>
      <c r="H453">
        <v>67</v>
      </c>
      <c r="I453">
        <v>43</v>
      </c>
      <c r="J453">
        <v>11</v>
      </c>
      <c r="K453">
        <v>1470</v>
      </c>
      <c r="L453">
        <v>692</v>
      </c>
    </row>
    <row r="454" spans="1:12" hidden="1" x14ac:dyDescent="0.25">
      <c r="A454" s="29" t="s">
        <v>751</v>
      </c>
      <c r="B454" s="29" t="s">
        <v>442</v>
      </c>
      <c r="C454" s="29" t="s">
        <v>322</v>
      </c>
      <c r="D454" s="29" t="s">
        <v>4</v>
      </c>
      <c r="E454">
        <v>21</v>
      </c>
      <c r="F454">
        <v>5</v>
      </c>
      <c r="G454">
        <v>16</v>
      </c>
      <c r="H454">
        <v>5</v>
      </c>
      <c r="I454">
        <v>19</v>
      </c>
      <c r="J454">
        <v>1</v>
      </c>
      <c r="K454">
        <v>379</v>
      </c>
      <c r="L454">
        <v>399</v>
      </c>
    </row>
    <row r="455" spans="1:12" hidden="1" x14ac:dyDescent="0.25">
      <c r="A455" s="29" t="s">
        <v>752</v>
      </c>
      <c r="B455" s="29" t="s">
        <v>442</v>
      </c>
      <c r="C455" s="29" t="s">
        <v>322</v>
      </c>
      <c r="D455" s="29" t="s">
        <v>4</v>
      </c>
      <c r="E455">
        <v>52</v>
      </c>
      <c r="F455">
        <v>5</v>
      </c>
      <c r="G455">
        <v>35</v>
      </c>
      <c r="H455">
        <v>126</v>
      </c>
      <c r="I455">
        <v>81</v>
      </c>
      <c r="J455">
        <v>5</v>
      </c>
      <c r="K455">
        <v>7925</v>
      </c>
      <c r="L455">
        <v>958</v>
      </c>
    </row>
    <row r="456" spans="1:12" hidden="1" x14ac:dyDescent="0.25">
      <c r="A456" s="29" t="s">
        <v>753</v>
      </c>
      <c r="B456" s="29" t="s">
        <v>442</v>
      </c>
      <c r="C456" s="29" t="s">
        <v>322</v>
      </c>
      <c r="D456" s="29" t="s">
        <v>4</v>
      </c>
      <c r="E456">
        <v>37</v>
      </c>
      <c r="F456">
        <v>5</v>
      </c>
      <c r="G456">
        <v>6</v>
      </c>
      <c r="H456">
        <v>33</v>
      </c>
      <c r="I456">
        <v>72</v>
      </c>
      <c r="J456">
        <v>13</v>
      </c>
      <c r="K456">
        <v>2519</v>
      </c>
      <c r="L456">
        <v>668</v>
      </c>
    </row>
    <row r="457" spans="1:12" hidden="1" x14ac:dyDescent="0.25">
      <c r="A457" s="29" t="s">
        <v>429</v>
      </c>
      <c r="B457" s="29" t="s">
        <v>31</v>
      </c>
      <c r="C457" s="29" t="s">
        <v>322</v>
      </c>
      <c r="D457" s="29" t="s">
        <v>4</v>
      </c>
      <c r="E457">
        <v>16</v>
      </c>
      <c r="F457">
        <v>5</v>
      </c>
      <c r="G457">
        <v>6</v>
      </c>
      <c r="H457">
        <v>6</v>
      </c>
      <c r="I457">
        <v>17</v>
      </c>
      <c r="J457">
        <v>5</v>
      </c>
      <c r="K457">
        <v>583</v>
      </c>
      <c r="L457">
        <v>262</v>
      </c>
    </row>
    <row r="458" spans="1:12" hidden="1" x14ac:dyDescent="0.25">
      <c r="A458" s="29" t="s">
        <v>754</v>
      </c>
      <c r="B458" s="29" t="s">
        <v>442</v>
      </c>
      <c r="C458" s="29" t="s">
        <v>322</v>
      </c>
      <c r="D458" s="29" t="s">
        <v>4</v>
      </c>
      <c r="E458">
        <v>33</v>
      </c>
      <c r="F458">
        <v>5</v>
      </c>
      <c r="G458">
        <v>21</v>
      </c>
      <c r="H458">
        <v>74</v>
      </c>
      <c r="I458">
        <v>34</v>
      </c>
      <c r="J458">
        <v>7</v>
      </c>
      <c r="K458">
        <v>2118</v>
      </c>
      <c r="L458">
        <v>540</v>
      </c>
    </row>
    <row r="459" spans="1:12" hidden="1" x14ac:dyDescent="0.25">
      <c r="A459" s="29" t="s">
        <v>755</v>
      </c>
      <c r="B459" s="29" t="s">
        <v>442</v>
      </c>
      <c r="C459" s="29" t="s">
        <v>322</v>
      </c>
      <c r="D459" s="29" t="s">
        <v>4</v>
      </c>
      <c r="E459">
        <v>16</v>
      </c>
      <c r="F459">
        <v>5</v>
      </c>
      <c r="G459">
        <v>0</v>
      </c>
      <c r="H459">
        <v>1</v>
      </c>
      <c r="I459">
        <v>22</v>
      </c>
      <c r="J459">
        <v>4</v>
      </c>
      <c r="K459">
        <v>782</v>
      </c>
      <c r="L459">
        <v>214</v>
      </c>
    </row>
    <row r="460" spans="1:12" hidden="1" x14ac:dyDescent="0.25">
      <c r="A460" s="29" t="s">
        <v>756</v>
      </c>
      <c r="B460" s="29" t="s">
        <v>442</v>
      </c>
      <c r="C460" s="29" t="s">
        <v>322</v>
      </c>
      <c r="D460" s="29" t="s">
        <v>4</v>
      </c>
      <c r="E460">
        <v>28</v>
      </c>
      <c r="F460">
        <v>5</v>
      </c>
      <c r="G460">
        <v>17</v>
      </c>
      <c r="H460">
        <v>65</v>
      </c>
      <c r="I460">
        <v>43</v>
      </c>
      <c r="J460">
        <v>2</v>
      </c>
      <c r="K460">
        <v>4047</v>
      </c>
      <c r="L460">
        <v>501</v>
      </c>
    </row>
    <row r="461" spans="1:12" hidden="1" x14ac:dyDescent="0.25">
      <c r="A461" s="29" t="s">
        <v>757</v>
      </c>
      <c r="B461" s="29" t="s">
        <v>442</v>
      </c>
      <c r="C461" s="29" t="s">
        <v>322</v>
      </c>
      <c r="D461" s="29" t="s">
        <v>4</v>
      </c>
      <c r="E461">
        <v>18</v>
      </c>
      <c r="F461">
        <v>5</v>
      </c>
      <c r="G461">
        <v>10</v>
      </c>
      <c r="H461">
        <v>10</v>
      </c>
      <c r="I461">
        <v>8</v>
      </c>
      <c r="J461">
        <v>1</v>
      </c>
      <c r="K461">
        <v>450</v>
      </c>
      <c r="L461">
        <v>326</v>
      </c>
    </row>
    <row r="462" spans="1:12" x14ac:dyDescent="0.25">
      <c r="A462" s="29" t="s">
        <v>366</v>
      </c>
      <c r="B462" s="29" t="s">
        <v>31</v>
      </c>
      <c r="C462" s="29" t="s">
        <v>322</v>
      </c>
      <c r="D462" s="29" t="s">
        <v>4</v>
      </c>
      <c r="E462">
        <v>38</v>
      </c>
      <c r="F462">
        <v>4</v>
      </c>
      <c r="G462">
        <v>25</v>
      </c>
      <c r="H462">
        <v>71</v>
      </c>
      <c r="I462">
        <v>43</v>
      </c>
      <c r="J462">
        <v>3</v>
      </c>
      <c r="K462">
        <v>2503</v>
      </c>
      <c r="L462">
        <v>573</v>
      </c>
    </row>
    <row r="463" spans="1:12" hidden="1" x14ac:dyDescent="0.25">
      <c r="A463" s="29" t="s">
        <v>758</v>
      </c>
      <c r="B463" s="29" t="s">
        <v>442</v>
      </c>
      <c r="C463" s="29" t="s">
        <v>322</v>
      </c>
      <c r="D463" s="29" t="s">
        <v>4</v>
      </c>
      <c r="E463">
        <v>12</v>
      </c>
      <c r="F463">
        <v>4</v>
      </c>
      <c r="G463">
        <v>6</v>
      </c>
      <c r="H463">
        <v>12</v>
      </c>
      <c r="I463">
        <v>11</v>
      </c>
      <c r="J463">
        <v>1</v>
      </c>
      <c r="K463">
        <v>99</v>
      </c>
      <c r="L463">
        <v>168</v>
      </c>
    </row>
    <row r="464" spans="1:12" hidden="1" x14ac:dyDescent="0.25">
      <c r="A464" s="29" t="s">
        <v>759</v>
      </c>
      <c r="B464" s="29" t="s">
        <v>442</v>
      </c>
      <c r="C464" s="29" t="s">
        <v>322</v>
      </c>
      <c r="D464" s="29" t="s">
        <v>4</v>
      </c>
      <c r="E464">
        <v>22</v>
      </c>
      <c r="F464">
        <v>4</v>
      </c>
      <c r="G464">
        <v>6</v>
      </c>
      <c r="H464">
        <v>18</v>
      </c>
      <c r="I464">
        <v>27</v>
      </c>
      <c r="J464">
        <v>2</v>
      </c>
      <c r="K464">
        <v>766</v>
      </c>
      <c r="L464">
        <v>299</v>
      </c>
    </row>
    <row r="465" spans="1:12" x14ac:dyDescent="0.25">
      <c r="A465" s="29" t="s">
        <v>445</v>
      </c>
      <c r="B465" s="29" t="s">
        <v>38</v>
      </c>
      <c r="C465" s="29" t="s">
        <v>322</v>
      </c>
      <c r="D465" s="29" t="s">
        <v>4</v>
      </c>
      <c r="E465">
        <v>42</v>
      </c>
      <c r="F465">
        <v>4</v>
      </c>
      <c r="G465">
        <v>14</v>
      </c>
      <c r="H465">
        <v>20</v>
      </c>
      <c r="I465">
        <v>28</v>
      </c>
      <c r="J465">
        <v>2</v>
      </c>
      <c r="K465">
        <v>137</v>
      </c>
      <c r="L465">
        <v>546</v>
      </c>
    </row>
    <row r="466" spans="1:12" hidden="1" x14ac:dyDescent="0.25">
      <c r="A466" s="29" t="s">
        <v>760</v>
      </c>
      <c r="B466" s="29" t="s">
        <v>442</v>
      </c>
      <c r="C466" s="29" t="s">
        <v>322</v>
      </c>
      <c r="D466" s="29" t="s">
        <v>4</v>
      </c>
      <c r="E466">
        <v>18</v>
      </c>
      <c r="F466">
        <v>4</v>
      </c>
      <c r="G466">
        <v>10</v>
      </c>
      <c r="H466">
        <v>14</v>
      </c>
      <c r="I466">
        <v>28</v>
      </c>
      <c r="J466">
        <v>5</v>
      </c>
      <c r="K466">
        <v>211</v>
      </c>
      <c r="L466">
        <v>335</v>
      </c>
    </row>
    <row r="467" spans="1:12" hidden="1" x14ac:dyDescent="0.25">
      <c r="A467" s="29" t="s">
        <v>761</v>
      </c>
      <c r="B467" s="29" t="s">
        <v>442</v>
      </c>
      <c r="C467" s="29" t="s">
        <v>322</v>
      </c>
      <c r="D467" s="29" t="s">
        <v>4</v>
      </c>
      <c r="E467">
        <v>25</v>
      </c>
      <c r="F467">
        <v>4</v>
      </c>
      <c r="G467">
        <v>8</v>
      </c>
      <c r="H467">
        <v>21</v>
      </c>
      <c r="I467">
        <v>31</v>
      </c>
      <c r="J467">
        <v>4</v>
      </c>
      <c r="K467">
        <v>2601</v>
      </c>
      <c r="L467">
        <v>328</v>
      </c>
    </row>
    <row r="468" spans="1:12" hidden="1" x14ac:dyDescent="0.25">
      <c r="A468" s="29" t="s">
        <v>762</v>
      </c>
      <c r="B468" s="29" t="s">
        <v>442</v>
      </c>
      <c r="C468" s="29" t="s">
        <v>322</v>
      </c>
      <c r="D468" s="29" t="s">
        <v>4</v>
      </c>
      <c r="E468">
        <v>34</v>
      </c>
      <c r="F468">
        <v>4</v>
      </c>
      <c r="G468">
        <v>57</v>
      </c>
      <c r="H468">
        <v>77</v>
      </c>
      <c r="I468">
        <v>27</v>
      </c>
      <c r="J468">
        <v>3</v>
      </c>
      <c r="K468">
        <v>510</v>
      </c>
      <c r="L468">
        <v>395</v>
      </c>
    </row>
    <row r="469" spans="1:12" hidden="1" x14ac:dyDescent="0.25">
      <c r="A469" s="29" t="s">
        <v>763</v>
      </c>
      <c r="B469" s="29" t="s">
        <v>442</v>
      </c>
      <c r="C469" s="29" t="s">
        <v>322</v>
      </c>
      <c r="D469" s="29" t="s">
        <v>4</v>
      </c>
      <c r="E469">
        <v>38</v>
      </c>
      <c r="F469">
        <v>4</v>
      </c>
      <c r="G469">
        <v>62</v>
      </c>
      <c r="H469">
        <v>80</v>
      </c>
      <c r="I469">
        <v>56</v>
      </c>
      <c r="J469">
        <v>7</v>
      </c>
      <c r="K469">
        <v>4780</v>
      </c>
      <c r="L469">
        <v>597</v>
      </c>
    </row>
    <row r="470" spans="1:12" hidden="1" x14ac:dyDescent="0.25">
      <c r="A470" s="29" t="s">
        <v>764</v>
      </c>
      <c r="B470" s="29" t="s">
        <v>442</v>
      </c>
      <c r="C470" s="29" t="s">
        <v>322</v>
      </c>
      <c r="D470" s="29" t="s">
        <v>4</v>
      </c>
      <c r="E470">
        <v>22</v>
      </c>
      <c r="F470">
        <v>4</v>
      </c>
      <c r="G470">
        <v>6</v>
      </c>
      <c r="H470">
        <v>10</v>
      </c>
      <c r="I470">
        <v>14</v>
      </c>
      <c r="J470">
        <v>3</v>
      </c>
      <c r="K470">
        <v>7</v>
      </c>
      <c r="L470">
        <v>357</v>
      </c>
    </row>
    <row r="471" spans="1:12" hidden="1" x14ac:dyDescent="0.25">
      <c r="A471" s="29" t="s">
        <v>765</v>
      </c>
      <c r="B471" s="29" t="s">
        <v>442</v>
      </c>
      <c r="C471" s="29" t="s">
        <v>322</v>
      </c>
      <c r="D471" s="29" t="s">
        <v>4</v>
      </c>
      <c r="E471">
        <v>11</v>
      </c>
      <c r="F471">
        <v>4</v>
      </c>
      <c r="G471">
        <v>2</v>
      </c>
      <c r="H471">
        <v>2</v>
      </c>
      <c r="I471">
        <v>10</v>
      </c>
      <c r="J471">
        <v>0</v>
      </c>
      <c r="K471">
        <v>153</v>
      </c>
      <c r="L471">
        <v>136</v>
      </c>
    </row>
    <row r="472" spans="1:12" hidden="1" x14ac:dyDescent="0.25">
      <c r="A472" s="29" t="s">
        <v>766</v>
      </c>
      <c r="B472" s="29" t="s">
        <v>442</v>
      </c>
      <c r="C472" s="29" t="s">
        <v>322</v>
      </c>
      <c r="D472" s="29" t="s">
        <v>4</v>
      </c>
      <c r="E472">
        <v>28</v>
      </c>
      <c r="F472">
        <v>4</v>
      </c>
      <c r="G472">
        <v>4</v>
      </c>
      <c r="H472">
        <v>15</v>
      </c>
      <c r="I472">
        <v>42</v>
      </c>
      <c r="J472">
        <v>13</v>
      </c>
      <c r="K472">
        <v>3436</v>
      </c>
      <c r="L472">
        <v>467</v>
      </c>
    </row>
    <row r="473" spans="1:12" hidden="1" x14ac:dyDescent="0.25">
      <c r="A473" s="29" t="s">
        <v>767</v>
      </c>
      <c r="B473" s="29" t="s">
        <v>442</v>
      </c>
      <c r="C473" s="29" t="s">
        <v>322</v>
      </c>
      <c r="D473" s="29" t="s">
        <v>4</v>
      </c>
      <c r="E473">
        <v>22</v>
      </c>
      <c r="F473">
        <v>4</v>
      </c>
      <c r="G473">
        <v>21</v>
      </c>
      <c r="H473">
        <v>20</v>
      </c>
      <c r="I473">
        <v>25</v>
      </c>
      <c r="J473">
        <v>2</v>
      </c>
      <c r="K473">
        <v>784</v>
      </c>
      <c r="L473">
        <v>320</v>
      </c>
    </row>
    <row r="474" spans="1:12" hidden="1" x14ac:dyDescent="0.25">
      <c r="A474" s="29" t="s">
        <v>768</v>
      </c>
      <c r="B474" s="29" t="s">
        <v>442</v>
      </c>
      <c r="C474" s="29" t="s">
        <v>322</v>
      </c>
      <c r="D474" s="29" t="s">
        <v>4</v>
      </c>
      <c r="E474">
        <v>48</v>
      </c>
      <c r="F474">
        <v>4</v>
      </c>
      <c r="G474">
        <v>14</v>
      </c>
      <c r="H474">
        <v>99</v>
      </c>
      <c r="I474">
        <v>51</v>
      </c>
      <c r="J474">
        <v>8</v>
      </c>
      <c r="K474">
        <v>4606</v>
      </c>
      <c r="L474">
        <v>632</v>
      </c>
    </row>
    <row r="475" spans="1:12" hidden="1" x14ac:dyDescent="0.25">
      <c r="A475" s="29" t="s">
        <v>769</v>
      </c>
      <c r="B475" s="29" t="s">
        <v>442</v>
      </c>
      <c r="C475" s="29" t="s">
        <v>322</v>
      </c>
      <c r="D475" s="29" t="s">
        <v>4</v>
      </c>
      <c r="E475">
        <v>32</v>
      </c>
      <c r="F475">
        <v>3</v>
      </c>
      <c r="G475">
        <v>27</v>
      </c>
      <c r="H475">
        <v>40</v>
      </c>
      <c r="I475">
        <v>31</v>
      </c>
      <c r="J475">
        <v>7</v>
      </c>
      <c r="K475">
        <v>328</v>
      </c>
      <c r="L475">
        <v>430</v>
      </c>
    </row>
    <row r="476" spans="1:12" hidden="1" x14ac:dyDescent="0.25">
      <c r="A476" s="29" t="s">
        <v>770</v>
      </c>
      <c r="B476" s="29" t="s">
        <v>442</v>
      </c>
      <c r="C476" s="29" t="s">
        <v>322</v>
      </c>
      <c r="D476" s="29" t="s">
        <v>4</v>
      </c>
      <c r="E476">
        <v>10</v>
      </c>
      <c r="F476">
        <v>3</v>
      </c>
      <c r="G476">
        <v>0</v>
      </c>
      <c r="H476">
        <v>5</v>
      </c>
      <c r="I476">
        <v>5</v>
      </c>
      <c r="J476">
        <v>3</v>
      </c>
      <c r="K476">
        <v>46</v>
      </c>
      <c r="L476">
        <v>146</v>
      </c>
    </row>
    <row r="477" spans="1:12" hidden="1" x14ac:dyDescent="0.25">
      <c r="A477" s="29" t="s">
        <v>771</v>
      </c>
      <c r="B477" s="29" t="s">
        <v>442</v>
      </c>
      <c r="C477" s="29" t="s">
        <v>322</v>
      </c>
      <c r="D477" s="29" t="s">
        <v>4</v>
      </c>
      <c r="E477">
        <v>34</v>
      </c>
      <c r="F477">
        <v>3</v>
      </c>
      <c r="G477">
        <v>22</v>
      </c>
      <c r="H477">
        <v>35</v>
      </c>
      <c r="I477">
        <v>42</v>
      </c>
      <c r="J477">
        <v>7</v>
      </c>
      <c r="K477">
        <v>826</v>
      </c>
      <c r="L477">
        <v>547</v>
      </c>
    </row>
    <row r="478" spans="1:12" x14ac:dyDescent="0.25">
      <c r="A478" s="29" t="s">
        <v>449</v>
      </c>
      <c r="B478" s="29" t="s">
        <v>31</v>
      </c>
      <c r="C478" s="29" t="s">
        <v>322</v>
      </c>
      <c r="D478" s="29" t="s">
        <v>4</v>
      </c>
      <c r="E478">
        <v>23</v>
      </c>
      <c r="F478">
        <v>3</v>
      </c>
      <c r="G478">
        <v>4</v>
      </c>
      <c r="H478">
        <v>58</v>
      </c>
      <c r="I478">
        <v>34</v>
      </c>
      <c r="J478">
        <v>6</v>
      </c>
      <c r="K478">
        <v>3240</v>
      </c>
      <c r="L478">
        <v>447</v>
      </c>
    </row>
    <row r="479" spans="1:12" hidden="1" x14ac:dyDescent="0.25">
      <c r="A479" s="29" t="s">
        <v>772</v>
      </c>
      <c r="B479" s="29" t="s">
        <v>442</v>
      </c>
      <c r="C479" s="29" t="s">
        <v>322</v>
      </c>
      <c r="D479" s="29" t="s">
        <v>4</v>
      </c>
      <c r="E479">
        <v>36</v>
      </c>
      <c r="F479">
        <v>3</v>
      </c>
      <c r="G479">
        <v>31</v>
      </c>
      <c r="H479">
        <v>77</v>
      </c>
      <c r="I479">
        <v>52</v>
      </c>
      <c r="J479">
        <v>1</v>
      </c>
      <c r="K479">
        <v>4615</v>
      </c>
      <c r="L479">
        <v>644</v>
      </c>
    </row>
    <row r="480" spans="1:12" hidden="1" x14ac:dyDescent="0.25">
      <c r="A480" s="29" t="s">
        <v>773</v>
      </c>
      <c r="B480" s="29" t="s">
        <v>442</v>
      </c>
      <c r="C480" s="29" t="s">
        <v>322</v>
      </c>
      <c r="D480" s="29" t="s">
        <v>4</v>
      </c>
      <c r="E480">
        <v>8</v>
      </c>
      <c r="F480">
        <v>3</v>
      </c>
      <c r="G480">
        <v>0</v>
      </c>
      <c r="H480">
        <v>6</v>
      </c>
      <c r="I480">
        <v>9</v>
      </c>
      <c r="J480">
        <v>3</v>
      </c>
      <c r="K480">
        <v>30</v>
      </c>
      <c r="L480">
        <v>114</v>
      </c>
    </row>
    <row r="481" spans="1:12" hidden="1" x14ac:dyDescent="0.25">
      <c r="A481" s="29" t="s">
        <v>774</v>
      </c>
      <c r="B481" s="29" t="s">
        <v>442</v>
      </c>
      <c r="C481" s="29" t="s">
        <v>322</v>
      </c>
      <c r="D481" s="29" t="s">
        <v>4</v>
      </c>
      <c r="E481">
        <v>10</v>
      </c>
      <c r="F481">
        <v>3</v>
      </c>
      <c r="G481">
        <v>12</v>
      </c>
      <c r="H481">
        <v>19</v>
      </c>
      <c r="I481">
        <v>16</v>
      </c>
      <c r="J481">
        <v>1</v>
      </c>
      <c r="K481">
        <v>850</v>
      </c>
      <c r="L481">
        <v>110</v>
      </c>
    </row>
    <row r="482" spans="1:12" hidden="1" x14ac:dyDescent="0.25">
      <c r="A482" s="29" t="s">
        <v>775</v>
      </c>
      <c r="B482" s="29" t="s">
        <v>442</v>
      </c>
      <c r="C482" s="29" t="s">
        <v>322</v>
      </c>
      <c r="D482" s="29" t="s">
        <v>4</v>
      </c>
      <c r="E482">
        <v>18</v>
      </c>
      <c r="F482">
        <v>3</v>
      </c>
      <c r="G482">
        <v>28</v>
      </c>
      <c r="H482">
        <v>21</v>
      </c>
      <c r="I482">
        <v>18</v>
      </c>
      <c r="J482">
        <v>6</v>
      </c>
      <c r="K482">
        <v>2733</v>
      </c>
      <c r="L482">
        <v>257</v>
      </c>
    </row>
    <row r="483" spans="1:12" hidden="1" x14ac:dyDescent="0.25">
      <c r="A483" s="29" t="s">
        <v>776</v>
      </c>
      <c r="B483" s="29" t="s">
        <v>442</v>
      </c>
      <c r="C483" s="29" t="s">
        <v>322</v>
      </c>
      <c r="D483" s="29" t="s">
        <v>4</v>
      </c>
      <c r="E483">
        <v>30</v>
      </c>
      <c r="F483">
        <v>3</v>
      </c>
      <c r="G483">
        <v>6</v>
      </c>
      <c r="H483">
        <v>42</v>
      </c>
      <c r="I483">
        <v>44</v>
      </c>
      <c r="J483">
        <v>4</v>
      </c>
      <c r="K483">
        <v>2546</v>
      </c>
      <c r="L483">
        <v>465</v>
      </c>
    </row>
    <row r="484" spans="1:12" hidden="1" x14ac:dyDescent="0.25">
      <c r="A484" s="29" t="s">
        <v>777</v>
      </c>
      <c r="B484" s="29" t="s">
        <v>442</v>
      </c>
      <c r="C484" s="29" t="s">
        <v>322</v>
      </c>
      <c r="D484" s="29" t="s">
        <v>4</v>
      </c>
      <c r="E484">
        <v>16</v>
      </c>
      <c r="F484">
        <v>3</v>
      </c>
      <c r="G484">
        <v>2</v>
      </c>
      <c r="H484">
        <v>16</v>
      </c>
      <c r="I484">
        <v>15</v>
      </c>
      <c r="J484">
        <v>0</v>
      </c>
      <c r="K484">
        <v>207</v>
      </c>
      <c r="L484">
        <v>225</v>
      </c>
    </row>
    <row r="485" spans="1:12" hidden="1" x14ac:dyDescent="0.25">
      <c r="A485" s="29" t="s">
        <v>778</v>
      </c>
      <c r="B485" s="29" t="s">
        <v>442</v>
      </c>
      <c r="C485" s="29" t="s">
        <v>322</v>
      </c>
      <c r="D485" s="29" t="s">
        <v>4</v>
      </c>
      <c r="E485">
        <v>18</v>
      </c>
      <c r="F485">
        <v>3</v>
      </c>
      <c r="G485">
        <v>4</v>
      </c>
      <c r="H485">
        <v>31</v>
      </c>
      <c r="I485">
        <v>13</v>
      </c>
      <c r="J485">
        <v>3</v>
      </c>
      <c r="K485">
        <v>1033</v>
      </c>
      <c r="L485">
        <v>240</v>
      </c>
    </row>
    <row r="486" spans="1:12" hidden="1" x14ac:dyDescent="0.25">
      <c r="A486" s="29" t="s">
        <v>779</v>
      </c>
      <c r="B486" s="29" t="s">
        <v>442</v>
      </c>
      <c r="C486" s="29" t="s">
        <v>322</v>
      </c>
      <c r="D486" s="29" t="s">
        <v>4</v>
      </c>
      <c r="E486">
        <v>5</v>
      </c>
      <c r="F486">
        <v>3</v>
      </c>
      <c r="G486">
        <v>2</v>
      </c>
      <c r="H486">
        <v>9</v>
      </c>
      <c r="I486">
        <v>12</v>
      </c>
      <c r="J486">
        <v>1</v>
      </c>
      <c r="K486">
        <v>473</v>
      </c>
      <c r="L486">
        <v>87</v>
      </c>
    </row>
    <row r="487" spans="1:12" hidden="1" x14ac:dyDescent="0.25">
      <c r="A487" s="29" t="s">
        <v>378</v>
      </c>
      <c r="B487" s="29" t="s">
        <v>38</v>
      </c>
      <c r="C487" s="29" t="s">
        <v>322</v>
      </c>
      <c r="D487" s="29" t="s">
        <v>4</v>
      </c>
      <c r="E487">
        <v>10</v>
      </c>
      <c r="F487">
        <v>3</v>
      </c>
      <c r="G487">
        <v>19</v>
      </c>
      <c r="H487">
        <v>3</v>
      </c>
      <c r="I487">
        <v>5</v>
      </c>
      <c r="J487">
        <v>1</v>
      </c>
      <c r="K487">
        <v>10</v>
      </c>
      <c r="L487">
        <v>134</v>
      </c>
    </row>
    <row r="488" spans="1:12" hidden="1" x14ac:dyDescent="0.25">
      <c r="A488" s="29" t="s">
        <v>780</v>
      </c>
      <c r="B488" s="29" t="s">
        <v>442</v>
      </c>
      <c r="C488" s="29" t="s">
        <v>322</v>
      </c>
      <c r="D488" s="29" t="s">
        <v>4</v>
      </c>
      <c r="E488">
        <v>11</v>
      </c>
      <c r="F488">
        <v>3</v>
      </c>
      <c r="G488">
        <v>0</v>
      </c>
      <c r="H488">
        <v>6</v>
      </c>
      <c r="I488">
        <v>9</v>
      </c>
      <c r="J488">
        <v>2</v>
      </c>
      <c r="K488">
        <v>948</v>
      </c>
      <c r="L488">
        <v>193</v>
      </c>
    </row>
    <row r="489" spans="1:12" hidden="1" x14ac:dyDescent="0.25">
      <c r="A489" s="29" t="s">
        <v>781</v>
      </c>
      <c r="B489" s="29" t="s">
        <v>442</v>
      </c>
      <c r="C489" s="29" t="s">
        <v>322</v>
      </c>
      <c r="D489" s="29" t="s">
        <v>4</v>
      </c>
      <c r="E489">
        <v>2</v>
      </c>
      <c r="F489">
        <v>2</v>
      </c>
      <c r="G489">
        <v>0</v>
      </c>
      <c r="H489">
        <v>2</v>
      </c>
      <c r="I489">
        <v>3</v>
      </c>
      <c r="J489">
        <v>0</v>
      </c>
      <c r="K489">
        <v>152</v>
      </c>
      <c r="L489">
        <v>35</v>
      </c>
    </row>
    <row r="490" spans="1:12" hidden="1" x14ac:dyDescent="0.25">
      <c r="A490" s="29" t="s">
        <v>782</v>
      </c>
      <c r="B490" s="29" t="s">
        <v>442</v>
      </c>
      <c r="C490" s="29" t="s">
        <v>322</v>
      </c>
      <c r="D490" s="29" t="s">
        <v>4</v>
      </c>
      <c r="E490">
        <v>46</v>
      </c>
      <c r="F490">
        <v>2</v>
      </c>
      <c r="G490">
        <v>28</v>
      </c>
      <c r="H490">
        <v>121</v>
      </c>
      <c r="I490">
        <v>62</v>
      </c>
      <c r="J490">
        <v>3</v>
      </c>
      <c r="K490">
        <v>4393</v>
      </c>
      <c r="L490">
        <v>740</v>
      </c>
    </row>
    <row r="491" spans="1:12" hidden="1" x14ac:dyDescent="0.25">
      <c r="A491" s="29" t="s">
        <v>783</v>
      </c>
      <c r="B491" s="29" t="s">
        <v>442</v>
      </c>
      <c r="C491" s="29" t="s">
        <v>322</v>
      </c>
      <c r="D491" s="29" t="s">
        <v>4</v>
      </c>
      <c r="E491">
        <v>24</v>
      </c>
      <c r="F491">
        <v>2</v>
      </c>
      <c r="G491">
        <v>0</v>
      </c>
      <c r="H491">
        <v>20</v>
      </c>
      <c r="I491">
        <v>18</v>
      </c>
      <c r="J491">
        <v>5</v>
      </c>
      <c r="K491">
        <v>79</v>
      </c>
      <c r="L491">
        <v>302</v>
      </c>
    </row>
    <row r="492" spans="1:12" hidden="1" x14ac:dyDescent="0.25">
      <c r="A492" s="29" t="s">
        <v>784</v>
      </c>
      <c r="B492" s="29" t="s">
        <v>442</v>
      </c>
      <c r="C492" s="29" t="s">
        <v>322</v>
      </c>
      <c r="D492" s="29" t="s">
        <v>4</v>
      </c>
      <c r="E492">
        <v>16</v>
      </c>
      <c r="F492">
        <v>2</v>
      </c>
      <c r="G492">
        <v>23</v>
      </c>
      <c r="H492">
        <v>22</v>
      </c>
      <c r="I492">
        <v>21</v>
      </c>
      <c r="J492">
        <v>2</v>
      </c>
      <c r="K492">
        <v>2498</v>
      </c>
      <c r="L492">
        <v>197</v>
      </c>
    </row>
    <row r="493" spans="1:12" hidden="1" x14ac:dyDescent="0.25">
      <c r="A493" s="29" t="s">
        <v>785</v>
      </c>
      <c r="B493" s="29" t="s">
        <v>442</v>
      </c>
      <c r="C493" s="29" t="s">
        <v>322</v>
      </c>
      <c r="D493" s="29" t="s">
        <v>4</v>
      </c>
      <c r="E493">
        <v>1</v>
      </c>
      <c r="F493">
        <v>2</v>
      </c>
      <c r="G493">
        <v>0</v>
      </c>
      <c r="H493">
        <v>1</v>
      </c>
      <c r="I493">
        <v>1</v>
      </c>
      <c r="J493">
        <v>0</v>
      </c>
      <c r="K493">
        <v>0</v>
      </c>
      <c r="L493">
        <v>16</v>
      </c>
    </row>
    <row r="494" spans="1:12" hidden="1" x14ac:dyDescent="0.25">
      <c r="A494" s="29" t="s">
        <v>786</v>
      </c>
      <c r="B494" s="29" t="s">
        <v>442</v>
      </c>
      <c r="C494" s="29" t="s">
        <v>322</v>
      </c>
      <c r="D494" s="29" t="s">
        <v>4</v>
      </c>
      <c r="E494">
        <v>7</v>
      </c>
      <c r="F494">
        <v>2</v>
      </c>
      <c r="G494">
        <v>0</v>
      </c>
      <c r="H494">
        <v>4</v>
      </c>
      <c r="I494">
        <v>8</v>
      </c>
      <c r="J494">
        <v>1</v>
      </c>
      <c r="K494">
        <v>199</v>
      </c>
      <c r="L494">
        <v>113</v>
      </c>
    </row>
    <row r="495" spans="1:12" hidden="1" x14ac:dyDescent="0.25">
      <c r="A495" s="29" t="s">
        <v>787</v>
      </c>
      <c r="B495" s="29" t="s">
        <v>442</v>
      </c>
      <c r="C495" s="29" t="s">
        <v>322</v>
      </c>
      <c r="D495" s="29" t="s">
        <v>4</v>
      </c>
      <c r="E495">
        <v>5</v>
      </c>
      <c r="F495">
        <v>2</v>
      </c>
      <c r="G495">
        <v>2</v>
      </c>
      <c r="H495">
        <v>2</v>
      </c>
      <c r="I495">
        <v>6</v>
      </c>
      <c r="J495">
        <v>2</v>
      </c>
      <c r="K495">
        <v>39</v>
      </c>
      <c r="L495">
        <v>80</v>
      </c>
    </row>
    <row r="496" spans="1:12" hidden="1" x14ac:dyDescent="0.25">
      <c r="A496" s="29" t="s">
        <v>788</v>
      </c>
      <c r="B496" s="29" t="s">
        <v>442</v>
      </c>
      <c r="C496" s="29" t="s">
        <v>322</v>
      </c>
      <c r="D496" s="29" t="s">
        <v>4</v>
      </c>
      <c r="E496">
        <v>21</v>
      </c>
      <c r="F496">
        <v>2</v>
      </c>
      <c r="G496">
        <v>31</v>
      </c>
      <c r="H496">
        <v>57</v>
      </c>
      <c r="I496">
        <v>19</v>
      </c>
      <c r="J496">
        <v>9</v>
      </c>
      <c r="K496">
        <v>1825</v>
      </c>
      <c r="L496">
        <v>309</v>
      </c>
    </row>
    <row r="497" spans="1:12" hidden="1" x14ac:dyDescent="0.25">
      <c r="A497" s="29" t="s">
        <v>789</v>
      </c>
      <c r="B497" s="29" t="s">
        <v>442</v>
      </c>
      <c r="C497" s="29" t="s">
        <v>322</v>
      </c>
      <c r="D497" s="29" t="s">
        <v>4</v>
      </c>
      <c r="E497">
        <v>34</v>
      </c>
      <c r="F497">
        <v>2</v>
      </c>
      <c r="G497">
        <v>17</v>
      </c>
      <c r="H497">
        <v>69</v>
      </c>
      <c r="I497">
        <v>54</v>
      </c>
      <c r="J497">
        <v>3</v>
      </c>
      <c r="K497">
        <v>3902</v>
      </c>
      <c r="L497">
        <v>508</v>
      </c>
    </row>
    <row r="498" spans="1:12" hidden="1" x14ac:dyDescent="0.25">
      <c r="A498" s="29" t="s">
        <v>790</v>
      </c>
      <c r="B498" s="29" t="s">
        <v>442</v>
      </c>
      <c r="C498" s="29" t="s">
        <v>322</v>
      </c>
      <c r="D498" s="29" t="s">
        <v>4</v>
      </c>
      <c r="E498">
        <v>5</v>
      </c>
      <c r="F498">
        <v>2</v>
      </c>
      <c r="G498">
        <v>2</v>
      </c>
      <c r="H498">
        <v>9</v>
      </c>
      <c r="I498">
        <v>5</v>
      </c>
      <c r="J498">
        <v>0</v>
      </c>
      <c r="K498">
        <v>0</v>
      </c>
      <c r="L498">
        <v>67</v>
      </c>
    </row>
    <row r="499" spans="1:12" hidden="1" x14ac:dyDescent="0.25">
      <c r="A499" s="29" t="s">
        <v>791</v>
      </c>
      <c r="B499" s="29" t="s">
        <v>442</v>
      </c>
      <c r="C499" s="29" t="s">
        <v>322</v>
      </c>
      <c r="D499" s="29" t="s">
        <v>4</v>
      </c>
      <c r="E499">
        <v>14</v>
      </c>
      <c r="F499">
        <v>2</v>
      </c>
      <c r="G499">
        <v>2</v>
      </c>
      <c r="H499">
        <v>8</v>
      </c>
      <c r="I499">
        <v>17</v>
      </c>
      <c r="J499">
        <v>9</v>
      </c>
      <c r="K499">
        <v>105</v>
      </c>
      <c r="L499">
        <v>207</v>
      </c>
    </row>
    <row r="500" spans="1:12" hidden="1" x14ac:dyDescent="0.25">
      <c r="A500" s="29" t="s">
        <v>388</v>
      </c>
      <c r="B500" s="29" t="s">
        <v>31</v>
      </c>
      <c r="C500" s="29" t="s">
        <v>322</v>
      </c>
      <c r="D500" s="29" t="s">
        <v>4</v>
      </c>
      <c r="E500">
        <v>14</v>
      </c>
      <c r="F500">
        <v>2</v>
      </c>
      <c r="G500">
        <v>4</v>
      </c>
      <c r="H500">
        <v>10</v>
      </c>
      <c r="I500">
        <v>10</v>
      </c>
      <c r="J500">
        <v>2</v>
      </c>
      <c r="K500">
        <v>202</v>
      </c>
      <c r="L500">
        <v>159</v>
      </c>
    </row>
    <row r="501" spans="1:12" hidden="1" x14ac:dyDescent="0.25">
      <c r="A501" s="29" t="s">
        <v>792</v>
      </c>
      <c r="B501" s="29" t="s">
        <v>442</v>
      </c>
      <c r="C501" s="29" t="s">
        <v>322</v>
      </c>
      <c r="D501" s="29" t="s">
        <v>4</v>
      </c>
      <c r="E501">
        <v>1</v>
      </c>
      <c r="F501">
        <v>1</v>
      </c>
      <c r="G501">
        <v>0</v>
      </c>
      <c r="H501">
        <v>1</v>
      </c>
      <c r="I501">
        <v>1</v>
      </c>
      <c r="J501">
        <v>0</v>
      </c>
      <c r="K501">
        <v>0</v>
      </c>
      <c r="L501">
        <v>11</v>
      </c>
    </row>
    <row r="502" spans="1:12" hidden="1" x14ac:dyDescent="0.25">
      <c r="A502" s="29" t="s">
        <v>793</v>
      </c>
      <c r="B502" s="29" t="s">
        <v>442</v>
      </c>
      <c r="C502" s="29" t="s">
        <v>322</v>
      </c>
      <c r="D502" s="29" t="s">
        <v>4</v>
      </c>
      <c r="E502">
        <v>4</v>
      </c>
      <c r="F502">
        <v>1</v>
      </c>
      <c r="G502">
        <v>0</v>
      </c>
      <c r="H502">
        <v>5</v>
      </c>
      <c r="I502">
        <v>8</v>
      </c>
      <c r="J502">
        <v>0</v>
      </c>
      <c r="K502">
        <v>384</v>
      </c>
      <c r="L502">
        <v>72</v>
      </c>
    </row>
    <row r="503" spans="1:12" hidden="1" x14ac:dyDescent="0.25">
      <c r="A503" s="29" t="s">
        <v>794</v>
      </c>
      <c r="B503" s="29" t="s">
        <v>442</v>
      </c>
      <c r="C503" s="29" t="s">
        <v>322</v>
      </c>
      <c r="D503" s="29" t="s">
        <v>4</v>
      </c>
      <c r="E503">
        <v>1</v>
      </c>
      <c r="F503">
        <v>1</v>
      </c>
      <c r="G503">
        <v>0</v>
      </c>
      <c r="H503">
        <v>0</v>
      </c>
      <c r="I503">
        <v>3</v>
      </c>
      <c r="J503">
        <v>1</v>
      </c>
      <c r="K503">
        <v>0</v>
      </c>
      <c r="L503">
        <v>15</v>
      </c>
    </row>
    <row r="504" spans="1:12" hidden="1" x14ac:dyDescent="0.25">
      <c r="A504" s="29" t="s">
        <v>421</v>
      </c>
      <c r="B504" s="29" t="s">
        <v>38</v>
      </c>
      <c r="C504" s="29" t="s">
        <v>322</v>
      </c>
      <c r="D504" s="29" t="s">
        <v>4</v>
      </c>
      <c r="E504">
        <v>13</v>
      </c>
      <c r="F504">
        <v>1</v>
      </c>
      <c r="G504">
        <v>6</v>
      </c>
      <c r="H504">
        <v>4</v>
      </c>
      <c r="I504">
        <v>12</v>
      </c>
      <c r="J504">
        <v>0</v>
      </c>
      <c r="K504">
        <v>0</v>
      </c>
      <c r="L504">
        <v>143</v>
      </c>
    </row>
    <row r="505" spans="1:12" hidden="1" x14ac:dyDescent="0.25">
      <c r="A505" s="29" t="s">
        <v>795</v>
      </c>
      <c r="B505" s="29" t="s">
        <v>442</v>
      </c>
      <c r="C505" s="29" t="s">
        <v>322</v>
      </c>
      <c r="D505" s="29" t="s">
        <v>4</v>
      </c>
      <c r="E505">
        <v>18</v>
      </c>
      <c r="F505">
        <v>1</v>
      </c>
      <c r="G505">
        <v>20</v>
      </c>
      <c r="H505">
        <v>22</v>
      </c>
      <c r="I505">
        <v>23</v>
      </c>
      <c r="J505">
        <v>3</v>
      </c>
      <c r="K505">
        <v>1198</v>
      </c>
      <c r="L505">
        <v>345</v>
      </c>
    </row>
    <row r="506" spans="1:12" hidden="1" x14ac:dyDescent="0.25">
      <c r="A506" s="29" t="s">
        <v>796</v>
      </c>
      <c r="B506" s="29" t="s">
        <v>442</v>
      </c>
      <c r="C506" s="29" t="s">
        <v>322</v>
      </c>
      <c r="D506" s="29" t="s">
        <v>4</v>
      </c>
      <c r="E506">
        <v>2</v>
      </c>
      <c r="F506">
        <v>1</v>
      </c>
      <c r="G506">
        <v>0</v>
      </c>
      <c r="H506">
        <v>5</v>
      </c>
      <c r="I506">
        <v>2</v>
      </c>
      <c r="J506">
        <v>0</v>
      </c>
      <c r="K506">
        <v>0</v>
      </c>
      <c r="L506">
        <v>27</v>
      </c>
    </row>
    <row r="507" spans="1:12" hidden="1" x14ac:dyDescent="0.25">
      <c r="A507" s="29" t="s">
        <v>797</v>
      </c>
      <c r="B507" s="29" t="s">
        <v>442</v>
      </c>
      <c r="C507" s="29" t="s">
        <v>322</v>
      </c>
      <c r="D507" s="29" t="s">
        <v>4</v>
      </c>
      <c r="E507">
        <v>1</v>
      </c>
      <c r="F507">
        <v>1</v>
      </c>
      <c r="G507">
        <v>0</v>
      </c>
      <c r="H507">
        <v>1</v>
      </c>
      <c r="I507">
        <v>1</v>
      </c>
      <c r="J507">
        <v>0</v>
      </c>
      <c r="K507">
        <v>0</v>
      </c>
      <c r="L507">
        <v>11</v>
      </c>
    </row>
    <row r="508" spans="1:12" hidden="1" x14ac:dyDescent="0.25">
      <c r="A508" s="29" t="s">
        <v>798</v>
      </c>
      <c r="B508" s="29" t="s">
        <v>442</v>
      </c>
      <c r="C508" s="29" t="s">
        <v>322</v>
      </c>
      <c r="D508" s="29" t="s">
        <v>4</v>
      </c>
      <c r="E508">
        <v>4</v>
      </c>
      <c r="F508">
        <v>1</v>
      </c>
      <c r="G508">
        <v>4</v>
      </c>
      <c r="H508">
        <v>1</v>
      </c>
      <c r="I508">
        <v>0</v>
      </c>
      <c r="J508">
        <v>2</v>
      </c>
      <c r="K508">
        <v>1</v>
      </c>
      <c r="L508">
        <v>51</v>
      </c>
    </row>
    <row r="509" spans="1:12" hidden="1" x14ac:dyDescent="0.25">
      <c r="A509" s="29" t="s">
        <v>799</v>
      </c>
      <c r="B509" s="29" t="s">
        <v>442</v>
      </c>
      <c r="C509" s="29" t="s">
        <v>322</v>
      </c>
      <c r="D509" s="29" t="s">
        <v>4</v>
      </c>
      <c r="E509">
        <v>14</v>
      </c>
      <c r="F509">
        <v>1</v>
      </c>
      <c r="G509">
        <v>2</v>
      </c>
      <c r="H509">
        <v>13</v>
      </c>
      <c r="I509">
        <v>10</v>
      </c>
      <c r="J509">
        <v>1</v>
      </c>
      <c r="K509">
        <v>18</v>
      </c>
      <c r="L509">
        <v>143</v>
      </c>
    </row>
    <row r="510" spans="1:12" hidden="1" x14ac:dyDescent="0.25">
      <c r="A510" s="29" t="s">
        <v>800</v>
      </c>
      <c r="B510" s="29" t="s">
        <v>442</v>
      </c>
      <c r="C510" s="29" t="s">
        <v>322</v>
      </c>
      <c r="D510" s="29" t="s">
        <v>4</v>
      </c>
      <c r="E510">
        <v>22</v>
      </c>
      <c r="F510">
        <v>1</v>
      </c>
      <c r="G510">
        <v>20</v>
      </c>
      <c r="H510">
        <v>46</v>
      </c>
      <c r="I510">
        <v>41</v>
      </c>
      <c r="J510">
        <v>6</v>
      </c>
      <c r="K510">
        <v>2485</v>
      </c>
      <c r="L510">
        <v>380</v>
      </c>
    </row>
    <row r="511" spans="1:12" hidden="1" x14ac:dyDescent="0.25">
      <c r="A511" s="29" t="s">
        <v>801</v>
      </c>
      <c r="B511" s="29" t="s">
        <v>442</v>
      </c>
      <c r="C511" s="29" t="s">
        <v>322</v>
      </c>
      <c r="D511" s="29" t="s">
        <v>4</v>
      </c>
      <c r="E511">
        <v>7</v>
      </c>
      <c r="F511">
        <v>1</v>
      </c>
      <c r="G511">
        <v>2</v>
      </c>
      <c r="H511">
        <v>4</v>
      </c>
      <c r="I511">
        <v>10</v>
      </c>
      <c r="J511">
        <v>0</v>
      </c>
      <c r="K511">
        <v>322</v>
      </c>
      <c r="L511">
        <v>103</v>
      </c>
    </row>
    <row r="512" spans="1:12" hidden="1" x14ac:dyDescent="0.25">
      <c r="A512" s="29" t="s">
        <v>802</v>
      </c>
      <c r="B512" s="29" t="s">
        <v>442</v>
      </c>
      <c r="C512" s="29" t="s">
        <v>322</v>
      </c>
      <c r="D512" s="29" t="s">
        <v>4</v>
      </c>
      <c r="E512">
        <v>14</v>
      </c>
      <c r="F512">
        <v>1</v>
      </c>
      <c r="G512">
        <v>2</v>
      </c>
      <c r="H512">
        <v>6</v>
      </c>
      <c r="I512">
        <v>30</v>
      </c>
      <c r="J512">
        <v>4</v>
      </c>
      <c r="K512">
        <v>1727</v>
      </c>
      <c r="L512">
        <v>220</v>
      </c>
    </row>
    <row r="513" spans="1:12" hidden="1" x14ac:dyDescent="0.25">
      <c r="A513" s="29" t="s">
        <v>803</v>
      </c>
      <c r="B513" s="29" t="s">
        <v>442</v>
      </c>
      <c r="C513" s="29" t="s">
        <v>322</v>
      </c>
      <c r="D513" s="29" t="s">
        <v>4</v>
      </c>
      <c r="E513">
        <v>6</v>
      </c>
      <c r="F513">
        <v>1</v>
      </c>
      <c r="G513">
        <v>26</v>
      </c>
      <c r="H513">
        <v>7</v>
      </c>
      <c r="I513">
        <v>2</v>
      </c>
      <c r="J513">
        <v>0</v>
      </c>
      <c r="K513">
        <v>207</v>
      </c>
      <c r="L513">
        <v>65</v>
      </c>
    </row>
    <row r="514" spans="1:12" hidden="1" x14ac:dyDescent="0.25">
      <c r="A514" s="29" t="s">
        <v>804</v>
      </c>
      <c r="B514" s="29" t="s">
        <v>442</v>
      </c>
      <c r="C514" s="29" t="s">
        <v>322</v>
      </c>
      <c r="D514" s="29" t="s">
        <v>4</v>
      </c>
      <c r="E514">
        <v>8</v>
      </c>
      <c r="F514">
        <v>1</v>
      </c>
      <c r="G514">
        <v>4</v>
      </c>
      <c r="H514">
        <v>7</v>
      </c>
      <c r="I514">
        <v>23</v>
      </c>
      <c r="J514">
        <v>3</v>
      </c>
      <c r="K514">
        <v>839</v>
      </c>
      <c r="L514">
        <v>153</v>
      </c>
    </row>
    <row r="515" spans="1:12" hidden="1" x14ac:dyDescent="0.25">
      <c r="A515" s="29" t="s">
        <v>805</v>
      </c>
      <c r="B515" s="29" t="s">
        <v>442</v>
      </c>
      <c r="C515" s="29" t="s">
        <v>322</v>
      </c>
      <c r="D515" s="29" t="s">
        <v>4</v>
      </c>
      <c r="E515">
        <v>41</v>
      </c>
      <c r="F515">
        <v>1</v>
      </c>
      <c r="G515">
        <v>21</v>
      </c>
      <c r="H515">
        <v>71</v>
      </c>
      <c r="I515">
        <v>35</v>
      </c>
      <c r="J515">
        <v>8</v>
      </c>
      <c r="K515">
        <v>4237</v>
      </c>
      <c r="L515">
        <v>610</v>
      </c>
    </row>
    <row r="516" spans="1:12" hidden="1" x14ac:dyDescent="0.25">
      <c r="A516" s="29" t="s">
        <v>386</v>
      </c>
      <c r="B516" s="29" t="s">
        <v>31</v>
      </c>
      <c r="C516" s="29" t="s">
        <v>322</v>
      </c>
      <c r="D516" s="29" t="s">
        <v>4</v>
      </c>
      <c r="E516">
        <v>15</v>
      </c>
      <c r="F516">
        <v>1</v>
      </c>
      <c r="G516">
        <v>2</v>
      </c>
      <c r="H516">
        <v>12</v>
      </c>
      <c r="I516">
        <v>15</v>
      </c>
      <c r="J516">
        <v>1</v>
      </c>
      <c r="K516">
        <v>1475</v>
      </c>
      <c r="L516">
        <v>208</v>
      </c>
    </row>
    <row r="517" spans="1:12" hidden="1" x14ac:dyDescent="0.25">
      <c r="A517" s="29" t="s">
        <v>806</v>
      </c>
      <c r="B517" s="29" t="s">
        <v>442</v>
      </c>
      <c r="C517" s="29" t="s">
        <v>322</v>
      </c>
      <c r="D517" s="29" t="s">
        <v>4</v>
      </c>
      <c r="E517">
        <v>8</v>
      </c>
      <c r="F517">
        <v>1</v>
      </c>
      <c r="G517">
        <v>8</v>
      </c>
      <c r="H517">
        <v>1</v>
      </c>
      <c r="I517">
        <v>8</v>
      </c>
      <c r="J517">
        <v>1</v>
      </c>
      <c r="K517">
        <v>409</v>
      </c>
      <c r="L517">
        <v>102</v>
      </c>
    </row>
    <row r="518" spans="1:12" hidden="1" x14ac:dyDescent="0.25">
      <c r="A518" s="29" t="s">
        <v>807</v>
      </c>
      <c r="B518" s="29" t="s">
        <v>442</v>
      </c>
      <c r="C518" s="29" t="s">
        <v>322</v>
      </c>
      <c r="D518" s="29" t="s">
        <v>4</v>
      </c>
      <c r="E518">
        <v>18</v>
      </c>
      <c r="F518">
        <v>1</v>
      </c>
      <c r="G518">
        <v>6</v>
      </c>
      <c r="H518">
        <v>56</v>
      </c>
      <c r="I518">
        <v>18</v>
      </c>
      <c r="J518">
        <v>4</v>
      </c>
      <c r="K518">
        <v>1328</v>
      </c>
      <c r="L518">
        <v>301</v>
      </c>
    </row>
    <row r="519" spans="1:12" hidden="1" x14ac:dyDescent="0.25">
      <c r="A519" s="29" t="s">
        <v>808</v>
      </c>
      <c r="B519" s="29" t="s">
        <v>442</v>
      </c>
      <c r="C519" s="29" t="s">
        <v>322</v>
      </c>
      <c r="D519" s="29" t="s">
        <v>4</v>
      </c>
      <c r="E519">
        <v>2</v>
      </c>
      <c r="F519">
        <v>0</v>
      </c>
      <c r="G519">
        <v>2</v>
      </c>
      <c r="H519">
        <v>1</v>
      </c>
      <c r="I519">
        <v>4</v>
      </c>
      <c r="J519">
        <v>1</v>
      </c>
      <c r="K519">
        <v>293</v>
      </c>
      <c r="L519">
        <v>33</v>
      </c>
    </row>
    <row r="520" spans="1:12" hidden="1" x14ac:dyDescent="0.25">
      <c r="A520" s="29" t="s">
        <v>809</v>
      </c>
      <c r="B520" s="29" t="s">
        <v>442</v>
      </c>
      <c r="C520" s="29" t="s">
        <v>322</v>
      </c>
      <c r="D520" s="29" t="s">
        <v>4</v>
      </c>
      <c r="E520">
        <v>10</v>
      </c>
      <c r="F520">
        <v>0</v>
      </c>
      <c r="G520">
        <v>4</v>
      </c>
      <c r="H520">
        <v>2</v>
      </c>
      <c r="I520">
        <v>10</v>
      </c>
      <c r="J520">
        <v>0</v>
      </c>
      <c r="K520">
        <v>166</v>
      </c>
      <c r="L520">
        <v>154</v>
      </c>
    </row>
    <row r="521" spans="1:12" hidden="1" x14ac:dyDescent="0.25">
      <c r="A521" s="29" t="s">
        <v>810</v>
      </c>
      <c r="B521" s="29" t="s">
        <v>442</v>
      </c>
      <c r="C521" s="29" t="s">
        <v>322</v>
      </c>
      <c r="D521" s="29" t="s">
        <v>4</v>
      </c>
      <c r="E521">
        <v>6</v>
      </c>
      <c r="F521">
        <v>0</v>
      </c>
      <c r="G521">
        <v>2</v>
      </c>
      <c r="H521">
        <v>3</v>
      </c>
      <c r="I521">
        <v>3</v>
      </c>
      <c r="J521">
        <v>0</v>
      </c>
      <c r="K521">
        <v>118</v>
      </c>
      <c r="L521">
        <v>80</v>
      </c>
    </row>
    <row r="522" spans="1:12" hidden="1" x14ac:dyDescent="0.25">
      <c r="A522" s="29" t="s">
        <v>811</v>
      </c>
      <c r="B522" s="29" t="s">
        <v>442</v>
      </c>
      <c r="C522" s="29" t="s">
        <v>322</v>
      </c>
      <c r="D522" s="29" t="s">
        <v>4</v>
      </c>
      <c r="E522">
        <v>15</v>
      </c>
      <c r="F522">
        <v>0</v>
      </c>
      <c r="G522">
        <v>2</v>
      </c>
      <c r="H522">
        <v>17</v>
      </c>
      <c r="I522">
        <v>18</v>
      </c>
      <c r="J522">
        <v>3</v>
      </c>
      <c r="K522">
        <v>612</v>
      </c>
      <c r="L522">
        <v>187</v>
      </c>
    </row>
    <row r="523" spans="1:12" hidden="1" x14ac:dyDescent="0.25">
      <c r="A523" s="29" t="s">
        <v>812</v>
      </c>
      <c r="B523" s="29" t="s">
        <v>442</v>
      </c>
      <c r="C523" s="29" t="s">
        <v>322</v>
      </c>
      <c r="D523" s="29" t="s">
        <v>4</v>
      </c>
      <c r="E523">
        <v>1</v>
      </c>
      <c r="F523">
        <v>0</v>
      </c>
      <c r="G523">
        <v>0</v>
      </c>
      <c r="H523">
        <v>3</v>
      </c>
      <c r="I523">
        <v>1</v>
      </c>
      <c r="J523">
        <v>1</v>
      </c>
      <c r="K523">
        <v>1</v>
      </c>
      <c r="L523">
        <v>14</v>
      </c>
    </row>
    <row r="524" spans="1:12" hidden="1" x14ac:dyDescent="0.25">
      <c r="A524" s="29" t="s">
        <v>813</v>
      </c>
      <c r="B524" s="29" t="s">
        <v>442</v>
      </c>
      <c r="C524" s="29" t="s">
        <v>322</v>
      </c>
      <c r="D524" s="29" t="s">
        <v>4</v>
      </c>
      <c r="E524">
        <v>16</v>
      </c>
      <c r="F524">
        <v>0</v>
      </c>
      <c r="G524">
        <v>6</v>
      </c>
      <c r="H524">
        <v>22</v>
      </c>
      <c r="I524">
        <v>14</v>
      </c>
      <c r="J524">
        <v>1</v>
      </c>
      <c r="K524">
        <v>896</v>
      </c>
      <c r="L524">
        <v>186</v>
      </c>
    </row>
    <row r="525" spans="1:12" hidden="1" x14ac:dyDescent="0.25">
      <c r="A525" s="29" t="s">
        <v>814</v>
      </c>
      <c r="B525" s="29" t="s">
        <v>442</v>
      </c>
      <c r="C525" s="29" t="s">
        <v>322</v>
      </c>
      <c r="D525" s="29" t="s">
        <v>4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63</v>
      </c>
      <c r="L525">
        <v>4</v>
      </c>
    </row>
    <row r="526" spans="1:12" hidden="1" x14ac:dyDescent="0.25">
      <c r="A526" s="29" t="s">
        <v>414</v>
      </c>
      <c r="B526" s="29" t="s">
        <v>31</v>
      </c>
      <c r="C526" s="29" t="s">
        <v>322</v>
      </c>
      <c r="D526" s="29" t="s">
        <v>4</v>
      </c>
      <c r="E526">
        <v>2</v>
      </c>
      <c r="F526">
        <v>0</v>
      </c>
      <c r="G526">
        <v>4</v>
      </c>
      <c r="H526">
        <v>7</v>
      </c>
      <c r="I526">
        <v>1</v>
      </c>
      <c r="J526">
        <v>1</v>
      </c>
      <c r="K526">
        <v>292</v>
      </c>
      <c r="L526">
        <v>32</v>
      </c>
    </row>
    <row r="527" spans="1:12" hidden="1" x14ac:dyDescent="0.25">
      <c r="A527" s="29" t="s">
        <v>815</v>
      </c>
      <c r="B527" s="29" t="s">
        <v>442</v>
      </c>
      <c r="C527" s="29" t="s">
        <v>322</v>
      </c>
      <c r="D527" s="29" t="s">
        <v>4</v>
      </c>
      <c r="E527">
        <v>15</v>
      </c>
      <c r="F527">
        <v>0</v>
      </c>
      <c r="G527">
        <v>8</v>
      </c>
      <c r="H527">
        <v>13</v>
      </c>
      <c r="I527">
        <v>11</v>
      </c>
      <c r="J527">
        <v>1</v>
      </c>
      <c r="K527">
        <v>607</v>
      </c>
      <c r="L527">
        <v>270</v>
      </c>
    </row>
    <row r="528" spans="1:12" hidden="1" x14ac:dyDescent="0.25">
      <c r="A528" s="29" t="s">
        <v>816</v>
      </c>
      <c r="B528" s="29" t="s">
        <v>442</v>
      </c>
      <c r="C528" s="29" t="s">
        <v>322</v>
      </c>
      <c r="D528" s="29" t="s">
        <v>4</v>
      </c>
      <c r="E528">
        <v>5</v>
      </c>
      <c r="F528">
        <v>0</v>
      </c>
      <c r="G528">
        <v>2</v>
      </c>
      <c r="H528">
        <v>5</v>
      </c>
      <c r="I528">
        <v>6</v>
      </c>
      <c r="J528">
        <v>2</v>
      </c>
      <c r="K528">
        <v>0</v>
      </c>
      <c r="L528">
        <v>58</v>
      </c>
    </row>
    <row r="529" spans="1:12" hidden="1" x14ac:dyDescent="0.25">
      <c r="A529" s="29" t="s">
        <v>817</v>
      </c>
      <c r="B529" s="29" t="s">
        <v>442</v>
      </c>
      <c r="C529" s="29" t="s">
        <v>322</v>
      </c>
      <c r="D529" s="29" t="s">
        <v>4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9</v>
      </c>
    </row>
    <row r="530" spans="1:12" hidden="1" x14ac:dyDescent="0.25">
      <c r="A530" s="29" t="s">
        <v>818</v>
      </c>
      <c r="B530" s="29" t="s">
        <v>442</v>
      </c>
      <c r="C530" s="29" t="s">
        <v>322</v>
      </c>
      <c r="D530" s="29" t="s">
        <v>4</v>
      </c>
      <c r="E530">
        <v>3</v>
      </c>
      <c r="F530">
        <v>0</v>
      </c>
      <c r="G530">
        <v>2</v>
      </c>
      <c r="H530">
        <v>4</v>
      </c>
      <c r="I530">
        <v>3</v>
      </c>
      <c r="J530">
        <v>1</v>
      </c>
      <c r="K530">
        <v>113</v>
      </c>
      <c r="L530">
        <v>45</v>
      </c>
    </row>
    <row r="531" spans="1:12" hidden="1" x14ac:dyDescent="0.25">
      <c r="A531" s="29" t="s">
        <v>819</v>
      </c>
      <c r="B531" s="29" t="s">
        <v>442</v>
      </c>
      <c r="C531" s="29" t="s">
        <v>322</v>
      </c>
      <c r="D531" s="29" t="s">
        <v>4</v>
      </c>
      <c r="E531">
        <v>1</v>
      </c>
      <c r="F531">
        <v>0</v>
      </c>
      <c r="G531">
        <v>2</v>
      </c>
      <c r="H531">
        <v>0</v>
      </c>
      <c r="I531">
        <v>0</v>
      </c>
      <c r="J531">
        <v>0</v>
      </c>
      <c r="K531">
        <v>0</v>
      </c>
      <c r="L531">
        <v>8</v>
      </c>
    </row>
    <row r="532" spans="1:12" hidden="1" x14ac:dyDescent="0.25">
      <c r="A532" s="29" t="s">
        <v>820</v>
      </c>
      <c r="B532" s="29" t="s">
        <v>442</v>
      </c>
      <c r="C532" s="29" t="s">
        <v>322</v>
      </c>
      <c r="D532" s="29" t="s">
        <v>4</v>
      </c>
      <c r="E532">
        <v>4</v>
      </c>
      <c r="F532">
        <v>0</v>
      </c>
      <c r="G532">
        <v>13</v>
      </c>
      <c r="H532">
        <v>7</v>
      </c>
      <c r="I532">
        <v>3</v>
      </c>
      <c r="J532">
        <v>0</v>
      </c>
      <c r="K532">
        <v>145</v>
      </c>
      <c r="L532">
        <v>56</v>
      </c>
    </row>
    <row r="533" spans="1:12" hidden="1" x14ac:dyDescent="0.25">
      <c r="A533" s="29" t="s">
        <v>821</v>
      </c>
      <c r="B533" s="29" t="s">
        <v>442</v>
      </c>
      <c r="C533" s="29" t="s">
        <v>322</v>
      </c>
      <c r="D533" s="29" t="s">
        <v>4</v>
      </c>
      <c r="E533">
        <v>5</v>
      </c>
      <c r="F533">
        <v>0</v>
      </c>
      <c r="G533">
        <v>0</v>
      </c>
      <c r="H533">
        <v>1</v>
      </c>
      <c r="I533">
        <v>4</v>
      </c>
      <c r="J533">
        <v>0</v>
      </c>
      <c r="K533">
        <v>12</v>
      </c>
      <c r="L533">
        <v>56</v>
      </c>
    </row>
    <row r="534" spans="1:12" hidden="1" x14ac:dyDescent="0.25">
      <c r="A534" s="29" t="s">
        <v>822</v>
      </c>
      <c r="B534" s="29" t="s">
        <v>442</v>
      </c>
      <c r="C534" s="29" t="s">
        <v>322</v>
      </c>
      <c r="D534" s="29" t="s">
        <v>4</v>
      </c>
      <c r="E534">
        <v>3</v>
      </c>
      <c r="F534">
        <v>0</v>
      </c>
      <c r="G534">
        <v>2</v>
      </c>
      <c r="H534">
        <v>4</v>
      </c>
      <c r="I534">
        <v>2</v>
      </c>
      <c r="J534">
        <v>1</v>
      </c>
      <c r="K534">
        <v>34</v>
      </c>
      <c r="L534">
        <v>43</v>
      </c>
    </row>
    <row r="535" spans="1:12" hidden="1" x14ac:dyDescent="0.25">
      <c r="A535" s="29" t="s">
        <v>823</v>
      </c>
      <c r="B535" s="29" t="s">
        <v>442</v>
      </c>
      <c r="C535" s="29" t="s">
        <v>322</v>
      </c>
      <c r="D535" s="29" t="s">
        <v>4</v>
      </c>
      <c r="E535">
        <v>1</v>
      </c>
      <c r="F535">
        <v>0</v>
      </c>
      <c r="G535">
        <v>0</v>
      </c>
      <c r="H535">
        <v>0</v>
      </c>
      <c r="I535">
        <v>1</v>
      </c>
      <c r="J535">
        <v>0</v>
      </c>
      <c r="K535">
        <v>0</v>
      </c>
      <c r="L535">
        <v>17</v>
      </c>
    </row>
    <row r="536" spans="1:12" hidden="1" x14ac:dyDescent="0.25">
      <c r="A536" s="29" t="s">
        <v>824</v>
      </c>
      <c r="B536" s="29" t="s">
        <v>442</v>
      </c>
      <c r="C536" s="29" t="s">
        <v>322</v>
      </c>
      <c r="D536" s="29" t="s">
        <v>4</v>
      </c>
      <c r="E536">
        <v>2</v>
      </c>
      <c r="F536">
        <v>0</v>
      </c>
      <c r="G536">
        <v>0</v>
      </c>
      <c r="H536">
        <v>2</v>
      </c>
      <c r="I536">
        <v>0</v>
      </c>
      <c r="J536">
        <v>0</v>
      </c>
      <c r="K536">
        <v>0</v>
      </c>
      <c r="L536">
        <v>28</v>
      </c>
    </row>
    <row r="537" spans="1:12" hidden="1" x14ac:dyDescent="0.25">
      <c r="A537" s="29" t="s">
        <v>825</v>
      </c>
      <c r="B537" s="29" t="s">
        <v>442</v>
      </c>
      <c r="C537" s="29" t="s">
        <v>322</v>
      </c>
      <c r="D537" s="29" t="s">
        <v>4</v>
      </c>
      <c r="E537">
        <v>2</v>
      </c>
      <c r="F537">
        <v>0</v>
      </c>
      <c r="G537">
        <v>2</v>
      </c>
      <c r="H537">
        <v>0</v>
      </c>
      <c r="I537">
        <v>2</v>
      </c>
      <c r="J537">
        <v>1</v>
      </c>
      <c r="K537">
        <v>18</v>
      </c>
      <c r="L537">
        <v>24</v>
      </c>
    </row>
    <row r="538" spans="1:12" hidden="1" x14ac:dyDescent="0.25">
      <c r="A538" s="29" t="s">
        <v>826</v>
      </c>
      <c r="B538" s="29" t="s">
        <v>442</v>
      </c>
      <c r="C538" s="29" t="s">
        <v>322</v>
      </c>
      <c r="D538" s="29" t="s">
        <v>4</v>
      </c>
      <c r="E538">
        <v>9</v>
      </c>
      <c r="F538">
        <v>0</v>
      </c>
      <c r="G538">
        <v>0</v>
      </c>
      <c r="H538">
        <v>5</v>
      </c>
      <c r="I538">
        <v>6</v>
      </c>
      <c r="J538">
        <v>0</v>
      </c>
      <c r="K538">
        <v>3</v>
      </c>
      <c r="L538">
        <v>99</v>
      </c>
    </row>
    <row r="539" spans="1:12" hidden="1" x14ac:dyDescent="0.25">
      <c r="A539" s="29" t="s">
        <v>827</v>
      </c>
      <c r="B539" s="29" t="s">
        <v>442</v>
      </c>
      <c r="C539" s="29" t="s">
        <v>322</v>
      </c>
      <c r="D539" s="29" t="s">
        <v>4</v>
      </c>
      <c r="E539">
        <v>1</v>
      </c>
      <c r="F539">
        <v>0</v>
      </c>
      <c r="G539">
        <v>0</v>
      </c>
      <c r="H539">
        <v>0</v>
      </c>
      <c r="I539">
        <v>2</v>
      </c>
      <c r="J539">
        <v>0</v>
      </c>
      <c r="K539">
        <v>0</v>
      </c>
      <c r="L539">
        <v>13</v>
      </c>
    </row>
    <row r="540" spans="1:12" hidden="1" x14ac:dyDescent="0.25">
      <c r="A540" s="29" t="s">
        <v>828</v>
      </c>
      <c r="B540" s="29" t="s">
        <v>442</v>
      </c>
      <c r="C540" s="29" t="s">
        <v>322</v>
      </c>
      <c r="D540" s="29" t="s">
        <v>4</v>
      </c>
      <c r="E540">
        <v>2</v>
      </c>
      <c r="F540">
        <v>0</v>
      </c>
      <c r="G540">
        <v>0</v>
      </c>
      <c r="H540">
        <v>1</v>
      </c>
      <c r="I540">
        <v>1</v>
      </c>
      <c r="J540">
        <v>1</v>
      </c>
      <c r="K540">
        <v>139</v>
      </c>
      <c r="L540">
        <v>28</v>
      </c>
    </row>
    <row r="541" spans="1:12" hidden="1" x14ac:dyDescent="0.25">
      <c r="A541" s="29" t="s">
        <v>829</v>
      </c>
      <c r="B541" s="29" t="s">
        <v>442</v>
      </c>
      <c r="C541" s="29" t="s">
        <v>322</v>
      </c>
      <c r="D541" s="29" t="s">
        <v>4</v>
      </c>
      <c r="E541">
        <v>3</v>
      </c>
      <c r="F541">
        <v>0</v>
      </c>
      <c r="G541">
        <v>0</v>
      </c>
      <c r="H541">
        <v>1</v>
      </c>
      <c r="I541">
        <v>2</v>
      </c>
      <c r="J541">
        <v>0</v>
      </c>
      <c r="K541">
        <v>0</v>
      </c>
      <c r="L541">
        <v>38</v>
      </c>
    </row>
    <row r="542" spans="1:12" hidden="1" x14ac:dyDescent="0.25">
      <c r="A542" s="29" t="s">
        <v>830</v>
      </c>
      <c r="B542" s="29" t="s">
        <v>442</v>
      </c>
      <c r="C542" s="29" t="s">
        <v>322</v>
      </c>
      <c r="D542" s="29" t="s">
        <v>4</v>
      </c>
      <c r="E542">
        <v>1</v>
      </c>
      <c r="F542">
        <v>0</v>
      </c>
      <c r="G542">
        <v>0</v>
      </c>
      <c r="H542">
        <v>3</v>
      </c>
      <c r="I542">
        <v>2</v>
      </c>
      <c r="J542">
        <v>1</v>
      </c>
      <c r="K542">
        <v>27</v>
      </c>
      <c r="L542">
        <v>11</v>
      </c>
    </row>
    <row r="543" spans="1:12" hidden="1" x14ac:dyDescent="0.25">
      <c r="A543" s="29" t="s">
        <v>831</v>
      </c>
      <c r="B543" s="29" t="s">
        <v>442</v>
      </c>
      <c r="C543" s="29" t="s">
        <v>322</v>
      </c>
      <c r="D543" s="29" t="s">
        <v>4</v>
      </c>
      <c r="E543">
        <v>2</v>
      </c>
      <c r="F543">
        <v>0</v>
      </c>
      <c r="G543">
        <v>0</v>
      </c>
      <c r="H543">
        <v>4</v>
      </c>
      <c r="I543">
        <v>0</v>
      </c>
      <c r="J543">
        <v>0</v>
      </c>
      <c r="K543">
        <v>0</v>
      </c>
      <c r="L543">
        <v>16</v>
      </c>
    </row>
    <row r="544" spans="1:12" hidden="1" x14ac:dyDescent="0.25">
      <c r="A544" s="29" t="s">
        <v>832</v>
      </c>
      <c r="B544" s="29" t="s">
        <v>442</v>
      </c>
      <c r="C544" s="29" t="s">
        <v>322</v>
      </c>
      <c r="D544" s="29" t="s">
        <v>4</v>
      </c>
      <c r="E544">
        <v>1</v>
      </c>
      <c r="F544">
        <v>0</v>
      </c>
      <c r="G544">
        <v>0</v>
      </c>
      <c r="H544">
        <v>1</v>
      </c>
      <c r="I544">
        <v>0</v>
      </c>
      <c r="J544">
        <v>0</v>
      </c>
      <c r="K544">
        <v>0</v>
      </c>
      <c r="L544">
        <v>15</v>
      </c>
    </row>
    <row r="545" spans="1:12" hidden="1" x14ac:dyDescent="0.25">
      <c r="A545" s="29" t="s">
        <v>251</v>
      </c>
      <c r="B545" s="29" t="s">
        <v>31</v>
      </c>
      <c r="C545" s="29" t="s">
        <v>322</v>
      </c>
      <c r="D545" s="29" t="s">
        <v>148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3966</v>
      </c>
    </row>
    <row r="546" spans="1:12" hidden="1" x14ac:dyDescent="0.25">
      <c r="A546" s="29" t="s">
        <v>266</v>
      </c>
      <c r="B546" s="29" t="s">
        <v>33</v>
      </c>
      <c r="C546" s="29" t="s">
        <v>322</v>
      </c>
      <c r="D546" s="29" t="s">
        <v>148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3825</v>
      </c>
    </row>
    <row r="547" spans="1:12" hidden="1" x14ac:dyDescent="0.25">
      <c r="A547" s="29" t="s">
        <v>197</v>
      </c>
      <c r="B547" s="29" t="s">
        <v>38</v>
      </c>
      <c r="C547" s="29" t="s">
        <v>322</v>
      </c>
      <c r="D547" s="29" t="s">
        <v>148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3475</v>
      </c>
    </row>
    <row r="548" spans="1:12" hidden="1" x14ac:dyDescent="0.25">
      <c r="A548" s="29" t="s">
        <v>151</v>
      </c>
      <c r="B548" s="29" t="s">
        <v>31</v>
      </c>
      <c r="C548" s="29" t="s">
        <v>322</v>
      </c>
      <c r="D548" s="29" t="s">
        <v>148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3889</v>
      </c>
    </row>
    <row r="549" spans="1:12" hidden="1" x14ac:dyDescent="0.25">
      <c r="A549" s="29" t="s">
        <v>175</v>
      </c>
      <c r="B549" s="29" t="s">
        <v>38</v>
      </c>
      <c r="C549" s="29" t="s">
        <v>322</v>
      </c>
      <c r="D549" s="29" t="s">
        <v>148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3912</v>
      </c>
    </row>
    <row r="550" spans="1:12" hidden="1" x14ac:dyDescent="0.25">
      <c r="A550" s="29" t="s">
        <v>177</v>
      </c>
      <c r="B550" s="29" t="s">
        <v>36</v>
      </c>
      <c r="C550" s="29" t="s">
        <v>322</v>
      </c>
      <c r="D550" s="29" t="s">
        <v>148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3450</v>
      </c>
    </row>
    <row r="551" spans="1:12" hidden="1" x14ac:dyDescent="0.25">
      <c r="A551" s="29" t="s">
        <v>195</v>
      </c>
      <c r="B551" s="29" t="s">
        <v>42</v>
      </c>
      <c r="C551" s="29" t="s">
        <v>322</v>
      </c>
      <c r="D551" s="29" t="s">
        <v>148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3173</v>
      </c>
    </row>
    <row r="552" spans="1:12" hidden="1" x14ac:dyDescent="0.25">
      <c r="A552" s="29" t="s">
        <v>182</v>
      </c>
      <c r="B552" s="29" t="s">
        <v>31</v>
      </c>
      <c r="C552" s="29" t="s">
        <v>322</v>
      </c>
      <c r="D552" s="29" t="s">
        <v>148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3068</v>
      </c>
    </row>
    <row r="553" spans="1:12" hidden="1" x14ac:dyDescent="0.25">
      <c r="A553" s="29" t="s">
        <v>194</v>
      </c>
      <c r="B553" s="29" t="s">
        <v>31</v>
      </c>
      <c r="C553" s="29" t="s">
        <v>322</v>
      </c>
      <c r="D553" s="29" t="s">
        <v>148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3677</v>
      </c>
    </row>
    <row r="554" spans="1:12" hidden="1" x14ac:dyDescent="0.25">
      <c r="A554" s="29" t="s">
        <v>243</v>
      </c>
      <c r="B554" s="29" t="s">
        <v>36</v>
      </c>
      <c r="C554" s="29" t="s">
        <v>322</v>
      </c>
      <c r="D554" s="29" t="s">
        <v>148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3428</v>
      </c>
    </row>
    <row r="555" spans="1:12" hidden="1" x14ac:dyDescent="0.25">
      <c r="A555" s="29" t="s">
        <v>214</v>
      </c>
      <c r="B555" s="29" t="s">
        <v>42</v>
      </c>
      <c r="C555" s="29" t="s">
        <v>322</v>
      </c>
      <c r="D555" s="29" t="s">
        <v>148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3730</v>
      </c>
    </row>
    <row r="556" spans="1:12" hidden="1" x14ac:dyDescent="0.25">
      <c r="A556" s="29" t="s">
        <v>244</v>
      </c>
      <c r="B556" s="29" t="s">
        <v>42</v>
      </c>
      <c r="C556" s="29" t="s">
        <v>322</v>
      </c>
      <c r="D556" s="29" t="s">
        <v>148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3416</v>
      </c>
    </row>
    <row r="557" spans="1:12" hidden="1" x14ac:dyDescent="0.25">
      <c r="A557" s="29" t="s">
        <v>179</v>
      </c>
      <c r="B557" s="29" t="s">
        <v>36</v>
      </c>
      <c r="C557" s="29" t="s">
        <v>322</v>
      </c>
      <c r="D557" s="29" t="s">
        <v>148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2673</v>
      </c>
    </row>
    <row r="558" spans="1:12" hidden="1" x14ac:dyDescent="0.25">
      <c r="A558" s="29" t="s">
        <v>241</v>
      </c>
      <c r="B558" s="29" t="s">
        <v>31</v>
      </c>
      <c r="C558" s="29" t="s">
        <v>322</v>
      </c>
      <c r="D558" s="29" t="s">
        <v>148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3317</v>
      </c>
    </row>
    <row r="559" spans="1:12" hidden="1" x14ac:dyDescent="0.25">
      <c r="A559" s="29" t="s">
        <v>400</v>
      </c>
      <c r="B559" s="29" t="s">
        <v>42</v>
      </c>
      <c r="C559" s="29" t="s">
        <v>322</v>
      </c>
      <c r="D559" s="29" t="s">
        <v>148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2733</v>
      </c>
    </row>
    <row r="560" spans="1:12" hidden="1" x14ac:dyDescent="0.25">
      <c r="A560" s="29" t="s">
        <v>174</v>
      </c>
      <c r="B560" s="29" t="s">
        <v>33</v>
      </c>
      <c r="C560" s="29" t="s">
        <v>322</v>
      </c>
      <c r="D560" s="29" t="s">
        <v>148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2887</v>
      </c>
    </row>
    <row r="561" spans="1:12" hidden="1" x14ac:dyDescent="0.25">
      <c r="A561" s="29" t="s">
        <v>187</v>
      </c>
      <c r="B561" s="29" t="s">
        <v>33</v>
      </c>
      <c r="C561" s="29" t="s">
        <v>322</v>
      </c>
      <c r="D561" s="29" t="s">
        <v>148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3503</v>
      </c>
    </row>
    <row r="562" spans="1:12" hidden="1" x14ac:dyDescent="0.25">
      <c r="A562" s="29" t="s">
        <v>245</v>
      </c>
      <c r="B562" s="29" t="s">
        <v>33</v>
      </c>
      <c r="C562" s="29" t="s">
        <v>322</v>
      </c>
      <c r="D562" s="29" t="s">
        <v>148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2298</v>
      </c>
    </row>
    <row r="563" spans="1:12" hidden="1" x14ac:dyDescent="0.25">
      <c r="A563" s="29" t="s">
        <v>199</v>
      </c>
      <c r="B563" s="29" t="s">
        <v>38</v>
      </c>
      <c r="C563" s="29" t="s">
        <v>322</v>
      </c>
      <c r="D563" s="29" t="s">
        <v>148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3191</v>
      </c>
    </row>
    <row r="564" spans="1:12" hidden="1" x14ac:dyDescent="0.25">
      <c r="A564" s="29" t="s">
        <v>200</v>
      </c>
      <c r="B564" s="29" t="s">
        <v>33</v>
      </c>
      <c r="C564" s="29" t="s">
        <v>322</v>
      </c>
      <c r="D564" s="29" t="s">
        <v>148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2861</v>
      </c>
    </row>
    <row r="565" spans="1:12" hidden="1" x14ac:dyDescent="0.25">
      <c r="A565" s="29" t="s">
        <v>178</v>
      </c>
      <c r="B565" s="29" t="s">
        <v>36</v>
      </c>
      <c r="C565" s="29" t="s">
        <v>322</v>
      </c>
      <c r="D565" s="29" t="s">
        <v>148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2522</v>
      </c>
    </row>
    <row r="566" spans="1:12" hidden="1" x14ac:dyDescent="0.25">
      <c r="A566" s="29" t="s">
        <v>189</v>
      </c>
      <c r="B566" s="29" t="s">
        <v>38</v>
      </c>
      <c r="C566" s="29" t="s">
        <v>322</v>
      </c>
      <c r="D566" s="29" t="s">
        <v>148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3414</v>
      </c>
    </row>
    <row r="567" spans="1:12" hidden="1" x14ac:dyDescent="0.25">
      <c r="A567" s="29" t="s">
        <v>172</v>
      </c>
      <c r="B567" s="29" t="s">
        <v>36</v>
      </c>
      <c r="C567" s="29" t="s">
        <v>322</v>
      </c>
      <c r="D567" s="29" t="s">
        <v>148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3251</v>
      </c>
    </row>
    <row r="568" spans="1:12" hidden="1" x14ac:dyDescent="0.25">
      <c r="A568" s="29" t="s">
        <v>201</v>
      </c>
      <c r="B568" s="29" t="s">
        <v>42</v>
      </c>
      <c r="C568" s="29" t="s">
        <v>322</v>
      </c>
      <c r="D568" s="29" t="s">
        <v>148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2459</v>
      </c>
    </row>
    <row r="569" spans="1:12" hidden="1" x14ac:dyDescent="0.25">
      <c r="A569" s="29" t="s">
        <v>183</v>
      </c>
      <c r="B569" s="29" t="s">
        <v>31</v>
      </c>
      <c r="C569" s="29" t="s">
        <v>322</v>
      </c>
      <c r="D569" s="29" t="s">
        <v>148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3368</v>
      </c>
    </row>
    <row r="570" spans="1:12" hidden="1" x14ac:dyDescent="0.25">
      <c r="A570" s="29" t="s">
        <v>196</v>
      </c>
      <c r="B570" s="29" t="s">
        <v>38</v>
      </c>
      <c r="C570" s="29" t="s">
        <v>322</v>
      </c>
      <c r="D570" s="29" t="s">
        <v>148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2411</v>
      </c>
    </row>
    <row r="571" spans="1:12" hidden="1" x14ac:dyDescent="0.25">
      <c r="A571" s="29" t="s">
        <v>246</v>
      </c>
      <c r="B571" s="29" t="s">
        <v>36</v>
      </c>
      <c r="C571" s="29" t="s">
        <v>322</v>
      </c>
      <c r="D571" s="29" t="s">
        <v>148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2599</v>
      </c>
    </row>
    <row r="572" spans="1:12" hidden="1" x14ac:dyDescent="0.25">
      <c r="A572" s="29" t="s">
        <v>181</v>
      </c>
      <c r="B572" s="29" t="s">
        <v>36</v>
      </c>
      <c r="C572" s="29" t="s">
        <v>322</v>
      </c>
      <c r="D572" s="29" t="s">
        <v>148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3024</v>
      </c>
    </row>
    <row r="573" spans="1:12" hidden="1" x14ac:dyDescent="0.25">
      <c r="A573" s="29" t="s">
        <v>173</v>
      </c>
      <c r="B573" s="29" t="s">
        <v>42</v>
      </c>
      <c r="C573" s="29" t="s">
        <v>322</v>
      </c>
      <c r="D573" s="29" t="s">
        <v>148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2001</v>
      </c>
    </row>
    <row r="574" spans="1:12" hidden="1" x14ac:dyDescent="0.25">
      <c r="A574" s="29" t="s">
        <v>188</v>
      </c>
      <c r="B574" s="29" t="s">
        <v>42</v>
      </c>
      <c r="C574" s="29" t="s">
        <v>322</v>
      </c>
      <c r="D574" s="29" t="s">
        <v>148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1966</v>
      </c>
    </row>
    <row r="575" spans="1:12" hidden="1" x14ac:dyDescent="0.25">
      <c r="A575" s="29" t="s">
        <v>210</v>
      </c>
      <c r="B575" s="29" t="s">
        <v>38</v>
      </c>
      <c r="C575" s="29" t="s">
        <v>322</v>
      </c>
      <c r="D575" s="29" t="s">
        <v>148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1610</v>
      </c>
    </row>
    <row r="576" spans="1:12" hidden="1" x14ac:dyDescent="0.25">
      <c r="A576" s="29" t="s">
        <v>198</v>
      </c>
      <c r="B576" s="29" t="s">
        <v>38</v>
      </c>
      <c r="C576" s="29" t="s">
        <v>322</v>
      </c>
      <c r="D576" s="29" t="s">
        <v>148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2332</v>
      </c>
    </row>
    <row r="577" spans="1:12" hidden="1" x14ac:dyDescent="0.25">
      <c r="A577" s="29" t="s">
        <v>176</v>
      </c>
      <c r="B577" s="29" t="s">
        <v>36</v>
      </c>
      <c r="C577" s="29" t="s">
        <v>322</v>
      </c>
      <c r="D577" s="29" t="s">
        <v>148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1584</v>
      </c>
    </row>
    <row r="578" spans="1:12" hidden="1" x14ac:dyDescent="0.25">
      <c r="A578" s="29" t="s">
        <v>193</v>
      </c>
      <c r="B578" s="29" t="s">
        <v>33</v>
      </c>
      <c r="C578" s="29" t="s">
        <v>322</v>
      </c>
      <c r="D578" s="29" t="s">
        <v>148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2855</v>
      </c>
    </row>
    <row r="579" spans="1:12" hidden="1" x14ac:dyDescent="0.25">
      <c r="A579" s="29" t="s">
        <v>184</v>
      </c>
      <c r="B579" s="29" t="s">
        <v>36</v>
      </c>
      <c r="C579" s="29" t="s">
        <v>322</v>
      </c>
      <c r="D579" s="29" t="s">
        <v>148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1781</v>
      </c>
    </row>
    <row r="580" spans="1:12" hidden="1" x14ac:dyDescent="0.25">
      <c r="A580" s="29" t="s">
        <v>247</v>
      </c>
      <c r="B580" s="29" t="s">
        <v>38</v>
      </c>
      <c r="C580" s="29" t="s">
        <v>322</v>
      </c>
      <c r="D580" s="29" t="s">
        <v>148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1865</v>
      </c>
    </row>
    <row r="581" spans="1:12" hidden="1" x14ac:dyDescent="0.25">
      <c r="A581" s="29" t="s">
        <v>186</v>
      </c>
      <c r="B581" s="29" t="s">
        <v>42</v>
      </c>
      <c r="C581" s="29" t="s">
        <v>322</v>
      </c>
      <c r="D581" s="29" t="s">
        <v>148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1944</v>
      </c>
    </row>
    <row r="582" spans="1:12" hidden="1" x14ac:dyDescent="0.25">
      <c r="A582" s="29" t="s">
        <v>403</v>
      </c>
      <c r="B582" s="29" t="s">
        <v>33</v>
      </c>
      <c r="C582" s="29" t="s">
        <v>322</v>
      </c>
      <c r="D582" s="29" t="s">
        <v>148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1522</v>
      </c>
    </row>
    <row r="583" spans="1:12" hidden="1" x14ac:dyDescent="0.25">
      <c r="A583" s="29" t="s">
        <v>150</v>
      </c>
      <c r="B583" s="29" t="s">
        <v>38</v>
      </c>
      <c r="C583" s="29" t="s">
        <v>322</v>
      </c>
      <c r="D583" s="29" t="s">
        <v>148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2852</v>
      </c>
    </row>
    <row r="584" spans="1:12" hidden="1" x14ac:dyDescent="0.25">
      <c r="A584" s="29" t="s">
        <v>213</v>
      </c>
      <c r="B584" s="29" t="s">
        <v>42</v>
      </c>
      <c r="C584" s="29" t="s">
        <v>322</v>
      </c>
      <c r="D584" s="29" t="s">
        <v>148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2097</v>
      </c>
    </row>
    <row r="585" spans="1:12" hidden="1" x14ac:dyDescent="0.25">
      <c r="A585" s="29" t="s">
        <v>457</v>
      </c>
      <c r="B585" s="29" t="s">
        <v>36</v>
      </c>
      <c r="C585" s="29" t="s">
        <v>322</v>
      </c>
      <c r="D585" s="29" t="s">
        <v>148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1364</v>
      </c>
    </row>
    <row r="586" spans="1:12" hidden="1" x14ac:dyDescent="0.25">
      <c r="A586" s="29" t="s">
        <v>272</v>
      </c>
      <c r="B586" s="29" t="s">
        <v>42</v>
      </c>
      <c r="C586" s="29" t="s">
        <v>322</v>
      </c>
      <c r="D586" s="29" t="s">
        <v>148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1230</v>
      </c>
    </row>
    <row r="587" spans="1:12" hidden="1" x14ac:dyDescent="0.25">
      <c r="A587" s="29" t="s">
        <v>180</v>
      </c>
      <c r="B587" s="29" t="s">
        <v>42</v>
      </c>
      <c r="C587" s="29" t="s">
        <v>322</v>
      </c>
      <c r="D587" s="29" t="s">
        <v>148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1492</v>
      </c>
    </row>
    <row r="588" spans="1:12" hidden="1" x14ac:dyDescent="0.25">
      <c r="A588" s="29" t="s">
        <v>242</v>
      </c>
      <c r="B588" s="29" t="s">
        <v>36</v>
      </c>
      <c r="C588" s="29" t="s">
        <v>322</v>
      </c>
      <c r="D588" s="29" t="s">
        <v>148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2475</v>
      </c>
    </row>
    <row r="589" spans="1:12" hidden="1" x14ac:dyDescent="0.25">
      <c r="A589" s="29" t="s">
        <v>833</v>
      </c>
      <c r="B589" s="29" t="s">
        <v>442</v>
      </c>
      <c r="C589" s="29" t="s">
        <v>322</v>
      </c>
      <c r="D589" s="29" t="s">
        <v>148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1353</v>
      </c>
    </row>
    <row r="590" spans="1:12" hidden="1" x14ac:dyDescent="0.25">
      <c r="A590" s="29" t="s">
        <v>212</v>
      </c>
      <c r="B590" s="29" t="s">
        <v>36</v>
      </c>
      <c r="C590" s="29" t="s">
        <v>322</v>
      </c>
      <c r="D590" s="29" t="s">
        <v>148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1596</v>
      </c>
    </row>
    <row r="591" spans="1:12" hidden="1" x14ac:dyDescent="0.25">
      <c r="A591" s="29" t="s">
        <v>834</v>
      </c>
      <c r="B591" s="29" t="s">
        <v>442</v>
      </c>
      <c r="C591" s="29" t="s">
        <v>322</v>
      </c>
      <c r="D591" s="29" t="s">
        <v>148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979</v>
      </c>
    </row>
    <row r="592" spans="1:12" hidden="1" x14ac:dyDescent="0.25">
      <c r="A592" s="29" t="s">
        <v>458</v>
      </c>
      <c r="B592" s="29" t="s">
        <v>36</v>
      </c>
      <c r="C592" s="29" t="s">
        <v>322</v>
      </c>
      <c r="D592" s="29" t="s">
        <v>148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1497</v>
      </c>
    </row>
    <row r="593" spans="1:12" hidden="1" x14ac:dyDescent="0.25">
      <c r="A593" s="29" t="s">
        <v>408</v>
      </c>
      <c r="B593" s="29" t="s">
        <v>38</v>
      </c>
      <c r="C593" s="29" t="s">
        <v>322</v>
      </c>
      <c r="D593" s="29" t="s">
        <v>148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1715</v>
      </c>
    </row>
    <row r="594" spans="1:12" hidden="1" x14ac:dyDescent="0.25">
      <c r="A594" s="29" t="s">
        <v>211</v>
      </c>
      <c r="B594" s="29" t="s">
        <v>42</v>
      </c>
      <c r="C594" s="29" t="s">
        <v>322</v>
      </c>
      <c r="D594" s="29" t="s">
        <v>148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1774</v>
      </c>
    </row>
    <row r="595" spans="1:12" hidden="1" x14ac:dyDescent="0.25">
      <c r="A595" s="29" t="s">
        <v>406</v>
      </c>
      <c r="B595" s="29" t="s">
        <v>33</v>
      </c>
      <c r="C595" s="29" t="s">
        <v>322</v>
      </c>
      <c r="D595" s="29" t="s">
        <v>148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1495</v>
      </c>
    </row>
    <row r="596" spans="1:12" hidden="1" x14ac:dyDescent="0.25">
      <c r="A596" s="29" t="s">
        <v>191</v>
      </c>
      <c r="B596" s="29" t="s">
        <v>33</v>
      </c>
      <c r="C596" s="29" t="s">
        <v>322</v>
      </c>
      <c r="D596" s="29" t="s">
        <v>148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1039</v>
      </c>
    </row>
    <row r="597" spans="1:12" hidden="1" x14ac:dyDescent="0.25">
      <c r="A597" s="29" t="s">
        <v>835</v>
      </c>
      <c r="B597" s="29" t="s">
        <v>442</v>
      </c>
      <c r="C597" s="29" t="s">
        <v>322</v>
      </c>
      <c r="D597" s="29" t="s">
        <v>148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1008</v>
      </c>
    </row>
    <row r="598" spans="1:12" hidden="1" x14ac:dyDescent="0.25">
      <c r="A598" s="29" t="s">
        <v>407</v>
      </c>
      <c r="B598" s="29" t="s">
        <v>31</v>
      </c>
      <c r="C598" s="29" t="s">
        <v>322</v>
      </c>
      <c r="D598" s="29" t="s">
        <v>148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1049</v>
      </c>
    </row>
    <row r="599" spans="1:12" hidden="1" x14ac:dyDescent="0.25">
      <c r="A599" s="29" t="s">
        <v>248</v>
      </c>
      <c r="B599" s="29" t="s">
        <v>33</v>
      </c>
      <c r="C599" s="29" t="s">
        <v>322</v>
      </c>
      <c r="D599" s="29" t="s">
        <v>148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1464</v>
      </c>
    </row>
    <row r="600" spans="1:12" hidden="1" x14ac:dyDescent="0.25">
      <c r="A600" s="29" t="s">
        <v>310</v>
      </c>
      <c r="B600" s="29" t="s">
        <v>42</v>
      </c>
      <c r="C600" s="29" t="s">
        <v>322</v>
      </c>
      <c r="D600" s="29" t="s">
        <v>148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1074</v>
      </c>
    </row>
    <row r="601" spans="1:12" hidden="1" x14ac:dyDescent="0.25">
      <c r="A601" s="29" t="s">
        <v>192</v>
      </c>
      <c r="B601" s="29" t="s">
        <v>42</v>
      </c>
      <c r="C601" s="29" t="s">
        <v>322</v>
      </c>
      <c r="D601" s="29" t="s">
        <v>148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1213</v>
      </c>
    </row>
    <row r="602" spans="1:12" hidden="1" x14ac:dyDescent="0.25">
      <c r="A602" s="29" t="s">
        <v>836</v>
      </c>
      <c r="B602" s="29" t="s">
        <v>442</v>
      </c>
      <c r="C602" s="29" t="s">
        <v>322</v>
      </c>
      <c r="D602" s="29" t="s">
        <v>148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700</v>
      </c>
    </row>
    <row r="603" spans="1:12" hidden="1" x14ac:dyDescent="0.25">
      <c r="A603" s="29" t="s">
        <v>837</v>
      </c>
      <c r="B603" s="29" t="s">
        <v>442</v>
      </c>
      <c r="C603" s="29" t="s">
        <v>322</v>
      </c>
      <c r="D603" s="29" t="s">
        <v>148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874</v>
      </c>
    </row>
    <row r="604" spans="1:12" hidden="1" x14ac:dyDescent="0.25">
      <c r="A604" s="29" t="s">
        <v>405</v>
      </c>
      <c r="B604" s="29" t="s">
        <v>38</v>
      </c>
      <c r="C604" s="29" t="s">
        <v>322</v>
      </c>
      <c r="D604" s="29" t="s">
        <v>148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1626</v>
      </c>
    </row>
    <row r="605" spans="1:12" hidden="1" x14ac:dyDescent="0.25">
      <c r="A605" s="29" t="s">
        <v>190</v>
      </c>
      <c r="B605" s="29" t="s">
        <v>33</v>
      </c>
      <c r="C605" s="29" t="s">
        <v>322</v>
      </c>
      <c r="D605" s="29" t="s">
        <v>148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685</v>
      </c>
    </row>
    <row r="606" spans="1:12" hidden="1" x14ac:dyDescent="0.25">
      <c r="A606" s="29" t="s">
        <v>423</v>
      </c>
      <c r="B606" s="29" t="s">
        <v>42</v>
      </c>
      <c r="C606" s="29" t="s">
        <v>322</v>
      </c>
      <c r="D606" s="29" t="s">
        <v>148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1096</v>
      </c>
    </row>
    <row r="607" spans="1:12" hidden="1" x14ac:dyDescent="0.25">
      <c r="A607" s="29" t="s">
        <v>838</v>
      </c>
      <c r="B607" s="29" t="s">
        <v>442</v>
      </c>
      <c r="C607" s="29" t="s">
        <v>322</v>
      </c>
      <c r="D607" s="29" t="s">
        <v>148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692</v>
      </c>
    </row>
    <row r="608" spans="1:12" hidden="1" x14ac:dyDescent="0.25">
      <c r="A608" s="29" t="s">
        <v>459</v>
      </c>
      <c r="B608" s="29" t="s">
        <v>33</v>
      </c>
      <c r="C608" s="29" t="s">
        <v>322</v>
      </c>
      <c r="D608" s="29" t="s">
        <v>148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493</v>
      </c>
    </row>
    <row r="609" spans="1:12" hidden="1" x14ac:dyDescent="0.25">
      <c r="A609" s="29" t="s">
        <v>401</v>
      </c>
      <c r="B609" s="29" t="s">
        <v>33</v>
      </c>
      <c r="C609" s="29" t="s">
        <v>322</v>
      </c>
      <c r="D609" s="29" t="s">
        <v>148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833</v>
      </c>
    </row>
    <row r="610" spans="1:12" hidden="1" x14ac:dyDescent="0.25">
      <c r="A610" s="29" t="s">
        <v>404</v>
      </c>
      <c r="B610" s="29" t="s">
        <v>33</v>
      </c>
      <c r="C610" s="29" t="s">
        <v>322</v>
      </c>
      <c r="D610" s="29" t="s">
        <v>148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904</v>
      </c>
    </row>
    <row r="611" spans="1:12" hidden="1" x14ac:dyDescent="0.25">
      <c r="A611" s="29" t="s">
        <v>433</v>
      </c>
      <c r="B611" s="29" t="s">
        <v>33</v>
      </c>
      <c r="C611" s="29" t="s">
        <v>322</v>
      </c>
      <c r="D611" s="29" t="s">
        <v>148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480</v>
      </c>
    </row>
    <row r="612" spans="1:12" hidden="1" x14ac:dyDescent="0.25">
      <c r="A612" s="29" t="s">
        <v>839</v>
      </c>
      <c r="B612" s="29" t="s">
        <v>442</v>
      </c>
      <c r="C612" s="29" t="s">
        <v>322</v>
      </c>
      <c r="D612" s="29" t="s">
        <v>148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515</v>
      </c>
    </row>
    <row r="613" spans="1:12" hidden="1" x14ac:dyDescent="0.25">
      <c r="A613" s="29" t="s">
        <v>460</v>
      </c>
      <c r="B613" s="29" t="s">
        <v>31</v>
      </c>
      <c r="C613" s="29" t="s">
        <v>322</v>
      </c>
      <c r="D613" s="29" t="s">
        <v>148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667</v>
      </c>
    </row>
    <row r="614" spans="1:12" hidden="1" x14ac:dyDescent="0.25">
      <c r="A614" s="29" t="s">
        <v>425</v>
      </c>
      <c r="B614" s="29" t="s">
        <v>42</v>
      </c>
      <c r="C614" s="29" t="s">
        <v>322</v>
      </c>
      <c r="D614" s="29" t="s">
        <v>148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605</v>
      </c>
    </row>
    <row r="615" spans="1:12" hidden="1" x14ac:dyDescent="0.25">
      <c r="A615" s="29" t="s">
        <v>840</v>
      </c>
      <c r="B615" s="29" t="s">
        <v>442</v>
      </c>
      <c r="C615" s="29" t="s">
        <v>322</v>
      </c>
      <c r="D615" s="29" t="s">
        <v>148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821</v>
      </c>
    </row>
    <row r="616" spans="1:12" hidden="1" x14ac:dyDescent="0.25">
      <c r="A616" s="29" t="s">
        <v>409</v>
      </c>
      <c r="B616" s="29" t="s">
        <v>31</v>
      </c>
      <c r="C616" s="29" t="s">
        <v>322</v>
      </c>
      <c r="D616" s="29" t="s">
        <v>148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740</v>
      </c>
    </row>
    <row r="617" spans="1:12" hidden="1" x14ac:dyDescent="0.25">
      <c r="A617" s="29" t="s">
        <v>841</v>
      </c>
      <c r="B617" s="29" t="s">
        <v>442</v>
      </c>
      <c r="C617" s="29" t="s">
        <v>322</v>
      </c>
      <c r="D617" s="29" t="s">
        <v>148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430</v>
      </c>
    </row>
    <row r="618" spans="1:12" hidden="1" x14ac:dyDescent="0.25">
      <c r="A618" s="29" t="s">
        <v>402</v>
      </c>
      <c r="B618" s="29" t="s">
        <v>31</v>
      </c>
      <c r="C618" s="29" t="s">
        <v>322</v>
      </c>
      <c r="D618" s="29" t="s">
        <v>148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169</v>
      </c>
    </row>
    <row r="619" spans="1:12" hidden="1" x14ac:dyDescent="0.25">
      <c r="A619" s="29" t="s">
        <v>185</v>
      </c>
      <c r="B619" s="29" t="s">
        <v>33</v>
      </c>
      <c r="C619" s="29" t="s">
        <v>322</v>
      </c>
      <c r="D619" s="29" t="s">
        <v>148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344</v>
      </c>
    </row>
    <row r="620" spans="1:12" hidden="1" x14ac:dyDescent="0.25">
      <c r="A620" s="29" t="s">
        <v>842</v>
      </c>
      <c r="B620" s="29" t="s">
        <v>442</v>
      </c>
      <c r="C620" s="29" t="s">
        <v>322</v>
      </c>
      <c r="D620" s="29" t="s">
        <v>148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267</v>
      </c>
    </row>
    <row r="621" spans="1:12" hidden="1" x14ac:dyDescent="0.25">
      <c r="A621" s="29" t="s">
        <v>843</v>
      </c>
      <c r="B621" s="29" t="s">
        <v>442</v>
      </c>
      <c r="C621" s="29" t="s">
        <v>322</v>
      </c>
      <c r="D621" s="29" t="s">
        <v>148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427</v>
      </c>
    </row>
    <row r="622" spans="1:12" hidden="1" x14ac:dyDescent="0.25">
      <c r="A622" s="29" t="s">
        <v>434</v>
      </c>
      <c r="B622" s="29" t="s">
        <v>36</v>
      </c>
      <c r="C622" s="29" t="s">
        <v>322</v>
      </c>
      <c r="D622" s="29" t="s">
        <v>148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129</v>
      </c>
    </row>
    <row r="623" spans="1:12" hidden="1" x14ac:dyDescent="0.25">
      <c r="A623" s="29" t="s">
        <v>844</v>
      </c>
      <c r="B623" s="29" t="s">
        <v>442</v>
      </c>
      <c r="C623" s="29" t="s">
        <v>322</v>
      </c>
      <c r="D623" s="29" t="s">
        <v>148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241</v>
      </c>
    </row>
    <row r="624" spans="1:12" hidden="1" x14ac:dyDescent="0.25">
      <c r="A624" s="29" t="s">
        <v>845</v>
      </c>
      <c r="B624" s="29" t="s">
        <v>442</v>
      </c>
      <c r="C624" s="29" t="s">
        <v>322</v>
      </c>
      <c r="D624" s="29" t="s">
        <v>148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106</v>
      </c>
    </row>
    <row r="625" spans="1:12" hidden="1" x14ac:dyDescent="0.25">
      <c r="A625" s="29" t="s">
        <v>846</v>
      </c>
      <c r="B625" s="29" t="s">
        <v>442</v>
      </c>
      <c r="C625" s="29" t="s">
        <v>322</v>
      </c>
      <c r="D625" s="29" t="s">
        <v>148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101</v>
      </c>
    </row>
    <row r="626" spans="1:12" hidden="1" x14ac:dyDescent="0.25">
      <c r="A626" s="29" t="s">
        <v>847</v>
      </c>
      <c r="B626" s="29" t="s">
        <v>442</v>
      </c>
      <c r="C626" s="29" t="s">
        <v>322</v>
      </c>
      <c r="D626" s="29" t="s">
        <v>148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182</v>
      </c>
    </row>
    <row r="627" spans="1:12" hidden="1" x14ac:dyDescent="0.25">
      <c r="A627" s="29" t="s">
        <v>461</v>
      </c>
      <c r="B627" s="29" t="s">
        <v>31</v>
      </c>
      <c r="C627" s="29" t="s">
        <v>322</v>
      </c>
      <c r="D627" s="29" t="s">
        <v>148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61</v>
      </c>
    </row>
    <row r="628" spans="1:12" hidden="1" x14ac:dyDescent="0.25">
      <c r="A628" s="29" t="s">
        <v>462</v>
      </c>
      <c r="B628" s="29" t="s">
        <v>42</v>
      </c>
      <c r="C628" s="29" t="s">
        <v>322</v>
      </c>
      <c r="D628" s="29" t="s">
        <v>148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180</v>
      </c>
    </row>
    <row r="629" spans="1:12" hidden="1" x14ac:dyDescent="0.25">
      <c r="A629" s="29" t="s">
        <v>432</v>
      </c>
      <c r="B629" s="29" t="s">
        <v>38</v>
      </c>
      <c r="C629" s="29" t="s">
        <v>322</v>
      </c>
      <c r="D629" s="29" t="s">
        <v>148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240</v>
      </c>
    </row>
    <row r="630" spans="1:12" hidden="1" x14ac:dyDescent="0.25">
      <c r="A630" s="29" t="s">
        <v>848</v>
      </c>
      <c r="B630" s="29" t="s">
        <v>442</v>
      </c>
      <c r="C630" s="29" t="s">
        <v>322</v>
      </c>
      <c r="D630" s="29" t="s">
        <v>148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14</v>
      </c>
    </row>
    <row r="631" spans="1:12" hidden="1" x14ac:dyDescent="0.25">
      <c r="A631" s="29" t="s">
        <v>849</v>
      </c>
      <c r="B631" s="29" t="s">
        <v>442</v>
      </c>
      <c r="C631" s="29" t="s">
        <v>322</v>
      </c>
      <c r="D631" s="29" t="s">
        <v>148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9</v>
      </c>
    </row>
    <row r="632" spans="1:12" hidden="1" x14ac:dyDescent="0.25">
      <c r="A632" s="29" t="s">
        <v>463</v>
      </c>
      <c r="B632" s="29" t="s">
        <v>33</v>
      </c>
      <c r="C632" s="29" t="s">
        <v>322</v>
      </c>
      <c r="D632" s="29" t="s">
        <v>148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13</v>
      </c>
    </row>
    <row r="633" spans="1:12" hidden="1" x14ac:dyDescent="0.25">
      <c r="A633" s="29" t="s">
        <v>850</v>
      </c>
      <c r="B633" s="29" t="s">
        <v>442</v>
      </c>
      <c r="C633" s="29" t="s">
        <v>322</v>
      </c>
      <c r="D633" s="29" t="s">
        <v>148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58</v>
      </c>
    </row>
    <row r="634" spans="1:12" hidden="1" x14ac:dyDescent="0.25">
      <c r="A634" s="29" t="s">
        <v>851</v>
      </c>
      <c r="B634" s="29" t="s">
        <v>442</v>
      </c>
      <c r="C634" s="29" t="s">
        <v>322</v>
      </c>
      <c r="D634" s="29" t="s">
        <v>148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58</v>
      </c>
    </row>
    <row r="635" spans="1:12" hidden="1" x14ac:dyDescent="0.25">
      <c r="A635" s="29" t="s">
        <v>852</v>
      </c>
      <c r="B635" s="29" t="s">
        <v>442</v>
      </c>
      <c r="C635" s="29" t="s">
        <v>322</v>
      </c>
      <c r="D635" s="29" t="s">
        <v>148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124</v>
      </c>
    </row>
    <row r="636" spans="1:12" hidden="1" x14ac:dyDescent="0.25">
      <c r="A636" s="29" t="s">
        <v>853</v>
      </c>
      <c r="B636" s="29" t="s">
        <v>442</v>
      </c>
      <c r="C636" s="29" t="s">
        <v>322</v>
      </c>
      <c r="D636" s="29" t="s">
        <v>148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29</v>
      </c>
    </row>
    <row r="637" spans="1:12" hidden="1" x14ac:dyDescent="0.25">
      <c r="A637" s="29" t="s">
        <v>424</v>
      </c>
      <c r="B637" s="29" t="s">
        <v>33</v>
      </c>
      <c r="C637" s="29" t="s">
        <v>322</v>
      </c>
      <c r="D637" s="29" t="s">
        <v>148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63</v>
      </c>
    </row>
    <row r="638" spans="1:12" hidden="1" x14ac:dyDescent="0.25">
      <c r="A638" s="29" t="s">
        <v>854</v>
      </c>
      <c r="B638" s="29" t="s">
        <v>442</v>
      </c>
      <c r="C638" s="29" t="s">
        <v>322</v>
      </c>
      <c r="D638" s="29" t="s">
        <v>148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39</v>
      </c>
    </row>
    <row r="639" spans="1:12" hidden="1" x14ac:dyDescent="0.25">
      <c r="A639" s="29" t="s">
        <v>464</v>
      </c>
      <c r="B639" s="29" t="s">
        <v>33</v>
      </c>
      <c r="C639" s="29" t="s">
        <v>322</v>
      </c>
      <c r="D639" s="29" t="s">
        <v>148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380</v>
      </c>
    </row>
    <row r="640" spans="1:12" x14ac:dyDescent="0.25">
      <c r="A640" s="29" t="s">
        <v>57</v>
      </c>
      <c r="B640" s="29" t="s">
        <v>31</v>
      </c>
      <c r="C640" s="29" t="s">
        <v>322</v>
      </c>
      <c r="D640" s="29" t="s">
        <v>1</v>
      </c>
      <c r="E640">
        <v>82</v>
      </c>
      <c r="F640">
        <v>102</v>
      </c>
      <c r="G640">
        <v>20</v>
      </c>
      <c r="H640">
        <v>30</v>
      </c>
      <c r="I640">
        <v>23</v>
      </c>
      <c r="J640">
        <v>34</v>
      </c>
      <c r="K640">
        <v>3911</v>
      </c>
      <c r="L640">
        <v>1670</v>
      </c>
    </row>
    <row r="641" spans="1:12" x14ac:dyDescent="0.25">
      <c r="A641" s="29" t="s">
        <v>84</v>
      </c>
      <c r="B641" s="29" t="s">
        <v>33</v>
      </c>
      <c r="C641" s="29" t="s">
        <v>322</v>
      </c>
      <c r="D641" s="29" t="s">
        <v>1</v>
      </c>
      <c r="E641">
        <v>76</v>
      </c>
      <c r="F641">
        <v>93</v>
      </c>
      <c r="G641">
        <v>34</v>
      </c>
      <c r="H641">
        <v>72</v>
      </c>
      <c r="I641">
        <v>44</v>
      </c>
      <c r="J641">
        <v>81</v>
      </c>
      <c r="K641">
        <v>459</v>
      </c>
      <c r="L641">
        <v>1455</v>
      </c>
    </row>
    <row r="642" spans="1:12" x14ac:dyDescent="0.25">
      <c r="A642" s="29" t="s">
        <v>79</v>
      </c>
      <c r="B642" s="29" t="s">
        <v>36</v>
      </c>
      <c r="C642" s="29" t="s">
        <v>322</v>
      </c>
      <c r="D642" s="29" t="s">
        <v>1</v>
      </c>
      <c r="E642">
        <v>82</v>
      </c>
      <c r="F642">
        <v>87</v>
      </c>
      <c r="G642">
        <v>32</v>
      </c>
      <c r="H642">
        <v>139</v>
      </c>
      <c r="I642">
        <v>21</v>
      </c>
      <c r="J642">
        <v>25</v>
      </c>
      <c r="K642">
        <v>148</v>
      </c>
      <c r="L642">
        <v>1652</v>
      </c>
    </row>
    <row r="643" spans="1:12" x14ac:dyDescent="0.25">
      <c r="A643" s="29" t="s">
        <v>82</v>
      </c>
      <c r="B643" s="29" t="s">
        <v>31</v>
      </c>
      <c r="C643" s="29" t="s">
        <v>322</v>
      </c>
      <c r="D643" s="29" t="s">
        <v>1</v>
      </c>
      <c r="E643">
        <v>68</v>
      </c>
      <c r="F643">
        <v>85</v>
      </c>
      <c r="G643">
        <v>63</v>
      </c>
      <c r="H643">
        <v>37</v>
      </c>
      <c r="I643">
        <v>25</v>
      </c>
      <c r="J643">
        <v>58</v>
      </c>
      <c r="K643">
        <v>7373</v>
      </c>
      <c r="L643">
        <v>1341</v>
      </c>
    </row>
    <row r="644" spans="1:12" x14ac:dyDescent="0.25">
      <c r="A644" s="29" t="s">
        <v>221</v>
      </c>
      <c r="B644" s="29" t="s">
        <v>33</v>
      </c>
      <c r="C644" s="29" t="s">
        <v>322</v>
      </c>
      <c r="D644" s="29" t="s">
        <v>1</v>
      </c>
      <c r="E644">
        <v>80</v>
      </c>
      <c r="F644">
        <v>84</v>
      </c>
      <c r="G644">
        <v>26</v>
      </c>
      <c r="H644">
        <v>16</v>
      </c>
      <c r="I644">
        <v>18</v>
      </c>
      <c r="J644">
        <v>44</v>
      </c>
      <c r="K644">
        <v>112</v>
      </c>
      <c r="L644">
        <v>1554</v>
      </c>
    </row>
    <row r="645" spans="1:12" x14ac:dyDescent="0.25">
      <c r="A645" s="29" t="s">
        <v>252</v>
      </c>
      <c r="B645" s="29" t="s">
        <v>42</v>
      </c>
      <c r="C645" s="29" t="s">
        <v>322</v>
      </c>
      <c r="D645" s="29" t="s">
        <v>1</v>
      </c>
      <c r="E645">
        <v>81</v>
      </c>
      <c r="F645">
        <v>82</v>
      </c>
      <c r="G645">
        <v>26</v>
      </c>
      <c r="H645">
        <v>15</v>
      </c>
      <c r="I645">
        <v>19</v>
      </c>
      <c r="J645">
        <v>70</v>
      </c>
      <c r="K645">
        <v>107</v>
      </c>
      <c r="L645">
        <v>1631</v>
      </c>
    </row>
    <row r="646" spans="1:12" x14ac:dyDescent="0.25">
      <c r="A646" s="29" t="s">
        <v>72</v>
      </c>
      <c r="B646" s="29" t="s">
        <v>38</v>
      </c>
      <c r="C646" s="29" t="s">
        <v>322</v>
      </c>
      <c r="D646" s="29" t="s">
        <v>1</v>
      </c>
      <c r="E646">
        <v>82</v>
      </c>
      <c r="F646">
        <v>79</v>
      </c>
      <c r="G646">
        <v>54</v>
      </c>
      <c r="H646">
        <v>140</v>
      </c>
      <c r="I646">
        <v>62</v>
      </c>
      <c r="J646">
        <v>63</v>
      </c>
      <c r="K646">
        <v>6812</v>
      </c>
      <c r="L646">
        <v>1625</v>
      </c>
    </row>
    <row r="647" spans="1:12" x14ac:dyDescent="0.25">
      <c r="A647" s="29" t="s">
        <v>208</v>
      </c>
      <c r="B647" s="29" t="s">
        <v>33</v>
      </c>
      <c r="C647" s="29" t="s">
        <v>322</v>
      </c>
      <c r="D647" s="29" t="s">
        <v>1</v>
      </c>
      <c r="E647">
        <v>77</v>
      </c>
      <c r="F647">
        <v>69</v>
      </c>
      <c r="G647">
        <v>14</v>
      </c>
      <c r="H647">
        <v>115</v>
      </c>
      <c r="I647">
        <v>30</v>
      </c>
      <c r="J647">
        <v>32</v>
      </c>
      <c r="K647">
        <v>533</v>
      </c>
      <c r="L647">
        <v>1495</v>
      </c>
    </row>
    <row r="648" spans="1:12" x14ac:dyDescent="0.25">
      <c r="A648" s="29" t="s">
        <v>323</v>
      </c>
      <c r="B648" s="29" t="s">
        <v>31</v>
      </c>
      <c r="C648" s="29" t="s">
        <v>322</v>
      </c>
      <c r="D648" s="29" t="s">
        <v>1</v>
      </c>
      <c r="E648">
        <v>82</v>
      </c>
      <c r="F648">
        <v>69</v>
      </c>
      <c r="G648">
        <v>32</v>
      </c>
      <c r="H648">
        <v>41</v>
      </c>
      <c r="I648">
        <v>42</v>
      </c>
      <c r="J648">
        <v>54</v>
      </c>
      <c r="K648">
        <v>488</v>
      </c>
      <c r="L648">
        <v>1575</v>
      </c>
    </row>
    <row r="649" spans="1:12" x14ac:dyDescent="0.25">
      <c r="A649" s="29" t="s">
        <v>120</v>
      </c>
      <c r="B649" s="29" t="s">
        <v>33</v>
      </c>
      <c r="C649" s="29" t="s">
        <v>322</v>
      </c>
      <c r="D649" s="29" t="s">
        <v>1</v>
      </c>
      <c r="E649">
        <v>70</v>
      </c>
      <c r="F649">
        <v>66</v>
      </c>
      <c r="G649">
        <v>50</v>
      </c>
      <c r="H649">
        <v>118</v>
      </c>
      <c r="I649">
        <v>20</v>
      </c>
      <c r="J649">
        <v>48</v>
      </c>
      <c r="K649">
        <v>859</v>
      </c>
      <c r="L649">
        <v>1247</v>
      </c>
    </row>
    <row r="650" spans="1:12" x14ac:dyDescent="0.25">
      <c r="A650" s="29" t="s">
        <v>283</v>
      </c>
      <c r="B650" s="29" t="s">
        <v>42</v>
      </c>
      <c r="C650" s="29" t="s">
        <v>322</v>
      </c>
      <c r="D650" s="29" t="s">
        <v>1</v>
      </c>
      <c r="E650">
        <v>78</v>
      </c>
      <c r="F650">
        <v>65</v>
      </c>
      <c r="G650">
        <v>24</v>
      </c>
      <c r="H650">
        <v>65</v>
      </c>
      <c r="I650">
        <v>17</v>
      </c>
      <c r="J650">
        <v>59</v>
      </c>
      <c r="K650">
        <v>168</v>
      </c>
      <c r="L650">
        <v>1398</v>
      </c>
    </row>
    <row r="651" spans="1:12" x14ac:dyDescent="0.25">
      <c r="A651" s="29" t="s">
        <v>324</v>
      </c>
      <c r="B651" s="29" t="s">
        <v>38</v>
      </c>
      <c r="C651" s="29" t="s">
        <v>322</v>
      </c>
      <c r="D651" s="29" t="s">
        <v>1</v>
      </c>
      <c r="E651">
        <v>82</v>
      </c>
      <c r="F651">
        <v>65</v>
      </c>
      <c r="G651">
        <v>24</v>
      </c>
      <c r="H651">
        <v>7</v>
      </c>
      <c r="I651">
        <v>28</v>
      </c>
      <c r="J651">
        <v>42</v>
      </c>
      <c r="K651">
        <v>660</v>
      </c>
      <c r="L651">
        <v>1483</v>
      </c>
    </row>
    <row r="652" spans="1:12" x14ac:dyDescent="0.25">
      <c r="A652" s="29" t="s">
        <v>147</v>
      </c>
      <c r="B652" s="29" t="s">
        <v>36</v>
      </c>
      <c r="C652" s="29" t="s">
        <v>322</v>
      </c>
      <c r="D652" s="29" t="s">
        <v>1</v>
      </c>
      <c r="E652">
        <v>82</v>
      </c>
      <c r="F652">
        <v>64</v>
      </c>
      <c r="G652">
        <v>44</v>
      </c>
      <c r="H652">
        <v>80</v>
      </c>
      <c r="I652">
        <v>47</v>
      </c>
      <c r="J652">
        <v>54</v>
      </c>
      <c r="K652">
        <v>2904</v>
      </c>
      <c r="L652">
        <v>1391</v>
      </c>
    </row>
    <row r="653" spans="1:12" x14ac:dyDescent="0.25">
      <c r="A653" s="29" t="s">
        <v>156</v>
      </c>
      <c r="B653" s="29" t="s">
        <v>38</v>
      </c>
      <c r="C653" s="29" t="s">
        <v>322</v>
      </c>
      <c r="D653" s="29" t="s">
        <v>1</v>
      </c>
      <c r="E653">
        <v>67</v>
      </c>
      <c r="F653">
        <v>64</v>
      </c>
      <c r="G653">
        <v>38</v>
      </c>
      <c r="H653">
        <v>86</v>
      </c>
      <c r="I653">
        <v>37</v>
      </c>
      <c r="J653">
        <v>49</v>
      </c>
      <c r="K653">
        <v>2275</v>
      </c>
      <c r="L653">
        <v>1171</v>
      </c>
    </row>
    <row r="654" spans="1:12" x14ac:dyDescent="0.25">
      <c r="A654" s="29" t="s">
        <v>229</v>
      </c>
      <c r="B654" s="29" t="s">
        <v>36</v>
      </c>
      <c r="C654" s="29" t="s">
        <v>322</v>
      </c>
      <c r="D654" s="29" t="s">
        <v>1</v>
      </c>
      <c r="E654">
        <v>82</v>
      </c>
      <c r="F654">
        <v>62</v>
      </c>
      <c r="G654">
        <v>44</v>
      </c>
      <c r="H654">
        <v>102</v>
      </c>
      <c r="I654">
        <v>38</v>
      </c>
      <c r="J654">
        <v>26</v>
      </c>
      <c r="K654">
        <v>67</v>
      </c>
      <c r="L654">
        <v>1416</v>
      </c>
    </row>
    <row r="655" spans="1:12" x14ac:dyDescent="0.25">
      <c r="A655" s="29" t="s">
        <v>122</v>
      </c>
      <c r="B655" s="29" t="s">
        <v>36</v>
      </c>
      <c r="C655" s="29" t="s">
        <v>322</v>
      </c>
      <c r="D655" s="29" t="s">
        <v>1</v>
      </c>
      <c r="E655">
        <v>78</v>
      </c>
      <c r="F655">
        <v>62</v>
      </c>
      <c r="G655">
        <v>37</v>
      </c>
      <c r="H655">
        <v>149</v>
      </c>
      <c r="I655">
        <v>51</v>
      </c>
      <c r="J655">
        <v>54</v>
      </c>
      <c r="K655">
        <v>5242</v>
      </c>
      <c r="L655">
        <v>1571</v>
      </c>
    </row>
    <row r="656" spans="1:12" x14ac:dyDescent="0.25">
      <c r="A656" s="29" t="s">
        <v>256</v>
      </c>
      <c r="B656" s="29" t="s">
        <v>31</v>
      </c>
      <c r="C656" s="29" t="s">
        <v>322</v>
      </c>
      <c r="D656" s="29" t="s">
        <v>1</v>
      </c>
      <c r="E656">
        <v>82</v>
      </c>
      <c r="F656">
        <v>60</v>
      </c>
      <c r="G656">
        <v>26</v>
      </c>
      <c r="H656">
        <v>39</v>
      </c>
      <c r="I656">
        <v>27</v>
      </c>
      <c r="J656">
        <v>38</v>
      </c>
      <c r="K656">
        <v>79</v>
      </c>
      <c r="L656">
        <v>1319</v>
      </c>
    </row>
    <row r="657" spans="1:12" x14ac:dyDescent="0.25">
      <c r="A657" s="29" t="s">
        <v>124</v>
      </c>
      <c r="B657" s="29" t="s">
        <v>36</v>
      </c>
      <c r="C657" s="29" t="s">
        <v>322</v>
      </c>
      <c r="D657" s="29" t="s">
        <v>1</v>
      </c>
      <c r="E657">
        <v>62</v>
      </c>
      <c r="F657">
        <v>59</v>
      </c>
      <c r="G657">
        <v>26</v>
      </c>
      <c r="H657">
        <v>52</v>
      </c>
      <c r="I657">
        <v>30</v>
      </c>
      <c r="J657">
        <v>45</v>
      </c>
      <c r="K657">
        <v>2408</v>
      </c>
      <c r="L657">
        <v>1202</v>
      </c>
    </row>
    <row r="658" spans="1:12" x14ac:dyDescent="0.25">
      <c r="A658" s="29" t="s">
        <v>268</v>
      </c>
      <c r="B658" s="29" t="s">
        <v>31</v>
      </c>
      <c r="C658" s="29" t="s">
        <v>322</v>
      </c>
      <c r="D658" s="29" t="s">
        <v>1</v>
      </c>
      <c r="E658">
        <v>76</v>
      </c>
      <c r="F658">
        <v>57</v>
      </c>
      <c r="G658">
        <v>16</v>
      </c>
      <c r="H658">
        <v>18</v>
      </c>
      <c r="I658">
        <v>26</v>
      </c>
      <c r="J658">
        <v>39</v>
      </c>
      <c r="K658">
        <v>45</v>
      </c>
      <c r="L658">
        <v>1285</v>
      </c>
    </row>
    <row r="659" spans="1:12" x14ac:dyDescent="0.25">
      <c r="A659" s="29" t="s">
        <v>71</v>
      </c>
      <c r="B659" s="29" t="s">
        <v>38</v>
      </c>
      <c r="C659" s="29" t="s">
        <v>322</v>
      </c>
      <c r="D659" s="29" t="s">
        <v>1</v>
      </c>
      <c r="E659">
        <v>80</v>
      </c>
      <c r="F659">
        <v>56</v>
      </c>
      <c r="G659">
        <v>36</v>
      </c>
      <c r="H659">
        <v>36</v>
      </c>
      <c r="I659">
        <v>18</v>
      </c>
      <c r="J659">
        <v>28</v>
      </c>
      <c r="K659">
        <v>36</v>
      </c>
      <c r="L659">
        <v>1127</v>
      </c>
    </row>
    <row r="660" spans="1:12" x14ac:dyDescent="0.25">
      <c r="A660" s="29" t="s">
        <v>224</v>
      </c>
      <c r="B660" s="29" t="s">
        <v>42</v>
      </c>
      <c r="C660" s="29" t="s">
        <v>322</v>
      </c>
      <c r="D660" s="29" t="s">
        <v>1</v>
      </c>
      <c r="E660">
        <v>82</v>
      </c>
      <c r="F660">
        <v>56</v>
      </c>
      <c r="G660">
        <v>32</v>
      </c>
      <c r="H660">
        <v>31</v>
      </c>
      <c r="I660">
        <v>34</v>
      </c>
      <c r="J660">
        <v>51</v>
      </c>
      <c r="K660">
        <v>224</v>
      </c>
      <c r="L660">
        <v>1509</v>
      </c>
    </row>
    <row r="661" spans="1:12" hidden="1" x14ac:dyDescent="0.25">
      <c r="A661" s="29" t="s">
        <v>855</v>
      </c>
      <c r="B661" s="29" t="s">
        <v>442</v>
      </c>
      <c r="C661" s="29" t="s">
        <v>322</v>
      </c>
      <c r="D661" s="29" t="s">
        <v>1</v>
      </c>
      <c r="E661">
        <v>76</v>
      </c>
      <c r="F661">
        <v>55</v>
      </c>
      <c r="G661">
        <v>37</v>
      </c>
      <c r="H661">
        <v>85</v>
      </c>
      <c r="I661">
        <v>42</v>
      </c>
      <c r="J661">
        <v>44</v>
      </c>
      <c r="K661">
        <v>2429</v>
      </c>
      <c r="L661">
        <v>1320</v>
      </c>
    </row>
    <row r="662" spans="1:12" hidden="1" x14ac:dyDescent="0.25">
      <c r="A662" s="29" t="s">
        <v>856</v>
      </c>
      <c r="B662" s="29" t="s">
        <v>442</v>
      </c>
      <c r="C662" s="29" t="s">
        <v>322</v>
      </c>
      <c r="D662" s="29" t="s">
        <v>1</v>
      </c>
      <c r="E662">
        <v>81</v>
      </c>
      <c r="F662">
        <v>55</v>
      </c>
      <c r="G662">
        <v>40</v>
      </c>
      <c r="H662">
        <v>38</v>
      </c>
      <c r="I662">
        <v>2</v>
      </c>
      <c r="J662">
        <v>17</v>
      </c>
      <c r="K662">
        <v>58</v>
      </c>
      <c r="L662">
        <v>1237</v>
      </c>
    </row>
    <row r="663" spans="1:12" x14ac:dyDescent="0.25">
      <c r="A663" s="29" t="s">
        <v>80</v>
      </c>
      <c r="B663" s="29" t="s">
        <v>31</v>
      </c>
      <c r="C663" s="29" t="s">
        <v>322</v>
      </c>
      <c r="D663" s="29" t="s">
        <v>1</v>
      </c>
      <c r="E663">
        <v>81</v>
      </c>
      <c r="F663">
        <v>54</v>
      </c>
      <c r="G663">
        <v>30</v>
      </c>
      <c r="H663">
        <v>40</v>
      </c>
      <c r="I663">
        <v>23</v>
      </c>
      <c r="J663">
        <v>30</v>
      </c>
      <c r="K663">
        <v>87</v>
      </c>
      <c r="L663">
        <v>1206</v>
      </c>
    </row>
    <row r="664" spans="1:12" x14ac:dyDescent="0.25">
      <c r="A664" s="29" t="s">
        <v>83</v>
      </c>
      <c r="B664" s="29" t="s">
        <v>42</v>
      </c>
      <c r="C664" s="29" t="s">
        <v>322</v>
      </c>
      <c r="D664" s="29" t="s">
        <v>1</v>
      </c>
      <c r="E664">
        <v>78</v>
      </c>
      <c r="F664">
        <v>54</v>
      </c>
      <c r="G664">
        <v>82</v>
      </c>
      <c r="H664">
        <v>159</v>
      </c>
      <c r="I664">
        <v>34</v>
      </c>
      <c r="J664">
        <v>40</v>
      </c>
      <c r="K664">
        <v>3305</v>
      </c>
      <c r="L664">
        <v>1527</v>
      </c>
    </row>
    <row r="665" spans="1:12" x14ac:dyDescent="0.25">
      <c r="A665" s="29" t="s">
        <v>137</v>
      </c>
      <c r="B665" s="29" t="s">
        <v>31</v>
      </c>
      <c r="C665" s="29" t="s">
        <v>322</v>
      </c>
      <c r="D665" s="29" t="s">
        <v>1</v>
      </c>
      <c r="E665">
        <v>82</v>
      </c>
      <c r="F665">
        <v>51</v>
      </c>
      <c r="G665">
        <v>22</v>
      </c>
      <c r="H665">
        <v>33</v>
      </c>
      <c r="I665">
        <v>37</v>
      </c>
      <c r="J665">
        <v>29</v>
      </c>
      <c r="K665">
        <v>117</v>
      </c>
      <c r="L665">
        <v>1331</v>
      </c>
    </row>
    <row r="666" spans="1:12" x14ac:dyDescent="0.25">
      <c r="A666" s="29" t="s">
        <v>73</v>
      </c>
      <c r="B666" s="29" t="s">
        <v>36</v>
      </c>
      <c r="C666" s="29" t="s">
        <v>322</v>
      </c>
      <c r="D666" s="29" t="s">
        <v>1</v>
      </c>
      <c r="E666">
        <v>82</v>
      </c>
      <c r="F666">
        <v>49</v>
      </c>
      <c r="G666">
        <v>34</v>
      </c>
      <c r="H666">
        <v>35</v>
      </c>
      <c r="I666">
        <v>24</v>
      </c>
      <c r="J666">
        <v>93</v>
      </c>
      <c r="K666">
        <v>41</v>
      </c>
      <c r="L666">
        <v>1370</v>
      </c>
    </row>
    <row r="667" spans="1:12" x14ac:dyDescent="0.25">
      <c r="A667" s="29" t="s">
        <v>285</v>
      </c>
      <c r="B667" s="29" t="s">
        <v>42</v>
      </c>
      <c r="C667" s="29" t="s">
        <v>322</v>
      </c>
      <c r="D667" s="29" t="s">
        <v>1</v>
      </c>
      <c r="E667">
        <v>68</v>
      </c>
      <c r="F667">
        <v>49</v>
      </c>
      <c r="G667">
        <v>61</v>
      </c>
      <c r="H667">
        <v>80</v>
      </c>
      <c r="I667">
        <v>16</v>
      </c>
      <c r="J667">
        <v>32</v>
      </c>
      <c r="K667">
        <v>23</v>
      </c>
      <c r="L667">
        <v>1173</v>
      </c>
    </row>
    <row r="668" spans="1:12" x14ac:dyDescent="0.25">
      <c r="A668" s="29" t="s">
        <v>325</v>
      </c>
      <c r="B668" s="29" t="s">
        <v>31</v>
      </c>
      <c r="C668" s="29" t="s">
        <v>322</v>
      </c>
      <c r="D668" s="29" t="s">
        <v>1</v>
      </c>
      <c r="E668">
        <v>80</v>
      </c>
      <c r="F668">
        <v>48</v>
      </c>
      <c r="G668">
        <v>52</v>
      </c>
      <c r="H668">
        <v>91</v>
      </c>
      <c r="I668">
        <v>36</v>
      </c>
      <c r="J668">
        <v>36</v>
      </c>
      <c r="K668">
        <v>93</v>
      </c>
      <c r="L668">
        <v>1384</v>
      </c>
    </row>
    <row r="669" spans="1:12" x14ac:dyDescent="0.25">
      <c r="A669" s="29" t="s">
        <v>348</v>
      </c>
      <c r="B669" s="29" t="s">
        <v>38</v>
      </c>
      <c r="C669" s="29" t="s">
        <v>322</v>
      </c>
      <c r="D669" s="29" t="s">
        <v>1</v>
      </c>
      <c r="E669">
        <v>80</v>
      </c>
      <c r="F669">
        <v>48</v>
      </c>
      <c r="G669">
        <v>26</v>
      </c>
      <c r="H669">
        <v>34</v>
      </c>
      <c r="I669">
        <v>27</v>
      </c>
      <c r="J669">
        <v>42</v>
      </c>
      <c r="K669">
        <v>18</v>
      </c>
      <c r="L669">
        <v>1212</v>
      </c>
    </row>
    <row r="670" spans="1:12" x14ac:dyDescent="0.25">
      <c r="A670" s="29" t="s">
        <v>302</v>
      </c>
      <c r="B670" s="29" t="s">
        <v>31</v>
      </c>
      <c r="C670" s="29" t="s">
        <v>322</v>
      </c>
      <c r="D670" s="29" t="s">
        <v>1</v>
      </c>
      <c r="E670">
        <v>82</v>
      </c>
      <c r="F670">
        <v>48</v>
      </c>
      <c r="G670">
        <v>42</v>
      </c>
      <c r="H670">
        <v>142</v>
      </c>
      <c r="I670">
        <v>46</v>
      </c>
      <c r="J670">
        <v>36</v>
      </c>
      <c r="K670">
        <v>1114</v>
      </c>
      <c r="L670">
        <v>1352</v>
      </c>
    </row>
    <row r="671" spans="1:12" x14ac:dyDescent="0.25">
      <c r="A671" s="29" t="s">
        <v>231</v>
      </c>
      <c r="B671" s="29" t="s">
        <v>31</v>
      </c>
      <c r="C671" s="29" t="s">
        <v>322</v>
      </c>
      <c r="D671" s="29" t="s">
        <v>1</v>
      </c>
      <c r="E671">
        <v>81</v>
      </c>
      <c r="F671">
        <v>48</v>
      </c>
      <c r="G671">
        <v>45</v>
      </c>
      <c r="H671">
        <v>79</v>
      </c>
      <c r="I671">
        <v>44</v>
      </c>
      <c r="J671">
        <v>27</v>
      </c>
      <c r="K671">
        <v>363</v>
      </c>
      <c r="L671">
        <v>1384</v>
      </c>
    </row>
    <row r="672" spans="1:12" x14ac:dyDescent="0.25">
      <c r="A672" s="29" t="s">
        <v>78</v>
      </c>
      <c r="B672" s="29" t="s">
        <v>33</v>
      </c>
      <c r="C672" s="29" t="s">
        <v>322</v>
      </c>
      <c r="D672" s="29" t="s">
        <v>1</v>
      </c>
      <c r="E672">
        <v>82</v>
      </c>
      <c r="F672">
        <v>47</v>
      </c>
      <c r="G672">
        <v>16</v>
      </c>
      <c r="H672">
        <v>85</v>
      </c>
      <c r="I672">
        <v>26</v>
      </c>
      <c r="J672">
        <v>28</v>
      </c>
      <c r="K672">
        <v>1959</v>
      </c>
      <c r="L672">
        <v>1393</v>
      </c>
    </row>
    <row r="673" spans="1:12" x14ac:dyDescent="0.25">
      <c r="A673" s="29" t="s">
        <v>202</v>
      </c>
      <c r="B673" s="29" t="s">
        <v>42</v>
      </c>
      <c r="C673" s="29" t="s">
        <v>322</v>
      </c>
      <c r="D673" s="29" t="s">
        <v>1</v>
      </c>
      <c r="E673">
        <v>82</v>
      </c>
      <c r="F673">
        <v>47</v>
      </c>
      <c r="G673">
        <v>45</v>
      </c>
      <c r="H673">
        <v>82</v>
      </c>
      <c r="I673">
        <v>25</v>
      </c>
      <c r="J673">
        <v>32</v>
      </c>
      <c r="K673">
        <v>8293</v>
      </c>
      <c r="L673">
        <v>1353</v>
      </c>
    </row>
    <row r="674" spans="1:12" x14ac:dyDescent="0.25">
      <c r="A674" s="29" t="s">
        <v>157</v>
      </c>
      <c r="B674" s="29" t="s">
        <v>31</v>
      </c>
      <c r="C674" s="29" t="s">
        <v>322</v>
      </c>
      <c r="D674" s="29" t="s">
        <v>1</v>
      </c>
      <c r="E674">
        <v>79</v>
      </c>
      <c r="F674">
        <v>46</v>
      </c>
      <c r="G674">
        <v>41</v>
      </c>
      <c r="H674">
        <v>84</v>
      </c>
      <c r="I674">
        <v>71</v>
      </c>
      <c r="J674">
        <v>60</v>
      </c>
      <c r="K674">
        <v>7152</v>
      </c>
      <c r="L674">
        <v>1430</v>
      </c>
    </row>
    <row r="675" spans="1:12" x14ac:dyDescent="0.25">
      <c r="A675" s="29" t="s">
        <v>253</v>
      </c>
      <c r="B675" s="29" t="s">
        <v>33</v>
      </c>
      <c r="C675" s="29" t="s">
        <v>322</v>
      </c>
      <c r="D675" s="29" t="s">
        <v>1</v>
      </c>
      <c r="E675">
        <v>82</v>
      </c>
      <c r="F675">
        <v>45</v>
      </c>
      <c r="G675">
        <v>73</v>
      </c>
      <c r="H675">
        <v>49</v>
      </c>
      <c r="I675">
        <v>28</v>
      </c>
      <c r="J675">
        <v>40</v>
      </c>
      <c r="K675">
        <v>242</v>
      </c>
      <c r="L675">
        <v>1370</v>
      </c>
    </row>
    <row r="676" spans="1:12" x14ac:dyDescent="0.25">
      <c r="A676" s="29" t="s">
        <v>205</v>
      </c>
      <c r="B676" s="29" t="s">
        <v>42</v>
      </c>
      <c r="C676" s="29" t="s">
        <v>322</v>
      </c>
      <c r="D676" s="29" t="s">
        <v>1</v>
      </c>
      <c r="E676">
        <v>74</v>
      </c>
      <c r="F676">
        <v>43</v>
      </c>
      <c r="G676">
        <v>73</v>
      </c>
      <c r="H676">
        <v>150</v>
      </c>
      <c r="I676">
        <v>14</v>
      </c>
      <c r="J676">
        <v>22</v>
      </c>
      <c r="K676">
        <v>35</v>
      </c>
      <c r="L676">
        <v>1224</v>
      </c>
    </row>
    <row r="677" spans="1:12" x14ac:dyDescent="0.25">
      <c r="A677" s="29" t="s">
        <v>350</v>
      </c>
      <c r="B677" s="29" t="s">
        <v>33</v>
      </c>
      <c r="C677" s="29" t="s">
        <v>322</v>
      </c>
      <c r="D677" s="29" t="s">
        <v>1</v>
      </c>
      <c r="E677">
        <v>70</v>
      </c>
      <c r="F677">
        <v>43</v>
      </c>
      <c r="G677">
        <v>19</v>
      </c>
      <c r="H677">
        <v>70</v>
      </c>
      <c r="I677">
        <v>26</v>
      </c>
      <c r="J677">
        <v>31</v>
      </c>
      <c r="K677">
        <v>339</v>
      </c>
      <c r="L677">
        <v>1006</v>
      </c>
    </row>
    <row r="678" spans="1:12" hidden="1" x14ac:dyDescent="0.25">
      <c r="A678" s="29" t="s">
        <v>857</v>
      </c>
      <c r="B678" s="29" t="s">
        <v>442</v>
      </c>
      <c r="C678" s="29" t="s">
        <v>322</v>
      </c>
      <c r="D678" s="29" t="s">
        <v>1</v>
      </c>
      <c r="E678">
        <v>79</v>
      </c>
      <c r="F678">
        <v>41</v>
      </c>
      <c r="G678">
        <v>35</v>
      </c>
      <c r="H678">
        <v>60</v>
      </c>
      <c r="I678">
        <v>19</v>
      </c>
      <c r="J678">
        <v>27</v>
      </c>
      <c r="K678">
        <v>117</v>
      </c>
      <c r="L678">
        <v>1303</v>
      </c>
    </row>
    <row r="679" spans="1:12" hidden="1" x14ac:dyDescent="0.25">
      <c r="A679" s="29" t="s">
        <v>858</v>
      </c>
      <c r="B679" s="29" t="s">
        <v>442</v>
      </c>
      <c r="C679" s="29" t="s">
        <v>322</v>
      </c>
      <c r="D679" s="29" t="s">
        <v>1</v>
      </c>
      <c r="E679">
        <v>77</v>
      </c>
      <c r="F679">
        <v>41</v>
      </c>
      <c r="G679">
        <v>24</v>
      </c>
      <c r="H679">
        <v>171</v>
      </c>
      <c r="I679">
        <v>30</v>
      </c>
      <c r="J679">
        <v>35</v>
      </c>
      <c r="K679">
        <v>141</v>
      </c>
      <c r="L679">
        <v>1156</v>
      </c>
    </row>
    <row r="680" spans="1:12" x14ac:dyDescent="0.25">
      <c r="A680" s="29" t="s">
        <v>233</v>
      </c>
      <c r="B680" s="29" t="s">
        <v>36</v>
      </c>
      <c r="C680" s="29" t="s">
        <v>322</v>
      </c>
      <c r="D680" s="29" t="s">
        <v>1</v>
      </c>
      <c r="E680">
        <v>82</v>
      </c>
      <c r="F680">
        <v>40</v>
      </c>
      <c r="G680">
        <v>27</v>
      </c>
      <c r="H680">
        <v>116</v>
      </c>
      <c r="I680">
        <v>36</v>
      </c>
      <c r="J680">
        <v>25</v>
      </c>
      <c r="K680">
        <v>5047</v>
      </c>
      <c r="L680">
        <v>1309</v>
      </c>
    </row>
    <row r="681" spans="1:12" x14ac:dyDescent="0.25">
      <c r="A681" s="29" t="s">
        <v>338</v>
      </c>
      <c r="B681" s="29" t="s">
        <v>42</v>
      </c>
      <c r="C681" s="29" t="s">
        <v>322</v>
      </c>
      <c r="D681" s="29" t="s">
        <v>1</v>
      </c>
      <c r="E681">
        <v>82</v>
      </c>
      <c r="F681">
        <v>40</v>
      </c>
      <c r="G681">
        <v>37</v>
      </c>
      <c r="H681">
        <v>117</v>
      </c>
      <c r="I681">
        <v>55</v>
      </c>
      <c r="J681">
        <v>36</v>
      </c>
      <c r="K681">
        <v>13039</v>
      </c>
      <c r="L681">
        <v>1423</v>
      </c>
    </row>
    <row r="682" spans="1:12" x14ac:dyDescent="0.25">
      <c r="A682" s="29" t="s">
        <v>346</v>
      </c>
      <c r="B682" s="29" t="s">
        <v>38</v>
      </c>
      <c r="C682" s="29" t="s">
        <v>322</v>
      </c>
      <c r="D682" s="29" t="s">
        <v>1</v>
      </c>
      <c r="E682">
        <v>77</v>
      </c>
      <c r="F682">
        <v>40</v>
      </c>
      <c r="G682">
        <v>32</v>
      </c>
      <c r="H682">
        <v>31</v>
      </c>
      <c r="I682">
        <v>23</v>
      </c>
      <c r="J682">
        <v>28</v>
      </c>
      <c r="K682">
        <v>105</v>
      </c>
      <c r="L682">
        <v>1105</v>
      </c>
    </row>
    <row r="683" spans="1:12" x14ac:dyDescent="0.25">
      <c r="A683" s="29" t="s">
        <v>53</v>
      </c>
      <c r="B683" s="29" t="s">
        <v>42</v>
      </c>
      <c r="C683" s="29" t="s">
        <v>322</v>
      </c>
      <c r="D683" s="29" t="s">
        <v>1</v>
      </c>
      <c r="E683">
        <v>70</v>
      </c>
      <c r="F683">
        <v>39</v>
      </c>
      <c r="G683">
        <v>38</v>
      </c>
      <c r="H683">
        <v>120</v>
      </c>
      <c r="I683">
        <v>25</v>
      </c>
      <c r="J683">
        <v>42</v>
      </c>
      <c r="K683">
        <v>100</v>
      </c>
      <c r="L683">
        <v>1012</v>
      </c>
    </row>
    <row r="684" spans="1:12" x14ac:dyDescent="0.25">
      <c r="A684" s="29" t="s">
        <v>76</v>
      </c>
      <c r="B684" s="29" t="s">
        <v>31</v>
      </c>
      <c r="C684" s="29" t="s">
        <v>322</v>
      </c>
      <c r="D684" s="29" t="s">
        <v>1</v>
      </c>
      <c r="E684">
        <v>64</v>
      </c>
      <c r="F684">
        <v>37</v>
      </c>
      <c r="G684">
        <v>30</v>
      </c>
      <c r="H684">
        <v>118</v>
      </c>
      <c r="I684">
        <v>27</v>
      </c>
      <c r="J684">
        <v>24</v>
      </c>
      <c r="K684">
        <v>6563</v>
      </c>
      <c r="L684">
        <v>1217</v>
      </c>
    </row>
    <row r="685" spans="1:12" x14ac:dyDescent="0.25">
      <c r="A685" s="29" t="s">
        <v>141</v>
      </c>
      <c r="B685" s="29" t="s">
        <v>38</v>
      </c>
      <c r="C685" s="29" t="s">
        <v>322</v>
      </c>
      <c r="D685" s="29" t="s">
        <v>1</v>
      </c>
      <c r="E685">
        <v>58</v>
      </c>
      <c r="F685">
        <v>37</v>
      </c>
      <c r="G685">
        <v>44</v>
      </c>
      <c r="H685">
        <v>103</v>
      </c>
      <c r="I685">
        <v>24</v>
      </c>
      <c r="J685">
        <v>18</v>
      </c>
      <c r="K685">
        <v>84</v>
      </c>
      <c r="L685">
        <v>906</v>
      </c>
    </row>
    <row r="686" spans="1:12" hidden="1" x14ac:dyDescent="0.25">
      <c r="A686" s="29" t="s">
        <v>859</v>
      </c>
      <c r="B686" s="29" t="s">
        <v>442</v>
      </c>
      <c r="C686" s="29" t="s">
        <v>322</v>
      </c>
      <c r="D686" s="29" t="s">
        <v>1</v>
      </c>
      <c r="E686">
        <v>74</v>
      </c>
      <c r="F686">
        <v>37</v>
      </c>
      <c r="G686">
        <v>12</v>
      </c>
      <c r="H686">
        <v>41</v>
      </c>
      <c r="I686">
        <v>24</v>
      </c>
      <c r="J686">
        <v>29</v>
      </c>
      <c r="K686">
        <v>73</v>
      </c>
      <c r="L686">
        <v>988</v>
      </c>
    </row>
    <row r="687" spans="1:12" x14ac:dyDescent="0.25">
      <c r="A687" s="29" t="s">
        <v>367</v>
      </c>
      <c r="B687" s="29" t="s">
        <v>36</v>
      </c>
      <c r="C687" s="29" t="s">
        <v>322</v>
      </c>
      <c r="D687" s="29" t="s">
        <v>1</v>
      </c>
      <c r="E687">
        <v>81</v>
      </c>
      <c r="F687">
        <v>36</v>
      </c>
      <c r="G687">
        <v>51</v>
      </c>
      <c r="H687">
        <v>105</v>
      </c>
      <c r="I687">
        <v>48</v>
      </c>
      <c r="J687">
        <v>48</v>
      </c>
      <c r="K687">
        <v>1090</v>
      </c>
      <c r="L687">
        <v>1204</v>
      </c>
    </row>
    <row r="688" spans="1:12" x14ac:dyDescent="0.25">
      <c r="A688" s="29" t="s">
        <v>362</v>
      </c>
      <c r="B688" s="29" t="s">
        <v>33</v>
      </c>
      <c r="C688" s="29" t="s">
        <v>322</v>
      </c>
      <c r="D688" s="29" t="s">
        <v>1</v>
      </c>
      <c r="E688">
        <v>71</v>
      </c>
      <c r="F688">
        <v>36</v>
      </c>
      <c r="G688">
        <v>16</v>
      </c>
      <c r="H688">
        <v>80</v>
      </c>
      <c r="I688">
        <v>29</v>
      </c>
      <c r="J688">
        <v>26</v>
      </c>
      <c r="K688">
        <v>3203</v>
      </c>
      <c r="L688">
        <v>1031</v>
      </c>
    </row>
    <row r="689" spans="1:12" hidden="1" x14ac:dyDescent="0.25">
      <c r="A689" s="29" t="s">
        <v>860</v>
      </c>
      <c r="B689" s="29" t="s">
        <v>442</v>
      </c>
      <c r="C689" s="29" t="s">
        <v>322</v>
      </c>
      <c r="D689" s="29" t="s">
        <v>1</v>
      </c>
      <c r="E689">
        <v>82</v>
      </c>
      <c r="F689">
        <v>35</v>
      </c>
      <c r="G689">
        <v>23</v>
      </c>
      <c r="H689">
        <v>137</v>
      </c>
      <c r="I689">
        <v>55</v>
      </c>
      <c r="J689">
        <v>45</v>
      </c>
      <c r="K689">
        <v>9087</v>
      </c>
      <c r="L689">
        <v>1322</v>
      </c>
    </row>
    <row r="690" spans="1:12" x14ac:dyDescent="0.25">
      <c r="A690" s="29" t="s">
        <v>166</v>
      </c>
      <c r="B690" s="29" t="s">
        <v>33</v>
      </c>
      <c r="C690" s="29" t="s">
        <v>322</v>
      </c>
      <c r="D690" s="29" t="s">
        <v>1</v>
      </c>
      <c r="E690">
        <v>82</v>
      </c>
      <c r="F690">
        <v>35</v>
      </c>
      <c r="G690">
        <v>43</v>
      </c>
      <c r="H690">
        <v>50</v>
      </c>
      <c r="I690">
        <v>52</v>
      </c>
      <c r="J690">
        <v>34</v>
      </c>
      <c r="K690">
        <v>3274</v>
      </c>
      <c r="L690">
        <v>1208</v>
      </c>
    </row>
    <row r="691" spans="1:12" x14ac:dyDescent="0.25">
      <c r="A691" s="29" t="s">
        <v>133</v>
      </c>
      <c r="B691" s="29" t="s">
        <v>36</v>
      </c>
      <c r="C691" s="29" t="s">
        <v>322</v>
      </c>
      <c r="D691" s="29" t="s">
        <v>1</v>
      </c>
      <c r="E691">
        <v>82</v>
      </c>
      <c r="F691">
        <v>35</v>
      </c>
      <c r="G691">
        <v>14</v>
      </c>
      <c r="H691">
        <v>29</v>
      </c>
      <c r="I691">
        <v>32</v>
      </c>
      <c r="J691">
        <v>45</v>
      </c>
      <c r="K691">
        <v>8430</v>
      </c>
      <c r="L691">
        <v>1435</v>
      </c>
    </row>
    <row r="692" spans="1:12" hidden="1" x14ac:dyDescent="0.25">
      <c r="A692" s="29" t="s">
        <v>861</v>
      </c>
      <c r="B692" s="29" t="s">
        <v>442</v>
      </c>
      <c r="C692" s="29" t="s">
        <v>322</v>
      </c>
      <c r="D692" s="29" t="s">
        <v>1</v>
      </c>
      <c r="E692">
        <v>74</v>
      </c>
      <c r="F692">
        <v>35</v>
      </c>
      <c r="G692">
        <v>18</v>
      </c>
      <c r="H692">
        <v>44</v>
      </c>
      <c r="I692">
        <v>22</v>
      </c>
      <c r="J692">
        <v>25</v>
      </c>
      <c r="K692">
        <v>4733</v>
      </c>
      <c r="L692">
        <v>1129</v>
      </c>
    </row>
    <row r="693" spans="1:12" hidden="1" x14ac:dyDescent="0.25">
      <c r="A693" s="29" t="s">
        <v>862</v>
      </c>
      <c r="B693" s="29" t="s">
        <v>442</v>
      </c>
      <c r="C693" s="29" t="s">
        <v>322</v>
      </c>
      <c r="D693" s="29" t="s">
        <v>1</v>
      </c>
      <c r="E693">
        <v>75</v>
      </c>
      <c r="F693">
        <v>35</v>
      </c>
      <c r="G693">
        <v>78</v>
      </c>
      <c r="H693">
        <v>174</v>
      </c>
      <c r="I693">
        <v>40</v>
      </c>
      <c r="J693">
        <v>21</v>
      </c>
      <c r="K693">
        <v>6227</v>
      </c>
      <c r="L693">
        <v>1241</v>
      </c>
    </row>
    <row r="694" spans="1:12" hidden="1" x14ac:dyDescent="0.25">
      <c r="A694" s="29" t="s">
        <v>863</v>
      </c>
      <c r="B694" s="29" t="s">
        <v>442</v>
      </c>
      <c r="C694" s="29" t="s">
        <v>322</v>
      </c>
      <c r="D694" s="29" t="s">
        <v>1</v>
      </c>
      <c r="E694">
        <v>80</v>
      </c>
      <c r="F694">
        <v>35</v>
      </c>
      <c r="G694">
        <v>41</v>
      </c>
      <c r="H694">
        <v>80</v>
      </c>
      <c r="I694">
        <v>31</v>
      </c>
      <c r="J694">
        <v>24</v>
      </c>
      <c r="K694">
        <v>8237</v>
      </c>
      <c r="L694">
        <v>1216</v>
      </c>
    </row>
    <row r="695" spans="1:12" x14ac:dyDescent="0.25">
      <c r="A695" s="29" t="s">
        <v>204</v>
      </c>
      <c r="B695" s="29" t="s">
        <v>36</v>
      </c>
      <c r="C695" s="29" t="s">
        <v>322</v>
      </c>
      <c r="D695" s="29" t="s">
        <v>1</v>
      </c>
      <c r="E695">
        <v>56</v>
      </c>
      <c r="F695">
        <v>35</v>
      </c>
      <c r="G695">
        <v>6</v>
      </c>
      <c r="H695">
        <v>80</v>
      </c>
      <c r="I695">
        <v>48</v>
      </c>
      <c r="J695">
        <v>34</v>
      </c>
      <c r="K695">
        <v>3732</v>
      </c>
      <c r="L695">
        <v>952</v>
      </c>
    </row>
    <row r="696" spans="1:12" x14ac:dyDescent="0.25">
      <c r="A696" s="29" t="s">
        <v>81</v>
      </c>
      <c r="B696" s="29" t="s">
        <v>33</v>
      </c>
      <c r="C696" s="29" t="s">
        <v>322</v>
      </c>
      <c r="D696" s="29" t="s">
        <v>1</v>
      </c>
      <c r="E696">
        <v>71</v>
      </c>
      <c r="F696">
        <v>34</v>
      </c>
      <c r="G696">
        <v>28</v>
      </c>
      <c r="H696">
        <v>51</v>
      </c>
      <c r="I696">
        <v>42</v>
      </c>
      <c r="J696">
        <v>58</v>
      </c>
      <c r="K696">
        <v>6938</v>
      </c>
      <c r="L696">
        <v>1211</v>
      </c>
    </row>
    <row r="697" spans="1:12" x14ac:dyDescent="0.25">
      <c r="A697" s="29" t="s">
        <v>146</v>
      </c>
      <c r="B697" s="29" t="s">
        <v>38</v>
      </c>
      <c r="C697" s="29" t="s">
        <v>322</v>
      </c>
      <c r="D697" s="29" t="s">
        <v>1</v>
      </c>
      <c r="E697">
        <v>82</v>
      </c>
      <c r="F697">
        <v>34</v>
      </c>
      <c r="G697">
        <v>34</v>
      </c>
      <c r="H697">
        <v>67</v>
      </c>
      <c r="I697">
        <v>29</v>
      </c>
      <c r="J697">
        <v>45</v>
      </c>
      <c r="K697">
        <v>103</v>
      </c>
      <c r="L697">
        <v>1334</v>
      </c>
    </row>
    <row r="698" spans="1:12" x14ac:dyDescent="0.25">
      <c r="A698" s="29" t="s">
        <v>341</v>
      </c>
      <c r="B698" s="29" t="s">
        <v>33</v>
      </c>
      <c r="C698" s="29" t="s">
        <v>322</v>
      </c>
      <c r="D698" s="29" t="s">
        <v>1</v>
      </c>
      <c r="E698">
        <v>81</v>
      </c>
      <c r="F698">
        <v>34</v>
      </c>
      <c r="G698">
        <v>24</v>
      </c>
      <c r="H698">
        <v>15</v>
      </c>
      <c r="I698">
        <v>41</v>
      </c>
      <c r="J698">
        <v>32</v>
      </c>
      <c r="K698">
        <v>6797</v>
      </c>
      <c r="L698">
        <v>1371</v>
      </c>
    </row>
    <row r="699" spans="1:12" hidden="1" x14ac:dyDescent="0.25">
      <c r="A699" s="29" t="s">
        <v>864</v>
      </c>
      <c r="B699" s="29" t="s">
        <v>442</v>
      </c>
      <c r="C699" s="29" t="s">
        <v>322</v>
      </c>
      <c r="D699" s="29" t="s">
        <v>1</v>
      </c>
      <c r="E699">
        <v>79</v>
      </c>
      <c r="F699">
        <v>34</v>
      </c>
      <c r="G699">
        <v>50</v>
      </c>
      <c r="H699">
        <v>145</v>
      </c>
      <c r="I699">
        <v>38</v>
      </c>
      <c r="J699">
        <v>47</v>
      </c>
      <c r="K699">
        <v>11954</v>
      </c>
      <c r="L699">
        <v>1254</v>
      </c>
    </row>
    <row r="700" spans="1:12" x14ac:dyDescent="0.25">
      <c r="A700" s="29" t="s">
        <v>77</v>
      </c>
      <c r="B700" s="29" t="s">
        <v>38</v>
      </c>
      <c r="C700" s="29" t="s">
        <v>322</v>
      </c>
      <c r="D700" s="29" t="s">
        <v>1</v>
      </c>
      <c r="E700">
        <v>82</v>
      </c>
      <c r="F700">
        <v>34</v>
      </c>
      <c r="G700">
        <v>80</v>
      </c>
      <c r="H700">
        <v>254</v>
      </c>
      <c r="I700">
        <v>25</v>
      </c>
      <c r="J700">
        <v>29</v>
      </c>
      <c r="K700">
        <v>79</v>
      </c>
      <c r="L700">
        <v>1309</v>
      </c>
    </row>
    <row r="701" spans="1:12" hidden="1" x14ac:dyDescent="0.25">
      <c r="A701" s="29" t="s">
        <v>865</v>
      </c>
      <c r="B701" s="29" t="s">
        <v>442</v>
      </c>
      <c r="C701" s="29" t="s">
        <v>322</v>
      </c>
      <c r="D701" s="29" t="s">
        <v>1</v>
      </c>
      <c r="E701">
        <v>76</v>
      </c>
      <c r="F701">
        <v>32</v>
      </c>
      <c r="G701">
        <v>84</v>
      </c>
      <c r="H701">
        <v>75</v>
      </c>
      <c r="I701">
        <v>22</v>
      </c>
      <c r="J701">
        <v>24</v>
      </c>
      <c r="K701">
        <v>34</v>
      </c>
      <c r="L701">
        <v>947</v>
      </c>
    </row>
    <row r="702" spans="1:12" x14ac:dyDescent="0.25">
      <c r="A702" s="29" t="s">
        <v>121</v>
      </c>
      <c r="B702" s="29" t="s">
        <v>31</v>
      </c>
      <c r="C702" s="29" t="s">
        <v>322</v>
      </c>
      <c r="D702" s="29" t="s">
        <v>1</v>
      </c>
      <c r="E702">
        <v>63</v>
      </c>
      <c r="F702">
        <v>32</v>
      </c>
      <c r="G702">
        <v>36</v>
      </c>
      <c r="H702">
        <v>58</v>
      </c>
      <c r="I702">
        <v>20</v>
      </c>
      <c r="J702">
        <v>26</v>
      </c>
      <c r="K702">
        <v>238</v>
      </c>
      <c r="L702">
        <v>945</v>
      </c>
    </row>
    <row r="703" spans="1:12" x14ac:dyDescent="0.25">
      <c r="A703" s="29" t="s">
        <v>261</v>
      </c>
      <c r="B703" s="29" t="s">
        <v>33</v>
      </c>
      <c r="C703" s="29" t="s">
        <v>322</v>
      </c>
      <c r="D703" s="29" t="s">
        <v>1</v>
      </c>
      <c r="E703">
        <v>66</v>
      </c>
      <c r="F703">
        <v>32</v>
      </c>
      <c r="G703">
        <v>26</v>
      </c>
      <c r="H703">
        <v>28</v>
      </c>
      <c r="I703">
        <v>28</v>
      </c>
      <c r="J703">
        <v>46</v>
      </c>
      <c r="K703">
        <v>108</v>
      </c>
      <c r="L703">
        <v>988</v>
      </c>
    </row>
    <row r="704" spans="1:12" x14ac:dyDescent="0.25">
      <c r="A704" s="29" t="s">
        <v>158</v>
      </c>
      <c r="B704" s="29" t="s">
        <v>36</v>
      </c>
      <c r="C704" s="29" t="s">
        <v>322</v>
      </c>
      <c r="D704" s="29" t="s">
        <v>1</v>
      </c>
      <c r="E704">
        <v>75</v>
      </c>
      <c r="F704">
        <v>32</v>
      </c>
      <c r="G704">
        <v>39</v>
      </c>
      <c r="H704">
        <v>205</v>
      </c>
      <c r="I704">
        <v>83</v>
      </c>
      <c r="J704">
        <v>34</v>
      </c>
      <c r="K704">
        <v>4099</v>
      </c>
      <c r="L704">
        <v>1235</v>
      </c>
    </row>
    <row r="705" spans="1:12" hidden="1" x14ac:dyDescent="0.25">
      <c r="A705" s="29" t="s">
        <v>866</v>
      </c>
      <c r="B705" s="29" t="s">
        <v>442</v>
      </c>
      <c r="C705" s="29" t="s">
        <v>322</v>
      </c>
      <c r="D705" s="29" t="s">
        <v>1</v>
      </c>
      <c r="E705">
        <v>75</v>
      </c>
      <c r="F705">
        <v>31</v>
      </c>
      <c r="G705">
        <v>39</v>
      </c>
      <c r="H705">
        <v>131</v>
      </c>
      <c r="I705">
        <v>36</v>
      </c>
      <c r="J705">
        <v>38</v>
      </c>
      <c r="K705">
        <v>9040</v>
      </c>
      <c r="L705">
        <v>1167</v>
      </c>
    </row>
    <row r="706" spans="1:12" hidden="1" x14ac:dyDescent="0.25">
      <c r="A706" s="29" t="s">
        <v>867</v>
      </c>
      <c r="B706" s="29" t="s">
        <v>442</v>
      </c>
      <c r="C706" s="29" t="s">
        <v>322</v>
      </c>
      <c r="D706" s="29" t="s">
        <v>1</v>
      </c>
      <c r="E706">
        <v>81</v>
      </c>
      <c r="F706">
        <v>31</v>
      </c>
      <c r="G706">
        <v>50</v>
      </c>
      <c r="H706">
        <v>127</v>
      </c>
      <c r="I706">
        <v>45</v>
      </c>
      <c r="J706">
        <v>21</v>
      </c>
      <c r="K706">
        <v>5572</v>
      </c>
      <c r="L706">
        <v>1387</v>
      </c>
    </row>
    <row r="707" spans="1:12" hidden="1" x14ac:dyDescent="0.25">
      <c r="A707" s="29" t="s">
        <v>868</v>
      </c>
      <c r="B707" s="29" t="s">
        <v>442</v>
      </c>
      <c r="C707" s="29" t="s">
        <v>322</v>
      </c>
      <c r="D707" s="29" t="s">
        <v>1</v>
      </c>
      <c r="E707">
        <v>81</v>
      </c>
      <c r="F707">
        <v>31</v>
      </c>
      <c r="G707">
        <v>28</v>
      </c>
      <c r="H707">
        <v>112</v>
      </c>
      <c r="I707">
        <v>36</v>
      </c>
      <c r="J707">
        <v>46</v>
      </c>
      <c r="K707">
        <v>12333</v>
      </c>
      <c r="L707">
        <v>1291</v>
      </c>
    </row>
    <row r="708" spans="1:12" x14ac:dyDescent="0.25">
      <c r="A708" s="29" t="s">
        <v>287</v>
      </c>
      <c r="B708" s="29" t="s">
        <v>42</v>
      </c>
      <c r="C708" s="29" t="s">
        <v>322</v>
      </c>
      <c r="D708" s="29" t="s">
        <v>1</v>
      </c>
      <c r="E708">
        <v>79</v>
      </c>
      <c r="F708">
        <v>30</v>
      </c>
      <c r="G708">
        <v>10</v>
      </c>
      <c r="H708">
        <v>29</v>
      </c>
      <c r="I708">
        <v>31</v>
      </c>
      <c r="J708">
        <v>36</v>
      </c>
      <c r="K708">
        <v>69</v>
      </c>
      <c r="L708">
        <v>1102</v>
      </c>
    </row>
    <row r="709" spans="1:12" x14ac:dyDescent="0.25">
      <c r="A709" s="29" t="s">
        <v>351</v>
      </c>
      <c r="B709" s="29" t="s">
        <v>38</v>
      </c>
      <c r="C709" s="29" t="s">
        <v>322</v>
      </c>
      <c r="D709" s="29" t="s">
        <v>1</v>
      </c>
      <c r="E709">
        <v>74</v>
      </c>
      <c r="F709">
        <v>30</v>
      </c>
      <c r="G709">
        <v>28</v>
      </c>
      <c r="H709">
        <v>83</v>
      </c>
      <c r="I709">
        <v>34</v>
      </c>
      <c r="J709">
        <v>16</v>
      </c>
      <c r="K709">
        <v>87</v>
      </c>
      <c r="L709">
        <v>1074</v>
      </c>
    </row>
    <row r="710" spans="1:12" hidden="1" x14ac:dyDescent="0.25">
      <c r="A710" s="29" t="s">
        <v>869</v>
      </c>
      <c r="B710" s="29" t="s">
        <v>442</v>
      </c>
      <c r="C710" s="29" t="s">
        <v>322</v>
      </c>
      <c r="D710" s="29" t="s">
        <v>1</v>
      </c>
      <c r="E710">
        <v>80</v>
      </c>
      <c r="F710">
        <v>30</v>
      </c>
      <c r="G710">
        <v>22</v>
      </c>
      <c r="H710">
        <v>137</v>
      </c>
      <c r="I710">
        <v>17</v>
      </c>
      <c r="J710">
        <v>38</v>
      </c>
      <c r="K710">
        <v>5764</v>
      </c>
      <c r="L710">
        <v>1160</v>
      </c>
    </row>
    <row r="711" spans="1:12" hidden="1" x14ac:dyDescent="0.25">
      <c r="A711" s="29" t="s">
        <v>870</v>
      </c>
      <c r="B711" s="29" t="s">
        <v>442</v>
      </c>
      <c r="C711" s="29" t="s">
        <v>322</v>
      </c>
      <c r="D711" s="29" t="s">
        <v>1</v>
      </c>
      <c r="E711">
        <v>72</v>
      </c>
      <c r="F711">
        <v>30</v>
      </c>
      <c r="G711">
        <v>38</v>
      </c>
      <c r="H711">
        <v>126</v>
      </c>
      <c r="I711">
        <v>38</v>
      </c>
      <c r="J711">
        <v>37</v>
      </c>
      <c r="K711">
        <v>18</v>
      </c>
      <c r="L711">
        <v>1010</v>
      </c>
    </row>
    <row r="712" spans="1:12" x14ac:dyDescent="0.25">
      <c r="A712" s="29" t="s">
        <v>132</v>
      </c>
      <c r="B712" s="29" t="s">
        <v>36</v>
      </c>
      <c r="C712" s="29" t="s">
        <v>322</v>
      </c>
      <c r="D712" s="29" t="s">
        <v>1</v>
      </c>
      <c r="E712">
        <v>53</v>
      </c>
      <c r="F712">
        <v>29</v>
      </c>
      <c r="G712">
        <v>20</v>
      </c>
      <c r="H712">
        <v>19</v>
      </c>
      <c r="I712">
        <v>29</v>
      </c>
      <c r="J712">
        <v>19</v>
      </c>
      <c r="K712">
        <v>24</v>
      </c>
      <c r="L712">
        <v>827</v>
      </c>
    </row>
    <row r="713" spans="1:12" hidden="1" x14ac:dyDescent="0.25">
      <c r="A713" s="29" t="s">
        <v>871</v>
      </c>
      <c r="B713" s="29" t="s">
        <v>442</v>
      </c>
      <c r="C713" s="29" t="s">
        <v>322</v>
      </c>
      <c r="D713" s="29" t="s">
        <v>1</v>
      </c>
      <c r="E713">
        <v>76</v>
      </c>
      <c r="F713">
        <v>29</v>
      </c>
      <c r="G713">
        <v>33</v>
      </c>
      <c r="H713">
        <v>120</v>
      </c>
      <c r="I713">
        <v>22</v>
      </c>
      <c r="J713">
        <v>20</v>
      </c>
      <c r="K713">
        <v>90</v>
      </c>
      <c r="L713">
        <v>1023</v>
      </c>
    </row>
    <row r="714" spans="1:12" hidden="1" x14ac:dyDescent="0.25">
      <c r="A714" s="29" t="s">
        <v>872</v>
      </c>
      <c r="B714" s="29" t="s">
        <v>442</v>
      </c>
      <c r="C714" s="29" t="s">
        <v>322</v>
      </c>
      <c r="D714" s="29" t="s">
        <v>1</v>
      </c>
      <c r="E714">
        <v>82</v>
      </c>
      <c r="F714">
        <v>29</v>
      </c>
      <c r="G714">
        <v>35</v>
      </c>
      <c r="H714">
        <v>131</v>
      </c>
      <c r="I714">
        <v>30</v>
      </c>
      <c r="J714">
        <v>38</v>
      </c>
      <c r="K714">
        <v>3199</v>
      </c>
      <c r="L714">
        <v>980</v>
      </c>
    </row>
    <row r="715" spans="1:12" x14ac:dyDescent="0.25">
      <c r="A715" s="29" t="s">
        <v>87</v>
      </c>
      <c r="B715" s="29" t="s">
        <v>33</v>
      </c>
      <c r="C715" s="29" t="s">
        <v>322</v>
      </c>
      <c r="D715" s="29" t="s">
        <v>1</v>
      </c>
      <c r="E715">
        <v>73</v>
      </c>
      <c r="F715">
        <v>29</v>
      </c>
      <c r="G715">
        <v>24</v>
      </c>
      <c r="H715">
        <v>76</v>
      </c>
      <c r="I715">
        <v>40</v>
      </c>
      <c r="J715">
        <v>29</v>
      </c>
      <c r="K715">
        <v>5449</v>
      </c>
      <c r="L715">
        <v>1160</v>
      </c>
    </row>
    <row r="716" spans="1:12" hidden="1" x14ac:dyDescent="0.25">
      <c r="A716" s="29" t="s">
        <v>873</v>
      </c>
      <c r="B716" s="29" t="s">
        <v>442</v>
      </c>
      <c r="C716" s="29" t="s">
        <v>322</v>
      </c>
      <c r="D716" s="29" t="s">
        <v>1</v>
      </c>
      <c r="E716">
        <v>66</v>
      </c>
      <c r="F716">
        <v>29</v>
      </c>
      <c r="G716">
        <v>18</v>
      </c>
      <c r="H716">
        <v>43</v>
      </c>
      <c r="I716">
        <v>32</v>
      </c>
      <c r="J716">
        <v>22</v>
      </c>
      <c r="K716">
        <v>1067</v>
      </c>
      <c r="L716">
        <v>909</v>
      </c>
    </row>
    <row r="717" spans="1:12" x14ac:dyDescent="0.25">
      <c r="A717" s="29" t="s">
        <v>277</v>
      </c>
      <c r="B717" s="29" t="s">
        <v>42</v>
      </c>
      <c r="C717" s="29" t="s">
        <v>322</v>
      </c>
      <c r="D717" s="29" t="s">
        <v>1</v>
      </c>
      <c r="E717">
        <v>79</v>
      </c>
      <c r="F717">
        <v>28</v>
      </c>
      <c r="G717">
        <v>20</v>
      </c>
      <c r="H717">
        <v>83</v>
      </c>
      <c r="I717">
        <v>34</v>
      </c>
      <c r="J717">
        <v>46</v>
      </c>
      <c r="K717">
        <v>791</v>
      </c>
      <c r="L717">
        <v>1132</v>
      </c>
    </row>
    <row r="718" spans="1:12" x14ac:dyDescent="0.25">
      <c r="A718" s="29" t="s">
        <v>345</v>
      </c>
      <c r="B718" s="29" t="s">
        <v>33</v>
      </c>
      <c r="C718" s="29" t="s">
        <v>322</v>
      </c>
      <c r="D718" s="29" t="s">
        <v>1</v>
      </c>
      <c r="E718">
        <v>73</v>
      </c>
      <c r="F718">
        <v>27</v>
      </c>
      <c r="G718">
        <v>12</v>
      </c>
      <c r="H718">
        <v>31</v>
      </c>
      <c r="I718">
        <v>16</v>
      </c>
      <c r="J718">
        <v>28</v>
      </c>
      <c r="K718">
        <v>16</v>
      </c>
      <c r="L718">
        <v>912</v>
      </c>
    </row>
    <row r="719" spans="1:12" x14ac:dyDescent="0.25">
      <c r="A719" s="29" t="s">
        <v>296</v>
      </c>
      <c r="B719" s="29" t="s">
        <v>33</v>
      </c>
      <c r="C719" s="29" t="s">
        <v>322</v>
      </c>
      <c r="D719" s="29" t="s">
        <v>1</v>
      </c>
      <c r="E719">
        <v>76</v>
      </c>
      <c r="F719">
        <v>27</v>
      </c>
      <c r="G719">
        <v>72</v>
      </c>
      <c r="H719">
        <v>221</v>
      </c>
      <c r="I719">
        <v>27</v>
      </c>
      <c r="J719">
        <v>10</v>
      </c>
      <c r="K719">
        <v>1573</v>
      </c>
      <c r="L719">
        <v>1002</v>
      </c>
    </row>
    <row r="720" spans="1:12" hidden="1" x14ac:dyDescent="0.25">
      <c r="A720" s="29" t="s">
        <v>874</v>
      </c>
      <c r="B720" s="29" t="s">
        <v>442</v>
      </c>
      <c r="C720" s="29" t="s">
        <v>322</v>
      </c>
      <c r="D720" s="29" t="s">
        <v>1</v>
      </c>
      <c r="E720">
        <v>74</v>
      </c>
      <c r="F720">
        <v>26</v>
      </c>
      <c r="G720">
        <v>14</v>
      </c>
      <c r="H720">
        <v>27</v>
      </c>
      <c r="I720">
        <v>56</v>
      </c>
      <c r="J720">
        <v>21</v>
      </c>
      <c r="K720">
        <v>10117</v>
      </c>
      <c r="L720">
        <v>1103</v>
      </c>
    </row>
    <row r="721" spans="1:12" hidden="1" x14ac:dyDescent="0.25">
      <c r="A721" s="29" t="s">
        <v>875</v>
      </c>
      <c r="B721" s="29" t="s">
        <v>442</v>
      </c>
      <c r="C721" s="29" t="s">
        <v>322</v>
      </c>
      <c r="D721" s="29" t="s">
        <v>1</v>
      </c>
      <c r="E721">
        <v>59</v>
      </c>
      <c r="F721">
        <v>26</v>
      </c>
      <c r="G721">
        <v>20</v>
      </c>
      <c r="H721">
        <v>35</v>
      </c>
      <c r="I721">
        <v>58</v>
      </c>
      <c r="J721">
        <v>35</v>
      </c>
      <c r="K721">
        <v>9898</v>
      </c>
      <c r="L721">
        <v>851</v>
      </c>
    </row>
    <row r="722" spans="1:12" x14ac:dyDescent="0.25">
      <c r="A722" s="29" t="s">
        <v>286</v>
      </c>
      <c r="B722" s="29" t="s">
        <v>38</v>
      </c>
      <c r="C722" s="29" t="s">
        <v>322</v>
      </c>
      <c r="D722" s="29" t="s">
        <v>1</v>
      </c>
      <c r="E722">
        <v>82</v>
      </c>
      <c r="F722">
        <v>26</v>
      </c>
      <c r="G722">
        <v>59</v>
      </c>
      <c r="H722">
        <v>140</v>
      </c>
      <c r="I722">
        <v>34</v>
      </c>
      <c r="J722">
        <v>54</v>
      </c>
      <c r="K722">
        <v>3477</v>
      </c>
      <c r="L722">
        <v>1181</v>
      </c>
    </row>
    <row r="723" spans="1:12" x14ac:dyDescent="0.25">
      <c r="A723" s="29" t="s">
        <v>355</v>
      </c>
      <c r="B723" s="29" t="s">
        <v>42</v>
      </c>
      <c r="C723" s="29" t="s">
        <v>322</v>
      </c>
      <c r="D723" s="29" t="s">
        <v>1</v>
      </c>
      <c r="E723">
        <v>69</v>
      </c>
      <c r="F723">
        <v>25</v>
      </c>
      <c r="G723">
        <v>30</v>
      </c>
      <c r="H723">
        <v>70</v>
      </c>
      <c r="I723">
        <v>22</v>
      </c>
      <c r="J723">
        <v>37</v>
      </c>
      <c r="K723">
        <v>4341</v>
      </c>
      <c r="L723">
        <v>992</v>
      </c>
    </row>
    <row r="724" spans="1:12" hidden="1" x14ac:dyDescent="0.25">
      <c r="A724" s="29" t="s">
        <v>876</v>
      </c>
      <c r="B724" s="29" t="s">
        <v>442</v>
      </c>
      <c r="C724" s="29" t="s">
        <v>322</v>
      </c>
      <c r="D724" s="29" t="s">
        <v>1</v>
      </c>
      <c r="E724">
        <v>48</v>
      </c>
      <c r="F724">
        <v>25</v>
      </c>
      <c r="G724">
        <v>14</v>
      </c>
      <c r="H724">
        <v>19</v>
      </c>
      <c r="I724">
        <v>23</v>
      </c>
      <c r="J724">
        <v>20</v>
      </c>
      <c r="K724">
        <v>772</v>
      </c>
      <c r="L724">
        <v>669</v>
      </c>
    </row>
    <row r="725" spans="1:12" hidden="1" x14ac:dyDescent="0.25">
      <c r="A725" s="29" t="s">
        <v>877</v>
      </c>
      <c r="B725" s="29" t="s">
        <v>442</v>
      </c>
      <c r="C725" s="29" t="s">
        <v>322</v>
      </c>
      <c r="D725" s="29" t="s">
        <v>1</v>
      </c>
      <c r="E725">
        <v>50</v>
      </c>
      <c r="F725">
        <v>25</v>
      </c>
      <c r="G725">
        <v>10</v>
      </c>
      <c r="H725">
        <v>26</v>
      </c>
      <c r="I725">
        <v>17</v>
      </c>
      <c r="J725">
        <v>27</v>
      </c>
      <c r="K725">
        <v>5</v>
      </c>
      <c r="L725">
        <v>691</v>
      </c>
    </row>
    <row r="726" spans="1:12" x14ac:dyDescent="0.25">
      <c r="A726" s="29" t="s">
        <v>417</v>
      </c>
      <c r="B726" s="29" t="s">
        <v>38</v>
      </c>
      <c r="C726" s="29" t="s">
        <v>322</v>
      </c>
      <c r="D726" s="29" t="s">
        <v>1</v>
      </c>
      <c r="E726">
        <v>42</v>
      </c>
      <c r="F726">
        <v>24</v>
      </c>
      <c r="G726">
        <v>14</v>
      </c>
      <c r="H726">
        <v>26</v>
      </c>
      <c r="I726">
        <v>37</v>
      </c>
      <c r="J726">
        <v>15</v>
      </c>
      <c r="K726">
        <v>1731</v>
      </c>
      <c r="L726">
        <v>717</v>
      </c>
    </row>
    <row r="727" spans="1:12" hidden="1" x14ac:dyDescent="0.25">
      <c r="A727" s="29" t="s">
        <v>878</v>
      </c>
      <c r="B727" s="29" t="s">
        <v>442</v>
      </c>
      <c r="C727" s="29" t="s">
        <v>322</v>
      </c>
      <c r="D727" s="29" t="s">
        <v>1</v>
      </c>
      <c r="E727">
        <v>62</v>
      </c>
      <c r="F727">
        <v>24</v>
      </c>
      <c r="G727">
        <v>82</v>
      </c>
      <c r="H727">
        <v>82</v>
      </c>
      <c r="I727">
        <v>25</v>
      </c>
      <c r="J727">
        <v>14</v>
      </c>
      <c r="K727">
        <v>34</v>
      </c>
      <c r="L727">
        <v>745</v>
      </c>
    </row>
    <row r="728" spans="1:12" hidden="1" x14ac:dyDescent="0.25">
      <c r="A728" s="29" t="s">
        <v>879</v>
      </c>
      <c r="B728" s="29" t="s">
        <v>442</v>
      </c>
      <c r="C728" s="29" t="s">
        <v>322</v>
      </c>
      <c r="D728" s="29" t="s">
        <v>1</v>
      </c>
      <c r="E728">
        <v>69</v>
      </c>
      <c r="F728">
        <v>24</v>
      </c>
      <c r="G728">
        <v>33</v>
      </c>
      <c r="H728">
        <v>61</v>
      </c>
      <c r="I728">
        <v>35</v>
      </c>
      <c r="J728">
        <v>28</v>
      </c>
      <c r="K728">
        <v>6350</v>
      </c>
      <c r="L728">
        <v>923</v>
      </c>
    </row>
    <row r="729" spans="1:12" x14ac:dyDescent="0.25">
      <c r="A729" s="29" t="s">
        <v>412</v>
      </c>
      <c r="B729" s="29" t="s">
        <v>33</v>
      </c>
      <c r="C729" s="29" t="s">
        <v>322</v>
      </c>
      <c r="D729" s="29" t="s">
        <v>1</v>
      </c>
      <c r="E729">
        <v>48</v>
      </c>
      <c r="F729">
        <v>24</v>
      </c>
      <c r="G729">
        <v>39</v>
      </c>
      <c r="H729">
        <v>53</v>
      </c>
      <c r="I729">
        <v>38</v>
      </c>
      <c r="J729">
        <v>13</v>
      </c>
      <c r="K729">
        <v>313</v>
      </c>
      <c r="L729">
        <v>691</v>
      </c>
    </row>
    <row r="730" spans="1:12" x14ac:dyDescent="0.25">
      <c r="A730" s="29" t="s">
        <v>364</v>
      </c>
      <c r="B730" s="29" t="s">
        <v>31</v>
      </c>
      <c r="C730" s="29" t="s">
        <v>322</v>
      </c>
      <c r="D730" s="29" t="s">
        <v>1</v>
      </c>
      <c r="E730">
        <v>69</v>
      </c>
      <c r="F730">
        <v>23</v>
      </c>
      <c r="G730">
        <v>20</v>
      </c>
      <c r="H730">
        <v>45</v>
      </c>
      <c r="I730">
        <v>65</v>
      </c>
      <c r="J730">
        <v>16</v>
      </c>
      <c r="K730">
        <v>5803</v>
      </c>
      <c r="L730">
        <v>1104</v>
      </c>
    </row>
    <row r="731" spans="1:12" hidden="1" x14ac:dyDescent="0.25">
      <c r="A731" s="29" t="s">
        <v>880</v>
      </c>
      <c r="B731" s="29" t="s">
        <v>442</v>
      </c>
      <c r="C731" s="29" t="s">
        <v>322</v>
      </c>
      <c r="D731" s="29" t="s">
        <v>1</v>
      </c>
      <c r="E731">
        <v>50</v>
      </c>
      <c r="F731">
        <v>23</v>
      </c>
      <c r="G731">
        <v>4</v>
      </c>
      <c r="H731">
        <v>7</v>
      </c>
      <c r="I731">
        <v>30</v>
      </c>
      <c r="J731">
        <v>25</v>
      </c>
      <c r="K731">
        <v>6886</v>
      </c>
      <c r="L731">
        <v>813</v>
      </c>
    </row>
    <row r="732" spans="1:12" hidden="1" x14ac:dyDescent="0.25">
      <c r="A732" s="29" t="s">
        <v>881</v>
      </c>
      <c r="B732" s="29" t="s">
        <v>442</v>
      </c>
      <c r="C732" s="29" t="s">
        <v>322</v>
      </c>
      <c r="D732" s="29" t="s">
        <v>1</v>
      </c>
      <c r="E732">
        <v>77</v>
      </c>
      <c r="F732">
        <v>23</v>
      </c>
      <c r="G732">
        <v>72</v>
      </c>
      <c r="H732">
        <v>185</v>
      </c>
      <c r="I732">
        <v>44</v>
      </c>
      <c r="J732">
        <v>20</v>
      </c>
      <c r="K732">
        <v>19</v>
      </c>
      <c r="L732">
        <v>836</v>
      </c>
    </row>
    <row r="733" spans="1:12" hidden="1" x14ac:dyDescent="0.25">
      <c r="A733" s="29" t="s">
        <v>882</v>
      </c>
      <c r="B733" s="29" t="s">
        <v>442</v>
      </c>
      <c r="C733" s="29" t="s">
        <v>322</v>
      </c>
      <c r="D733" s="29" t="s">
        <v>1</v>
      </c>
      <c r="E733">
        <v>81</v>
      </c>
      <c r="F733">
        <v>23</v>
      </c>
      <c r="G733">
        <v>27</v>
      </c>
      <c r="H733">
        <v>27</v>
      </c>
      <c r="I733">
        <v>53</v>
      </c>
      <c r="J733">
        <v>23</v>
      </c>
      <c r="K733">
        <v>8809</v>
      </c>
      <c r="L733">
        <v>1099</v>
      </c>
    </row>
    <row r="734" spans="1:12" x14ac:dyDescent="0.25">
      <c r="A734" s="29" t="s">
        <v>342</v>
      </c>
      <c r="B734" s="29" t="s">
        <v>38</v>
      </c>
      <c r="C734" s="29" t="s">
        <v>322</v>
      </c>
      <c r="D734" s="29" t="s">
        <v>1</v>
      </c>
      <c r="E734">
        <v>55</v>
      </c>
      <c r="F734">
        <v>22</v>
      </c>
      <c r="G734">
        <v>10</v>
      </c>
      <c r="H734">
        <v>28</v>
      </c>
      <c r="I734">
        <v>11</v>
      </c>
      <c r="J734">
        <v>14</v>
      </c>
      <c r="K734">
        <v>0</v>
      </c>
      <c r="L734">
        <v>641</v>
      </c>
    </row>
    <row r="735" spans="1:12" hidden="1" x14ac:dyDescent="0.25">
      <c r="A735" s="29" t="s">
        <v>883</v>
      </c>
      <c r="B735" s="29" t="s">
        <v>442</v>
      </c>
      <c r="C735" s="29" t="s">
        <v>322</v>
      </c>
      <c r="D735" s="29" t="s">
        <v>1</v>
      </c>
      <c r="E735">
        <v>76</v>
      </c>
      <c r="F735">
        <v>22</v>
      </c>
      <c r="G735">
        <v>28</v>
      </c>
      <c r="H735">
        <v>90</v>
      </c>
      <c r="I735">
        <v>50</v>
      </c>
      <c r="J735">
        <v>28</v>
      </c>
      <c r="K735">
        <v>4895</v>
      </c>
      <c r="L735">
        <v>1007</v>
      </c>
    </row>
    <row r="736" spans="1:12" x14ac:dyDescent="0.25">
      <c r="A736" s="29" t="s">
        <v>375</v>
      </c>
      <c r="B736" s="29" t="s">
        <v>38</v>
      </c>
      <c r="C736" s="29" t="s">
        <v>322</v>
      </c>
      <c r="D736" s="29" t="s">
        <v>1</v>
      </c>
      <c r="E736">
        <v>65</v>
      </c>
      <c r="F736">
        <v>22</v>
      </c>
      <c r="G736">
        <v>26</v>
      </c>
      <c r="H736">
        <v>33</v>
      </c>
      <c r="I736">
        <v>26</v>
      </c>
      <c r="J736">
        <v>22</v>
      </c>
      <c r="K736">
        <v>958</v>
      </c>
      <c r="L736">
        <v>951</v>
      </c>
    </row>
    <row r="737" spans="1:12" x14ac:dyDescent="0.25">
      <c r="A737" s="29" t="s">
        <v>334</v>
      </c>
      <c r="B737" s="29" t="s">
        <v>42</v>
      </c>
      <c r="C737" s="29" t="s">
        <v>322</v>
      </c>
      <c r="D737" s="29" t="s">
        <v>1</v>
      </c>
      <c r="E737">
        <v>50</v>
      </c>
      <c r="F737">
        <v>22</v>
      </c>
      <c r="G737">
        <v>10</v>
      </c>
      <c r="H737">
        <v>38</v>
      </c>
      <c r="I737">
        <v>18</v>
      </c>
      <c r="J737">
        <v>22</v>
      </c>
      <c r="K737">
        <v>293</v>
      </c>
      <c r="L737">
        <v>724</v>
      </c>
    </row>
    <row r="738" spans="1:12" hidden="1" x14ac:dyDescent="0.25">
      <c r="A738" s="29" t="s">
        <v>884</v>
      </c>
      <c r="B738" s="29" t="s">
        <v>442</v>
      </c>
      <c r="C738" s="29" t="s">
        <v>322</v>
      </c>
      <c r="D738" s="29" t="s">
        <v>1</v>
      </c>
      <c r="E738">
        <v>73</v>
      </c>
      <c r="F738">
        <v>22</v>
      </c>
      <c r="G738">
        <v>12</v>
      </c>
      <c r="H738">
        <v>51</v>
      </c>
      <c r="I738">
        <v>33</v>
      </c>
      <c r="J738">
        <v>30</v>
      </c>
      <c r="K738">
        <v>15</v>
      </c>
      <c r="L738">
        <v>874</v>
      </c>
    </row>
    <row r="739" spans="1:12" hidden="1" x14ac:dyDescent="0.25">
      <c r="A739" s="29" t="s">
        <v>885</v>
      </c>
      <c r="B739" s="29" t="s">
        <v>442</v>
      </c>
      <c r="C739" s="29" t="s">
        <v>322</v>
      </c>
      <c r="D739" s="29" t="s">
        <v>1</v>
      </c>
      <c r="E739">
        <v>81</v>
      </c>
      <c r="F739">
        <v>22</v>
      </c>
      <c r="G739">
        <v>10</v>
      </c>
      <c r="H739">
        <v>55</v>
      </c>
      <c r="I739">
        <v>93</v>
      </c>
      <c r="J739">
        <v>24</v>
      </c>
      <c r="K739">
        <v>9940</v>
      </c>
      <c r="L739">
        <v>1138</v>
      </c>
    </row>
    <row r="740" spans="1:12" hidden="1" x14ac:dyDescent="0.25">
      <c r="A740" s="29" t="s">
        <v>886</v>
      </c>
      <c r="B740" s="29" t="s">
        <v>442</v>
      </c>
      <c r="C740" s="29" t="s">
        <v>322</v>
      </c>
      <c r="D740" s="29" t="s">
        <v>1</v>
      </c>
      <c r="E740">
        <v>58</v>
      </c>
      <c r="F740">
        <v>22</v>
      </c>
      <c r="G740">
        <v>14</v>
      </c>
      <c r="H740">
        <v>32</v>
      </c>
      <c r="I740">
        <v>22</v>
      </c>
      <c r="J740">
        <v>39</v>
      </c>
      <c r="K740">
        <v>30</v>
      </c>
      <c r="L740">
        <v>762</v>
      </c>
    </row>
    <row r="741" spans="1:12" hidden="1" x14ac:dyDescent="0.25">
      <c r="A741" s="29" t="s">
        <v>887</v>
      </c>
      <c r="B741" s="29" t="s">
        <v>442</v>
      </c>
      <c r="C741" s="29" t="s">
        <v>322</v>
      </c>
      <c r="D741" s="29" t="s">
        <v>1</v>
      </c>
      <c r="E741">
        <v>66</v>
      </c>
      <c r="F741">
        <v>21</v>
      </c>
      <c r="G741">
        <v>20</v>
      </c>
      <c r="H741">
        <v>71</v>
      </c>
      <c r="I741">
        <v>23</v>
      </c>
      <c r="J741">
        <v>27</v>
      </c>
      <c r="K741">
        <v>6067</v>
      </c>
      <c r="L741">
        <v>1088</v>
      </c>
    </row>
    <row r="742" spans="1:12" hidden="1" x14ac:dyDescent="0.25">
      <c r="A742" s="29" t="s">
        <v>888</v>
      </c>
      <c r="B742" s="29" t="s">
        <v>442</v>
      </c>
      <c r="C742" s="29" t="s">
        <v>322</v>
      </c>
      <c r="D742" s="29" t="s">
        <v>1</v>
      </c>
      <c r="E742">
        <v>69</v>
      </c>
      <c r="F742">
        <v>21</v>
      </c>
      <c r="G742">
        <v>47</v>
      </c>
      <c r="H742">
        <v>128</v>
      </c>
      <c r="I742">
        <v>39</v>
      </c>
      <c r="J742">
        <v>26</v>
      </c>
      <c r="K742">
        <v>6180</v>
      </c>
      <c r="L742">
        <v>877</v>
      </c>
    </row>
    <row r="743" spans="1:12" hidden="1" x14ac:dyDescent="0.25">
      <c r="A743" s="29" t="s">
        <v>889</v>
      </c>
      <c r="B743" s="29" t="s">
        <v>442</v>
      </c>
      <c r="C743" s="29" t="s">
        <v>322</v>
      </c>
      <c r="D743" s="29" t="s">
        <v>1</v>
      </c>
      <c r="E743">
        <v>76</v>
      </c>
      <c r="F743">
        <v>19</v>
      </c>
      <c r="G743">
        <v>123</v>
      </c>
      <c r="H743">
        <v>187</v>
      </c>
      <c r="I743">
        <v>78</v>
      </c>
      <c r="J743">
        <v>29</v>
      </c>
      <c r="K743">
        <v>10135</v>
      </c>
      <c r="L743">
        <v>937</v>
      </c>
    </row>
    <row r="744" spans="1:12" hidden="1" x14ac:dyDescent="0.25">
      <c r="A744" s="29" t="s">
        <v>890</v>
      </c>
      <c r="B744" s="29" t="s">
        <v>442</v>
      </c>
      <c r="C744" s="29" t="s">
        <v>322</v>
      </c>
      <c r="D744" s="29" t="s">
        <v>1</v>
      </c>
      <c r="E744">
        <v>74</v>
      </c>
      <c r="F744">
        <v>19</v>
      </c>
      <c r="G744">
        <v>22</v>
      </c>
      <c r="H744">
        <v>69</v>
      </c>
      <c r="I744">
        <v>34</v>
      </c>
      <c r="J744">
        <v>35</v>
      </c>
      <c r="K744">
        <v>7415</v>
      </c>
      <c r="L744">
        <v>1013</v>
      </c>
    </row>
    <row r="745" spans="1:12" hidden="1" x14ac:dyDescent="0.25">
      <c r="A745" s="29" t="s">
        <v>891</v>
      </c>
      <c r="B745" s="29" t="s">
        <v>442</v>
      </c>
      <c r="C745" s="29" t="s">
        <v>322</v>
      </c>
      <c r="D745" s="29" t="s">
        <v>1</v>
      </c>
      <c r="E745">
        <v>68</v>
      </c>
      <c r="F745">
        <v>19</v>
      </c>
      <c r="G745">
        <v>54</v>
      </c>
      <c r="H745">
        <v>90</v>
      </c>
      <c r="I745">
        <v>29</v>
      </c>
      <c r="J745">
        <v>27</v>
      </c>
      <c r="K745">
        <v>5851</v>
      </c>
      <c r="L745">
        <v>1137</v>
      </c>
    </row>
    <row r="746" spans="1:12" hidden="1" x14ac:dyDescent="0.25">
      <c r="A746" s="29" t="s">
        <v>892</v>
      </c>
      <c r="B746" s="29" t="s">
        <v>442</v>
      </c>
      <c r="C746" s="29" t="s">
        <v>322</v>
      </c>
      <c r="D746" s="29" t="s">
        <v>1</v>
      </c>
      <c r="E746">
        <v>61</v>
      </c>
      <c r="F746">
        <v>18</v>
      </c>
      <c r="G746">
        <v>18</v>
      </c>
      <c r="H746">
        <v>188</v>
      </c>
      <c r="I746">
        <v>56</v>
      </c>
      <c r="J746">
        <v>20</v>
      </c>
      <c r="K746">
        <v>7172</v>
      </c>
      <c r="L746">
        <v>772</v>
      </c>
    </row>
    <row r="747" spans="1:12" hidden="1" x14ac:dyDescent="0.25">
      <c r="A747" s="29" t="s">
        <v>893</v>
      </c>
      <c r="B747" s="29" t="s">
        <v>442</v>
      </c>
      <c r="C747" s="29" t="s">
        <v>322</v>
      </c>
      <c r="D747" s="29" t="s">
        <v>1</v>
      </c>
      <c r="E747">
        <v>60</v>
      </c>
      <c r="F747">
        <v>17</v>
      </c>
      <c r="G747">
        <v>12</v>
      </c>
      <c r="H747">
        <v>21</v>
      </c>
      <c r="I747">
        <v>22</v>
      </c>
      <c r="J747">
        <v>18</v>
      </c>
      <c r="K747">
        <v>2537</v>
      </c>
      <c r="L747">
        <v>695</v>
      </c>
    </row>
    <row r="748" spans="1:12" hidden="1" x14ac:dyDescent="0.25">
      <c r="A748" s="29" t="s">
        <v>894</v>
      </c>
      <c r="B748" s="29" t="s">
        <v>442</v>
      </c>
      <c r="C748" s="29" t="s">
        <v>322</v>
      </c>
      <c r="D748" s="29" t="s">
        <v>1</v>
      </c>
      <c r="E748">
        <v>73</v>
      </c>
      <c r="F748">
        <v>17</v>
      </c>
      <c r="G748">
        <v>126</v>
      </c>
      <c r="H748">
        <v>104</v>
      </c>
      <c r="I748">
        <v>42</v>
      </c>
      <c r="J748">
        <v>16</v>
      </c>
      <c r="K748">
        <v>4266</v>
      </c>
      <c r="L748">
        <v>908</v>
      </c>
    </row>
    <row r="749" spans="1:12" hidden="1" x14ac:dyDescent="0.25">
      <c r="A749" s="29" t="s">
        <v>895</v>
      </c>
      <c r="B749" s="29" t="s">
        <v>442</v>
      </c>
      <c r="C749" s="29" t="s">
        <v>322</v>
      </c>
      <c r="D749" s="29" t="s">
        <v>1</v>
      </c>
      <c r="E749">
        <v>38</v>
      </c>
      <c r="F749">
        <v>16</v>
      </c>
      <c r="G749">
        <v>8</v>
      </c>
      <c r="H749">
        <v>30</v>
      </c>
      <c r="I749">
        <v>16</v>
      </c>
      <c r="J749">
        <v>12</v>
      </c>
      <c r="K749">
        <v>5</v>
      </c>
      <c r="L749">
        <v>461</v>
      </c>
    </row>
    <row r="750" spans="1:12" hidden="1" x14ac:dyDescent="0.25">
      <c r="A750" s="29" t="s">
        <v>896</v>
      </c>
      <c r="B750" s="29" t="s">
        <v>442</v>
      </c>
      <c r="C750" s="29" t="s">
        <v>322</v>
      </c>
      <c r="D750" s="29" t="s">
        <v>1</v>
      </c>
      <c r="E750">
        <v>72</v>
      </c>
      <c r="F750">
        <v>16</v>
      </c>
      <c r="G750">
        <v>14</v>
      </c>
      <c r="H750">
        <v>41</v>
      </c>
      <c r="I750">
        <v>63</v>
      </c>
      <c r="J750">
        <v>49</v>
      </c>
      <c r="K750">
        <v>9276</v>
      </c>
      <c r="L750">
        <v>888</v>
      </c>
    </row>
    <row r="751" spans="1:12" hidden="1" x14ac:dyDescent="0.25">
      <c r="A751" s="29" t="s">
        <v>897</v>
      </c>
      <c r="B751" s="29" t="s">
        <v>442</v>
      </c>
      <c r="C751" s="29" t="s">
        <v>322</v>
      </c>
      <c r="D751" s="29" t="s">
        <v>1</v>
      </c>
      <c r="E751">
        <v>53</v>
      </c>
      <c r="F751">
        <v>16</v>
      </c>
      <c r="G751">
        <v>10</v>
      </c>
      <c r="H751">
        <v>24</v>
      </c>
      <c r="I751">
        <v>8</v>
      </c>
      <c r="J751">
        <v>12</v>
      </c>
      <c r="K751">
        <v>54</v>
      </c>
      <c r="L751">
        <v>645</v>
      </c>
    </row>
    <row r="752" spans="1:12" hidden="1" x14ac:dyDescent="0.25">
      <c r="A752" s="29" t="s">
        <v>898</v>
      </c>
      <c r="B752" s="29" t="s">
        <v>442</v>
      </c>
      <c r="C752" s="29" t="s">
        <v>322</v>
      </c>
      <c r="D752" s="29" t="s">
        <v>1</v>
      </c>
      <c r="E752">
        <v>67</v>
      </c>
      <c r="F752">
        <v>15</v>
      </c>
      <c r="G752">
        <v>14</v>
      </c>
      <c r="H752">
        <v>53</v>
      </c>
      <c r="I752">
        <v>24</v>
      </c>
      <c r="J752">
        <v>36</v>
      </c>
      <c r="K752">
        <v>6090</v>
      </c>
      <c r="L752">
        <v>743</v>
      </c>
    </row>
    <row r="753" spans="1:12" hidden="1" x14ac:dyDescent="0.25">
      <c r="A753" s="29" t="s">
        <v>899</v>
      </c>
      <c r="B753" s="29" t="s">
        <v>442</v>
      </c>
      <c r="C753" s="29" t="s">
        <v>322</v>
      </c>
      <c r="D753" s="29" t="s">
        <v>1</v>
      </c>
      <c r="E753">
        <v>81</v>
      </c>
      <c r="F753">
        <v>15</v>
      </c>
      <c r="G753">
        <v>45</v>
      </c>
      <c r="H753">
        <v>128</v>
      </c>
      <c r="I753">
        <v>42</v>
      </c>
      <c r="J753">
        <v>32</v>
      </c>
      <c r="K753">
        <v>8941</v>
      </c>
      <c r="L753">
        <v>1135</v>
      </c>
    </row>
    <row r="754" spans="1:12" hidden="1" x14ac:dyDescent="0.25">
      <c r="A754" s="29" t="s">
        <v>900</v>
      </c>
      <c r="B754" s="29" t="s">
        <v>442</v>
      </c>
      <c r="C754" s="29" t="s">
        <v>322</v>
      </c>
      <c r="D754" s="29" t="s">
        <v>1</v>
      </c>
      <c r="E754">
        <v>58</v>
      </c>
      <c r="F754">
        <v>14</v>
      </c>
      <c r="G754">
        <v>55</v>
      </c>
      <c r="H754">
        <v>238</v>
      </c>
      <c r="I754">
        <v>30</v>
      </c>
      <c r="J754">
        <v>14</v>
      </c>
      <c r="K754">
        <v>3672</v>
      </c>
      <c r="L754">
        <v>672</v>
      </c>
    </row>
    <row r="755" spans="1:12" hidden="1" x14ac:dyDescent="0.25">
      <c r="A755" s="29" t="s">
        <v>901</v>
      </c>
      <c r="B755" s="29" t="s">
        <v>442</v>
      </c>
      <c r="C755" s="29" t="s">
        <v>322</v>
      </c>
      <c r="D755" s="29" t="s">
        <v>1</v>
      </c>
      <c r="E755">
        <v>72</v>
      </c>
      <c r="F755">
        <v>14</v>
      </c>
      <c r="G755">
        <v>18</v>
      </c>
      <c r="H755">
        <v>101</v>
      </c>
      <c r="I755">
        <v>20</v>
      </c>
      <c r="J755">
        <v>20</v>
      </c>
      <c r="K755">
        <v>960</v>
      </c>
      <c r="L755">
        <v>738</v>
      </c>
    </row>
    <row r="756" spans="1:12" x14ac:dyDescent="0.25">
      <c r="A756" s="29" t="s">
        <v>46</v>
      </c>
      <c r="B756" s="29" t="s">
        <v>38</v>
      </c>
      <c r="C756" s="29" t="s">
        <v>322</v>
      </c>
      <c r="D756" s="29" t="s">
        <v>1</v>
      </c>
      <c r="E756">
        <v>29</v>
      </c>
      <c r="F756">
        <v>14</v>
      </c>
      <c r="G756">
        <v>14</v>
      </c>
      <c r="H756">
        <v>8</v>
      </c>
      <c r="I756">
        <v>9</v>
      </c>
      <c r="J756">
        <v>15</v>
      </c>
      <c r="K756">
        <v>161</v>
      </c>
      <c r="L756">
        <v>464</v>
      </c>
    </row>
    <row r="757" spans="1:12" x14ac:dyDescent="0.25">
      <c r="A757" s="29" t="s">
        <v>391</v>
      </c>
      <c r="B757" s="29" t="s">
        <v>42</v>
      </c>
      <c r="C757" s="29" t="s">
        <v>322</v>
      </c>
      <c r="D757" s="29" t="s">
        <v>1</v>
      </c>
      <c r="E757">
        <v>53</v>
      </c>
      <c r="F757">
        <v>13</v>
      </c>
      <c r="G757">
        <v>4</v>
      </c>
      <c r="H757">
        <v>70</v>
      </c>
      <c r="I757">
        <v>25</v>
      </c>
      <c r="J757">
        <v>21</v>
      </c>
      <c r="K757">
        <v>579</v>
      </c>
      <c r="L757">
        <v>646</v>
      </c>
    </row>
    <row r="758" spans="1:12" hidden="1" x14ac:dyDescent="0.25">
      <c r="A758" s="29" t="s">
        <v>902</v>
      </c>
      <c r="B758" s="29" t="s">
        <v>442</v>
      </c>
      <c r="C758" s="29" t="s">
        <v>322</v>
      </c>
      <c r="D758" s="29" t="s">
        <v>1</v>
      </c>
      <c r="E758">
        <v>49</v>
      </c>
      <c r="F758">
        <v>13</v>
      </c>
      <c r="G758">
        <v>17</v>
      </c>
      <c r="H758">
        <v>88</v>
      </c>
      <c r="I758">
        <v>14</v>
      </c>
      <c r="J758">
        <v>16</v>
      </c>
      <c r="K758">
        <v>17</v>
      </c>
      <c r="L758">
        <v>515</v>
      </c>
    </row>
    <row r="759" spans="1:12" hidden="1" x14ac:dyDescent="0.25">
      <c r="A759" s="29" t="s">
        <v>903</v>
      </c>
      <c r="B759" s="29" t="s">
        <v>442</v>
      </c>
      <c r="C759" s="29" t="s">
        <v>322</v>
      </c>
      <c r="D759" s="29" t="s">
        <v>1</v>
      </c>
      <c r="E759">
        <v>74</v>
      </c>
      <c r="F759">
        <v>13</v>
      </c>
      <c r="G759">
        <v>37</v>
      </c>
      <c r="H759">
        <v>132</v>
      </c>
      <c r="I759">
        <v>17</v>
      </c>
      <c r="J759">
        <v>12</v>
      </c>
      <c r="K759">
        <v>2335</v>
      </c>
      <c r="L759">
        <v>762</v>
      </c>
    </row>
    <row r="760" spans="1:12" hidden="1" x14ac:dyDescent="0.25">
      <c r="A760" s="29" t="s">
        <v>904</v>
      </c>
      <c r="B760" s="29" t="s">
        <v>442</v>
      </c>
      <c r="C760" s="29" t="s">
        <v>322</v>
      </c>
      <c r="D760" s="29" t="s">
        <v>1</v>
      </c>
      <c r="E760">
        <v>79</v>
      </c>
      <c r="F760">
        <v>12</v>
      </c>
      <c r="G760">
        <v>12</v>
      </c>
      <c r="H760">
        <v>104</v>
      </c>
      <c r="I760">
        <v>42</v>
      </c>
      <c r="J760">
        <v>25</v>
      </c>
      <c r="K760">
        <v>6605</v>
      </c>
      <c r="L760">
        <v>984</v>
      </c>
    </row>
    <row r="761" spans="1:12" hidden="1" x14ac:dyDescent="0.25">
      <c r="A761" s="29" t="s">
        <v>905</v>
      </c>
      <c r="B761" s="29" t="s">
        <v>442</v>
      </c>
      <c r="C761" s="29" t="s">
        <v>322</v>
      </c>
      <c r="D761" s="29" t="s">
        <v>1</v>
      </c>
      <c r="E761">
        <v>30</v>
      </c>
      <c r="F761">
        <v>12</v>
      </c>
      <c r="G761">
        <v>6</v>
      </c>
      <c r="H761">
        <v>19</v>
      </c>
      <c r="I761">
        <v>11</v>
      </c>
      <c r="J761">
        <v>16</v>
      </c>
      <c r="K761">
        <v>9</v>
      </c>
      <c r="L761">
        <v>370</v>
      </c>
    </row>
    <row r="762" spans="1:12" hidden="1" x14ac:dyDescent="0.25">
      <c r="A762" s="29" t="s">
        <v>906</v>
      </c>
      <c r="B762" s="29" t="s">
        <v>442</v>
      </c>
      <c r="C762" s="29" t="s">
        <v>322</v>
      </c>
      <c r="D762" s="29" t="s">
        <v>1</v>
      </c>
      <c r="E762">
        <v>55</v>
      </c>
      <c r="F762">
        <v>12</v>
      </c>
      <c r="G762">
        <v>29</v>
      </c>
      <c r="H762">
        <v>127</v>
      </c>
      <c r="I762">
        <v>36</v>
      </c>
      <c r="J762">
        <v>20</v>
      </c>
      <c r="K762">
        <v>3054</v>
      </c>
      <c r="L762">
        <v>652</v>
      </c>
    </row>
    <row r="763" spans="1:12" hidden="1" x14ac:dyDescent="0.25">
      <c r="A763" s="29" t="s">
        <v>907</v>
      </c>
      <c r="B763" s="29" t="s">
        <v>442</v>
      </c>
      <c r="C763" s="29" t="s">
        <v>322</v>
      </c>
      <c r="D763" s="29" t="s">
        <v>1</v>
      </c>
      <c r="E763">
        <v>50</v>
      </c>
      <c r="F763">
        <v>12</v>
      </c>
      <c r="G763">
        <v>50</v>
      </c>
      <c r="H763">
        <v>147</v>
      </c>
      <c r="I763">
        <v>9</v>
      </c>
      <c r="J763">
        <v>6</v>
      </c>
      <c r="K763">
        <v>0</v>
      </c>
      <c r="L763">
        <v>399</v>
      </c>
    </row>
    <row r="764" spans="1:12" hidden="1" x14ac:dyDescent="0.25">
      <c r="A764" s="29" t="s">
        <v>908</v>
      </c>
      <c r="B764" s="29" t="s">
        <v>442</v>
      </c>
      <c r="C764" s="29" t="s">
        <v>322</v>
      </c>
      <c r="D764" s="29" t="s">
        <v>1</v>
      </c>
      <c r="E764">
        <v>58</v>
      </c>
      <c r="F764">
        <v>11</v>
      </c>
      <c r="G764">
        <v>12</v>
      </c>
      <c r="H764">
        <v>123</v>
      </c>
      <c r="I764">
        <v>59</v>
      </c>
      <c r="J764">
        <v>12</v>
      </c>
      <c r="K764">
        <v>6587</v>
      </c>
      <c r="L764">
        <v>632</v>
      </c>
    </row>
    <row r="765" spans="1:12" x14ac:dyDescent="0.25">
      <c r="A765" s="29" t="s">
        <v>374</v>
      </c>
      <c r="B765" s="29" t="s">
        <v>38</v>
      </c>
      <c r="C765" s="29" t="s">
        <v>322</v>
      </c>
      <c r="D765" s="29" t="s">
        <v>1</v>
      </c>
      <c r="E765">
        <v>41</v>
      </c>
      <c r="F765">
        <v>10</v>
      </c>
      <c r="G765">
        <v>34</v>
      </c>
      <c r="H765">
        <v>51</v>
      </c>
      <c r="I765">
        <v>15</v>
      </c>
      <c r="J765">
        <v>11</v>
      </c>
      <c r="K765">
        <v>0</v>
      </c>
      <c r="L765">
        <v>444</v>
      </c>
    </row>
    <row r="766" spans="1:12" hidden="1" x14ac:dyDescent="0.25">
      <c r="A766" s="29" t="s">
        <v>909</v>
      </c>
      <c r="B766" s="29" t="s">
        <v>442</v>
      </c>
      <c r="C766" s="29" t="s">
        <v>322</v>
      </c>
      <c r="D766" s="29" t="s">
        <v>1</v>
      </c>
      <c r="E766">
        <v>24</v>
      </c>
      <c r="F766">
        <v>10</v>
      </c>
      <c r="G766">
        <v>8</v>
      </c>
      <c r="H766">
        <v>21</v>
      </c>
      <c r="I766">
        <v>14</v>
      </c>
      <c r="J766">
        <v>10</v>
      </c>
      <c r="K766">
        <v>0</v>
      </c>
      <c r="L766">
        <v>283</v>
      </c>
    </row>
    <row r="767" spans="1:12" hidden="1" x14ac:dyDescent="0.25">
      <c r="A767" s="29" t="s">
        <v>910</v>
      </c>
      <c r="B767" s="29" t="s">
        <v>442</v>
      </c>
      <c r="C767" s="29" t="s">
        <v>322</v>
      </c>
      <c r="D767" s="29" t="s">
        <v>1</v>
      </c>
      <c r="E767">
        <v>29</v>
      </c>
      <c r="F767">
        <v>10</v>
      </c>
      <c r="G767">
        <v>12</v>
      </c>
      <c r="H767">
        <v>22</v>
      </c>
      <c r="I767">
        <v>12</v>
      </c>
      <c r="J767">
        <v>9</v>
      </c>
      <c r="K767">
        <v>281</v>
      </c>
      <c r="L767">
        <v>366</v>
      </c>
    </row>
    <row r="768" spans="1:12" hidden="1" x14ac:dyDescent="0.25">
      <c r="A768" s="29" t="s">
        <v>911</v>
      </c>
      <c r="B768" s="29" t="s">
        <v>442</v>
      </c>
      <c r="C768" s="29" t="s">
        <v>322</v>
      </c>
      <c r="D768" s="29" t="s">
        <v>1</v>
      </c>
      <c r="E768">
        <v>50</v>
      </c>
      <c r="F768">
        <v>10</v>
      </c>
      <c r="G768">
        <v>48</v>
      </c>
      <c r="H768">
        <v>127</v>
      </c>
      <c r="I768">
        <v>8</v>
      </c>
      <c r="J768">
        <v>8</v>
      </c>
      <c r="K768">
        <v>111</v>
      </c>
      <c r="L768">
        <v>527</v>
      </c>
    </row>
    <row r="769" spans="1:12" hidden="1" x14ac:dyDescent="0.25">
      <c r="A769" s="29" t="s">
        <v>912</v>
      </c>
      <c r="B769" s="29" t="s">
        <v>442</v>
      </c>
      <c r="C769" s="29" t="s">
        <v>322</v>
      </c>
      <c r="D769" s="29" t="s">
        <v>1</v>
      </c>
      <c r="E769">
        <v>53</v>
      </c>
      <c r="F769">
        <v>9</v>
      </c>
      <c r="G769">
        <v>36</v>
      </c>
      <c r="H769">
        <v>132</v>
      </c>
      <c r="I769">
        <v>27</v>
      </c>
      <c r="J769">
        <v>5</v>
      </c>
      <c r="K769">
        <v>2902</v>
      </c>
      <c r="L769">
        <v>564</v>
      </c>
    </row>
    <row r="770" spans="1:12" hidden="1" x14ac:dyDescent="0.25">
      <c r="A770" s="29" t="s">
        <v>913</v>
      </c>
      <c r="B770" s="29" t="s">
        <v>442</v>
      </c>
      <c r="C770" s="29" t="s">
        <v>322</v>
      </c>
      <c r="D770" s="29" t="s">
        <v>1</v>
      </c>
      <c r="E770">
        <v>45</v>
      </c>
      <c r="F770">
        <v>9</v>
      </c>
      <c r="G770">
        <v>50</v>
      </c>
      <c r="H770">
        <v>77</v>
      </c>
      <c r="I770">
        <v>11</v>
      </c>
      <c r="J770">
        <v>3</v>
      </c>
      <c r="K770">
        <v>73</v>
      </c>
      <c r="L770">
        <v>423</v>
      </c>
    </row>
    <row r="771" spans="1:12" hidden="1" x14ac:dyDescent="0.25">
      <c r="A771" s="29" t="s">
        <v>914</v>
      </c>
      <c r="B771" s="29" t="s">
        <v>442</v>
      </c>
      <c r="C771" s="29" t="s">
        <v>322</v>
      </c>
      <c r="D771" s="29" t="s">
        <v>1</v>
      </c>
      <c r="E771">
        <v>25</v>
      </c>
      <c r="F771">
        <v>7</v>
      </c>
      <c r="G771">
        <v>6</v>
      </c>
      <c r="H771">
        <v>11</v>
      </c>
      <c r="I771">
        <v>7</v>
      </c>
      <c r="J771">
        <v>13</v>
      </c>
      <c r="K771">
        <v>28</v>
      </c>
      <c r="L771">
        <v>341</v>
      </c>
    </row>
    <row r="772" spans="1:12" hidden="1" x14ac:dyDescent="0.25">
      <c r="A772" s="29" t="s">
        <v>915</v>
      </c>
      <c r="B772" s="29" t="s">
        <v>442</v>
      </c>
      <c r="C772" s="29" t="s">
        <v>322</v>
      </c>
      <c r="D772" s="29" t="s">
        <v>1</v>
      </c>
      <c r="E772">
        <v>32</v>
      </c>
      <c r="F772">
        <v>7</v>
      </c>
      <c r="G772">
        <v>5</v>
      </c>
      <c r="H772">
        <v>26</v>
      </c>
      <c r="I772">
        <v>15</v>
      </c>
      <c r="J772">
        <v>11</v>
      </c>
      <c r="K772">
        <v>1551</v>
      </c>
      <c r="L772">
        <v>325</v>
      </c>
    </row>
    <row r="773" spans="1:12" x14ac:dyDescent="0.25">
      <c r="A773" s="29" t="s">
        <v>294</v>
      </c>
      <c r="B773" s="29" t="s">
        <v>36</v>
      </c>
      <c r="C773" s="29" t="s">
        <v>322</v>
      </c>
      <c r="D773" s="29" t="s">
        <v>1</v>
      </c>
      <c r="E773">
        <v>46</v>
      </c>
      <c r="F773">
        <v>7</v>
      </c>
      <c r="G773">
        <v>6</v>
      </c>
      <c r="H773">
        <v>93</v>
      </c>
      <c r="I773">
        <v>27</v>
      </c>
      <c r="J773">
        <v>15</v>
      </c>
      <c r="K773">
        <v>2418</v>
      </c>
      <c r="L773">
        <v>516</v>
      </c>
    </row>
    <row r="774" spans="1:12" hidden="1" x14ac:dyDescent="0.25">
      <c r="A774" s="29" t="s">
        <v>916</v>
      </c>
      <c r="B774" s="29" t="s">
        <v>442</v>
      </c>
      <c r="C774" s="29" t="s">
        <v>322</v>
      </c>
      <c r="D774" s="29" t="s">
        <v>1</v>
      </c>
      <c r="E774">
        <v>10</v>
      </c>
      <c r="F774">
        <v>7</v>
      </c>
      <c r="G774">
        <v>2</v>
      </c>
      <c r="H774">
        <v>3</v>
      </c>
      <c r="I774">
        <v>1</v>
      </c>
      <c r="J774">
        <v>5</v>
      </c>
      <c r="K774">
        <v>0</v>
      </c>
      <c r="L774">
        <v>137</v>
      </c>
    </row>
    <row r="775" spans="1:12" hidden="1" x14ac:dyDescent="0.25">
      <c r="A775" s="29" t="s">
        <v>917</v>
      </c>
      <c r="B775" s="29" t="s">
        <v>442</v>
      </c>
      <c r="C775" s="29" t="s">
        <v>322</v>
      </c>
      <c r="D775" s="29" t="s">
        <v>1</v>
      </c>
      <c r="E775">
        <v>75</v>
      </c>
      <c r="F775">
        <v>7</v>
      </c>
      <c r="G775">
        <v>6</v>
      </c>
      <c r="H775">
        <v>107</v>
      </c>
      <c r="I775">
        <v>41</v>
      </c>
      <c r="J775">
        <v>27</v>
      </c>
      <c r="K775">
        <v>7692</v>
      </c>
      <c r="L775">
        <v>793</v>
      </c>
    </row>
    <row r="776" spans="1:12" hidden="1" x14ac:dyDescent="0.25">
      <c r="A776" s="29" t="s">
        <v>427</v>
      </c>
      <c r="B776" s="29" t="s">
        <v>33</v>
      </c>
      <c r="C776" s="29" t="s">
        <v>322</v>
      </c>
      <c r="D776" s="29" t="s">
        <v>1</v>
      </c>
      <c r="E776">
        <v>16</v>
      </c>
      <c r="F776">
        <v>6</v>
      </c>
      <c r="G776">
        <v>2</v>
      </c>
      <c r="H776">
        <v>55</v>
      </c>
      <c r="I776">
        <v>6</v>
      </c>
      <c r="J776">
        <v>6</v>
      </c>
      <c r="K776">
        <v>813</v>
      </c>
      <c r="L776">
        <v>182</v>
      </c>
    </row>
    <row r="777" spans="1:12" hidden="1" x14ac:dyDescent="0.25">
      <c r="A777" s="29" t="s">
        <v>918</v>
      </c>
      <c r="B777" s="29" t="s">
        <v>442</v>
      </c>
      <c r="C777" s="29" t="s">
        <v>322</v>
      </c>
      <c r="D777" s="29" t="s">
        <v>1</v>
      </c>
      <c r="E777">
        <v>24</v>
      </c>
      <c r="F777">
        <v>6</v>
      </c>
      <c r="G777">
        <v>62</v>
      </c>
      <c r="H777">
        <v>46</v>
      </c>
      <c r="I777">
        <v>11</v>
      </c>
      <c r="J777">
        <v>7</v>
      </c>
      <c r="K777">
        <v>30</v>
      </c>
      <c r="L777">
        <v>224</v>
      </c>
    </row>
    <row r="778" spans="1:12" hidden="1" x14ac:dyDescent="0.25">
      <c r="A778" s="29" t="s">
        <v>919</v>
      </c>
      <c r="B778" s="29" t="s">
        <v>442</v>
      </c>
      <c r="C778" s="29" t="s">
        <v>322</v>
      </c>
      <c r="D778" s="29" t="s">
        <v>1</v>
      </c>
      <c r="E778">
        <v>33</v>
      </c>
      <c r="F778">
        <v>6</v>
      </c>
      <c r="G778">
        <v>6</v>
      </c>
      <c r="H778">
        <v>31</v>
      </c>
      <c r="I778">
        <v>15</v>
      </c>
      <c r="J778">
        <v>10</v>
      </c>
      <c r="K778">
        <v>975</v>
      </c>
      <c r="L778">
        <v>276</v>
      </c>
    </row>
    <row r="779" spans="1:12" hidden="1" x14ac:dyDescent="0.25">
      <c r="A779" s="29" t="s">
        <v>920</v>
      </c>
      <c r="B779" s="29" t="s">
        <v>442</v>
      </c>
      <c r="C779" s="29" t="s">
        <v>322</v>
      </c>
      <c r="D779" s="29" t="s">
        <v>1</v>
      </c>
      <c r="E779">
        <v>23</v>
      </c>
      <c r="F779">
        <v>6</v>
      </c>
      <c r="G779">
        <v>8</v>
      </c>
      <c r="H779">
        <v>27</v>
      </c>
      <c r="I779">
        <v>13</v>
      </c>
      <c r="J779">
        <v>4</v>
      </c>
      <c r="K779">
        <v>0</v>
      </c>
      <c r="L779">
        <v>335</v>
      </c>
    </row>
    <row r="780" spans="1:12" hidden="1" x14ac:dyDescent="0.25">
      <c r="A780" s="29" t="s">
        <v>921</v>
      </c>
      <c r="B780" s="29" t="s">
        <v>442</v>
      </c>
      <c r="C780" s="29" t="s">
        <v>322</v>
      </c>
      <c r="D780" s="29" t="s">
        <v>1</v>
      </c>
      <c r="E780">
        <v>28</v>
      </c>
      <c r="F780">
        <v>5</v>
      </c>
      <c r="G780">
        <v>10</v>
      </c>
      <c r="H780">
        <v>23</v>
      </c>
      <c r="I780">
        <v>7</v>
      </c>
      <c r="J780">
        <v>0</v>
      </c>
      <c r="K780">
        <v>76</v>
      </c>
      <c r="L780">
        <v>195</v>
      </c>
    </row>
    <row r="781" spans="1:12" x14ac:dyDescent="0.25">
      <c r="A781" s="29" t="s">
        <v>419</v>
      </c>
      <c r="B781" s="29" t="s">
        <v>38</v>
      </c>
      <c r="C781" s="29" t="s">
        <v>322</v>
      </c>
      <c r="D781" s="29" t="s">
        <v>1</v>
      </c>
      <c r="E781">
        <v>20</v>
      </c>
      <c r="F781">
        <v>5</v>
      </c>
      <c r="G781">
        <v>0</v>
      </c>
      <c r="H781">
        <v>13</v>
      </c>
      <c r="I781">
        <v>3</v>
      </c>
      <c r="J781">
        <v>8</v>
      </c>
      <c r="K781">
        <v>35</v>
      </c>
      <c r="L781">
        <v>228</v>
      </c>
    </row>
    <row r="782" spans="1:12" hidden="1" x14ac:dyDescent="0.25">
      <c r="A782" s="29" t="s">
        <v>922</v>
      </c>
      <c r="B782" s="29" t="s">
        <v>442</v>
      </c>
      <c r="C782" s="29" t="s">
        <v>322</v>
      </c>
      <c r="D782" s="29" t="s">
        <v>1</v>
      </c>
      <c r="E782">
        <v>30</v>
      </c>
      <c r="F782">
        <v>5</v>
      </c>
      <c r="G782">
        <v>37</v>
      </c>
      <c r="H782">
        <v>56</v>
      </c>
      <c r="I782">
        <v>8</v>
      </c>
      <c r="J782">
        <v>5</v>
      </c>
      <c r="K782">
        <v>584</v>
      </c>
      <c r="L782">
        <v>251</v>
      </c>
    </row>
    <row r="783" spans="1:12" hidden="1" x14ac:dyDescent="0.25">
      <c r="A783" s="29" t="s">
        <v>923</v>
      </c>
      <c r="B783" s="29" t="s">
        <v>442</v>
      </c>
      <c r="C783" s="29" t="s">
        <v>322</v>
      </c>
      <c r="D783" s="29" t="s">
        <v>1</v>
      </c>
      <c r="E783">
        <v>39</v>
      </c>
      <c r="F783">
        <v>5</v>
      </c>
      <c r="G783">
        <v>6</v>
      </c>
      <c r="H783">
        <v>10</v>
      </c>
      <c r="I783">
        <v>19</v>
      </c>
      <c r="J783">
        <v>11</v>
      </c>
      <c r="K783">
        <v>2738</v>
      </c>
      <c r="L783">
        <v>409</v>
      </c>
    </row>
    <row r="784" spans="1:12" x14ac:dyDescent="0.25">
      <c r="A784" s="29" t="s">
        <v>430</v>
      </c>
      <c r="B784" s="29" t="s">
        <v>33</v>
      </c>
      <c r="C784" s="29" t="s">
        <v>322</v>
      </c>
      <c r="D784" s="29" t="s">
        <v>1</v>
      </c>
      <c r="E784">
        <v>23</v>
      </c>
      <c r="F784">
        <v>4</v>
      </c>
      <c r="G784">
        <v>11</v>
      </c>
      <c r="H784">
        <v>37</v>
      </c>
      <c r="I784">
        <v>8</v>
      </c>
      <c r="J784">
        <v>4</v>
      </c>
      <c r="K784">
        <v>24</v>
      </c>
      <c r="L784">
        <v>233</v>
      </c>
    </row>
    <row r="785" spans="1:12" hidden="1" x14ac:dyDescent="0.25">
      <c r="A785" s="29" t="s">
        <v>444</v>
      </c>
      <c r="B785" s="29" t="s">
        <v>36</v>
      </c>
      <c r="C785" s="29" t="s">
        <v>322</v>
      </c>
      <c r="D785" s="29" t="s">
        <v>1</v>
      </c>
      <c r="E785">
        <v>14</v>
      </c>
      <c r="F785">
        <v>4</v>
      </c>
      <c r="G785">
        <v>8</v>
      </c>
      <c r="H785">
        <v>15</v>
      </c>
      <c r="I785">
        <v>6</v>
      </c>
      <c r="J785">
        <v>3</v>
      </c>
      <c r="K785">
        <v>0</v>
      </c>
      <c r="L785">
        <v>123</v>
      </c>
    </row>
    <row r="786" spans="1:12" hidden="1" x14ac:dyDescent="0.25">
      <c r="A786" s="29" t="s">
        <v>924</v>
      </c>
      <c r="B786" s="29" t="s">
        <v>442</v>
      </c>
      <c r="C786" s="29" t="s">
        <v>322</v>
      </c>
      <c r="D786" s="29" t="s">
        <v>1</v>
      </c>
      <c r="E786">
        <v>16</v>
      </c>
      <c r="F786">
        <v>4</v>
      </c>
      <c r="G786">
        <v>6</v>
      </c>
      <c r="H786">
        <v>2</v>
      </c>
      <c r="I786">
        <v>5</v>
      </c>
      <c r="J786">
        <v>9</v>
      </c>
      <c r="K786">
        <v>0</v>
      </c>
      <c r="L786">
        <v>169</v>
      </c>
    </row>
    <row r="787" spans="1:12" hidden="1" x14ac:dyDescent="0.25">
      <c r="A787" s="29" t="s">
        <v>925</v>
      </c>
      <c r="B787" s="29" t="s">
        <v>442</v>
      </c>
      <c r="C787" s="29" t="s">
        <v>322</v>
      </c>
      <c r="D787" s="29" t="s">
        <v>1</v>
      </c>
      <c r="E787">
        <v>48</v>
      </c>
      <c r="F787">
        <v>4</v>
      </c>
      <c r="G787">
        <v>111</v>
      </c>
      <c r="H787">
        <v>131</v>
      </c>
      <c r="I787">
        <v>19</v>
      </c>
      <c r="J787">
        <v>2</v>
      </c>
      <c r="K787">
        <v>15</v>
      </c>
      <c r="L787">
        <v>354</v>
      </c>
    </row>
    <row r="788" spans="1:12" hidden="1" x14ac:dyDescent="0.25">
      <c r="A788" s="29" t="s">
        <v>926</v>
      </c>
      <c r="B788" s="29" t="s">
        <v>442</v>
      </c>
      <c r="C788" s="29" t="s">
        <v>322</v>
      </c>
      <c r="D788" s="29" t="s">
        <v>1</v>
      </c>
      <c r="E788">
        <v>2</v>
      </c>
      <c r="F788">
        <v>3</v>
      </c>
      <c r="G788">
        <v>0</v>
      </c>
      <c r="H788">
        <v>5</v>
      </c>
      <c r="I788">
        <v>1</v>
      </c>
      <c r="J788">
        <v>1</v>
      </c>
      <c r="K788">
        <v>246</v>
      </c>
      <c r="L788">
        <v>24</v>
      </c>
    </row>
    <row r="789" spans="1:12" hidden="1" x14ac:dyDescent="0.25">
      <c r="A789" s="29" t="s">
        <v>447</v>
      </c>
      <c r="B789" s="29" t="s">
        <v>33</v>
      </c>
      <c r="C789" s="29" t="s">
        <v>322</v>
      </c>
      <c r="D789" s="29" t="s">
        <v>1</v>
      </c>
      <c r="E789">
        <v>9</v>
      </c>
      <c r="F789">
        <v>3</v>
      </c>
      <c r="G789">
        <v>0</v>
      </c>
      <c r="H789">
        <v>5</v>
      </c>
      <c r="I789">
        <v>5</v>
      </c>
      <c r="J789">
        <v>4</v>
      </c>
      <c r="K789">
        <v>386</v>
      </c>
      <c r="L789">
        <v>105</v>
      </c>
    </row>
    <row r="790" spans="1:12" hidden="1" x14ac:dyDescent="0.25">
      <c r="A790" s="29" t="s">
        <v>927</v>
      </c>
      <c r="B790" s="29" t="s">
        <v>442</v>
      </c>
      <c r="C790" s="29" t="s">
        <v>322</v>
      </c>
      <c r="D790" s="29" t="s">
        <v>1</v>
      </c>
      <c r="E790">
        <v>13</v>
      </c>
      <c r="F790">
        <v>3</v>
      </c>
      <c r="G790">
        <v>0</v>
      </c>
      <c r="H790">
        <v>16</v>
      </c>
      <c r="I790">
        <v>15</v>
      </c>
      <c r="J790">
        <v>1</v>
      </c>
      <c r="K790">
        <v>1899</v>
      </c>
      <c r="L790">
        <v>155</v>
      </c>
    </row>
    <row r="791" spans="1:12" hidden="1" x14ac:dyDescent="0.25">
      <c r="A791" s="29" t="s">
        <v>928</v>
      </c>
      <c r="B791" s="29" t="s">
        <v>442</v>
      </c>
      <c r="C791" s="29" t="s">
        <v>322</v>
      </c>
      <c r="D791" s="29" t="s">
        <v>1</v>
      </c>
      <c r="E791">
        <v>37</v>
      </c>
      <c r="F791">
        <v>3</v>
      </c>
      <c r="G791">
        <v>19</v>
      </c>
      <c r="H791">
        <v>113</v>
      </c>
      <c r="I791">
        <v>10</v>
      </c>
      <c r="J791">
        <v>15</v>
      </c>
      <c r="K791">
        <v>39</v>
      </c>
      <c r="L791">
        <v>327</v>
      </c>
    </row>
    <row r="792" spans="1:12" hidden="1" x14ac:dyDescent="0.25">
      <c r="A792" s="29" t="s">
        <v>929</v>
      </c>
      <c r="B792" s="29" t="s">
        <v>442</v>
      </c>
      <c r="C792" s="29" t="s">
        <v>322</v>
      </c>
      <c r="D792" s="29" t="s">
        <v>1</v>
      </c>
      <c r="E792">
        <v>27</v>
      </c>
      <c r="F792">
        <v>3</v>
      </c>
      <c r="G792">
        <v>10</v>
      </c>
      <c r="H792">
        <v>22</v>
      </c>
      <c r="I792">
        <v>14</v>
      </c>
      <c r="J792">
        <v>7</v>
      </c>
      <c r="K792">
        <v>2208</v>
      </c>
      <c r="L792">
        <v>302</v>
      </c>
    </row>
    <row r="793" spans="1:12" hidden="1" x14ac:dyDescent="0.25">
      <c r="A793" s="29" t="s">
        <v>930</v>
      </c>
      <c r="B793" s="29" t="s">
        <v>442</v>
      </c>
      <c r="C793" s="29" t="s">
        <v>322</v>
      </c>
      <c r="D793" s="29" t="s">
        <v>1</v>
      </c>
      <c r="E793">
        <v>11</v>
      </c>
      <c r="F793">
        <v>3</v>
      </c>
      <c r="G793">
        <v>6</v>
      </c>
      <c r="H793">
        <v>15</v>
      </c>
      <c r="I793">
        <v>2</v>
      </c>
      <c r="J793">
        <v>1</v>
      </c>
      <c r="K793">
        <v>0</v>
      </c>
      <c r="L793">
        <v>118</v>
      </c>
    </row>
    <row r="794" spans="1:12" hidden="1" x14ac:dyDescent="0.25">
      <c r="A794" s="29" t="s">
        <v>931</v>
      </c>
      <c r="B794" s="29" t="s">
        <v>442</v>
      </c>
      <c r="C794" s="29" t="s">
        <v>322</v>
      </c>
      <c r="D794" s="29" t="s">
        <v>1</v>
      </c>
      <c r="E794">
        <v>17</v>
      </c>
      <c r="F794">
        <v>3</v>
      </c>
      <c r="G794">
        <v>29</v>
      </c>
      <c r="H794">
        <v>30</v>
      </c>
      <c r="I794">
        <v>5</v>
      </c>
      <c r="J794">
        <v>3</v>
      </c>
      <c r="K794">
        <v>0</v>
      </c>
      <c r="L794">
        <v>126</v>
      </c>
    </row>
    <row r="795" spans="1:12" hidden="1" x14ac:dyDescent="0.25">
      <c r="A795" s="29" t="s">
        <v>292</v>
      </c>
      <c r="B795" s="29" t="s">
        <v>38</v>
      </c>
      <c r="C795" s="29" t="s">
        <v>322</v>
      </c>
      <c r="D795" s="29" t="s">
        <v>1</v>
      </c>
      <c r="E795">
        <v>15</v>
      </c>
      <c r="F795">
        <v>2</v>
      </c>
      <c r="G795">
        <v>6</v>
      </c>
      <c r="H795">
        <v>4</v>
      </c>
      <c r="I795">
        <v>4</v>
      </c>
      <c r="J795">
        <v>6</v>
      </c>
      <c r="K795">
        <v>0</v>
      </c>
      <c r="L795">
        <v>126</v>
      </c>
    </row>
    <row r="796" spans="1:12" hidden="1" x14ac:dyDescent="0.25">
      <c r="A796" s="29" t="s">
        <v>450</v>
      </c>
      <c r="B796" s="29" t="s">
        <v>42</v>
      </c>
      <c r="C796" s="29" t="s">
        <v>322</v>
      </c>
      <c r="D796" s="29" t="s">
        <v>1</v>
      </c>
      <c r="E796">
        <v>4</v>
      </c>
      <c r="F796">
        <v>2</v>
      </c>
      <c r="G796">
        <v>0</v>
      </c>
      <c r="H796">
        <v>6</v>
      </c>
      <c r="I796">
        <v>3</v>
      </c>
      <c r="J796">
        <v>2</v>
      </c>
      <c r="K796">
        <v>0</v>
      </c>
      <c r="L796">
        <v>63</v>
      </c>
    </row>
    <row r="797" spans="1:12" hidden="1" x14ac:dyDescent="0.25">
      <c r="A797" s="29" t="s">
        <v>932</v>
      </c>
      <c r="B797" s="29" t="s">
        <v>442</v>
      </c>
      <c r="C797" s="29" t="s">
        <v>322</v>
      </c>
      <c r="D797" s="29" t="s">
        <v>1</v>
      </c>
      <c r="E797">
        <v>21</v>
      </c>
      <c r="F797">
        <v>2</v>
      </c>
      <c r="G797">
        <v>4</v>
      </c>
      <c r="H797">
        <v>14</v>
      </c>
      <c r="I797">
        <v>2</v>
      </c>
      <c r="J797">
        <v>5</v>
      </c>
      <c r="K797">
        <v>29</v>
      </c>
      <c r="L797">
        <v>157</v>
      </c>
    </row>
    <row r="798" spans="1:12" hidden="1" x14ac:dyDescent="0.25">
      <c r="A798" s="29" t="s">
        <v>933</v>
      </c>
      <c r="B798" s="29" t="s">
        <v>442</v>
      </c>
      <c r="C798" s="29" t="s">
        <v>322</v>
      </c>
      <c r="D798" s="29" t="s">
        <v>1</v>
      </c>
      <c r="E798">
        <v>14</v>
      </c>
      <c r="F798">
        <v>2</v>
      </c>
      <c r="G798">
        <v>11</v>
      </c>
      <c r="H798">
        <v>10</v>
      </c>
      <c r="I798">
        <v>3</v>
      </c>
      <c r="J798">
        <v>6</v>
      </c>
      <c r="K798">
        <v>12</v>
      </c>
      <c r="L798">
        <v>168</v>
      </c>
    </row>
    <row r="799" spans="1:12" hidden="1" x14ac:dyDescent="0.25">
      <c r="A799" s="29" t="s">
        <v>934</v>
      </c>
      <c r="B799" s="29" t="s">
        <v>442</v>
      </c>
      <c r="C799" s="29" t="s">
        <v>322</v>
      </c>
      <c r="D799" s="29" t="s">
        <v>1</v>
      </c>
      <c r="E799">
        <v>6</v>
      </c>
      <c r="F799">
        <v>2</v>
      </c>
      <c r="G799">
        <v>2</v>
      </c>
      <c r="H799">
        <v>3</v>
      </c>
      <c r="I799">
        <v>3</v>
      </c>
      <c r="J799">
        <v>0</v>
      </c>
      <c r="K799">
        <v>0</v>
      </c>
      <c r="L799">
        <v>84</v>
      </c>
    </row>
    <row r="800" spans="1:12" hidden="1" x14ac:dyDescent="0.25">
      <c r="A800" s="29" t="s">
        <v>452</v>
      </c>
      <c r="B800" s="29" t="s">
        <v>36</v>
      </c>
      <c r="C800" s="29" t="s">
        <v>322</v>
      </c>
      <c r="D800" s="29" t="s">
        <v>1</v>
      </c>
      <c r="E800">
        <v>4</v>
      </c>
      <c r="F800">
        <v>2</v>
      </c>
      <c r="G800">
        <v>2</v>
      </c>
      <c r="H800">
        <v>13</v>
      </c>
      <c r="I800">
        <v>2</v>
      </c>
      <c r="J800">
        <v>1</v>
      </c>
      <c r="K800">
        <v>0</v>
      </c>
      <c r="L800">
        <v>44</v>
      </c>
    </row>
    <row r="801" spans="1:12" hidden="1" x14ac:dyDescent="0.25">
      <c r="A801" s="29" t="s">
        <v>935</v>
      </c>
      <c r="B801" s="29" t="s">
        <v>442</v>
      </c>
      <c r="C801" s="29" t="s">
        <v>322</v>
      </c>
      <c r="D801" s="29" t="s">
        <v>1</v>
      </c>
      <c r="E801">
        <v>7</v>
      </c>
      <c r="F801">
        <v>2</v>
      </c>
      <c r="G801">
        <v>11</v>
      </c>
      <c r="H801">
        <v>8</v>
      </c>
      <c r="I801">
        <v>1</v>
      </c>
      <c r="J801">
        <v>3</v>
      </c>
      <c r="K801">
        <v>0</v>
      </c>
      <c r="L801">
        <v>57</v>
      </c>
    </row>
    <row r="802" spans="1:12" hidden="1" x14ac:dyDescent="0.25">
      <c r="A802" s="29" t="s">
        <v>399</v>
      </c>
      <c r="B802" s="29" t="s">
        <v>42</v>
      </c>
      <c r="C802" s="29" t="s">
        <v>322</v>
      </c>
      <c r="D802" s="29" t="s">
        <v>1</v>
      </c>
      <c r="E802">
        <v>11</v>
      </c>
      <c r="F802">
        <v>1</v>
      </c>
      <c r="G802">
        <v>7</v>
      </c>
      <c r="H802">
        <v>29</v>
      </c>
      <c r="I802">
        <v>6</v>
      </c>
      <c r="J802">
        <v>2</v>
      </c>
      <c r="K802">
        <v>217</v>
      </c>
      <c r="L802">
        <v>120</v>
      </c>
    </row>
    <row r="803" spans="1:12" hidden="1" x14ac:dyDescent="0.25">
      <c r="A803" s="29" t="s">
        <v>453</v>
      </c>
      <c r="B803" s="29" t="s">
        <v>33</v>
      </c>
      <c r="C803" s="29" t="s">
        <v>322</v>
      </c>
      <c r="D803" s="29" t="s">
        <v>1</v>
      </c>
      <c r="E803">
        <v>3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39</v>
      </c>
    </row>
    <row r="804" spans="1:12" hidden="1" x14ac:dyDescent="0.25">
      <c r="A804" s="29" t="s">
        <v>396</v>
      </c>
      <c r="B804" s="29" t="s">
        <v>31</v>
      </c>
      <c r="C804" s="29" t="s">
        <v>322</v>
      </c>
      <c r="D804" s="29" t="s">
        <v>1</v>
      </c>
      <c r="E804">
        <v>11</v>
      </c>
      <c r="F804">
        <v>1</v>
      </c>
      <c r="G804">
        <v>0</v>
      </c>
      <c r="H804">
        <v>16</v>
      </c>
      <c r="I804">
        <v>4</v>
      </c>
      <c r="J804">
        <v>2</v>
      </c>
      <c r="K804">
        <v>76</v>
      </c>
      <c r="L804">
        <v>87</v>
      </c>
    </row>
    <row r="805" spans="1:12" hidden="1" x14ac:dyDescent="0.25">
      <c r="A805" s="29" t="s">
        <v>936</v>
      </c>
      <c r="B805" s="29" t="s">
        <v>442</v>
      </c>
      <c r="C805" s="29" t="s">
        <v>322</v>
      </c>
      <c r="D805" s="29" t="s">
        <v>1</v>
      </c>
      <c r="E805">
        <v>9</v>
      </c>
      <c r="F805">
        <v>1</v>
      </c>
      <c r="G805">
        <v>6</v>
      </c>
      <c r="H805">
        <v>18</v>
      </c>
      <c r="I805">
        <v>1</v>
      </c>
      <c r="J805">
        <v>0</v>
      </c>
      <c r="K805">
        <v>172</v>
      </c>
      <c r="L805">
        <v>85</v>
      </c>
    </row>
    <row r="806" spans="1:12" hidden="1" x14ac:dyDescent="0.25">
      <c r="A806" s="29" t="s">
        <v>382</v>
      </c>
      <c r="B806" s="29" t="s">
        <v>38</v>
      </c>
      <c r="C806" s="29" t="s">
        <v>322</v>
      </c>
      <c r="D806" s="29" t="s">
        <v>1</v>
      </c>
      <c r="E806">
        <v>9</v>
      </c>
      <c r="F806">
        <v>1</v>
      </c>
      <c r="G806">
        <v>21</v>
      </c>
      <c r="H806">
        <v>12</v>
      </c>
      <c r="I806">
        <v>1</v>
      </c>
      <c r="J806">
        <v>1</v>
      </c>
      <c r="K806">
        <v>0</v>
      </c>
      <c r="L806">
        <v>71</v>
      </c>
    </row>
    <row r="807" spans="1:12" hidden="1" x14ac:dyDescent="0.25">
      <c r="A807" s="29" t="s">
        <v>937</v>
      </c>
      <c r="B807" s="29" t="s">
        <v>442</v>
      </c>
      <c r="C807" s="29" t="s">
        <v>322</v>
      </c>
      <c r="D807" s="29" t="s">
        <v>1</v>
      </c>
      <c r="E807">
        <v>9</v>
      </c>
      <c r="F807">
        <v>1</v>
      </c>
      <c r="G807">
        <v>17</v>
      </c>
      <c r="H807">
        <v>35</v>
      </c>
      <c r="I807">
        <v>4</v>
      </c>
      <c r="J807">
        <v>2</v>
      </c>
      <c r="K807">
        <v>232</v>
      </c>
      <c r="L807">
        <v>114</v>
      </c>
    </row>
    <row r="808" spans="1:12" hidden="1" x14ac:dyDescent="0.25">
      <c r="A808" s="29" t="s">
        <v>938</v>
      </c>
      <c r="B808" s="29" t="s">
        <v>442</v>
      </c>
      <c r="C808" s="29" t="s">
        <v>322</v>
      </c>
      <c r="D808" s="29" t="s">
        <v>1</v>
      </c>
      <c r="E808">
        <v>3</v>
      </c>
      <c r="F808">
        <v>1</v>
      </c>
      <c r="G808">
        <v>0</v>
      </c>
      <c r="H808">
        <v>0</v>
      </c>
      <c r="I808">
        <v>2</v>
      </c>
      <c r="J808">
        <v>3</v>
      </c>
      <c r="K808">
        <v>0</v>
      </c>
      <c r="L808">
        <v>27</v>
      </c>
    </row>
    <row r="809" spans="1:12" hidden="1" x14ac:dyDescent="0.25">
      <c r="A809" s="29" t="s">
        <v>939</v>
      </c>
      <c r="B809" s="29" t="s">
        <v>442</v>
      </c>
      <c r="C809" s="29" t="s">
        <v>322</v>
      </c>
      <c r="D809" s="29" t="s">
        <v>1</v>
      </c>
      <c r="E809">
        <v>11</v>
      </c>
      <c r="F809">
        <v>1</v>
      </c>
      <c r="G809">
        <v>2</v>
      </c>
      <c r="H809">
        <v>22</v>
      </c>
      <c r="I809">
        <v>4</v>
      </c>
      <c r="J809">
        <v>3</v>
      </c>
      <c r="K809">
        <v>6</v>
      </c>
      <c r="L809">
        <v>116</v>
      </c>
    </row>
    <row r="810" spans="1:12" hidden="1" x14ac:dyDescent="0.25">
      <c r="A810" s="29" t="s">
        <v>940</v>
      </c>
      <c r="B810" s="29" t="s">
        <v>442</v>
      </c>
      <c r="C810" s="29" t="s">
        <v>322</v>
      </c>
      <c r="D810" s="29" t="s">
        <v>1</v>
      </c>
      <c r="E810">
        <v>5</v>
      </c>
      <c r="F810">
        <v>1</v>
      </c>
      <c r="G810">
        <v>0</v>
      </c>
      <c r="H810">
        <v>5</v>
      </c>
      <c r="I810">
        <v>3</v>
      </c>
      <c r="J810">
        <v>0</v>
      </c>
      <c r="K810">
        <v>0</v>
      </c>
      <c r="L810">
        <v>68</v>
      </c>
    </row>
    <row r="811" spans="1:12" hidden="1" x14ac:dyDescent="0.25">
      <c r="A811" s="29" t="s">
        <v>941</v>
      </c>
      <c r="B811" s="29" t="s">
        <v>442</v>
      </c>
      <c r="C811" s="29" t="s">
        <v>322</v>
      </c>
      <c r="D811" s="29" t="s">
        <v>1</v>
      </c>
      <c r="E811">
        <v>6</v>
      </c>
      <c r="F811">
        <v>1</v>
      </c>
      <c r="G811">
        <v>0</v>
      </c>
      <c r="H811">
        <v>5</v>
      </c>
      <c r="I811">
        <v>3</v>
      </c>
      <c r="J811">
        <v>2</v>
      </c>
      <c r="K811">
        <v>19</v>
      </c>
      <c r="L811">
        <v>69</v>
      </c>
    </row>
    <row r="812" spans="1:12" hidden="1" x14ac:dyDescent="0.25">
      <c r="A812" s="29" t="s">
        <v>942</v>
      </c>
      <c r="B812" s="29" t="s">
        <v>442</v>
      </c>
      <c r="C812" s="29" t="s">
        <v>322</v>
      </c>
      <c r="D812" s="29" t="s">
        <v>1</v>
      </c>
      <c r="E812">
        <v>5</v>
      </c>
      <c r="F812">
        <v>1</v>
      </c>
      <c r="G812">
        <v>4</v>
      </c>
      <c r="H812">
        <v>4</v>
      </c>
      <c r="I812">
        <v>1</v>
      </c>
      <c r="J812">
        <v>1</v>
      </c>
      <c r="K812">
        <v>0</v>
      </c>
      <c r="L812">
        <v>60</v>
      </c>
    </row>
    <row r="813" spans="1:12" hidden="1" x14ac:dyDescent="0.25">
      <c r="A813" s="29" t="s">
        <v>943</v>
      </c>
      <c r="B813" s="29" t="s">
        <v>442</v>
      </c>
      <c r="C813" s="29" t="s">
        <v>322</v>
      </c>
      <c r="D813" s="29" t="s">
        <v>1</v>
      </c>
      <c r="E813">
        <v>7</v>
      </c>
      <c r="F813">
        <v>1</v>
      </c>
      <c r="G813">
        <v>15</v>
      </c>
      <c r="H813">
        <v>11</v>
      </c>
      <c r="I813">
        <v>1</v>
      </c>
      <c r="J813">
        <v>0</v>
      </c>
      <c r="K813">
        <v>0</v>
      </c>
      <c r="L813">
        <v>44</v>
      </c>
    </row>
    <row r="814" spans="1:12" hidden="1" x14ac:dyDescent="0.25">
      <c r="A814" s="29" t="s">
        <v>944</v>
      </c>
      <c r="B814" s="29" t="s">
        <v>442</v>
      </c>
      <c r="C814" s="29" t="s">
        <v>322</v>
      </c>
      <c r="D814" s="29" t="s">
        <v>1</v>
      </c>
      <c r="E814">
        <v>7</v>
      </c>
      <c r="F814">
        <v>1</v>
      </c>
      <c r="G814">
        <v>21</v>
      </c>
      <c r="H814">
        <v>15</v>
      </c>
      <c r="I814">
        <v>1</v>
      </c>
      <c r="J814">
        <v>1</v>
      </c>
      <c r="K814">
        <v>0</v>
      </c>
      <c r="L814">
        <v>37</v>
      </c>
    </row>
    <row r="815" spans="1:12" hidden="1" x14ac:dyDescent="0.25">
      <c r="A815" s="29" t="s">
        <v>945</v>
      </c>
      <c r="B815" s="29" t="s">
        <v>442</v>
      </c>
      <c r="C815" s="29" t="s">
        <v>322</v>
      </c>
      <c r="D815" s="29" t="s">
        <v>1</v>
      </c>
      <c r="E815">
        <v>2</v>
      </c>
      <c r="F815">
        <v>0</v>
      </c>
      <c r="G815">
        <v>0</v>
      </c>
      <c r="H815">
        <v>1</v>
      </c>
      <c r="I815">
        <v>0</v>
      </c>
      <c r="J815">
        <v>0</v>
      </c>
      <c r="K815">
        <v>0</v>
      </c>
      <c r="L815">
        <v>8</v>
      </c>
    </row>
    <row r="816" spans="1:12" hidden="1" x14ac:dyDescent="0.25">
      <c r="A816" s="29" t="s">
        <v>946</v>
      </c>
      <c r="B816" s="29" t="s">
        <v>442</v>
      </c>
      <c r="C816" s="29" t="s">
        <v>322</v>
      </c>
      <c r="D816" s="29" t="s">
        <v>1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11</v>
      </c>
    </row>
    <row r="817" spans="1:12" hidden="1" x14ac:dyDescent="0.25">
      <c r="A817" s="29" t="s">
        <v>947</v>
      </c>
      <c r="B817" s="29" t="s">
        <v>442</v>
      </c>
      <c r="C817" s="29" t="s">
        <v>322</v>
      </c>
      <c r="D817" s="29" t="s">
        <v>1</v>
      </c>
      <c r="E817">
        <v>9</v>
      </c>
      <c r="F817">
        <v>0</v>
      </c>
      <c r="G817">
        <v>2</v>
      </c>
      <c r="H817">
        <v>15</v>
      </c>
      <c r="I817">
        <v>2</v>
      </c>
      <c r="J817">
        <v>1</v>
      </c>
      <c r="K817">
        <v>0</v>
      </c>
      <c r="L817">
        <v>50</v>
      </c>
    </row>
    <row r="818" spans="1:12" hidden="1" x14ac:dyDescent="0.25">
      <c r="A818" s="29" t="s">
        <v>948</v>
      </c>
      <c r="B818" s="29" t="s">
        <v>442</v>
      </c>
      <c r="C818" s="29" t="s">
        <v>322</v>
      </c>
      <c r="D818" s="29" t="s">
        <v>1</v>
      </c>
      <c r="E818">
        <v>16</v>
      </c>
      <c r="F818">
        <v>0</v>
      </c>
      <c r="G818">
        <v>19</v>
      </c>
      <c r="H818">
        <v>35</v>
      </c>
      <c r="I818">
        <v>7</v>
      </c>
      <c r="J818">
        <v>2</v>
      </c>
      <c r="K818">
        <v>852</v>
      </c>
      <c r="L818">
        <v>150</v>
      </c>
    </row>
    <row r="819" spans="1:12" hidden="1" x14ac:dyDescent="0.25">
      <c r="A819" s="29" t="s">
        <v>949</v>
      </c>
      <c r="B819" s="29" t="s">
        <v>442</v>
      </c>
      <c r="C819" s="29" t="s">
        <v>322</v>
      </c>
      <c r="D819" s="29" t="s">
        <v>1</v>
      </c>
      <c r="E819">
        <v>3</v>
      </c>
      <c r="F819">
        <v>0</v>
      </c>
      <c r="G819">
        <v>0</v>
      </c>
      <c r="H819">
        <v>4</v>
      </c>
      <c r="I819">
        <v>1</v>
      </c>
      <c r="J819">
        <v>1</v>
      </c>
      <c r="K819">
        <v>0</v>
      </c>
      <c r="L819">
        <v>26</v>
      </c>
    </row>
    <row r="820" spans="1:12" hidden="1" x14ac:dyDescent="0.25">
      <c r="A820" s="29" t="s">
        <v>950</v>
      </c>
      <c r="B820" s="29" t="s">
        <v>442</v>
      </c>
      <c r="C820" s="29" t="s">
        <v>322</v>
      </c>
      <c r="D820" s="29" t="s">
        <v>1</v>
      </c>
      <c r="E820">
        <v>1</v>
      </c>
      <c r="F820">
        <v>0</v>
      </c>
      <c r="G820">
        <v>0</v>
      </c>
      <c r="H820">
        <v>1</v>
      </c>
      <c r="I820">
        <v>1</v>
      </c>
      <c r="J820">
        <v>0</v>
      </c>
      <c r="K820">
        <v>0</v>
      </c>
      <c r="L820">
        <v>5</v>
      </c>
    </row>
    <row r="821" spans="1:12" hidden="1" x14ac:dyDescent="0.25">
      <c r="A821" s="29" t="s">
        <v>951</v>
      </c>
      <c r="B821" s="29" t="s">
        <v>442</v>
      </c>
      <c r="C821" s="29" t="s">
        <v>322</v>
      </c>
      <c r="D821" s="29" t="s">
        <v>1</v>
      </c>
      <c r="E821">
        <v>2</v>
      </c>
      <c r="F821">
        <v>0</v>
      </c>
      <c r="G821">
        <v>0</v>
      </c>
      <c r="H821">
        <v>5</v>
      </c>
      <c r="I821">
        <v>0</v>
      </c>
      <c r="J821">
        <v>2</v>
      </c>
      <c r="K821">
        <v>0</v>
      </c>
      <c r="L821">
        <v>19</v>
      </c>
    </row>
    <row r="822" spans="1:12" hidden="1" x14ac:dyDescent="0.25">
      <c r="A822" s="29" t="s">
        <v>952</v>
      </c>
      <c r="B822" s="29" t="s">
        <v>442</v>
      </c>
      <c r="C822" s="29" t="s">
        <v>322</v>
      </c>
      <c r="D822" s="29" t="s">
        <v>1</v>
      </c>
      <c r="E822">
        <v>1</v>
      </c>
      <c r="F822">
        <v>0</v>
      </c>
      <c r="G822">
        <v>0</v>
      </c>
      <c r="H822">
        <v>1</v>
      </c>
      <c r="I822">
        <v>0</v>
      </c>
      <c r="J822">
        <v>1</v>
      </c>
      <c r="K822">
        <v>0</v>
      </c>
      <c r="L822">
        <v>7</v>
      </c>
    </row>
    <row r="823" spans="1:12" hidden="1" x14ac:dyDescent="0.25">
      <c r="A823" s="29" t="s">
        <v>953</v>
      </c>
      <c r="B823" s="29" t="s">
        <v>442</v>
      </c>
      <c r="C823" s="29" t="s">
        <v>322</v>
      </c>
      <c r="D823" s="29" t="s">
        <v>1</v>
      </c>
      <c r="E823">
        <v>14</v>
      </c>
      <c r="F823">
        <v>0</v>
      </c>
      <c r="G823">
        <v>2</v>
      </c>
      <c r="H823">
        <v>8</v>
      </c>
      <c r="I823">
        <v>8</v>
      </c>
      <c r="J823">
        <v>1</v>
      </c>
      <c r="K823">
        <v>22</v>
      </c>
      <c r="L823">
        <v>144</v>
      </c>
    </row>
    <row r="824" spans="1:12" hidden="1" x14ac:dyDescent="0.25">
      <c r="A824" s="29" t="s">
        <v>954</v>
      </c>
      <c r="B824" s="29" t="s">
        <v>442</v>
      </c>
      <c r="C824" s="29" t="s">
        <v>322</v>
      </c>
      <c r="D824" s="29" t="s">
        <v>1</v>
      </c>
      <c r="E824">
        <v>4</v>
      </c>
      <c r="F824">
        <v>0</v>
      </c>
      <c r="G824">
        <v>0</v>
      </c>
      <c r="H824">
        <v>2</v>
      </c>
      <c r="I824">
        <v>9</v>
      </c>
      <c r="J824">
        <v>1</v>
      </c>
      <c r="K824">
        <v>0</v>
      </c>
      <c r="L824">
        <v>41</v>
      </c>
    </row>
    <row r="825" spans="1:12" hidden="1" x14ac:dyDescent="0.25">
      <c r="A825" s="29" t="s">
        <v>955</v>
      </c>
      <c r="B825" s="29" t="s">
        <v>442</v>
      </c>
      <c r="C825" s="29" t="s">
        <v>322</v>
      </c>
      <c r="D825" s="29" t="s">
        <v>1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8</v>
      </c>
    </row>
    <row r="826" spans="1:12" hidden="1" x14ac:dyDescent="0.25">
      <c r="A826" s="29" t="s">
        <v>431</v>
      </c>
      <c r="B826" s="29" t="s">
        <v>33</v>
      </c>
      <c r="C826" s="29" t="s">
        <v>322</v>
      </c>
      <c r="D826" s="29" t="s">
        <v>1</v>
      </c>
      <c r="E826">
        <v>4</v>
      </c>
      <c r="F826">
        <v>0</v>
      </c>
      <c r="G826">
        <v>0</v>
      </c>
      <c r="H826">
        <v>1</v>
      </c>
      <c r="I826">
        <v>1</v>
      </c>
      <c r="J826">
        <v>1</v>
      </c>
      <c r="K826">
        <v>0</v>
      </c>
      <c r="L826">
        <v>53</v>
      </c>
    </row>
    <row r="827" spans="1:12" hidden="1" x14ac:dyDescent="0.25">
      <c r="A827" s="29" t="s">
        <v>956</v>
      </c>
      <c r="B827" s="29" t="s">
        <v>442</v>
      </c>
      <c r="C827" s="29" t="s">
        <v>322</v>
      </c>
      <c r="D827" s="29" t="s">
        <v>1</v>
      </c>
      <c r="E827">
        <v>10</v>
      </c>
      <c r="F827">
        <v>0</v>
      </c>
      <c r="G827">
        <v>2</v>
      </c>
      <c r="H827">
        <v>9</v>
      </c>
      <c r="I827">
        <v>4</v>
      </c>
      <c r="J827">
        <v>2</v>
      </c>
      <c r="K827">
        <v>0</v>
      </c>
      <c r="L827">
        <v>89</v>
      </c>
    </row>
    <row r="828" spans="1:12" hidden="1" x14ac:dyDescent="0.25">
      <c r="A828" s="29" t="s">
        <v>957</v>
      </c>
      <c r="B828" s="29" t="s">
        <v>442</v>
      </c>
      <c r="C828" s="29" t="s">
        <v>322</v>
      </c>
      <c r="D828" s="29" t="s">
        <v>1</v>
      </c>
      <c r="E828">
        <v>15</v>
      </c>
      <c r="F828">
        <v>0</v>
      </c>
      <c r="G828">
        <v>21</v>
      </c>
      <c r="H828">
        <v>34</v>
      </c>
      <c r="I828">
        <v>5</v>
      </c>
      <c r="J828">
        <v>5</v>
      </c>
      <c r="K828">
        <v>356</v>
      </c>
      <c r="L828">
        <v>165</v>
      </c>
    </row>
    <row r="829" spans="1:12" hidden="1" x14ac:dyDescent="0.25">
      <c r="A829" s="29" t="s">
        <v>415</v>
      </c>
      <c r="B829" s="29" t="s">
        <v>42</v>
      </c>
      <c r="C829" s="29" t="s">
        <v>322</v>
      </c>
      <c r="D829" s="29" t="s">
        <v>1</v>
      </c>
      <c r="E829">
        <v>3</v>
      </c>
      <c r="F829">
        <v>0</v>
      </c>
      <c r="G829">
        <v>0</v>
      </c>
      <c r="H829">
        <v>3</v>
      </c>
      <c r="I829">
        <v>0</v>
      </c>
      <c r="J829">
        <v>0</v>
      </c>
      <c r="K829">
        <v>0</v>
      </c>
      <c r="L829">
        <v>26</v>
      </c>
    </row>
    <row r="830" spans="1:12" hidden="1" x14ac:dyDescent="0.25">
      <c r="A830" s="29" t="s">
        <v>958</v>
      </c>
      <c r="B830" s="29" t="s">
        <v>442</v>
      </c>
      <c r="C830" s="29" t="s">
        <v>322</v>
      </c>
      <c r="D830" s="29" t="s">
        <v>1</v>
      </c>
      <c r="E830">
        <v>5</v>
      </c>
      <c r="F830">
        <v>0</v>
      </c>
      <c r="G830">
        <v>0</v>
      </c>
      <c r="H830">
        <v>8</v>
      </c>
      <c r="I830">
        <v>5</v>
      </c>
      <c r="J830">
        <v>1</v>
      </c>
      <c r="K830">
        <v>0</v>
      </c>
      <c r="L830">
        <v>47</v>
      </c>
    </row>
    <row r="831" spans="1:12" hidden="1" x14ac:dyDescent="0.25">
      <c r="A831" s="29" t="s">
        <v>959</v>
      </c>
      <c r="B831" s="29" t="s">
        <v>442</v>
      </c>
      <c r="C831" s="29" t="s">
        <v>322</v>
      </c>
      <c r="D831" s="29" t="s">
        <v>1</v>
      </c>
      <c r="E831">
        <v>1</v>
      </c>
      <c r="F831">
        <v>0</v>
      </c>
      <c r="G831">
        <v>0</v>
      </c>
      <c r="H831">
        <v>3</v>
      </c>
      <c r="I831">
        <v>0</v>
      </c>
      <c r="J831">
        <v>0</v>
      </c>
      <c r="K831">
        <v>0</v>
      </c>
      <c r="L831">
        <v>10</v>
      </c>
    </row>
    <row r="832" spans="1:12" x14ac:dyDescent="0.25">
      <c r="A832" s="29" t="s">
        <v>227</v>
      </c>
      <c r="B832" s="29" t="s">
        <v>36</v>
      </c>
      <c r="C832" s="29" t="s">
        <v>322</v>
      </c>
      <c r="D832" s="29" t="s">
        <v>3</v>
      </c>
      <c r="E832">
        <v>80</v>
      </c>
      <c r="F832">
        <v>100</v>
      </c>
      <c r="G832">
        <v>42</v>
      </c>
      <c r="H832">
        <v>31</v>
      </c>
      <c r="I832">
        <v>15</v>
      </c>
      <c r="J832">
        <v>66</v>
      </c>
      <c r="K832">
        <v>24</v>
      </c>
      <c r="L832">
        <v>1586</v>
      </c>
    </row>
    <row r="833" spans="1:12" x14ac:dyDescent="0.25">
      <c r="A833" s="29" t="s">
        <v>56</v>
      </c>
      <c r="B833" s="29" t="s">
        <v>33</v>
      </c>
      <c r="C833" s="29" t="s">
        <v>322</v>
      </c>
      <c r="D833" s="29" t="s">
        <v>3</v>
      </c>
      <c r="E833">
        <v>82</v>
      </c>
      <c r="F833">
        <v>92</v>
      </c>
      <c r="G833">
        <v>36</v>
      </c>
      <c r="H833">
        <v>10</v>
      </c>
      <c r="I833">
        <v>17</v>
      </c>
      <c r="J833">
        <v>26</v>
      </c>
      <c r="K833">
        <v>129</v>
      </c>
      <c r="L833">
        <v>1532</v>
      </c>
    </row>
    <row r="834" spans="1:12" x14ac:dyDescent="0.25">
      <c r="A834" s="29" t="s">
        <v>67</v>
      </c>
      <c r="B834" s="29" t="s">
        <v>38</v>
      </c>
      <c r="C834" s="29" t="s">
        <v>322</v>
      </c>
      <c r="D834" s="29" t="s">
        <v>3</v>
      </c>
      <c r="E834">
        <v>81</v>
      </c>
      <c r="F834">
        <v>91</v>
      </c>
      <c r="G834">
        <v>52</v>
      </c>
      <c r="H834">
        <v>94</v>
      </c>
      <c r="I834">
        <v>66</v>
      </c>
      <c r="J834">
        <v>34</v>
      </c>
      <c r="K834">
        <v>6193</v>
      </c>
      <c r="L834">
        <v>1641</v>
      </c>
    </row>
    <row r="835" spans="1:12" x14ac:dyDescent="0.25">
      <c r="A835" s="29" t="s">
        <v>62</v>
      </c>
      <c r="B835" s="29" t="s">
        <v>38</v>
      </c>
      <c r="C835" s="29" t="s">
        <v>322</v>
      </c>
      <c r="D835" s="29" t="s">
        <v>3</v>
      </c>
      <c r="E835">
        <v>82</v>
      </c>
      <c r="F835">
        <v>85</v>
      </c>
      <c r="G835">
        <v>50</v>
      </c>
      <c r="H835">
        <v>23</v>
      </c>
      <c r="I835">
        <v>32</v>
      </c>
      <c r="J835">
        <v>33</v>
      </c>
      <c r="K835">
        <v>133</v>
      </c>
      <c r="L835">
        <v>1595</v>
      </c>
    </row>
    <row r="836" spans="1:12" x14ac:dyDescent="0.25">
      <c r="A836" s="29" t="s">
        <v>265</v>
      </c>
      <c r="B836" s="29" t="s">
        <v>33</v>
      </c>
      <c r="C836" s="29" t="s">
        <v>322</v>
      </c>
      <c r="D836" s="29" t="s">
        <v>3</v>
      </c>
      <c r="E836">
        <v>81</v>
      </c>
      <c r="F836">
        <v>84</v>
      </c>
      <c r="G836">
        <v>34</v>
      </c>
      <c r="H836">
        <v>32</v>
      </c>
      <c r="I836">
        <v>40</v>
      </c>
      <c r="J836">
        <v>45</v>
      </c>
      <c r="K836">
        <v>90</v>
      </c>
      <c r="L836">
        <v>1536</v>
      </c>
    </row>
    <row r="837" spans="1:12" x14ac:dyDescent="0.25">
      <c r="A837" s="29" t="s">
        <v>259</v>
      </c>
      <c r="B837" s="29" t="s">
        <v>36</v>
      </c>
      <c r="C837" s="29" t="s">
        <v>322</v>
      </c>
      <c r="D837" s="29" t="s">
        <v>3</v>
      </c>
      <c r="E837">
        <v>82</v>
      </c>
      <c r="F837">
        <v>80</v>
      </c>
      <c r="G837">
        <v>37</v>
      </c>
      <c r="H837">
        <v>55</v>
      </c>
      <c r="I837">
        <v>31</v>
      </c>
      <c r="J837">
        <v>50</v>
      </c>
      <c r="K837">
        <v>64</v>
      </c>
      <c r="L837">
        <v>1473</v>
      </c>
    </row>
    <row r="838" spans="1:12" x14ac:dyDescent="0.25">
      <c r="A838" s="29" t="s">
        <v>59</v>
      </c>
      <c r="B838" s="29" t="s">
        <v>38</v>
      </c>
      <c r="C838" s="29" t="s">
        <v>322</v>
      </c>
      <c r="D838" s="29" t="s">
        <v>3</v>
      </c>
      <c r="E838">
        <v>82</v>
      </c>
      <c r="F838">
        <v>76</v>
      </c>
      <c r="G838">
        <v>32</v>
      </c>
      <c r="H838">
        <v>18</v>
      </c>
      <c r="I838">
        <v>14</v>
      </c>
      <c r="J838">
        <v>47</v>
      </c>
      <c r="K838">
        <v>359</v>
      </c>
      <c r="L838">
        <v>1655</v>
      </c>
    </row>
    <row r="839" spans="1:12" x14ac:dyDescent="0.25">
      <c r="A839" s="29" t="s">
        <v>279</v>
      </c>
      <c r="B839" s="29" t="s">
        <v>42</v>
      </c>
      <c r="C839" s="29" t="s">
        <v>322</v>
      </c>
      <c r="D839" s="29" t="s">
        <v>3</v>
      </c>
      <c r="E839">
        <v>82</v>
      </c>
      <c r="F839">
        <v>72</v>
      </c>
      <c r="G839">
        <v>72</v>
      </c>
      <c r="H839">
        <v>77</v>
      </c>
      <c r="I839">
        <v>64</v>
      </c>
      <c r="J839">
        <v>46</v>
      </c>
      <c r="K839">
        <v>100</v>
      </c>
      <c r="L839">
        <v>1650</v>
      </c>
    </row>
    <row r="840" spans="1:12" hidden="1" x14ac:dyDescent="0.25">
      <c r="A840" s="29" t="s">
        <v>960</v>
      </c>
      <c r="B840" s="29" t="s">
        <v>442</v>
      </c>
      <c r="C840" s="29" t="s">
        <v>322</v>
      </c>
      <c r="D840" s="29" t="s">
        <v>3</v>
      </c>
      <c r="E840">
        <v>76</v>
      </c>
      <c r="F840">
        <v>71</v>
      </c>
      <c r="G840">
        <v>17</v>
      </c>
      <c r="H840">
        <v>12</v>
      </c>
      <c r="I840">
        <v>33</v>
      </c>
      <c r="J840">
        <v>45</v>
      </c>
      <c r="K840">
        <v>1197</v>
      </c>
      <c r="L840">
        <v>1359</v>
      </c>
    </row>
    <row r="841" spans="1:12" x14ac:dyDescent="0.25">
      <c r="A841" s="29" t="s">
        <v>278</v>
      </c>
      <c r="B841" s="29" t="s">
        <v>36</v>
      </c>
      <c r="C841" s="29" t="s">
        <v>322</v>
      </c>
      <c r="D841" s="29" t="s">
        <v>3</v>
      </c>
      <c r="E841">
        <v>82</v>
      </c>
      <c r="F841">
        <v>70</v>
      </c>
      <c r="G841">
        <v>24</v>
      </c>
      <c r="H841">
        <v>74</v>
      </c>
      <c r="I841">
        <v>43</v>
      </c>
      <c r="J841">
        <v>29</v>
      </c>
      <c r="K841">
        <v>6</v>
      </c>
      <c r="L841">
        <v>1351</v>
      </c>
    </row>
    <row r="842" spans="1:12" x14ac:dyDescent="0.25">
      <c r="A842" s="29" t="s">
        <v>217</v>
      </c>
      <c r="B842" s="29" t="s">
        <v>31</v>
      </c>
      <c r="C842" s="29" t="s">
        <v>322</v>
      </c>
      <c r="D842" s="29" t="s">
        <v>3</v>
      </c>
      <c r="E842">
        <v>78</v>
      </c>
      <c r="F842">
        <v>70</v>
      </c>
      <c r="G842">
        <v>30</v>
      </c>
      <c r="H842">
        <v>40</v>
      </c>
      <c r="I842">
        <v>24</v>
      </c>
      <c r="J842">
        <v>78</v>
      </c>
      <c r="K842">
        <v>4735</v>
      </c>
      <c r="L842">
        <v>1507</v>
      </c>
    </row>
    <row r="843" spans="1:12" x14ac:dyDescent="0.25">
      <c r="A843" s="29" t="s">
        <v>270</v>
      </c>
      <c r="B843" s="29" t="s">
        <v>42</v>
      </c>
      <c r="C843" s="29" t="s">
        <v>322</v>
      </c>
      <c r="D843" s="29" t="s">
        <v>3</v>
      </c>
      <c r="E843">
        <v>82</v>
      </c>
      <c r="F843">
        <v>69</v>
      </c>
      <c r="G843">
        <v>26</v>
      </c>
      <c r="H843">
        <v>31</v>
      </c>
      <c r="I843">
        <v>25</v>
      </c>
      <c r="J843">
        <v>85</v>
      </c>
      <c r="K843">
        <v>209</v>
      </c>
      <c r="L843">
        <v>1344</v>
      </c>
    </row>
    <row r="844" spans="1:12" x14ac:dyDescent="0.25">
      <c r="A844" s="29" t="s">
        <v>139</v>
      </c>
      <c r="B844" s="29" t="s">
        <v>31</v>
      </c>
      <c r="C844" s="29" t="s">
        <v>322</v>
      </c>
      <c r="D844" s="29" t="s">
        <v>3</v>
      </c>
      <c r="E844">
        <v>77</v>
      </c>
      <c r="F844">
        <v>67</v>
      </c>
      <c r="G844">
        <v>18</v>
      </c>
      <c r="H844">
        <v>47</v>
      </c>
      <c r="I844">
        <v>45</v>
      </c>
      <c r="J844">
        <v>33</v>
      </c>
      <c r="K844">
        <v>8853</v>
      </c>
      <c r="L844">
        <v>1446</v>
      </c>
    </row>
    <row r="845" spans="1:12" x14ac:dyDescent="0.25">
      <c r="A845" s="29" t="s">
        <v>145</v>
      </c>
      <c r="B845" s="29" t="s">
        <v>31</v>
      </c>
      <c r="C845" s="29" t="s">
        <v>322</v>
      </c>
      <c r="D845" s="29" t="s">
        <v>3</v>
      </c>
      <c r="E845">
        <v>80</v>
      </c>
      <c r="F845">
        <v>66</v>
      </c>
      <c r="G845">
        <v>17</v>
      </c>
      <c r="H845">
        <v>89</v>
      </c>
      <c r="I845">
        <v>37</v>
      </c>
      <c r="J845">
        <v>32</v>
      </c>
      <c r="K845">
        <v>658</v>
      </c>
      <c r="L845">
        <v>1525</v>
      </c>
    </row>
    <row r="846" spans="1:12" x14ac:dyDescent="0.25">
      <c r="A846" s="29" t="s">
        <v>35</v>
      </c>
      <c r="B846" s="29" t="s">
        <v>31</v>
      </c>
      <c r="C846" s="29" t="s">
        <v>322</v>
      </c>
      <c r="D846" s="29" t="s">
        <v>3</v>
      </c>
      <c r="E846">
        <v>82</v>
      </c>
      <c r="F846">
        <v>66</v>
      </c>
      <c r="G846">
        <v>41</v>
      </c>
      <c r="H846">
        <v>93</v>
      </c>
      <c r="I846">
        <v>70</v>
      </c>
      <c r="J846">
        <v>44</v>
      </c>
      <c r="K846">
        <v>1429</v>
      </c>
      <c r="L846">
        <v>1579</v>
      </c>
    </row>
    <row r="847" spans="1:12" x14ac:dyDescent="0.25">
      <c r="A847" s="29" t="s">
        <v>326</v>
      </c>
      <c r="B847" s="29" t="s">
        <v>42</v>
      </c>
      <c r="C847" s="29" t="s">
        <v>322</v>
      </c>
      <c r="D847" s="29" t="s">
        <v>3</v>
      </c>
      <c r="E847">
        <v>74</v>
      </c>
      <c r="F847">
        <v>65</v>
      </c>
      <c r="G847">
        <v>8</v>
      </c>
      <c r="H847">
        <v>27</v>
      </c>
      <c r="I847">
        <v>33</v>
      </c>
      <c r="J847">
        <v>46</v>
      </c>
      <c r="K847">
        <v>14</v>
      </c>
      <c r="L847">
        <v>1384</v>
      </c>
    </row>
    <row r="848" spans="1:12" x14ac:dyDescent="0.25">
      <c r="A848" s="29" t="s">
        <v>250</v>
      </c>
      <c r="B848" s="29" t="s">
        <v>36</v>
      </c>
      <c r="C848" s="29" t="s">
        <v>322</v>
      </c>
      <c r="D848" s="29" t="s">
        <v>3</v>
      </c>
      <c r="E848">
        <v>82</v>
      </c>
      <c r="F848">
        <v>64</v>
      </c>
      <c r="G848">
        <v>14</v>
      </c>
      <c r="H848">
        <v>26</v>
      </c>
      <c r="I848">
        <v>22</v>
      </c>
      <c r="J848">
        <v>47</v>
      </c>
      <c r="K848">
        <v>56</v>
      </c>
      <c r="L848">
        <v>1385</v>
      </c>
    </row>
    <row r="849" spans="1:12" x14ac:dyDescent="0.25">
      <c r="A849" s="29" t="s">
        <v>238</v>
      </c>
      <c r="B849" s="29" t="s">
        <v>42</v>
      </c>
      <c r="C849" s="29" t="s">
        <v>322</v>
      </c>
      <c r="D849" s="29" t="s">
        <v>3</v>
      </c>
      <c r="E849">
        <v>58</v>
      </c>
      <c r="F849">
        <v>62</v>
      </c>
      <c r="G849">
        <v>10</v>
      </c>
      <c r="H849">
        <v>53</v>
      </c>
      <c r="I849">
        <v>39</v>
      </c>
      <c r="J849">
        <v>59</v>
      </c>
      <c r="K849">
        <v>4165</v>
      </c>
      <c r="L849">
        <v>1199</v>
      </c>
    </row>
    <row r="850" spans="1:12" x14ac:dyDescent="0.25">
      <c r="A850" s="29" t="s">
        <v>263</v>
      </c>
      <c r="B850" s="29" t="s">
        <v>42</v>
      </c>
      <c r="C850" s="29" t="s">
        <v>322</v>
      </c>
      <c r="D850" s="29" t="s">
        <v>3</v>
      </c>
      <c r="E850">
        <v>78</v>
      </c>
      <c r="F850">
        <v>61</v>
      </c>
      <c r="G850">
        <v>36</v>
      </c>
      <c r="H850">
        <v>30</v>
      </c>
      <c r="I850">
        <v>52</v>
      </c>
      <c r="J850">
        <v>31</v>
      </c>
      <c r="K850">
        <v>6241</v>
      </c>
      <c r="L850">
        <v>1384</v>
      </c>
    </row>
    <row r="851" spans="1:12" hidden="1" x14ac:dyDescent="0.25">
      <c r="A851" s="29" t="s">
        <v>961</v>
      </c>
      <c r="B851" s="29" t="s">
        <v>442</v>
      </c>
      <c r="C851" s="29" t="s">
        <v>322</v>
      </c>
      <c r="D851" s="29" t="s">
        <v>3</v>
      </c>
      <c r="E851">
        <v>81</v>
      </c>
      <c r="F851">
        <v>61</v>
      </c>
      <c r="G851">
        <v>58</v>
      </c>
      <c r="H851">
        <v>189</v>
      </c>
      <c r="I851">
        <v>33</v>
      </c>
      <c r="J851">
        <v>40</v>
      </c>
      <c r="K851">
        <v>8968</v>
      </c>
      <c r="L851">
        <v>1607</v>
      </c>
    </row>
    <row r="852" spans="1:12" x14ac:dyDescent="0.25">
      <c r="A852" s="29" t="s">
        <v>332</v>
      </c>
      <c r="B852" s="29" t="s">
        <v>38</v>
      </c>
      <c r="C852" s="29" t="s">
        <v>322</v>
      </c>
      <c r="D852" s="29" t="s">
        <v>3</v>
      </c>
      <c r="E852">
        <v>82</v>
      </c>
      <c r="F852">
        <v>61</v>
      </c>
      <c r="G852">
        <v>10</v>
      </c>
      <c r="H852">
        <v>21</v>
      </c>
      <c r="I852">
        <v>18</v>
      </c>
      <c r="J852">
        <v>68</v>
      </c>
      <c r="K852">
        <v>111</v>
      </c>
      <c r="L852">
        <v>1368</v>
      </c>
    </row>
    <row r="853" spans="1:12" x14ac:dyDescent="0.25">
      <c r="A853" s="29" t="s">
        <v>144</v>
      </c>
      <c r="B853" s="29" t="s">
        <v>31</v>
      </c>
      <c r="C853" s="29" t="s">
        <v>322</v>
      </c>
      <c r="D853" s="29" t="s">
        <v>3</v>
      </c>
      <c r="E853">
        <v>67</v>
      </c>
      <c r="F853">
        <v>60</v>
      </c>
      <c r="G853">
        <v>24</v>
      </c>
      <c r="H853">
        <v>40</v>
      </c>
      <c r="I853">
        <v>24</v>
      </c>
      <c r="J853">
        <v>54</v>
      </c>
      <c r="K853">
        <v>6699</v>
      </c>
      <c r="L853">
        <v>1201</v>
      </c>
    </row>
    <row r="854" spans="1:12" x14ac:dyDescent="0.25">
      <c r="A854" s="29" t="s">
        <v>60</v>
      </c>
      <c r="B854" s="29" t="s">
        <v>31</v>
      </c>
      <c r="C854" s="29" t="s">
        <v>322</v>
      </c>
      <c r="D854" s="29" t="s">
        <v>3</v>
      </c>
      <c r="E854">
        <v>81</v>
      </c>
      <c r="F854">
        <v>59</v>
      </c>
      <c r="G854">
        <v>21</v>
      </c>
      <c r="H854">
        <v>46</v>
      </c>
      <c r="I854">
        <v>30</v>
      </c>
      <c r="J854">
        <v>38</v>
      </c>
      <c r="K854">
        <v>132</v>
      </c>
      <c r="L854">
        <v>1302</v>
      </c>
    </row>
    <row r="855" spans="1:12" x14ac:dyDescent="0.25">
      <c r="A855" s="29" t="s">
        <v>143</v>
      </c>
      <c r="B855" s="29" t="s">
        <v>31</v>
      </c>
      <c r="C855" s="29" t="s">
        <v>322</v>
      </c>
      <c r="D855" s="29" t="s">
        <v>3</v>
      </c>
      <c r="E855">
        <v>82</v>
      </c>
      <c r="F855">
        <v>58</v>
      </c>
      <c r="G855">
        <v>40</v>
      </c>
      <c r="H855">
        <v>124</v>
      </c>
      <c r="I855">
        <v>26</v>
      </c>
      <c r="J855">
        <v>43</v>
      </c>
      <c r="K855">
        <v>1711</v>
      </c>
      <c r="L855">
        <v>1396</v>
      </c>
    </row>
    <row r="856" spans="1:12" x14ac:dyDescent="0.25">
      <c r="A856" s="29" t="s">
        <v>327</v>
      </c>
      <c r="B856" s="29" t="s">
        <v>33</v>
      </c>
      <c r="C856" s="29" t="s">
        <v>322</v>
      </c>
      <c r="D856" s="29" t="s">
        <v>3</v>
      </c>
      <c r="E856">
        <v>62</v>
      </c>
      <c r="F856">
        <v>55</v>
      </c>
      <c r="G856">
        <v>16</v>
      </c>
      <c r="H856">
        <v>29</v>
      </c>
      <c r="I856">
        <v>24</v>
      </c>
      <c r="J856">
        <v>26</v>
      </c>
      <c r="K856">
        <v>146</v>
      </c>
      <c r="L856">
        <v>1085</v>
      </c>
    </row>
    <row r="857" spans="1:12" x14ac:dyDescent="0.25">
      <c r="A857" s="29" t="s">
        <v>138</v>
      </c>
      <c r="B857" s="29" t="s">
        <v>42</v>
      </c>
      <c r="C857" s="29" t="s">
        <v>322</v>
      </c>
      <c r="D857" s="29" t="s">
        <v>3</v>
      </c>
      <c r="E857">
        <v>82</v>
      </c>
      <c r="F857">
        <v>54</v>
      </c>
      <c r="G857">
        <v>34</v>
      </c>
      <c r="H857">
        <v>90</v>
      </c>
      <c r="I857">
        <v>41</v>
      </c>
      <c r="J857">
        <v>42</v>
      </c>
      <c r="K857">
        <v>1215</v>
      </c>
      <c r="L857">
        <v>1325</v>
      </c>
    </row>
    <row r="858" spans="1:12" x14ac:dyDescent="0.25">
      <c r="A858" s="29" t="s">
        <v>70</v>
      </c>
      <c r="B858" s="29" t="s">
        <v>42</v>
      </c>
      <c r="C858" s="29" t="s">
        <v>322</v>
      </c>
      <c r="D858" s="29" t="s">
        <v>3</v>
      </c>
      <c r="E858">
        <v>80</v>
      </c>
      <c r="F858">
        <v>53</v>
      </c>
      <c r="G858">
        <v>36</v>
      </c>
      <c r="H858">
        <v>62</v>
      </c>
      <c r="I858">
        <v>67</v>
      </c>
      <c r="J858">
        <v>69</v>
      </c>
      <c r="K858">
        <v>5353</v>
      </c>
      <c r="L858">
        <v>1514</v>
      </c>
    </row>
    <row r="859" spans="1:12" x14ac:dyDescent="0.25">
      <c r="A859" s="29" t="s">
        <v>336</v>
      </c>
      <c r="B859" s="29" t="s">
        <v>36</v>
      </c>
      <c r="C859" s="29" t="s">
        <v>322</v>
      </c>
      <c r="D859" s="29" t="s">
        <v>3</v>
      </c>
      <c r="E859">
        <v>82</v>
      </c>
      <c r="F859">
        <v>52</v>
      </c>
      <c r="G859">
        <v>6</v>
      </c>
      <c r="H859">
        <v>40</v>
      </c>
      <c r="I859">
        <v>25</v>
      </c>
      <c r="J859">
        <v>33</v>
      </c>
      <c r="K859">
        <v>713</v>
      </c>
      <c r="L859">
        <v>1214</v>
      </c>
    </row>
    <row r="860" spans="1:12" hidden="1" x14ac:dyDescent="0.25">
      <c r="A860" s="29" t="s">
        <v>962</v>
      </c>
      <c r="B860" s="29" t="s">
        <v>442</v>
      </c>
      <c r="C860" s="29" t="s">
        <v>322</v>
      </c>
      <c r="D860" s="29" t="s">
        <v>3</v>
      </c>
      <c r="E860">
        <v>79</v>
      </c>
      <c r="F860">
        <v>51</v>
      </c>
      <c r="G860">
        <v>24</v>
      </c>
      <c r="H860">
        <v>60</v>
      </c>
      <c r="I860">
        <v>35</v>
      </c>
      <c r="J860">
        <v>61</v>
      </c>
      <c r="K860">
        <v>38</v>
      </c>
      <c r="L860">
        <v>1215</v>
      </c>
    </row>
    <row r="861" spans="1:12" hidden="1" x14ac:dyDescent="0.25">
      <c r="A861" s="29" t="s">
        <v>963</v>
      </c>
      <c r="B861" s="29" t="s">
        <v>442</v>
      </c>
      <c r="C861" s="29" t="s">
        <v>322</v>
      </c>
      <c r="D861" s="29" t="s">
        <v>3</v>
      </c>
      <c r="E861">
        <v>82</v>
      </c>
      <c r="F861">
        <v>51</v>
      </c>
      <c r="G861">
        <v>56</v>
      </c>
      <c r="H861">
        <v>79</v>
      </c>
      <c r="I861">
        <v>42</v>
      </c>
      <c r="J861">
        <v>46</v>
      </c>
      <c r="K861">
        <v>59</v>
      </c>
      <c r="L861">
        <v>1360</v>
      </c>
    </row>
    <row r="862" spans="1:12" x14ac:dyDescent="0.25">
      <c r="A862" s="29" t="s">
        <v>235</v>
      </c>
      <c r="B862" s="29" t="s">
        <v>42</v>
      </c>
      <c r="C862" s="29" t="s">
        <v>322</v>
      </c>
      <c r="D862" s="29" t="s">
        <v>3</v>
      </c>
      <c r="E862">
        <v>82</v>
      </c>
      <c r="F862">
        <v>50</v>
      </c>
      <c r="G862">
        <v>26</v>
      </c>
      <c r="H862">
        <v>48</v>
      </c>
      <c r="I862">
        <v>42</v>
      </c>
      <c r="J862">
        <v>29</v>
      </c>
      <c r="K862">
        <v>56</v>
      </c>
      <c r="L862">
        <v>1402</v>
      </c>
    </row>
    <row r="863" spans="1:12" x14ac:dyDescent="0.25">
      <c r="A863" s="29" t="s">
        <v>153</v>
      </c>
      <c r="B863" s="29" t="s">
        <v>42</v>
      </c>
      <c r="C863" s="29" t="s">
        <v>322</v>
      </c>
      <c r="D863" s="29" t="s">
        <v>3</v>
      </c>
      <c r="E863">
        <v>81</v>
      </c>
      <c r="F863">
        <v>50</v>
      </c>
      <c r="G863">
        <v>24</v>
      </c>
      <c r="H863">
        <v>48</v>
      </c>
      <c r="I863">
        <v>47</v>
      </c>
      <c r="J863">
        <v>39</v>
      </c>
      <c r="K863">
        <v>7334</v>
      </c>
      <c r="L863">
        <v>1376</v>
      </c>
    </row>
    <row r="864" spans="1:12" x14ac:dyDescent="0.25">
      <c r="A864" s="29" t="s">
        <v>63</v>
      </c>
      <c r="B864" s="29" t="s">
        <v>42</v>
      </c>
      <c r="C864" s="29" t="s">
        <v>322</v>
      </c>
      <c r="D864" s="29" t="s">
        <v>3</v>
      </c>
      <c r="E864">
        <v>70</v>
      </c>
      <c r="F864">
        <v>49</v>
      </c>
      <c r="G864">
        <v>58</v>
      </c>
      <c r="H864">
        <v>137</v>
      </c>
      <c r="I864">
        <v>64</v>
      </c>
      <c r="J864">
        <v>24</v>
      </c>
      <c r="K864">
        <v>177</v>
      </c>
      <c r="L864">
        <v>1213</v>
      </c>
    </row>
    <row r="865" spans="1:12" x14ac:dyDescent="0.25">
      <c r="A865" s="29" t="s">
        <v>65</v>
      </c>
      <c r="B865" s="29" t="s">
        <v>33</v>
      </c>
      <c r="C865" s="29" t="s">
        <v>322</v>
      </c>
      <c r="D865" s="29" t="s">
        <v>3</v>
      </c>
      <c r="E865">
        <v>71</v>
      </c>
      <c r="F865">
        <v>49</v>
      </c>
      <c r="G865">
        <v>71</v>
      </c>
      <c r="H865">
        <v>59</v>
      </c>
      <c r="I865">
        <v>36</v>
      </c>
      <c r="J865">
        <v>18</v>
      </c>
      <c r="K865">
        <v>125</v>
      </c>
      <c r="L865">
        <v>1262</v>
      </c>
    </row>
    <row r="866" spans="1:12" x14ac:dyDescent="0.25">
      <c r="A866" s="29" t="s">
        <v>347</v>
      </c>
      <c r="B866" s="29" t="s">
        <v>36</v>
      </c>
      <c r="C866" s="29" t="s">
        <v>322</v>
      </c>
      <c r="D866" s="29" t="s">
        <v>3</v>
      </c>
      <c r="E866">
        <v>81</v>
      </c>
      <c r="F866">
        <v>47</v>
      </c>
      <c r="G866">
        <v>46</v>
      </c>
      <c r="H866">
        <v>97</v>
      </c>
      <c r="I866">
        <v>53</v>
      </c>
      <c r="J866">
        <v>31</v>
      </c>
      <c r="K866">
        <v>39</v>
      </c>
      <c r="L866">
        <v>1207</v>
      </c>
    </row>
    <row r="867" spans="1:12" x14ac:dyDescent="0.25">
      <c r="A867" s="29" t="s">
        <v>170</v>
      </c>
      <c r="B867" s="29" t="s">
        <v>42</v>
      </c>
      <c r="C867" s="29" t="s">
        <v>322</v>
      </c>
      <c r="D867" s="29" t="s">
        <v>3</v>
      </c>
      <c r="E867">
        <v>82</v>
      </c>
      <c r="F867">
        <v>47</v>
      </c>
      <c r="G867">
        <v>16</v>
      </c>
      <c r="H867">
        <v>75</v>
      </c>
      <c r="I867">
        <v>17</v>
      </c>
      <c r="J867">
        <v>26</v>
      </c>
      <c r="K867">
        <v>2307</v>
      </c>
      <c r="L867">
        <v>1322</v>
      </c>
    </row>
    <row r="868" spans="1:12" x14ac:dyDescent="0.25">
      <c r="A868" s="29" t="s">
        <v>64</v>
      </c>
      <c r="B868" s="29" t="s">
        <v>36</v>
      </c>
      <c r="C868" s="29" t="s">
        <v>322</v>
      </c>
      <c r="D868" s="29" t="s">
        <v>3</v>
      </c>
      <c r="E868">
        <v>74</v>
      </c>
      <c r="F868">
        <v>47</v>
      </c>
      <c r="G868">
        <v>31</v>
      </c>
      <c r="H868">
        <v>124</v>
      </c>
      <c r="I868">
        <v>54</v>
      </c>
      <c r="J868">
        <v>51</v>
      </c>
      <c r="K868">
        <v>3487</v>
      </c>
      <c r="L868">
        <v>1362</v>
      </c>
    </row>
    <row r="869" spans="1:12" x14ac:dyDescent="0.25">
      <c r="A869" s="29" t="s">
        <v>66</v>
      </c>
      <c r="B869" s="29" t="s">
        <v>36</v>
      </c>
      <c r="C869" s="29" t="s">
        <v>322</v>
      </c>
      <c r="D869" s="29" t="s">
        <v>3</v>
      </c>
      <c r="E869">
        <v>75</v>
      </c>
      <c r="F869">
        <v>46</v>
      </c>
      <c r="G869">
        <v>57</v>
      </c>
      <c r="H869">
        <v>129</v>
      </c>
      <c r="I869">
        <v>54</v>
      </c>
      <c r="J869">
        <v>38</v>
      </c>
      <c r="K869">
        <v>3858</v>
      </c>
      <c r="L869">
        <v>1357</v>
      </c>
    </row>
    <row r="870" spans="1:12" x14ac:dyDescent="0.25">
      <c r="A870" s="29" t="s">
        <v>135</v>
      </c>
      <c r="B870" s="29" t="s">
        <v>33</v>
      </c>
      <c r="C870" s="29" t="s">
        <v>322</v>
      </c>
      <c r="D870" s="29" t="s">
        <v>3</v>
      </c>
      <c r="E870">
        <v>65</v>
      </c>
      <c r="F870">
        <v>46</v>
      </c>
      <c r="G870">
        <v>14</v>
      </c>
      <c r="H870">
        <v>32</v>
      </c>
      <c r="I870">
        <v>29</v>
      </c>
      <c r="J870">
        <v>31</v>
      </c>
      <c r="K870">
        <v>5547</v>
      </c>
      <c r="L870">
        <v>1229</v>
      </c>
    </row>
    <row r="871" spans="1:12" x14ac:dyDescent="0.25">
      <c r="A871" s="29" t="s">
        <v>169</v>
      </c>
      <c r="B871" s="29" t="s">
        <v>33</v>
      </c>
      <c r="C871" s="29" t="s">
        <v>322</v>
      </c>
      <c r="D871" s="29" t="s">
        <v>3</v>
      </c>
      <c r="E871">
        <v>76</v>
      </c>
      <c r="F871">
        <v>46</v>
      </c>
      <c r="G871">
        <v>20</v>
      </c>
      <c r="H871">
        <v>53</v>
      </c>
      <c r="I871">
        <v>58</v>
      </c>
      <c r="J871">
        <v>34</v>
      </c>
      <c r="K871">
        <v>5611</v>
      </c>
      <c r="L871">
        <v>1421</v>
      </c>
    </row>
    <row r="872" spans="1:12" x14ac:dyDescent="0.25">
      <c r="A872" s="29" t="s">
        <v>75</v>
      </c>
      <c r="B872" s="29" t="s">
        <v>33</v>
      </c>
      <c r="C872" s="29" t="s">
        <v>322</v>
      </c>
      <c r="D872" s="29" t="s">
        <v>3</v>
      </c>
      <c r="E872">
        <v>71</v>
      </c>
      <c r="F872">
        <v>44</v>
      </c>
      <c r="G872">
        <v>24</v>
      </c>
      <c r="H872">
        <v>44</v>
      </c>
      <c r="I872">
        <v>30</v>
      </c>
      <c r="J872">
        <v>49</v>
      </c>
      <c r="K872">
        <v>135</v>
      </c>
      <c r="L872">
        <v>1219</v>
      </c>
    </row>
    <row r="873" spans="1:12" x14ac:dyDescent="0.25">
      <c r="A873" s="29" t="s">
        <v>136</v>
      </c>
      <c r="B873" s="29" t="s">
        <v>36</v>
      </c>
      <c r="C873" s="29" t="s">
        <v>322</v>
      </c>
      <c r="D873" s="29" t="s">
        <v>3</v>
      </c>
      <c r="E873">
        <v>62</v>
      </c>
      <c r="F873">
        <v>44</v>
      </c>
      <c r="G873">
        <v>30</v>
      </c>
      <c r="H873">
        <v>94</v>
      </c>
      <c r="I873">
        <v>50</v>
      </c>
      <c r="J873">
        <v>33</v>
      </c>
      <c r="K873">
        <v>2630</v>
      </c>
      <c r="L873">
        <v>1073</v>
      </c>
    </row>
    <row r="874" spans="1:12" x14ac:dyDescent="0.25">
      <c r="A874" s="29" t="s">
        <v>160</v>
      </c>
      <c r="B874" s="29" t="s">
        <v>38</v>
      </c>
      <c r="C874" s="29" t="s">
        <v>322</v>
      </c>
      <c r="D874" s="29" t="s">
        <v>3</v>
      </c>
      <c r="E874">
        <v>81</v>
      </c>
      <c r="F874">
        <v>44</v>
      </c>
      <c r="G874">
        <v>18</v>
      </c>
      <c r="H874">
        <v>98</v>
      </c>
      <c r="I874">
        <v>41</v>
      </c>
      <c r="J874">
        <v>48</v>
      </c>
      <c r="K874">
        <v>6529</v>
      </c>
      <c r="L874">
        <v>1449</v>
      </c>
    </row>
    <row r="875" spans="1:12" x14ac:dyDescent="0.25">
      <c r="A875" s="29" t="s">
        <v>69</v>
      </c>
      <c r="B875" s="29" t="s">
        <v>33</v>
      </c>
      <c r="C875" s="29" t="s">
        <v>322</v>
      </c>
      <c r="D875" s="29" t="s">
        <v>3</v>
      </c>
      <c r="E875">
        <v>76</v>
      </c>
      <c r="F875">
        <v>44</v>
      </c>
      <c r="G875">
        <v>40</v>
      </c>
      <c r="H875">
        <v>70</v>
      </c>
      <c r="I875">
        <v>34</v>
      </c>
      <c r="J875">
        <v>24</v>
      </c>
      <c r="K875">
        <v>525</v>
      </c>
      <c r="L875">
        <v>1294</v>
      </c>
    </row>
    <row r="876" spans="1:12" x14ac:dyDescent="0.25">
      <c r="A876" s="29" t="s">
        <v>275</v>
      </c>
      <c r="B876" s="29" t="s">
        <v>33</v>
      </c>
      <c r="C876" s="29" t="s">
        <v>322</v>
      </c>
      <c r="D876" s="29" t="s">
        <v>3</v>
      </c>
      <c r="E876">
        <v>74</v>
      </c>
      <c r="F876">
        <v>43</v>
      </c>
      <c r="G876">
        <v>20</v>
      </c>
      <c r="H876">
        <v>51</v>
      </c>
      <c r="I876">
        <v>35</v>
      </c>
      <c r="J876">
        <v>39</v>
      </c>
      <c r="K876">
        <v>272</v>
      </c>
      <c r="L876">
        <v>1111</v>
      </c>
    </row>
    <row r="877" spans="1:12" x14ac:dyDescent="0.25">
      <c r="A877" s="29" t="s">
        <v>232</v>
      </c>
      <c r="B877" s="29" t="s">
        <v>36</v>
      </c>
      <c r="C877" s="29" t="s">
        <v>322</v>
      </c>
      <c r="D877" s="29" t="s">
        <v>3</v>
      </c>
      <c r="E877">
        <v>82</v>
      </c>
      <c r="F877">
        <v>40</v>
      </c>
      <c r="G877">
        <v>20</v>
      </c>
      <c r="H877">
        <v>65</v>
      </c>
      <c r="I877">
        <v>36</v>
      </c>
      <c r="J877">
        <v>44</v>
      </c>
      <c r="K877">
        <v>30</v>
      </c>
      <c r="L877">
        <v>1464</v>
      </c>
    </row>
    <row r="878" spans="1:12" x14ac:dyDescent="0.25">
      <c r="A878" s="29" t="s">
        <v>168</v>
      </c>
      <c r="B878" s="29" t="s">
        <v>38</v>
      </c>
      <c r="C878" s="29" t="s">
        <v>322</v>
      </c>
      <c r="D878" s="29" t="s">
        <v>3</v>
      </c>
      <c r="E878">
        <v>77</v>
      </c>
      <c r="F878">
        <v>40</v>
      </c>
      <c r="G878">
        <v>18</v>
      </c>
      <c r="H878">
        <v>52</v>
      </c>
      <c r="I878">
        <v>61</v>
      </c>
      <c r="J878">
        <v>40</v>
      </c>
      <c r="K878">
        <v>7850</v>
      </c>
      <c r="L878">
        <v>1383</v>
      </c>
    </row>
    <row r="879" spans="1:12" x14ac:dyDescent="0.25">
      <c r="A879" s="29" t="s">
        <v>274</v>
      </c>
      <c r="B879" s="29" t="s">
        <v>38</v>
      </c>
      <c r="C879" s="29" t="s">
        <v>322</v>
      </c>
      <c r="D879" s="29" t="s">
        <v>3</v>
      </c>
      <c r="E879">
        <v>82</v>
      </c>
      <c r="F879">
        <v>40</v>
      </c>
      <c r="G879">
        <v>9</v>
      </c>
      <c r="H879">
        <v>64</v>
      </c>
      <c r="I879">
        <v>43</v>
      </c>
      <c r="J879">
        <v>26</v>
      </c>
      <c r="K879">
        <v>32</v>
      </c>
      <c r="L879">
        <v>1172</v>
      </c>
    </row>
    <row r="880" spans="1:12" hidden="1" x14ac:dyDescent="0.25">
      <c r="A880" s="29" t="s">
        <v>964</v>
      </c>
      <c r="B880" s="29" t="s">
        <v>442</v>
      </c>
      <c r="C880" s="29" t="s">
        <v>322</v>
      </c>
      <c r="D880" s="29" t="s">
        <v>3</v>
      </c>
      <c r="E880">
        <v>66</v>
      </c>
      <c r="F880">
        <v>38</v>
      </c>
      <c r="G880">
        <v>14</v>
      </c>
      <c r="H880">
        <v>28</v>
      </c>
      <c r="I880">
        <v>26</v>
      </c>
      <c r="J880">
        <v>29</v>
      </c>
      <c r="K880">
        <v>51</v>
      </c>
      <c r="L880">
        <v>919</v>
      </c>
    </row>
    <row r="881" spans="1:12" hidden="1" x14ac:dyDescent="0.25">
      <c r="A881" s="29" t="s">
        <v>965</v>
      </c>
      <c r="B881" s="29" t="s">
        <v>442</v>
      </c>
      <c r="C881" s="29" t="s">
        <v>322</v>
      </c>
      <c r="D881" s="29" t="s">
        <v>3</v>
      </c>
      <c r="E881">
        <v>69</v>
      </c>
      <c r="F881">
        <v>38</v>
      </c>
      <c r="G881">
        <v>26</v>
      </c>
      <c r="H881">
        <v>97</v>
      </c>
      <c r="I881">
        <v>40</v>
      </c>
      <c r="J881">
        <v>31</v>
      </c>
      <c r="K881">
        <v>5790</v>
      </c>
      <c r="L881">
        <v>1107</v>
      </c>
    </row>
    <row r="882" spans="1:12" x14ac:dyDescent="0.25">
      <c r="A882" s="29" t="s">
        <v>344</v>
      </c>
      <c r="B882" s="29" t="s">
        <v>36</v>
      </c>
      <c r="C882" s="29" t="s">
        <v>322</v>
      </c>
      <c r="D882" s="29" t="s">
        <v>3</v>
      </c>
      <c r="E882">
        <v>78</v>
      </c>
      <c r="F882">
        <v>37</v>
      </c>
      <c r="G882">
        <v>27</v>
      </c>
      <c r="H882">
        <v>99</v>
      </c>
      <c r="I882">
        <v>42</v>
      </c>
      <c r="J882">
        <v>57</v>
      </c>
      <c r="K882">
        <v>210</v>
      </c>
      <c r="L882">
        <v>1190</v>
      </c>
    </row>
    <row r="883" spans="1:12" x14ac:dyDescent="0.25">
      <c r="A883" s="29" t="s">
        <v>155</v>
      </c>
      <c r="B883" s="29" t="s">
        <v>38</v>
      </c>
      <c r="C883" s="29" t="s">
        <v>322</v>
      </c>
      <c r="D883" s="29" t="s">
        <v>3</v>
      </c>
      <c r="E883">
        <v>66</v>
      </c>
      <c r="F883">
        <v>37</v>
      </c>
      <c r="G883">
        <v>18</v>
      </c>
      <c r="H883">
        <v>76</v>
      </c>
      <c r="I883">
        <v>63</v>
      </c>
      <c r="J883">
        <v>29</v>
      </c>
      <c r="K883">
        <v>4036</v>
      </c>
      <c r="L883">
        <v>1091</v>
      </c>
    </row>
    <row r="884" spans="1:12" hidden="1" x14ac:dyDescent="0.25">
      <c r="A884" s="29" t="s">
        <v>966</v>
      </c>
      <c r="B884" s="29" t="s">
        <v>442</v>
      </c>
      <c r="C884" s="29" t="s">
        <v>322</v>
      </c>
      <c r="D884" s="29" t="s">
        <v>3</v>
      </c>
      <c r="E884">
        <v>80</v>
      </c>
      <c r="F884">
        <v>36</v>
      </c>
      <c r="G884">
        <v>16</v>
      </c>
      <c r="H884">
        <v>68</v>
      </c>
      <c r="I884">
        <v>37</v>
      </c>
      <c r="J884">
        <v>46</v>
      </c>
      <c r="K884">
        <v>9795</v>
      </c>
      <c r="L884">
        <v>1185</v>
      </c>
    </row>
    <row r="885" spans="1:12" hidden="1" x14ac:dyDescent="0.25">
      <c r="A885" s="29" t="s">
        <v>967</v>
      </c>
      <c r="B885" s="29" t="s">
        <v>442</v>
      </c>
      <c r="C885" s="29" t="s">
        <v>322</v>
      </c>
      <c r="D885" s="29" t="s">
        <v>3</v>
      </c>
      <c r="E885">
        <v>72</v>
      </c>
      <c r="F885">
        <v>35</v>
      </c>
      <c r="G885">
        <v>38</v>
      </c>
      <c r="H885">
        <v>137</v>
      </c>
      <c r="I885">
        <v>37</v>
      </c>
      <c r="J885">
        <v>26</v>
      </c>
      <c r="K885">
        <v>779</v>
      </c>
      <c r="L885">
        <v>1094</v>
      </c>
    </row>
    <row r="886" spans="1:12" hidden="1" x14ac:dyDescent="0.25">
      <c r="A886" s="29" t="s">
        <v>968</v>
      </c>
      <c r="B886" s="29" t="s">
        <v>442</v>
      </c>
      <c r="C886" s="29" t="s">
        <v>322</v>
      </c>
      <c r="D886" s="29" t="s">
        <v>3</v>
      </c>
      <c r="E886">
        <v>78</v>
      </c>
      <c r="F886">
        <v>35</v>
      </c>
      <c r="G886">
        <v>187</v>
      </c>
      <c r="H886">
        <v>250</v>
      </c>
      <c r="I886">
        <v>51</v>
      </c>
      <c r="J886">
        <v>40</v>
      </c>
      <c r="K886">
        <v>8083</v>
      </c>
      <c r="L886">
        <v>1247</v>
      </c>
    </row>
    <row r="887" spans="1:12" hidden="1" x14ac:dyDescent="0.25">
      <c r="A887" s="29" t="s">
        <v>969</v>
      </c>
      <c r="B887" s="29" t="s">
        <v>442</v>
      </c>
      <c r="C887" s="29" t="s">
        <v>322</v>
      </c>
      <c r="D887" s="29" t="s">
        <v>3</v>
      </c>
      <c r="E887">
        <v>82</v>
      </c>
      <c r="F887">
        <v>34</v>
      </c>
      <c r="G887">
        <v>8</v>
      </c>
      <c r="H887">
        <v>39</v>
      </c>
      <c r="I887">
        <v>35</v>
      </c>
      <c r="J887">
        <v>22</v>
      </c>
      <c r="K887">
        <v>117</v>
      </c>
      <c r="L887">
        <v>1222</v>
      </c>
    </row>
    <row r="888" spans="1:12" x14ac:dyDescent="0.25">
      <c r="A888" s="29" t="s">
        <v>239</v>
      </c>
      <c r="B888" s="29" t="s">
        <v>42</v>
      </c>
      <c r="C888" s="29" t="s">
        <v>322</v>
      </c>
      <c r="D888" s="29" t="s">
        <v>3</v>
      </c>
      <c r="E888">
        <v>82</v>
      </c>
      <c r="F888">
        <v>34</v>
      </c>
      <c r="G888">
        <v>33</v>
      </c>
      <c r="H888">
        <v>43</v>
      </c>
      <c r="I888">
        <v>17</v>
      </c>
      <c r="J888">
        <v>41</v>
      </c>
      <c r="K888">
        <v>3726</v>
      </c>
      <c r="L888">
        <v>1248</v>
      </c>
    </row>
    <row r="889" spans="1:12" x14ac:dyDescent="0.25">
      <c r="A889" s="29" t="s">
        <v>264</v>
      </c>
      <c r="B889" s="29" t="s">
        <v>36</v>
      </c>
      <c r="C889" s="29" t="s">
        <v>322</v>
      </c>
      <c r="D889" s="29" t="s">
        <v>3</v>
      </c>
      <c r="E889">
        <v>71</v>
      </c>
      <c r="F889">
        <v>33</v>
      </c>
      <c r="G889">
        <v>16</v>
      </c>
      <c r="H889">
        <v>24</v>
      </c>
      <c r="I889">
        <v>28</v>
      </c>
      <c r="J889">
        <v>38</v>
      </c>
      <c r="K889">
        <v>1605</v>
      </c>
      <c r="L889">
        <v>1087</v>
      </c>
    </row>
    <row r="890" spans="1:12" x14ac:dyDescent="0.25">
      <c r="A890" s="29" t="s">
        <v>349</v>
      </c>
      <c r="B890" s="29" t="s">
        <v>38</v>
      </c>
      <c r="C890" s="29" t="s">
        <v>322</v>
      </c>
      <c r="D890" s="29" t="s">
        <v>3</v>
      </c>
      <c r="E890">
        <v>79</v>
      </c>
      <c r="F890">
        <v>33</v>
      </c>
      <c r="G890">
        <v>14</v>
      </c>
      <c r="H890">
        <v>109</v>
      </c>
      <c r="I890">
        <v>23</v>
      </c>
      <c r="J890">
        <v>15</v>
      </c>
      <c r="K890">
        <v>101</v>
      </c>
      <c r="L890">
        <v>1098</v>
      </c>
    </row>
    <row r="891" spans="1:12" x14ac:dyDescent="0.25">
      <c r="A891" s="29" t="s">
        <v>86</v>
      </c>
      <c r="B891" s="29" t="s">
        <v>36</v>
      </c>
      <c r="C891" s="29" t="s">
        <v>322</v>
      </c>
      <c r="D891" s="29" t="s">
        <v>3</v>
      </c>
      <c r="E891">
        <v>72</v>
      </c>
      <c r="F891">
        <v>33</v>
      </c>
      <c r="G891">
        <v>50</v>
      </c>
      <c r="H891">
        <v>182</v>
      </c>
      <c r="I891">
        <v>60</v>
      </c>
      <c r="J891">
        <v>34</v>
      </c>
      <c r="K891">
        <v>5199</v>
      </c>
      <c r="L891">
        <v>1321</v>
      </c>
    </row>
    <row r="892" spans="1:12" x14ac:dyDescent="0.25">
      <c r="A892" s="29" t="s">
        <v>49</v>
      </c>
      <c r="B892" s="29" t="s">
        <v>38</v>
      </c>
      <c r="C892" s="29" t="s">
        <v>322</v>
      </c>
      <c r="D892" s="29" t="s">
        <v>3</v>
      </c>
      <c r="E892">
        <v>57</v>
      </c>
      <c r="F892">
        <v>33</v>
      </c>
      <c r="G892">
        <v>53</v>
      </c>
      <c r="H892">
        <v>137</v>
      </c>
      <c r="I892">
        <v>25</v>
      </c>
      <c r="J892">
        <v>31</v>
      </c>
      <c r="K892">
        <v>651</v>
      </c>
      <c r="L892">
        <v>878</v>
      </c>
    </row>
    <row r="893" spans="1:12" hidden="1" x14ac:dyDescent="0.25">
      <c r="A893" s="29" t="s">
        <v>970</v>
      </c>
      <c r="B893" s="29" t="s">
        <v>442</v>
      </c>
      <c r="C893" s="29" t="s">
        <v>322</v>
      </c>
      <c r="D893" s="29" t="s">
        <v>3</v>
      </c>
      <c r="E893">
        <v>71</v>
      </c>
      <c r="F893">
        <v>33</v>
      </c>
      <c r="G893">
        <v>26</v>
      </c>
      <c r="H893">
        <v>130</v>
      </c>
      <c r="I893">
        <v>44</v>
      </c>
      <c r="J893">
        <v>22</v>
      </c>
      <c r="K893">
        <v>8158</v>
      </c>
      <c r="L893">
        <v>1057</v>
      </c>
    </row>
    <row r="894" spans="1:12" x14ac:dyDescent="0.25">
      <c r="A894" s="29" t="s">
        <v>85</v>
      </c>
      <c r="B894" s="29" t="s">
        <v>31</v>
      </c>
      <c r="C894" s="29" t="s">
        <v>322</v>
      </c>
      <c r="D894" s="29" t="s">
        <v>3</v>
      </c>
      <c r="E894">
        <v>62</v>
      </c>
      <c r="F894">
        <v>33</v>
      </c>
      <c r="G894">
        <v>14</v>
      </c>
      <c r="H894">
        <v>97</v>
      </c>
      <c r="I894">
        <v>52</v>
      </c>
      <c r="J894">
        <v>24</v>
      </c>
      <c r="K894">
        <v>30</v>
      </c>
      <c r="L894">
        <v>1019</v>
      </c>
    </row>
    <row r="895" spans="1:12" x14ac:dyDescent="0.25">
      <c r="A895" s="29" t="s">
        <v>337</v>
      </c>
      <c r="B895" s="29" t="s">
        <v>42</v>
      </c>
      <c r="C895" s="29" t="s">
        <v>322</v>
      </c>
      <c r="D895" s="29" t="s">
        <v>3</v>
      </c>
      <c r="E895">
        <v>78</v>
      </c>
      <c r="F895">
        <v>31</v>
      </c>
      <c r="G895">
        <v>72</v>
      </c>
      <c r="H895">
        <v>113</v>
      </c>
      <c r="I895">
        <v>38</v>
      </c>
      <c r="J895">
        <v>26</v>
      </c>
      <c r="K895">
        <v>1425</v>
      </c>
      <c r="L895">
        <v>1019</v>
      </c>
    </row>
    <row r="896" spans="1:12" hidden="1" x14ac:dyDescent="0.25">
      <c r="A896" s="29" t="s">
        <v>971</v>
      </c>
      <c r="B896" s="29" t="s">
        <v>442</v>
      </c>
      <c r="C896" s="29" t="s">
        <v>322</v>
      </c>
      <c r="D896" s="29" t="s">
        <v>3</v>
      </c>
      <c r="E896">
        <v>63</v>
      </c>
      <c r="F896">
        <v>30</v>
      </c>
      <c r="G896">
        <v>42</v>
      </c>
      <c r="H896">
        <v>109</v>
      </c>
      <c r="I896">
        <v>24</v>
      </c>
      <c r="J896">
        <v>41</v>
      </c>
      <c r="K896">
        <v>3720</v>
      </c>
      <c r="L896">
        <v>1136</v>
      </c>
    </row>
    <row r="897" spans="1:12" hidden="1" x14ac:dyDescent="0.25">
      <c r="A897" s="29" t="s">
        <v>972</v>
      </c>
      <c r="B897" s="29" t="s">
        <v>442</v>
      </c>
      <c r="C897" s="29" t="s">
        <v>322</v>
      </c>
      <c r="D897" s="29" t="s">
        <v>3</v>
      </c>
      <c r="E897">
        <v>79</v>
      </c>
      <c r="F897">
        <v>29</v>
      </c>
      <c r="G897">
        <v>22</v>
      </c>
      <c r="H897">
        <v>86</v>
      </c>
      <c r="I897">
        <v>39</v>
      </c>
      <c r="J897">
        <v>48</v>
      </c>
      <c r="K897">
        <v>5346</v>
      </c>
      <c r="L897">
        <v>996</v>
      </c>
    </row>
    <row r="898" spans="1:12" hidden="1" x14ac:dyDescent="0.25">
      <c r="A898" s="29" t="s">
        <v>973</v>
      </c>
      <c r="B898" s="29" t="s">
        <v>442</v>
      </c>
      <c r="C898" s="29" t="s">
        <v>322</v>
      </c>
      <c r="D898" s="29" t="s">
        <v>3</v>
      </c>
      <c r="E898">
        <v>82</v>
      </c>
      <c r="F898">
        <v>28</v>
      </c>
      <c r="G898">
        <v>18</v>
      </c>
      <c r="H898">
        <v>23</v>
      </c>
      <c r="I898">
        <v>28</v>
      </c>
      <c r="J898">
        <v>45</v>
      </c>
      <c r="K898">
        <v>9008</v>
      </c>
      <c r="L898">
        <v>1231</v>
      </c>
    </row>
    <row r="899" spans="1:12" hidden="1" x14ac:dyDescent="0.25">
      <c r="A899" s="29" t="s">
        <v>974</v>
      </c>
      <c r="B899" s="29" t="s">
        <v>442</v>
      </c>
      <c r="C899" s="29" t="s">
        <v>322</v>
      </c>
      <c r="D899" s="29" t="s">
        <v>3</v>
      </c>
      <c r="E899">
        <v>70</v>
      </c>
      <c r="F899">
        <v>27</v>
      </c>
      <c r="G899">
        <v>30</v>
      </c>
      <c r="H899">
        <v>72</v>
      </c>
      <c r="I899">
        <v>24</v>
      </c>
      <c r="J899">
        <v>17</v>
      </c>
      <c r="K899">
        <v>62</v>
      </c>
      <c r="L899">
        <v>840</v>
      </c>
    </row>
    <row r="900" spans="1:12" hidden="1" x14ac:dyDescent="0.25">
      <c r="A900" s="29" t="s">
        <v>975</v>
      </c>
      <c r="B900" s="29" t="s">
        <v>442</v>
      </c>
      <c r="C900" s="29" t="s">
        <v>322</v>
      </c>
      <c r="D900" s="29" t="s">
        <v>3</v>
      </c>
      <c r="E900">
        <v>72</v>
      </c>
      <c r="F900">
        <v>27</v>
      </c>
      <c r="G900">
        <v>36</v>
      </c>
      <c r="H900">
        <v>112</v>
      </c>
      <c r="I900">
        <v>41</v>
      </c>
      <c r="J900">
        <v>33</v>
      </c>
      <c r="K900">
        <v>400</v>
      </c>
      <c r="L900">
        <v>957</v>
      </c>
    </row>
    <row r="901" spans="1:12" x14ac:dyDescent="0.25">
      <c r="A901" s="29" t="s">
        <v>215</v>
      </c>
      <c r="B901" s="29" t="s">
        <v>33</v>
      </c>
      <c r="C901" s="29" t="s">
        <v>322</v>
      </c>
      <c r="D901" s="29" t="s">
        <v>3</v>
      </c>
      <c r="E901">
        <v>56</v>
      </c>
      <c r="F901">
        <v>25</v>
      </c>
      <c r="G901">
        <v>27</v>
      </c>
      <c r="H901">
        <v>40</v>
      </c>
      <c r="I901">
        <v>26</v>
      </c>
      <c r="J901">
        <v>23</v>
      </c>
      <c r="K901">
        <v>0</v>
      </c>
      <c r="L901">
        <v>775</v>
      </c>
    </row>
    <row r="902" spans="1:12" x14ac:dyDescent="0.25">
      <c r="A902" s="29" t="s">
        <v>236</v>
      </c>
      <c r="B902" s="29" t="s">
        <v>31</v>
      </c>
      <c r="C902" s="29" t="s">
        <v>322</v>
      </c>
      <c r="D902" s="29" t="s">
        <v>3</v>
      </c>
      <c r="E902">
        <v>78</v>
      </c>
      <c r="F902">
        <v>25</v>
      </c>
      <c r="G902">
        <v>6</v>
      </c>
      <c r="H902">
        <v>96</v>
      </c>
      <c r="I902">
        <v>41</v>
      </c>
      <c r="J902">
        <v>18</v>
      </c>
      <c r="K902">
        <v>5597</v>
      </c>
      <c r="L902">
        <v>1143</v>
      </c>
    </row>
    <row r="903" spans="1:12" hidden="1" x14ac:dyDescent="0.25">
      <c r="A903" s="29" t="s">
        <v>976</v>
      </c>
      <c r="B903" s="29" t="s">
        <v>442</v>
      </c>
      <c r="C903" s="29" t="s">
        <v>322</v>
      </c>
      <c r="D903" s="29" t="s">
        <v>3</v>
      </c>
      <c r="E903">
        <v>68</v>
      </c>
      <c r="F903">
        <v>25</v>
      </c>
      <c r="G903">
        <v>14</v>
      </c>
      <c r="H903">
        <v>77</v>
      </c>
      <c r="I903">
        <v>10</v>
      </c>
      <c r="J903">
        <v>9</v>
      </c>
      <c r="K903">
        <v>7</v>
      </c>
      <c r="L903">
        <v>700</v>
      </c>
    </row>
    <row r="904" spans="1:12" hidden="1" x14ac:dyDescent="0.25">
      <c r="A904" s="29" t="s">
        <v>977</v>
      </c>
      <c r="B904" s="29" t="s">
        <v>442</v>
      </c>
      <c r="C904" s="29" t="s">
        <v>322</v>
      </c>
      <c r="D904" s="29" t="s">
        <v>3</v>
      </c>
      <c r="E904">
        <v>70</v>
      </c>
      <c r="F904">
        <v>25</v>
      </c>
      <c r="G904">
        <v>26</v>
      </c>
      <c r="H904">
        <v>48</v>
      </c>
      <c r="I904">
        <v>35</v>
      </c>
      <c r="J904">
        <v>43</v>
      </c>
      <c r="K904">
        <v>8480</v>
      </c>
      <c r="L904">
        <v>1185</v>
      </c>
    </row>
    <row r="905" spans="1:12" x14ac:dyDescent="0.25">
      <c r="A905" s="29" t="s">
        <v>219</v>
      </c>
      <c r="B905" s="29" t="s">
        <v>33</v>
      </c>
      <c r="C905" s="29" t="s">
        <v>322</v>
      </c>
      <c r="D905" s="29" t="s">
        <v>3</v>
      </c>
      <c r="E905">
        <v>56</v>
      </c>
      <c r="F905">
        <v>23</v>
      </c>
      <c r="G905">
        <v>16</v>
      </c>
      <c r="H905">
        <v>46</v>
      </c>
      <c r="I905">
        <v>26</v>
      </c>
      <c r="J905">
        <v>21</v>
      </c>
      <c r="K905">
        <v>60</v>
      </c>
      <c r="L905">
        <v>744</v>
      </c>
    </row>
    <row r="906" spans="1:12" hidden="1" x14ac:dyDescent="0.25">
      <c r="A906" s="29" t="s">
        <v>978</v>
      </c>
      <c r="B906" s="29" t="s">
        <v>442</v>
      </c>
      <c r="C906" s="29" t="s">
        <v>322</v>
      </c>
      <c r="D906" s="29" t="s">
        <v>3</v>
      </c>
      <c r="E906">
        <v>76</v>
      </c>
      <c r="F906">
        <v>22</v>
      </c>
      <c r="G906">
        <v>53</v>
      </c>
      <c r="H906">
        <v>125</v>
      </c>
      <c r="I906">
        <v>42</v>
      </c>
      <c r="J906">
        <v>28</v>
      </c>
      <c r="K906">
        <v>9426</v>
      </c>
      <c r="L906">
        <v>1059</v>
      </c>
    </row>
    <row r="907" spans="1:12" hidden="1" x14ac:dyDescent="0.25">
      <c r="A907" s="29" t="s">
        <v>979</v>
      </c>
      <c r="B907" s="29" t="s">
        <v>442</v>
      </c>
      <c r="C907" s="29" t="s">
        <v>322</v>
      </c>
      <c r="D907" s="29" t="s">
        <v>3</v>
      </c>
      <c r="E907">
        <v>46</v>
      </c>
      <c r="F907">
        <v>21</v>
      </c>
      <c r="G907">
        <v>24</v>
      </c>
      <c r="H907">
        <v>12</v>
      </c>
      <c r="I907">
        <v>9</v>
      </c>
      <c r="J907">
        <v>13</v>
      </c>
      <c r="K907">
        <v>124</v>
      </c>
      <c r="L907">
        <v>643</v>
      </c>
    </row>
    <row r="908" spans="1:12" x14ac:dyDescent="0.25">
      <c r="A908" s="29" t="s">
        <v>74</v>
      </c>
      <c r="B908" s="29" t="s">
        <v>42</v>
      </c>
      <c r="C908" s="29" t="s">
        <v>322</v>
      </c>
      <c r="D908" s="29" t="s">
        <v>3</v>
      </c>
      <c r="E908">
        <v>70</v>
      </c>
      <c r="F908">
        <v>21</v>
      </c>
      <c r="G908">
        <v>14</v>
      </c>
      <c r="H908">
        <v>46</v>
      </c>
      <c r="I908">
        <v>25</v>
      </c>
      <c r="J908">
        <v>16</v>
      </c>
      <c r="K908">
        <v>159</v>
      </c>
      <c r="L908">
        <v>902</v>
      </c>
    </row>
    <row r="909" spans="1:12" x14ac:dyDescent="0.25">
      <c r="A909" s="29" t="s">
        <v>293</v>
      </c>
      <c r="B909" s="29" t="s">
        <v>38</v>
      </c>
      <c r="C909" s="29" t="s">
        <v>322</v>
      </c>
      <c r="D909" s="29" t="s">
        <v>3</v>
      </c>
      <c r="E909">
        <v>65</v>
      </c>
      <c r="F909">
        <v>20</v>
      </c>
      <c r="G909">
        <v>14</v>
      </c>
      <c r="H909">
        <v>67</v>
      </c>
      <c r="I909">
        <v>23</v>
      </c>
      <c r="J909">
        <v>27</v>
      </c>
      <c r="K909">
        <v>24</v>
      </c>
      <c r="L909">
        <v>869</v>
      </c>
    </row>
    <row r="910" spans="1:12" x14ac:dyDescent="0.25">
      <c r="A910" s="29" t="s">
        <v>306</v>
      </c>
      <c r="B910" s="29" t="s">
        <v>36</v>
      </c>
      <c r="C910" s="29" t="s">
        <v>322</v>
      </c>
      <c r="D910" s="29" t="s">
        <v>3</v>
      </c>
      <c r="E910">
        <v>75</v>
      </c>
      <c r="F910">
        <v>20</v>
      </c>
      <c r="G910">
        <v>46</v>
      </c>
      <c r="H910">
        <v>156</v>
      </c>
      <c r="I910">
        <v>29</v>
      </c>
      <c r="J910">
        <v>51</v>
      </c>
      <c r="K910">
        <v>55</v>
      </c>
      <c r="L910">
        <v>899</v>
      </c>
    </row>
    <row r="911" spans="1:12" hidden="1" x14ac:dyDescent="0.25">
      <c r="A911" s="29" t="s">
        <v>980</v>
      </c>
      <c r="B911" s="29" t="s">
        <v>442</v>
      </c>
      <c r="C911" s="29" t="s">
        <v>322</v>
      </c>
      <c r="D911" s="29" t="s">
        <v>3</v>
      </c>
      <c r="E911">
        <v>51</v>
      </c>
      <c r="F911">
        <v>20</v>
      </c>
      <c r="G911">
        <v>53</v>
      </c>
      <c r="H911">
        <v>80</v>
      </c>
      <c r="I911">
        <v>26</v>
      </c>
      <c r="J911">
        <v>19</v>
      </c>
      <c r="K911">
        <v>369</v>
      </c>
      <c r="L911">
        <v>806</v>
      </c>
    </row>
    <row r="912" spans="1:12" hidden="1" x14ac:dyDescent="0.25">
      <c r="A912" s="29" t="s">
        <v>981</v>
      </c>
      <c r="B912" s="29" t="s">
        <v>442</v>
      </c>
      <c r="C912" s="29" t="s">
        <v>322</v>
      </c>
      <c r="D912" s="29" t="s">
        <v>3</v>
      </c>
      <c r="E912">
        <v>69</v>
      </c>
      <c r="F912">
        <v>19</v>
      </c>
      <c r="G912">
        <v>17</v>
      </c>
      <c r="H912">
        <v>137</v>
      </c>
      <c r="I912">
        <v>83</v>
      </c>
      <c r="J912">
        <v>16</v>
      </c>
      <c r="K912">
        <v>11248</v>
      </c>
      <c r="L912">
        <v>911</v>
      </c>
    </row>
    <row r="913" spans="1:12" hidden="1" x14ac:dyDescent="0.25">
      <c r="A913" s="29" t="s">
        <v>982</v>
      </c>
      <c r="B913" s="29" t="s">
        <v>442</v>
      </c>
      <c r="C913" s="29" t="s">
        <v>322</v>
      </c>
      <c r="D913" s="29" t="s">
        <v>3</v>
      </c>
      <c r="E913">
        <v>63</v>
      </c>
      <c r="F913">
        <v>19</v>
      </c>
      <c r="G913">
        <v>46</v>
      </c>
      <c r="H913">
        <v>119</v>
      </c>
      <c r="I913">
        <v>24</v>
      </c>
      <c r="J913">
        <v>18</v>
      </c>
      <c r="K913">
        <v>5159</v>
      </c>
      <c r="L913">
        <v>684</v>
      </c>
    </row>
    <row r="914" spans="1:12" hidden="1" x14ac:dyDescent="0.25">
      <c r="A914" s="29" t="s">
        <v>983</v>
      </c>
      <c r="B914" s="29" t="s">
        <v>442</v>
      </c>
      <c r="C914" s="29" t="s">
        <v>322</v>
      </c>
      <c r="D914" s="29" t="s">
        <v>3</v>
      </c>
      <c r="E914">
        <v>74</v>
      </c>
      <c r="F914">
        <v>19</v>
      </c>
      <c r="G914">
        <v>92</v>
      </c>
      <c r="H914">
        <v>129</v>
      </c>
      <c r="I914">
        <v>9</v>
      </c>
      <c r="J914">
        <v>26</v>
      </c>
      <c r="K914">
        <v>6553</v>
      </c>
      <c r="L914">
        <v>864</v>
      </c>
    </row>
    <row r="915" spans="1:12" hidden="1" x14ac:dyDescent="0.25">
      <c r="A915" s="29" t="s">
        <v>984</v>
      </c>
      <c r="B915" s="29" t="s">
        <v>442</v>
      </c>
      <c r="C915" s="29" t="s">
        <v>322</v>
      </c>
      <c r="D915" s="29" t="s">
        <v>3</v>
      </c>
      <c r="E915">
        <v>61</v>
      </c>
      <c r="F915">
        <v>18</v>
      </c>
      <c r="G915">
        <v>26</v>
      </c>
      <c r="H915">
        <v>57</v>
      </c>
      <c r="I915">
        <v>29</v>
      </c>
      <c r="J915">
        <v>29</v>
      </c>
      <c r="K915">
        <v>6092</v>
      </c>
      <c r="L915">
        <v>718</v>
      </c>
    </row>
    <row r="916" spans="1:12" hidden="1" x14ac:dyDescent="0.25">
      <c r="A916" s="29" t="s">
        <v>985</v>
      </c>
      <c r="B916" s="29" t="s">
        <v>442</v>
      </c>
      <c r="C916" s="29" t="s">
        <v>322</v>
      </c>
      <c r="D916" s="29" t="s">
        <v>3</v>
      </c>
      <c r="E916">
        <v>76</v>
      </c>
      <c r="F916">
        <v>18</v>
      </c>
      <c r="G916">
        <v>53</v>
      </c>
      <c r="H916">
        <v>226</v>
      </c>
      <c r="I916">
        <v>53</v>
      </c>
      <c r="J916">
        <v>14</v>
      </c>
      <c r="K916">
        <v>9641</v>
      </c>
      <c r="L916">
        <v>972</v>
      </c>
    </row>
    <row r="917" spans="1:12" hidden="1" x14ac:dyDescent="0.25">
      <c r="A917" s="29" t="s">
        <v>986</v>
      </c>
      <c r="B917" s="29" t="s">
        <v>442</v>
      </c>
      <c r="C917" s="29" t="s">
        <v>322</v>
      </c>
      <c r="D917" s="29" t="s">
        <v>3</v>
      </c>
      <c r="E917">
        <v>67</v>
      </c>
      <c r="F917">
        <v>18</v>
      </c>
      <c r="G917">
        <v>29</v>
      </c>
      <c r="H917">
        <v>138</v>
      </c>
      <c r="I917">
        <v>40</v>
      </c>
      <c r="J917">
        <v>26</v>
      </c>
      <c r="K917">
        <v>5834</v>
      </c>
      <c r="L917">
        <v>893</v>
      </c>
    </row>
    <row r="918" spans="1:12" hidden="1" x14ac:dyDescent="0.25">
      <c r="A918" s="29" t="s">
        <v>987</v>
      </c>
      <c r="B918" s="29" t="s">
        <v>442</v>
      </c>
      <c r="C918" s="29" t="s">
        <v>322</v>
      </c>
      <c r="D918" s="29" t="s">
        <v>3</v>
      </c>
      <c r="E918">
        <v>76</v>
      </c>
      <c r="F918">
        <v>17</v>
      </c>
      <c r="G918">
        <v>14</v>
      </c>
      <c r="H918">
        <v>207</v>
      </c>
      <c r="I918">
        <v>46</v>
      </c>
      <c r="J918">
        <v>36</v>
      </c>
      <c r="K918">
        <v>213</v>
      </c>
      <c r="L918">
        <v>946</v>
      </c>
    </row>
    <row r="919" spans="1:12" hidden="1" x14ac:dyDescent="0.25">
      <c r="A919" s="29" t="s">
        <v>988</v>
      </c>
      <c r="B919" s="29" t="s">
        <v>442</v>
      </c>
      <c r="C919" s="29" t="s">
        <v>322</v>
      </c>
      <c r="D919" s="29" t="s">
        <v>3</v>
      </c>
      <c r="E919">
        <v>54</v>
      </c>
      <c r="F919">
        <v>16</v>
      </c>
      <c r="G919">
        <v>27</v>
      </c>
      <c r="H919">
        <v>48</v>
      </c>
      <c r="I919">
        <v>14</v>
      </c>
      <c r="J919">
        <v>7</v>
      </c>
      <c r="K919">
        <v>33</v>
      </c>
      <c r="L919">
        <v>580</v>
      </c>
    </row>
    <row r="920" spans="1:12" hidden="1" x14ac:dyDescent="0.25">
      <c r="A920" s="29" t="s">
        <v>989</v>
      </c>
      <c r="B920" s="29" t="s">
        <v>442</v>
      </c>
      <c r="C920" s="29" t="s">
        <v>322</v>
      </c>
      <c r="D920" s="29" t="s">
        <v>3</v>
      </c>
      <c r="E920">
        <v>58</v>
      </c>
      <c r="F920">
        <v>16</v>
      </c>
      <c r="G920">
        <v>26</v>
      </c>
      <c r="H920">
        <v>60</v>
      </c>
      <c r="I920">
        <v>9</v>
      </c>
      <c r="J920">
        <v>17</v>
      </c>
      <c r="K920">
        <v>0</v>
      </c>
      <c r="L920">
        <v>629</v>
      </c>
    </row>
    <row r="921" spans="1:12" hidden="1" x14ac:dyDescent="0.25">
      <c r="A921" s="29" t="s">
        <v>990</v>
      </c>
      <c r="B921" s="29" t="s">
        <v>442</v>
      </c>
      <c r="C921" s="29" t="s">
        <v>322</v>
      </c>
      <c r="D921" s="29" t="s">
        <v>3</v>
      </c>
      <c r="E921">
        <v>79</v>
      </c>
      <c r="F921">
        <v>16</v>
      </c>
      <c r="G921">
        <v>37</v>
      </c>
      <c r="H921">
        <v>253</v>
      </c>
      <c r="I921">
        <v>49</v>
      </c>
      <c r="J921">
        <v>16</v>
      </c>
      <c r="K921">
        <v>10660</v>
      </c>
      <c r="L921">
        <v>1049</v>
      </c>
    </row>
    <row r="922" spans="1:12" hidden="1" x14ac:dyDescent="0.25">
      <c r="A922" s="29" t="s">
        <v>991</v>
      </c>
      <c r="B922" s="29" t="s">
        <v>442</v>
      </c>
      <c r="C922" s="29" t="s">
        <v>322</v>
      </c>
      <c r="D922" s="29" t="s">
        <v>3</v>
      </c>
      <c r="E922">
        <v>75</v>
      </c>
      <c r="F922">
        <v>16</v>
      </c>
      <c r="G922">
        <v>38</v>
      </c>
      <c r="H922">
        <v>151</v>
      </c>
      <c r="I922">
        <v>62</v>
      </c>
      <c r="J922">
        <v>16</v>
      </c>
      <c r="K922">
        <v>4372</v>
      </c>
      <c r="L922">
        <v>926</v>
      </c>
    </row>
    <row r="923" spans="1:12" hidden="1" x14ac:dyDescent="0.25">
      <c r="A923" s="29" t="s">
        <v>992</v>
      </c>
      <c r="B923" s="29" t="s">
        <v>442</v>
      </c>
      <c r="C923" s="29" t="s">
        <v>322</v>
      </c>
      <c r="D923" s="29" t="s">
        <v>3</v>
      </c>
      <c r="E923">
        <v>59</v>
      </c>
      <c r="F923">
        <v>15</v>
      </c>
      <c r="G923">
        <v>10</v>
      </c>
      <c r="H923">
        <v>77</v>
      </c>
      <c r="I923">
        <v>15</v>
      </c>
      <c r="J923">
        <v>16</v>
      </c>
      <c r="K923">
        <v>85</v>
      </c>
      <c r="L923">
        <v>818</v>
      </c>
    </row>
    <row r="924" spans="1:12" x14ac:dyDescent="0.25">
      <c r="A924" s="29" t="s">
        <v>411</v>
      </c>
      <c r="B924" s="29" t="s">
        <v>36</v>
      </c>
      <c r="C924" s="29" t="s">
        <v>322</v>
      </c>
      <c r="D924" s="29" t="s">
        <v>3</v>
      </c>
      <c r="E924">
        <v>38</v>
      </c>
      <c r="F924">
        <v>14</v>
      </c>
      <c r="G924">
        <v>6</v>
      </c>
      <c r="H924">
        <v>12</v>
      </c>
      <c r="I924">
        <v>7</v>
      </c>
      <c r="J924">
        <v>10</v>
      </c>
      <c r="K924">
        <v>18</v>
      </c>
      <c r="L924">
        <v>469</v>
      </c>
    </row>
    <row r="925" spans="1:12" x14ac:dyDescent="0.25">
      <c r="A925" s="29" t="s">
        <v>377</v>
      </c>
      <c r="B925" s="29" t="s">
        <v>31</v>
      </c>
      <c r="C925" s="29" t="s">
        <v>322</v>
      </c>
      <c r="D925" s="29" t="s">
        <v>3</v>
      </c>
      <c r="E925">
        <v>71</v>
      </c>
      <c r="F925">
        <v>14</v>
      </c>
      <c r="G925">
        <v>42</v>
      </c>
      <c r="H925">
        <v>172</v>
      </c>
      <c r="I925">
        <v>10</v>
      </c>
      <c r="J925">
        <v>9</v>
      </c>
      <c r="K925">
        <v>0</v>
      </c>
      <c r="L925">
        <v>770</v>
      </c>
    </row>
    <row r="926" spans="1:12" hidden="1" x14ac:dyDescent="0.25">
      <c r="A926" s="29" t="s">
        <v>993</v>
      </c>
      <c r="B926" s="29" t="s">
        <v>442</v>
      </c>
      <c r="C926" s="29" t="s">
        <v>322</v>
      </c>
      <c r="D926" s="29" t="s">
        <v>3</v>
      </c>
      <c r="E926">
        <v>47</v>
      </c>
      <c r="F926">
        <v>14</v>
      </c>
      <c r="G926">
        <v>28</v>
      </c>
      <c r="H926">
        <v>68</v>
      </c>
      <c r="I926">
        <v>30</v>
      </c>
      <c r="J926">
        <v>20</v>
      </c>
      <c r="K926">
        <v>2438</v>
      </c>
      <c r="L926">
        <v>512</v>
      </c>
    </row>
    <row r="927" spans="1:12" hidden="1" x14ac:dyDescent="0.25">
      <c r="A927" s="29" t="s">
        <v>994</v>
      </c>
      <c r="B927" s="29" t="s">
        <v>442</v>
      </c>
      <c r="C927" s="29" t="s">
        <v>322</v>
      </c>
      <c r="D927" s="29" t="s">
        <v>3</v>
      </c>
      <c r="E927">
        <v>71</v>
      </c>
      <c r="F927">
        <v>14</v>
      </c>
      <c r="G927">
        <v>59</v>
      </c>
      <c r="H927">
        <v>65</v>
      </c>
      <c r="I927">
        <v>32</v>
      </c>
      <c r="J927">
        <v>7</v>
      </c>
      <c r="K927">
        <v>3373</v>
      </c>
      <c r="L927">
        <v>830</v>
      </c>
    </row>
    <row r="928" spans="1:12" x14ac:dyDescent="0.25">
      <c r="A928" s="29" t="s">
        <v>426</v>
      </c>
      <c r="B928" s="29" t="s">
        <v>31</v>
      </c>
      <c r="C928" s="29" t="s">
        <v>322</v>
      </c>
      <c r="D928" s="29" t="s">
        <v>3</v>
      </c>
      <c r="E928">
        <v>31</v>
      </c>
      <c r="F928">
        <v>14</v>
      </c>
      <c r="G928">
        <v>2</v>
      </c>
      <c r="H928">
        <v>20</v>
      </c>
      <c r="I928">
        <v>9</v>
      </c>
      <c r="J928">
        <v>14</v>
      </c>
      <c r="K928">
        <v>0</v>
      </c>
      <c r="L928">
        <v>382</v>
      </c>
    </row>
    <row r="929" spans="1:12" hidden="1" x14ac:dyDescent="0.25">
      <c r="A929" s="29" t="s">
        <v>995</v>
      </c>
      <c r="B929" s="29" t="s">
        <v>442</v>
      </c>
      <c r="C929" s="29" t="s">
        <v>322</v>
      </c>
      <c r="D929" s="29" t="s">
        <v>3</v>
      </c>
      <c r="E929">
        <v>42</v>
      </c>
      <c r="F929">
        <v>14</v>
      </c>
      <c r="G929">
        <v>16</v>
      </c>
      <c r="H929">
        <v>15</v>
      </c>
      <c r="I929">
        <v>16</v>
      </c>
      <c r="J929">
        <v>22</v>
      </c>
      <c r="K929">
        <v>4</v>
      </c>
      <c r="L929">
        <v>542</v>
      </c>
    </row>
    <row r="930" spans="1:12" hidden="1" x14ac:dyDescent="0.25">
      <c r="A930" s="29" t="s">
        <v>996</v>
      </c>
      <c r="B930" s="29" t="s">
        <v>442</v>
      </c>
      <c r="C930" s="29" t="s">
        <v>322</v>
      </c>
      <c r="D930" s="29" t="s">
        <v>3</v>
      </c>
      <c r="E930">
        <v>72</v>
      </c>
      <c r="F930">
        <v>14</v>
      </c>
      <c r="G930">
        <v>12</v>
      </c>
      <c r="H930">
        <v>110</v>
      </c>
      <c r="I930">
        <v>46</v>
      </c>
      <c r="J930">
        <v>24</v>
      </c>
      <c r="K930">
        <v>7152</v>
      </c>
      <c r="L930">
        <v>855</v>
      </c>
    </row>
    <row r="931" spans="1:12" hidden="1" x14ac:dyDescent="0.25">
      <c r="A931" s="29" t="s">
        <v>997</v>
      </c>
      <c r="B931" s="29" t="s">
        <v>442</v>
      </c>
      <c r="C931" s="29" t="s">
        <v>322</v>
      </c>
      <c r="D931" s="29" t="s">
        <v>3</v>
      </c>
      <c r="E931">
        <v>46</v>
      </c>
      <c r="F931">
        <v>14</v>
      </c>
      <c r="G931">
        <v>15</v>
      </c>
      <c r="H931">
        <v>38</v>
      </c>
      <c r="I931">
        <v>19</v>
      </c>
      <c r="J931">
        <v>25</v>
      </c>
      <c r="K931">
        <v>2097</v>
      </c>
      <c r="L931">
        <v>554</v>
      </c>
    </row>
    <row r="932" spans="1:12" hidden="1" x14ac:dyDescent="0.25">
      <c r="A932" s="29" t="s">
        <v>998</v>
      </c>
      <c r="B932" s="29" t="s">
        <v>442</v>
      </c>
      <c r="C932" s="29" t="s">
        <v>322</v>
      </c>
      <c r="D932" s="29" t="s">
        <v>3</v>
      </c>
      <c r="E932">
        <v>59</v>
      </c>
      <c r="F932">
        <v>13</v>
      </c>
      <c r="G932">
        <v>88</v>
      </c>
      <c r="H932">
        <v>154</v>
      </c>
      <c r="I932">
        <v>32</v>
      </c>
      <c r="J932">
        <v>17</v>
      </c>
      <c r="K932">
        <v>3907</v>
      </c>
      <c r="L932">
        <v>680</v>
      </c>
    </row>
    <row r="933" spans="1:12" hidden="1" x14ac:dyDescent="0.25">
      <c r="A933" s="29" t="s">
        <v>999</v>
      </c>
      <c r="B933" s="29" t="s">
        <v>442</v>
      </c>
      <c r="C933" s="29" t="s">
        <v>322</v>
      </c>
      <c r="D933" s="29" t="s">
        <v>3</v>
      </c>
      <c r="E933">
        <v>47</v>
      </c>
      <c r="F933">
        <v>13</v>
      </c>
      <c r="G933">
        <v>54</v>
      </c>
      <c r="H933">
        <v>118</v>
      </c>
      <c r="I933">
        <v>23</v>
      </c>
      <c r="J933">
        <v>18</v>
      </c>
      <c r="K933">
        <v>2406</v>
      </c>
      <c r="L933">
        <v>509</v>
      </c>
    </row>
    <row r="934" spans="1:12" x14ac:dyDescent="0.25">
      <c r="A934" s="29" t="s">
        <v>262</v>
      </c>
      <c r="B934" s="29" t="s">
        <v>42</v>
      </c>
      <c r="C934" s="29" t="s">
        <v>322</v>
      </c>
      <c r="D934" s="29" t="s">
        <v>3</v>
      </c>
      <c r="E934">
        <v>50</v>
      </c>
      <c r="F934">
        <v>12</v>
      </c>
      <c r="G934">
        <v>8</v>
      </c>
      <c r="H934">
        <v>61</v>
      </c>
      <c r="I934">
        <v>18</v>
      </c>
      <c r="J934">
        <v>25</v>
      </c>
      <c r="K934">
        <v>175</v>
      </c>
      <c r="L934">
        <v>591</v>
      </c>
    </row>
    <row r="935" spans="1:12" hidden="1" x14ac:dyDescent="0.25">
      <c r="A935" s="29" t="s">
        <v>1000</v>
      </c>
      <c r="B935" s="29" t="s">
        <v>442</v>
      </c>
      <c r="C935" s="29" t="s">
        <v>322</v>
      </c>
      <c r="D935" s="29" t="s">
        <v>3</v>
      </c>
      <c r="E935">
        <v>52</v>
      </c>
      <c r="F935">
        <v>12</v>
      </c>
      <c r="G935">
        <v>20</v>
      </c>
      <c r="H935">
        <v>35</v>
      </c>
      <c r="I935">
        <v>27</v>
      </c>
      <c r="J935">
        <v>21</v>
      </c>
      <c r="K935">
        <v>3351</v>
      </c>
      <c r="L935">
        <v>617</v>
      </c>
    </row>
    <row r="936" spans="1:12" x14ac:dyDescent="0.25">
      <c r="A936" s="29" t="s">
        <v>356</v>
      </c>
      <c r="B936" s="29" t="s">
        <v>42</v>
      </c>
      <c r="C936" s="29" t="s">
        <v>322</v>
      </c>
      <c r="D936" s="29" t="s">
        <v>3</v>
      </c>
      <c r="E936">
        <v>22</v>
      </c>
      <c r="F936">
        <v>12</v>
      </c>
      <c r="G936">
        <v>2</v>
      </c>
      <c r="H936">
        <v>3</v>
      </c>
      <c r="I936">
        <v>1</v>
      </c>
      <c r="J936">
        <v>10</v>
      </c>
      <c r="K936">
        <v>0</v>
      </c>
      <c r="L936">
        <v>314</v>
      </c>
    </row>
    <row r="937" spans="1:12" hidden="1" x14ac:dyDescent="0.25">
      <c r="A937" s="29" t="s">
        <v>1001</v>
      </c>
      <c r="B937" s="29" t="s">
        <v>442</v>
      </c>
      <c r="C937" s="29" t="s">
        <v>322</v>
      </c>
      <c r="D937" s="29" t="s">
        <v>3</v>
      </c>
      <c r="E937">
        <v>42</v>
      </c>
      <c r="F937">
        <v>11</v>
      </c>
      <c r="G937">
        <v>25</v>
      </c>
      <c r="H937">
        <v>86</v>
      </c>
      <c r="I937">
        <v>16</v>
      </c>
      <c r="J937">
        <v>7</v>
      </c>
      <c r="K937">
        <v>2242</v>
      </c>
      <c r="L937">
        <v>502</v>
      </c>
    </row>
    <row r="938" spans="1:12" hidden="1" x14ac:dyDescent="0.25">
      <c r="A938" s="29" t="s">
        <v>1002</v>
      </c>
      <c r="B938" s="29" t="s">
        <v>442</v>
      </c>
      <c r="C938" s="29" t="s">
        <v>322</v>
      </c>
      <c r="D938" s="29" t="s">
        <v>3</v>
      </c>
      <c r="E938">
        <v>79</v>
      </c>
      <c r="F938">
        <v>10</v>
      </c>
      <c r="G938">
        <v>94</v>
      </c>
      <c r="H938">
        <v>236</v>
      </c>
      <c r="I938">
        <v>27</v>
      </c>
      <c r="J938">
        <v>12</v>
      </c>
      <c r="K938">
        <v>8</v>
      </c>
      <c r="L938">
        <v>600</v>
      </c>
    </row>
    <row r="939" spans="1:12" hidden="1" x14ac:dyDescent="0.25">
      <c r="A939" s="29" t="s">
        <v>1003</v>
      </c>
      <c r="B939" s="29" t="s">
        <v>442</v>
      </c>
      <c r="C939" s="29" t="s">
        <v>322</v>
      </c>
      <c r="D939" s="29" t="s">
        <v>3</v>
      </c>
      <c r="E939">
        <v>20</v>
      </c>
      <c r="F939">
        <v>9</v>
      </c>
      <c r="G939">
        <v>74</v>
      </c>
      <c r="H939">
        <v>39</v>
      </c>
      <c r="I939">
        <v>14</v>
      </c>
      <c r="J939">
        <v>4</v>
      </c>
      <c r="K939">
        <v>3244</v>
      </c>
      <c r="L939">
        <v>306</v>
      </c>
    </row>
    <row r="940" spans="1:12" x14ac:dyDescent="0.25">
      <c r="A940" s="29" t="s">
        <v>390</v>
      </c>
      <c r="B940" s="29" t="s">
        <v>42</v>
      </c>
      <c r="C940" s="29" t="s">
        <v>322</v>
      </c>
      <c r="D940" s="29" t="s">
        <v>3</v>
      </c>
      <c r="E940">
        <v>38</v>
      </c>
      <c r="F940">
        <v>9</v>
      </c>
      <c r="G940">
        <v>4</v>
      </c>
      <c r="H940">
        <v>57</v>
      </c>
      <c r="I940">
        <v>9</v>
      </c>
      <c r="J940">
        <v>12</v>
      </c>
      <c r="K940">
        <v>2462</v>
      </c>
      <c r="L940">
        <v>427</v>
      </c>
    </row>
    <row r="941" spans="1:12" hidden="1" x14ac:dyDescent="0.25">
      <c r="A941" s="29" t="s">
        <v>1004</v>
      </c>
      <c r="B941" s="29" t="s">
        <v>442</v>
      </c>
      <c r="C941" s="29" t="s">
        <v>322</v>
      </c>
      <c r="D941" s="29" t="s">
        <v>3</v>
      </c>
      <c r="E941">
        <v>14</v>
      </c>
      <c r="F941">
        <v>9</v>
      </c>
      <c r="G941">
        <v>2</v>
      </c>
      <c r="H941">
        <v>11</v>
      </c>
      <c r="I941">
        <v>4</v>
      </c>
      <c r="J941">
        <v>2</v>
      </c>
      <c r="K941">
        <v>0</v>
      </c>
      <c r="L941">
        <v>217</v>
      </c>
    </row>
    <row r="942" spans="1:12" hidden="1" x14ac:dyDescent="0.25">
      <c r="A942" s="29" t="s">
        <v>1005</v>
      </c>
      <c r="B942" s="29" t="s">
        <v>442</v>
      </c>
      <c r="C942" s="29" t="s">
        <v>322</v>
      </c>
      <c r="D942" s="29" t="s">
        <v>3</v>
      </c>
      <c r="E942">
        <v>27</v>
      </c>
      <c r="F942">
        <v>9</v>
      </c>
      <c r="G942">
        <v>14</v>
      </c>
      <c r="H942">
        <v>80</v>
      </c>
      <c r="I942">
        <v>14</v>
      </c>
      <c r="J942">
        <v>5</v>
      </c>
      <c r="K942">
        <v>4527</v>
      </c>
      <c r="L942">
        <v>401</v>
      </c>
    </row>
    <row r="943" spans="1:12" hidden="1" x14ac:dyDescent="0.25">
      <c r="A943" s="29" t="s">
        <v>1006</v>
      </c>
      <c r="B943" s="29" t="s">
        <v>442</v>
      </c>
      <c r="C943" s="29" t="s">
        <v>322</v>
      </c>
      <c r="D943" s="29" t="s">
        <v>3</v>
      </c>
      <c r="E943">
        <v>33</v>
      </c>
      <c r="F943">
        <v>9</v>
      </c>
      <c r="G943">
        <v>6</v>
      </c>
      <c r="H943">
        <v>50</v>
      </c>
      <c r="I943">
        <v>6</v>
      </c>
      <c r="J943">
        <v>15</v>
      </c>
      <c r="K943">
        <v>28</v>
      </c>
      <c r="L943">
        <v>394</v>
      </c>
    </row>
    <row r="944" spans="1:12" hidden="1" x14ac:dyDescent="0.25">
      <c r="A944" s="29" t="s">
        <v>1007</v>
      </c>
      <c r="B944" s="29" t="s">
        <v>442</v>
      </c>
      <c r="C944" s="29" t="s">
        <v>322</v>
      </c>
      <c r="D944" s="29" t="s">
        <v>3</v>
      </c>
      <c r="E944">
        <v>37</v>
      </c>
      <c r="F944">
        <v>9</v>
      </c>
      <c r="G944">
        <v>4</v>
      </c>
      <c r="H944">
        <v>40</v>
      </c>
      <c r="I944">
        <v>11</v>
      </c>
      <c r="J944">
        <v>17</v>
      </c>
      <c r="K944">
        <v>886</v>
      </c>
      <c r="L944">
        <v>461</v>
      </c>
    </row>
    <row r="945" spans="1:12" hidden="1" x14ac:dyDescent="0.25">
      <c r="A945" s="29" t="s">
        <v>1008</v>
      </c>
      <c r="B945" s="29" t="s">
        <v>442</v>
      </c>
      <c r="C945" s="29" t="s">
        <v>322</v>
      </c>
      <c r="D945" s="29" t="s">
        <v>3</v>
      </c>
      <c r="E945">
        <v>46</v>
      </c>
      <c r="F945">
        <v>8</v>
      </c>
      <c r="G945">
        <v>21</v>
      </c>
      <c r="H945">
        <v>77</v>
      </c>
      <c r="I945">
        <v>14</v>
      </c>
      <c r="J945">
        <v>13</v>
      </c>
      <c r="K945">
        <v>48</v>
      </c>
      <c r="L945">
        <v>486</v>
      </c>
    </row>
    <row r="946" spans="1:12" hidden="1" x14ac:dyDescent="0.25">
      <c r="A946" s="29" t="s">
        <v>1009</v>
      </c>
      <c r="B946" s="29" t="s">
        <v>442</v>
      </c>
      <c r="C946" s="29" t="s">
        <v>322</v>
      </c>
      <c r="D946" s="29" t="s">
        <v>3</v>
      </c>
      <c r="E946">
        <v>24</v>
      </c>
      <c r="F946">
        <v>8</v>
      </c>
      <c r="G946">
        <v>6</v>
      </c>
      <c r="H946">
        <v>6</v>
      </c>
      <c r="I946">
        <v>6</v>
      </c>
      <c r="J946">
        <v>14</v>
      </c>
      <c r="K946">
        <v>0</v>
      </c>
      <c r="L946">
        <v>316</v>
      </c>
    </row>
    <row r="947" spans="1:12" hidden="1" x14ac:dyDescent="0.25">
      <c r="A947" s="29" t="s">
        <v>1010</v>
      </c>
      <c r="B947" s="29" t="s">
        <v>442</v>
      </c>
      <c r="C947" s="29" t="s">
        <v>322</v>
      </c>
      <c r="D947" s="29" t="s">
        <v>3</v>
      </c>
      <c r="E947">
        <v>69</v>
      </c>
      <c r="F947">
        <v>8</v>
      </c>
      <c r="G947">
        <v>6</v>
      </c>
      <c r="H947">
        <v>139</v>
      </c>
      <c r="I947">
        <v>50</v>
      </c>
      <c r="J947">
        <v>15</v>
      </c>
      <c r="K947">
        <v>8816</v>
      </c>
      <c r="L947">
        <v>691</v>
      </c>
    </row>
    <row r="948" spans="1:12" hidden="1" x14ac:dyDescent="0.25">
      <c r="A948" s="29" t="s">
        <v>1011</v>
      </c>
      <c r="B948" s="29" t="s">
        <v>442</v>
      </c>
      <c r="C948" s="29" t="s">
        <v>322</v>
      </c>
      <c r="D948" s="29" t="s">
        <v>3</v>
      </c>
      <c r="E948">
        <v>58</v>
      </c>
      <c r="F948">
        <v>8</v>
      </c>
      <c r="G948">
        <v>34</v>
      </c>
      <c r="H948">
        <v>114</v>
      </c>
      <c r="I948">
        <v>35</v>
      </c>
      <c r="J948">
        <v>14</v>
      </c>
      <c r="K948">
        <v>822</v>
      </c>
      <c r="L948">
        <v>596</v>
      </c>
    </row>
    <row r="949" spans="1:12" hidden="1" x14ac:dyDescent="0.25">
      <c r="A949" s="29" t="s">
        <v>1012</v>
      </c>
      <c r="B949" s="29" t="s">
        <v>442</v>
      </c>
      <c r="C949" s="29" t="s">
        <v>322</v>
      </c>
      <c r="D949" s="29" t="s">
        <v>3</v>
      </c>
      <c r="E949">
        <v>47</v>
      </c>
      <c r="F949">
        <v>7</v>
      </c>
      <c r="G949">
        <v>24</v>
      </c>
      <c r="H949">
        <v>71</v>
      </c>
      <c r="I949">
        <v>23</v>
      </c>
      <c r="J949">
        <v>11</v>
      </c>
      <c r="K949">
        <v>615</v>
      </c>
      <c r="L949">
        <v>426</v>
      </c>
    </row>
    <row r="950" spans="1:12" hidden="1" x14ac:dyDescent="0.25">
      <c r="A950" s="29" t="s">
        <v>1013</v>
      </c>
      <c r="B950" s="29" t="s">
        <v>442</v>
      </c>
      <c r="C950" s="29" t="s">
        <v>322</v>
      </c>
      <c r="D950" s="29" t="s">
        <v>3</v>
      </c>
      <c r="E950">
        <v>20</v>
      </c>
      <c r="F950">
        <v>7</v>
      </c>
      <c r="G950">
        <v>2</v>
      </c>
      <c r="H950">
        <v>17</v>
      </c>
      <c r="I950">
        <v>6</v>
      </c>
      <c r="J950">
        <v>5</v>
      </c>
      <c r="K950">
        <v>403</v>
      </c>
      <c r="L950">
        <v>261</v>
      </c>
    </row>
    <row r="951" spans="1:12" hidden="1" x14ac:dyDescent="0.25">
      <c r="A951" s="29" t="s">
        <v>1014</v>
      </c>
      <c r="B951" s="29" t="s">
        <v>442</v>
      </c>
      <c r="C951" s="29" t="s">
        <v>322</v>
      </c>
      <c r="D951" s="29" t="s">
        <v>3</v>
      </c>
      <c r="E951">
        <v>22</v>
      </c>
      <c r="F951">
        <v>7</v>
      </c>
      <c r="G951">
        <v>10</v>
      </c>
      <c r="H951">
        <v>1</v>
      </c>
      <c r="I951">
        <v>8</v>
      </c>
      <c r="J951">
        <v>11</v>
      </c>
      <c r="K951">
        <v>0</v>
      </c>
      <c r="L951">
        <v>287</v>
      </c>
    </row>
    <row r="952" spans="1:12" hidden="1" x14ac:dyDescent="0.25">
      <c r="A952" s="29" t="s">
        <v>1015</v>
      </c>
      <c r="B952" s="29" t="s">
        <v>442</v>
      </c>
      <c r="C952" s="29" t="s">
        <v>322</v>
      </c>
      <c r="D952" s="29" t="s">
        <v>3</v>
      </c>
      <c r="E952">
        <v>50</v>
      </c>
      <c r="F952">
        <v>7</v>
      </c>
      <c r="G952">
        <v>60</v>
      </c>
      <c r="H952">
        <v>99</v>
      </c>
      <c r="I952">
        <v>16</v>
      </c>
      <c r="J952">
        <v>5</v>
      </c>
      <c r="K952">
        <v>16</v>
      </c>
      <c r="L952">
        <v>352</v>
      </c>
    </row>
    <row r="953" spans="1:12" x14ac:dyDescent="0.25">
      <c r="A953" s="29" t="s">
        <v>394</v>
      </c>
      <c r="B953" s="29" t="s">
        <v>31</v>
      </c>
      <c r="C953" s="29" t="s">
        <v>322</v>
      </c>
      <c r="D953" s="29" t="s">
        <v>3</v>
      </c>
      <c r="E953">
        <v>26</v>
      </c>
      <c r="F953">
        <v>6</v>
      </c>
      <c r="G953">
        <v>8</v>
      </c>
      <c r="H953">
        <v>18</v>
      </c>
      <c r="I953">
        <v>15</v>
      </c>
      <c r="J953">
        <v>13</v>
      </c>
      <c r="K953">
        <v>42</v>
      </c>
      <c r="L953">
        <v>348</v>
      </c>
    </row>
    <row r="954" spans="1:12" hidden="1" x14ac:dyDescent="0.25">
      <c r="A954" s="29" t="s">
        <v>1016</v>
      </c>
      <c r="B954" s="29" t="s">
        <v>442</v>
      </c>
      <c r="C954" s="29" t="s">
        <v>322</v>
      </c>
      <c r="D954" s="29" t="s">
        <v>3</v>
      </c>
      <c r="E954">
        <v>33</v>
      </c>
      <c r="F954">
        <v>6</v>
      </c>
      <c r="G954">
        <v>14</v>
      </c>
      <c r="H954">
        <v>16</v>
      </c>
      <c r="I954">
        <v>3</v>
      </c>
      <c r="J954">
        <v>4</v>
      </c>
      <c r="K954">
        <v>350</v>
      </c>
      <c r="L954">
        <v>329</v>
      </c>
    </row>
    <row r="955" spans="1:12" hidden="1" x14ac:dyDescent="0.25">
      <c r="A955" s="29" t="s">
        <v>1017</v>
      </c>
      <c r="B955" s="29" t="s">
        <v>442</v>
      </c>
      <c r="C955" s="29" t="s">
        <v>322</v>
      </c>
      <c r="D955" s="29" t="s">
        <v>3</v>
      </c>
      <c r="E955">
        <v>40</v>
      </c>
      <c r="F955">
        <v>6</v>
      </c>
      <c r="G955">
        <v>16</v>
      </c>
      <c r="H955">
        <v>51</v>
      </c>
      <c r="I955">
        <v>11</v>
      </c>
      <c r="J955">
        <v>12</v>
      </c>
      <c r="K955">
        <v>2182</v>
      </c>
      <c r="L955">
        <v>391</v>
      </c>
    </row>
    <row r="956" spans="1:12" hidden="1" x14ac:dyDescent="0.25">
      <c r="A956" s="29" t="s">
        <v>1018</v>
      </c>
      <c r="B956" s="29" t="s">
        <v>442</v>
      </c>
      <c r="C956" s="29" t="s">
        <v>322</v>
      </c>
      <c r="D956" s="29" t="s">
        <v>3</v>
      </c>
      <c r="E956">
        <v>23</v>
      </c>
      <c r="F956">
        <v>5</v>
      </c>
      <c r="G956">
        <v>4</v>
      </c>
      <c r="H956">
        <v>26</v>
      </c>
      <c r="I956">
        <v>10</v>
      </c>
      <c r="J956">
        <v>11</v>
      </c>
      <c r="K956">
        <v>840</v>
      </c>
      <c r="L956">
        <v>242</v>
      </c>
    </row>
    <row r="957" spans="1:12" hidden="1" x14ac:dyDescent="0.25">
      <c r="A957" s="29" t="s">
        <v>1019</v>
      </c>
      <c r="B957" s="29" t="s">
        <v>442</v>
      </c>
      <c r="C957" s="29" t="s">
        <v>322</v>
      </c>
      <c r="D957" s="29" t="s">
        <v>3</v>
      </c>
      <c r="E957">
        <v>44</v>
      </c>
      <c r="F957">
        <v>5</v>
      </c>
      <c r="G957">
        <v>4</v>
      </c>
      <c r="H957">
        <v>74</v>
      </c>
      <c r="I957">
        <v>24</v>
      </c>
      <c r="J957">
        <v>5</v>
      </c>
      <c r="K957">
        <v>5889</v>
      </c>
      <c r="L957">
        <v>411</v>
      </c>
    </row>
    <row r="958" spans="1:12" hidden="1" x14ac:dyDescent="0.25">
      <c r="A958" s="29" t="s">
        <v>1020</v>
      </c>
      <c r="B958" s="29" t="s">
        <v>442</v>
      </c>
      <c r="C958" s="29" t="s">
        <v>322</v>
      </c>
      <c r="D958" s="29" t="s">
        <v>3</v>
      </c>
      <c r="E958">
        <v>12</v>
      </c>
      <c r="F958">
        <v>4</v>
      </c>
      <c r="G958">
        <v>2</v>
      </c>
      <c r="H958">
        <v>19</v>
      </c>
      <c r="I958">
        <v>9</v>
      </c>
      <c r="J958">
        <v>4</v>
      </c>
      <c r="K958">
        <v>547</v>
      </c>
      <c r="L958">
        <v>135</v>
      </c>
    </row>
    <row r="959" spans="1:12" hidden="1" x14ac:dyDescent="0.25">
      <c r="A959" s="29" t="s">
        <v>1021</v>
      </c>
      <c r="B959" s="29" t="s">
        <v>442</v>
      </c>
      <c r="C959" s="29" t="s">
        <v>322</v>
      </c>
      <c r="D959" s="29" t="s">
        <v>3</v>
      </c>
      <c r="E959">
        <v>18</v>
      </c>
      <c r="F959">
        <v>4</v>
      </c>
      <c r="G959">
        <v>4</v>
      </c>
      <c r="H959">
        <v>20</v>
      </c>
      <c r="I959">
        <v>11</v>
      </c>
      <c r="J959">
        <v>3</v>
      </c>
      <c r="K959">
        <v>764</v>
      </c>
      <c r="L959">
        <v>200</v>
      </c>
    </row>
    <row r="960" spans="1:12" hidden="1" x14ac:dyDescent="0.25">
      <c r="A960" s="29" t="s">
        <v>363</v>
      </c>
      <c r="B960" s="29" t="s">
        <v>31</v>
      </c>
      <c r="C960" s="29" t="s">
        <v>322</v>
      </c>
      <c r="D960" s="29" t="s">
        <v>3</v>
      </c>
      <c r="E960">
        <v>19</v>
      </c>
      <c r="F960">
        <v>4</v>
      </c>
      <c r="G960">
        <v>13</v>
      </c>
      <c r="H960">
        <v>34</v>
      </c>
      <c r="I960">
        <v>8</v>
      </c>
      <c r="J960">
        <v>2</v>
      </c>
      <c r="K960">
        <v>1060</v>
      </c>
      <c r="L960">
        <v>247</v>
      </c>
    </row>
    <row r="961" spans="1:12" hidden="1" x14ac:dyDescent="0.25">
      <c r="A961" s="29" t="s">
        <v>1022</v>
      </c>
      <c r="B961" s="29" t="s">
        <v>442</v>
      </c>
      <c r="C961" s="29" t="s">
        <v>322</v>
      </c>
      <c r="D961" s="29" t="s">
        <v>3</v>
      </c>
      <c r="E961">
        <v>31</v>
      </c>
      <c r="F961">
        <v>4</v>
      </c>
      <c r="G961">
        <v>68</v>
      </c>
      <c r="H961">
        <v>57</v>
      </c>
      <c r="I961">
        <v>11</v>
      </c>
      <c r="J961">
        <v>2</v>
      </c>
      <c r="K961">
        <v>120</v>
      </c>
      <c r="L961">
        <v>213</v>
      </c>
    </row>
    <row r="962" spans="1:12" hidden="1" x14ac:dyDescent="0.25">
      <c r="A962" s="29" t="s">
        <v>1023</v>
      </c>
      <c r="B962" s="29" t="s">
        <v>442</v>
      </c>
      <c r="C962" s="29" t="s">
        <v>322</v>
      </c>
      <c r="D962" s="29" t="s">
        <v>3</v>
      </c>
      <c r="E962">
        <v>40</v>
      </c>
      <c r="F962">
        <v>3</v>
      </c>
      <c r="G962">
        <v>6</v>
      </c>
      <c r="H962">
        <v>72</v>
      </c>
      <c r="I962">
        <v>17</v>
      </c>
      <c r="J962">
        <v>13</v>
      </c>
      <c r="K962">
        <v>3409</v>
      </c>
      <c r="L962">
        <v>408</v>
      </c>
    </row>
    <row r="963" spans="1:12" hidden="1" x14ac:dyDescent="0.25">
      <c r="A963" s="29" t="s">
        <v>420</v>
      </c>
      <c r="B963" s="29" t="s">
        <v>42</v>
      </c>
      <c r="C963" s="29" t="s">
        <v>322</v>
      </c>
      <c r="D963" s="29" t="s">
        <v>3</v>
      </c>
      <c r="E963">
        <v>8</v>
      </c>
      <c r="F963">
        <v>3</v>
      </c>
      <c r="G963">
        <v>0</v>
      </c>
      <c r="H963">
        <v>9</v>
      </c>
      <c r="I963">
        <v>4</v>
      </c>
      <c r="J963">
        <v>0</v>
      </c>
      <c r="K963">
        <v>8</v>
      </c>
      <c r="L963">
        <v>112</v>
      </c>
    </row>
    <row r="964" spans="1:12" hidden="1" x14ac:dyDescent="0.25">
      <c r="A964" s="29" t="s">
        <v>448</v>
      </c>
      <c r="B964" s="29" t="s">
        <v>31</v>
      </c>
      <c r="C964" s="29" t="s">
        <v>322</v>
      </c>
      <c r="D964" s="29" t="s">
        <v>3</v>
      </c>
      <c r="E964">
        <v>10</v>
      </c>
      <c r="F964">
        <v>3</v>
      </c>
      <c r="G964">
        <v>0</v>
      </c>
      <c r="H964">
        <v>6</v>
      </c>
      <c r="I964">
        <v>3</v>
      </c>
      <c r="J964">
        <v>5</v>
      </c>
      <c r="K964">
        <v>0</v>
      </c>
      <c r="L964">
        <v>121</v>
      </c>
    </row>
    <row r="965" spans="1:12" hidden="1" x14ac:dyDescent="0.25">
      <c r="A965" s="29" t="s">
        <v>1024</v>
      </c>
      <c r="B965" s="29" t="s">
        <v>442</v>
      </c>
      <c r="C965" s="29" t="s">
        <v>322</v>
      </c>
      <c r="D965" s="29" t="s">
        <v>3</v>
      </c>
      <c r="E965">
        <v>12</v>
      </c>
      <c r="F965">
        <v>3</v>
      </c>
      <c r="G965">
        <v>2</v>
      </c>
      <c r="H965">
        <v>9</v>
      </c>
      <c r="I965">
        <v>8</v>
      </c>
      <c r="J965">
        <v>3</v>
      </c>
      <c r="K965">
        <v>217</v>
      </c>
      <c r="L965">
        <v>138</v>
      </c>
    </row>
    <row r="966" spans="1:12" hidden="1" x14ac:dyDescent="0.25">
      <c r="A966" s="29" t="s">
        <v>372</v>
      </c>
      <c r="B966" s="29" t="s">
        <v>33</v>
      </c>
      <c r="C966" s="29" t="s">
        <v>322</v>
      </c>
      <c r="D966" s="29" t="s">
        <v>3</v>
      </c>
      <c r="E966">
        <v>9</v>
      </c>
      <c r="F966">
        <v>3</v>
      </c>
      <c r="G966">
        <v>2</v>
      </c>
      <c r="H966">
        <v>6</v>
      </c>
      <c r="I966">
        <v>3</v>
      </c>
      <c r="J966">
        <v>5</v>
      </c>
      <c r="K966">
        <v>23</v>
      </c>
      <c r="L966">
        <v>136</v>
      </c>
    </row>
    <row r="967" spans="1:12" hidden="1" x14ac:dyDescent="0.25">
      <c r="A967" s="29" t="s">
        <v>1025</v>
      </c>
      <c r="B967" s="29" t="s">
        <v>442</v>
      </c>
      <c r="C967" s="29" t="s">
        <v>322</v>
      </c>
      <c r="D967" s="29" t="s">
        <v>3</v>
      </c>
      <c r="E967">
        <v>5</v>
      </c>
      <c r="F967">
        <v>3</v>
      </c>
      <c r="G967">
        <v>0</v>
      </c>
      <c r="H967">
        <v>0</v>
      </c>
      <c r="I967">
        <v>2</v>
      </c>
      <c r="J967">
        <v>3</v>
      </c>
      <c r="K967">
        <v>0</v>
      </c>
      <c r="L967">
        <v>67</v>
      </c>
    </row>
    <row r="968" spans="1:12" hidden="1" x14ac:dyDescent="0.25">
      <c r="A968" s="29" t="s">
        <v>1026</v>
      </c>
      <c r="B968" s="29" t="s">
        <v>442</v>
      </c>
      <c r="C968" s="29" t="s">
        <v>322</v>
      </c>
      <c r="D968" s="29" t="s">
        <v>3</v>
      </c>
      <c r="E968">
        <v>15</v>
      </c>
      <c r="F968">
        <v>2</v>
      </c>
      <c r="G968">
        <v>4</v>
      </c>
      <c r="H968">
        <v>24</v>
      </c>
      <c r="I968">
        <v>2</v>
      </c>
      <c r="J968">
        <v>3</v>
      </c>
      <c r="K968">
        <v>565</v>
      </c>
      <c r="L968">
        <v>165</v>
      </c>
    </row>
    <row r="969" spans="1:12" hidden="1" x14ac:dyDescent="0.25">
      <c r="A969" s="29" t="s">
        <v>1027</v>
      </c>
      <c r="B969" s="29" t="s">
        <v>442</v>
      </c>
      <c r="C969" s="29" t="s">
        <v>322</v>
      </c>
      <c r="D969" s="29" t="s">
        <v>3</v>
      </c>
      <c r="E969">
        <v>10</v>
      </c>
      <c r="F969">
        <v>1</v>
      </c>
      <c r="G969">
        <v>16</v>
      </c>
      <c r="H969">
        <v>9</v>
      </c>
      <c r="I969">
        <v>0</v>
      </c>
      <c r="J969">
        <v>0</v>
      </c>
      <c r="K969">
        <v>0</v>
      </c>
      <c r="L969">
        <v>44</v>
      </c>
    </row>
    <row r="970" spans="1:12" hidden="1" x14ac:dyDescent="0.25">
      <c r="A970" s="29" t="s">
        <v>1028</v>
      </c>
      <c r="B970" s="29" t="s">
        <v>442</v>
      </c>
      <c r="C970" s="29" t="s">
        <v>322</v>
      </c>
      <c r="D970" s="29" t="s">
        <v>3</v>
      </c>
      <c r="E970">
        <v>6</v>
      </c>
      <c r="F970">
        <v>1</v>
      </c>
      <c r="G970">
        <v>4</v>
      </c>
      <c r="H970">
        <v>8</v>
      </c>
      <c r="I970">
        <v>2</v>
      </c>
      <c r="J970">
        <v>1</v>
      </c>
      <c r="K970">
        <v>0</v>
      </c>
      <c r="L970">
        <v>59</v>
      </c>
    </row>
    <row r="971" spans="1:12" hidden="1" x14ac:dyDescent="0.25">
      <c r="A971" s="29" t="s">
        <v>381</v>
      </c>
      <c r="B971" s="29" t="s">
        <v>31</v>
      </c>
      <c r="C971" s="29" t="s">
        <v>322</v>
      </c>
      <c r="D971" s="29" t="s">
        <v>3</v>
      </c>
      <c r="E971">
        <v>7</v>
      </c>
      <c r="F971">
        <v>1</v>
      </c>
      <c r="G971">
        <v>0</v>
      </c>
      <c r="H971">
        <v>3</v>
      </c>
      <c r="I971">
        <v>4</v>
      </c>
      <c r="J971">
        <v>2</v>
      </c>
      <c r="K971">
        <v>23</v>
      </c>
      <c r="L971">
        <v>78</v>
      </c>
    </row>
    <row r="972" spans="1:12" hidden="1" x14ac:dyDescent="0.25">
      <c r="A972" s="29" t="s">
        <v>1029</v>
      </c>
      <c r="B972" s="29" t="s">
        <v>442</v>
      </c>
      <c r="C972" s="29" t="s">
        <v>322</v>
      </c>
      <c r="D972" s="29" t="s">
        <v>3</v>
      </c>
      <c r="E972">
        <v>19</v>
      </c>
      <c r="F972">
        <v>1</v>
      </c>
      <c r="G972">
        <v>2</v>
      </c>
      <c r="H972">
        <v>21</v>
      </c>
      <c r="I972">
        <v>11</v>
      </c>
      <c r="J972">
        <v>5</v>
      </c>
      <c r="K972">
        <v>1320</v>
      </c>
      <c r="L972">
        <v>207</v>
      </c>
    </row>
    <row r="973" spans="1:12" hidden="1" x14ac:dyDescent="0.25">
      <c r="A973" s="29" t="s">
        <v>1030</v>
      </c>
      <c r="B973" s="29" t="s">
        <v>442</v>
      </c>
      <c r="C973" s="29" t="s">
        <v>322</v>
      </c>
      <c r="D973" s="29" t="s">
        <v>3</v>
      </c>
      <c r="E973">
        <v>2</v>
      </c>
      <c r="F973">
        <v>1</v>
      </c>
      <c r="G973">
        <v>0</v>
      </c>
      <c r="H973">
        <v>5</v>
      </c>
      <c r="I973">
        <v>1</v>
      </c>
      <c r="J973">
        <v>0</v>
      </c>
      <c r="K973">
        <v>0</v>
      </c>
      <c r="L973">
        <v>33</v>
      </c>
    </row>
    <row r="974" spans="1:12" hidden="1" x14ac:dyDescent="0.25">
      <c r="A974" s="29" t="s">
        <v>393</v>
      </c>
      <c r="B974" s="29" t="s">
        <v>36</v>
      </c>
      <c r="C974" s="29" t="s">
        <v>322</v>
      </c>
      <c r="D974" s="29" t="s">
        <v>3</v>
      </c>
      <c r="E974">
        <v>18</v>
      </c>
      <c r="F974">
        <v>1</v>
      </c>
      <c r="G974">
        <v>32</v>
      </c>
      <c r="H974">
        <v>61</v>
      </c>
      <c r="I974">
        <v>14</v>
      </c>
      <c r="J974">
        <v>3</v>
      </c>
      <c r="K974">
        <v>3</v>
      </c>
      <c r="L974">
        <v>158</v>
      </c>
    </row>
    <row r="975" spans="1:12" hidden="1" x14ac:dyDescent="0.25">
      <c r="A975" s="29" t="s">
        <v>1031</v>
      </c>
      <c r="B975" s="29" t="s">
        <v>442</v>
      </c>
      <c r="C975" s="29" t="s">
        <v>322</v>
      </c>
      <c r="D975" s="29" t="s">
        <v>3</v>
      </c>
      <c r="E975">
        <v>4</v>
      </c>
      <c r="F975">
        <v>0</v>
      </c>
      <c r="G975">
        <v>2</v>
      </c>
      <c r="H975">
        <v>5</v>
      </c>
      <c r="I975">
        <v>2</v>
      </c>
      <c r="J975">
        <v>2</v>
      </c>
      <c r="K975">
        <v>22</v>
      </c>
      <c r="L975">
        <v>29</v>
      </c>
    </row>
    <row r="976" spans="1:12" hidden="1" x14ac:dyDescent="0.25">
      <c r="A976" s="29" t="s">
        <v>1032</v>
      </c>
      <c r="B976" s="29" t="s">
        <v>442</v>
      </c>
      <c r="C976" s="29" t="s">
        <v>322</v>
      </c>
      <c r="D976" s="29" t="s">
        <v>3</v>
      </c>
      <c r="E976">
        <v>2</v>
      </c>
      <c r="F976">
        <v>0</v>
      </c>
      <c r="G976">
        <v>0</v>
      </c>
      <c r="H976">
        <v>0</v>
      </c>
      <c r="I976">
        <v>2</v>
      </c>
      <c r="J976">
        <v>0</v>
      </c>
      <c r="K976">
        <v>0</v>
      </c>
      <c r="L976">
        <v>20</v>
      </c>
    </row>
    <row r="977" spans="1:12" hidden="1" x14ac:dyDescent="0.25">
      <c r="A977" s="29" t="s">
        <v>1033</v>
      </c>
      <c r="B977" s="29" t="s">
        <v>442</v>
      </c>
      <c r="C977" s="29" t="s">
        <v>322</v>
      </c>
      <c r="D977" s="29" t="s">
        <v>3</v>
      </c>
      <c r="E977">
        <v>7</v>
      </c>
      <c r="F977">
        <v>0</v>
      </c>
      <c r="G977">
        <v>10</v>
      </c>
      <c r="H977">
        <v>0</v>
      </c>
      <c r="I977">
        <v>2</v>
      </c>
      <c r="J977">
        <v>1</v>
      </c>
      <c r="K977">
        <v>7</v>
      </c>
      <c r="L977">
        <v>69</v>
      </c>
    </row>
    <row r="978" spans="1:12" hidden="1" x14ac:dyDescent="0.25">
      <c r="A978" s="29" t="s">
        <v>1034</v>
      </c>
      <c r="B978" s="29" t="s">
        <v>442</v>
      </c>
      <c r="C978" s="29" t="s">
        <v>322</v>
      </c>
      <c r="D978" s="29" t="s">
        <v>3</v>
      </c>
      <c r="E978">
        <v>1</v>
      </c>
      <c r="F978">
        <v>0</v>
      </c>
      <c r="G978">
        <v>0</v>
      </c>
      <c r="H978">
        <v>6</v>
      </c>
      <c r="I978">
        <v>0</v>
      </c>
      <c r="J978">
        <v>0</v>
      </c>
      <c r="K978">
        <v>0</v>
      </c>
      <c r="L978">
        <v>7</v>
      </c>
    </row>
    <row r="979" spans="1:12" hidden="1" x14ac:dyDescent="0.25">
      <c r="A979" s="29" t="s">
        <v>422</v>
      </c>
      <c r="B979" s="29" t="s">
        <v>38</v>
      </c>
      <c r="C979" s="29" t="s">
        <v>322</v>
      </c>
      <c r="D979" s="29" t="s">
        <v>3</v>
      </c>
      <c r="E979">
        <v>1</v>
      </c>
      <c r="F979">
        <v>0</v>
      </c>
      <c r="G979">
        <v>2</v>
      </c>
      <c r="H979">
        <v>0</v>
      </c>
      <c r="I979">
        <v>0</v>
      </c>
      <c r="J979">
        <v>1</v>
      </c>
      <c r="K979">
        <v>0</v>
      </c>
      <c r="L979">
        <v>14</v>
      </c>
    </row>
    <row r="980" spans="1:12" hidden="1" x14ac:dyDescent="0.25">
      <c r="A980" s="29" t="s">
        <v>1035</v>
      </c>
      <c r="B980" s="29" t="s">
        <v>442</v>
      </c>
      <c r="C980" s="29" t="s">
        <v>322</v>
      </c>
      <c r="D980" s="29" t="s">
        <v>3</v>
      </c>
      <c r="E980">
        <v>2</v>
      </c>
      <c r="F980">
        <v>0</v>
      </c>
      <c r="G980">
        <v>0</v>
      </c>
      <c r="H980">
        <v>2</v>
      </c>
      <c r="I980">
        <v>2</v>
      </c>
      <c r="J980">
        <v>0</v>
      </c>
      <c r="K980">
        <v>0</v>
      </c>
      <c r="L980">
        <v>16</v>
      </c>
    </row>
    <row r="981" spans="1:12" hidden="1" x14ac:dyDescent="0.25">
      <c r="A981" s="29" t="s">
        <v>1036</v>
      </c>
      <c r="B981" s="29" t="s">
        <v>442</v>
      </c>
      <c r="C981" s="29" t="s">
        <v>322</v>
      </c>
      <c r="D981" s="29" t="s">
        <v>3</v>
      </c>
      <c r="E981">
        <v>2</v>
      </c>
      <c r="F981">
        <v>0</v>
      </c>
      <c r="G981">
        <v>4</v>
      </c>
      <c r="H981">
        <v>4</v>
      </c>
      <c r="I981">
        <v>0</v>
      </c>
      <c r="J981">
        <v>0</v>
      </c>
      <c r="K981">
        <v>0</v>
      </c>
      <c r="L981">
        <v>9</v>
      </c>
    </row>
    <row r="982" spans="1:12" hidden="1" x14ac:dyDescent="0.25">
      <c r="A982" s="29" t="s">
        <v>455</v>
      </c>
      <c r="B982" s="29" t="s">
        <v>42</v>
      </c>
      <c r="C982" s="29" t="s">
        <v>322</v>
      </c>
      <c r="D982" s="29" t="s">
        <v>3</v>
      </c>
      <c r="E982">
        <v>3</v>
      </c>
      <c r="F982">
        <v>0</v>
      </c>
      <c r="G982">
        <v>0</v>
      </c>
      <c r="H982">
        <v>2</v>
      </c>
      <c r="I982">
        <v>1</v>
      </c>
      <c r="J982">
        <v>0</v>
      </c>
      <c r="K982">
        <v>0</v>
      </c>
      <c r="L982">
        <v>36</v>
      </c>
    </row>
    <row r="983" spans="1:12" hidden="1" x14ac:dyDescent="0.25">
      <c r="A983" s="29" t="s">
        <v>416</v>
      </c>
      <c r="B983" s="29" t="s">
        <v>31</v>
      </c>
      <c r="C983" s="29" t="s">
        <v>322</v>
      </c>
      <c r="D983" s="29" t="s">
        <v>3</v>
      </c>
      <c r="E983">
        <v>5</v>
      </c>
      <c r="F983">
        <v>0</v>
      </c>
      <c r="G983">
        <v>2</v>
      </c>
      <c r="H983">
        <v>7</v>
      </c>
      <c r="I983">
        <v>2</v>
      </c>
      <c r="J983">
        <v>0</v>
      </c>
      <c r="K983">
        <v>0</v>
      </c>
      <c r="L983">
        <v>48</v>
      </c>
    </row>
    <row r="984" spans="1:12" hidden="1" x14ac:dyDescent="0.25">
      <c r="A984" s="29" t="s">
        <v>1037</v>
      </c>
      <c r="B984" s="29" t="s">
        <v>442</v>
      </c>
      <c r="C984" s="29" t="s">
        <v>322</v>
      </c>
      <c r="D984" s="29" t="s">
        <v>3</v>
      </c>
      <c r="E984">
        <v>6</v>
      </c>
      <c r="F984">
        <v>0</v>
      </c>
      <c r="G984">
        <v>0</v>
      </c>
      <c r="H984">
        <v>9</v>
      </c>
      <c r="I984">
        <v>1</v>
      </c>
      <c r="J984">
        <v>2</v>
      </c>
      <c r="K984">
        <v>0</v>
      </c>
      <c r="L984">
        <v>65</v>
      </c>
    </row>
    <row r="985" spans="1:12" hidden="1" x14ac:dyDescent="0.25">
      <c r="A985" s="29" t="s">
        <v>1038</v>
      </c>
      <c r="B985" s="29" t="s">
        <v>442</v>
      </c>
      <c r="C985" s="29" t="s">
        <v>322</v>
      </c>
      <c r="D985" s="29" t="s">
        <v>3</v>
      </c>
      <c r="E985">
        <v>4</v>
      </c>
      <c r="F985">
        <v>0</v>
      </c>
      <c r="G985">
        <v>0</v>
      </c>
      <c r="H985">
        <v>11</v>
      </c>
      <c r="I985">
        <v>1</v>
      </c>
      <c r="J985">
        <v>0</v>
      </c>
      <c r="K985">
        <v>0</v>
      </c>
      <c r="L985">
        <v>40</v>
      </c>
    </row>
    <row r="986" spans="1:12" hidden="1" x14ac:dyDescent="0.25">
      <c r="A986" s="29" t="s">
        <v>1039</v>
      </c>
      <c r="B986" s="29" t="s">
        <v>442</v>
      </c>
      <c r="C986" s="29" t="s">
        <v>322</v>
      </c>
      <c r="D986" s="29" t="s">
        <v>3</v>
      </c>
      <c r="E986">
        <v>5</v>
      </c>
      <c r="F986">
        <v>0</v>
      </c>
      <c r="G986">
        <v>0</v>
      </c>
      <c r="H986">
        <v>12</v>
      </c>
      <c r="I986">
        <v>1</v>
      </c>
      <c r="J986">
        <v>3</v>
      </c>
      <c r="K986">
        <v>283</v>
      </c>
      <c r="L986">
        <v>39</v>
      </c>
    </row>
  </sheetData>
  <autoFilter ref="A1:S986">
    <filterColumn colId="1">
      <filters>
        <filter val="BUC"/>
        <filter val="PAC"/>
        <filter val="RAM"/>
        <filter val="REB"/>
        <filter val="SUN"/>
      </filters>
    </filterColumn>
    <filterColumn colId="4">
      <customFilters>
        <customFilter operator="greaterThanOrEqual" val="20"/>
      </customFilters>
    </filterColumn>
    <sortState ref="A2:T986">
      <sortCondition ref="D1:D986"/>
    </sortState>
  </autoFilter>
  <phoneticPr fontId="4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topLeftCell="A64" workbookViewId="0">
      <selection activeCell="O12" sqref="O12"/>
    </sheetView>
  </sheetViews>
  <sheetFormatPr defaultColWidth="8.85546875"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1" width="5.28515625" customWidth="1"/>
    <col min="12" max="12" width="5.42578125" customWidth="1"/>
    <col min="13" max="13" width="9.28515625" customWidth="1"/>
    <col min="14" max="14" width="9.140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  <col min="26" max="44" width="9.140625" customWidth="1"/>
  </cols>
  <sheetData>
    <row r="1" spans="1:13" x14ac:dyDescent="0.25">
      <c r="F1" s="53" t="s">
        <v>23</v>
      </c>
      <c r="G1" s="58"/>
      <c r="H1" s="58"/>
      <c r="I1" s="58"/>
      <c r="J1" s="58"/>
      <c r="K1" s="58"/>
      <c r="L1" s="54"/>
    </row>
    <row r="2" spans="1:13" x14ac:dyDescent="0.25">
      <c r="B2" s="1" t="s">
        <v>0</v>
      </c>
      <c r="C2" s="8" t="s">
        <v>28</v>
      </c>
      <c r="D2" s="8" t="s">
        <v>27</v>
      </c>
      <c r="E2" s="14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M2" s="42" t="s">
        <v>311</v>
      </c>
    </row>
    <row r="3" spans="1:13" x14ac:dyDescent="0.25">
      <c r="A3" s="9">
        <v>1</v>
      </c>
      <c r="B3" s="29" t="s">
        <v>251</v>
      </c>
      <c r="C3" s="29" t="s">
        <v>31</v>
      </c>
      <c r="D3" s="29" t="s">
        <v>322</v>
      </c>
      <c r="E3" s="29" t="s">
        <v>148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3966</v>
      </c>
    </row>
    <row r="4" spans="1:13" x14ac:dyDescent="0.25">
      <c r="A4" s="9">
        <v>2</v>
      </c>
      <c r="B4" s="29" t="s">
        <v>175</v>
      </c>
      <c r="C4" s="29" t="s">
        <v>38</v>
      </c>
      <c r="D4" s="29" t="s">
        <v>322</v>
      </c>
      <c r="E4" s="29" t="s">
        <v>148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3912</v>
      </c>
    </row>
    <row r="5" spans="1:13" x14ac:dyDescent="0.25">
      <c r="A5" s="9">
        <v>3</v>
      </c>
      <c r="B5" s="29" t="s">
        <v>151</v>
      </c>
      <c r="C5" s="29" t="s">
        <v>31</v>
      </c>
      <c r="D5" s="29" t="s">
        <v>322</v>
      </c>
      <c r="E5" s="29" t="s">
        <v>148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3889</v>
      </c>
    </row>
    <row r="6" spans="1:13" x14ac:dyDescent="0.25">
      <c r="A6" s="9">
        <v>4</v>
      </c>
      <c r="B6" s="29" t="s">
        <v>266</v>
      </c>
      <c r="C6" s="29" t="s">
        <v>33</v>
      </c>
      <c r="D6" s="29" t="s">
        <v>322</v>
      </c>
      <c r="E6" s="29" t="s">
        <v>148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3825</v>
      </c>
    </row>
    <row r="7" spans="1:13" x14ac:dyDescent="0.25">
      <c r="A7" s="9">
        <v>5</v>
      </c>
      <c r="B7" s="29" t="s">
        <v>214</v>
      </c>
      <c r="C7" s="29" t="s">
        <v>42</v>
      </c>
      <c r="D7" s="29" t="s">
        <v>322</v>
      </c>
      <c r="E7" s="29" t="s">
        <v>148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3730</v>
      </c>
    </row>
    <row r="8" spans="1:13" x14ac:dyDescent="0.25">
      <c r="A8" s="9">
        <v>6</v>
      </c>
      <c r="B8" s="29" t="s">
        <v>194</v>
      </c>
      <c r="C8" s="29" t="s">
        <v>31</v>
      </c>
      <c r="D8" s="29" t="s">
        <v>322</v>
      </c>
      <c r="E8" s="29" t="s">
        <v>148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3677</v>
      </c>
    </row>
    <row r="9" spans="1:13" x14ac:dyDescent="0.25">
      <c r="A9" s="9">
        <v>7</v>
      </c>
      <c r="B9" s="29" t="s">
        <v>187</v>
      </c>
      <c r="C9" s="29" t="s">
        <v>33</v>
      </c>
      <c r="D9" s="29" t="s">
        <v>322</v>
      </c>
      <c r="E9" s="29" t="s">
        <v>148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3503</v>
      </c>
    </row>
    <row r="10" spans="1:13" x14ac:dyDescent="0.25">
      <c r="A10" s="9">
        <v>8</v>
      </c>
      <c r="B10" s="29" t="s">
        <v>197</v>
      </c>
      <c r="C10" s="29" t="s">
        <v>38</v>
      </c>
      <c r="D10" s="29" t="s">
        <v>322</v>
      </c>
      <c r="E10" s="29" t="s">
        <v>148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3475</v>
      </c>
    </row>
    <row r="11" spans="1:13" x14ac:dyDescent="0.25">
      <c r="A11" s="9">
        <v>9</v>
      </c>
      <c r="B11" s="29" t="s">
        <v>177</v>
      </c>
      <c r="C11" s="29" t="s">
        <v>36</v>
      </c>
      <c r="D11" s="29" t="s">
        <v>322</v>
      </c>
      <c r="E11" s="29" t="s">
        <v>148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3450</v>
      </c>
    </row>
    <row r="12" spans="1:13" x14ac:dyDescent="0.25">
      <c r="A12" s="9">
        <v>10</v>
      </c>
      <c r="B12" s="29" t="s">
        <v>243</v>
      </c>
      <c r="C12" s="29" t="s">
        <v>36</v>
      </c>
      <c r="D12" s="29" t="s">
        <v>322</v>
      </c>
      <c r="E12" s="29" t="s">
        <v>148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3428</v>
      </c>
    </row>
    <row r="13" spans="1:13" x14ac:dyDescent="0.25">
      <c r="A13" s="9">
        <v>11</v>
      </c>
      <c r="B13" s="29" t="s">
        <v>244</v>
      </c>
      <c r="C13" s="29" t="s">
        <v>42</v>
      </c>
      <c r="D13" s="29" t="s">
        <v>322</v>
      </c>
      <c r="E13" s="29" t="s">
        <v>148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3416</v>
      </c>
    </row>
    <row r="14" spans="1:13" x14ac:dyDescent="0.25">
      <c r="A14" s="9">
        <v>12</v>
      </c>
      <c r="B14" s="29" t="s">
        <v>189</v>
      </c>
      <c r="C14" s="29" t="s">
        <v>38</v>
      </c>
      <c r="D14" s="29" t="s">
        <v>322</v>
      </c>
      <c r="E14" s="29" t="s">
        <v>148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3414</v>
      </c>
    </row>
    <row r="15" spans="1:13" x14ac:dyDescent="0.25">
      <c r="A15" s="9">
        <v>13</v>
      </c>
      <c r="B15" s="29" t="s">
        <v>183</v>
      </c>
      <c r="C15" s="29" t="s">
        <v>31</v>
      </c>
      <c r="D15" s="29" t="s">
        <v>322</v>
      </c>
      <c r="E15" s="29" t="s">
        <v>148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3368</v>
      </c>
    </row>
    <row r="16" spans="1:13" x14ac:dyDescent="0.25">
      <c r="A16" s="9">
        <v>14</v>
      </c>
      <c r="B16" s="29" t="s">
        <v>241</v>
      </c>
      <c r="C16" s="29" t="s">
        <v>31</v>
      </c>
      <c r="D16" s="29" t="s">
        <v>322</v>
      </c>
      <c r="E16" s="29" t="s">
        <v>148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3317</v>
      </c>
    </row>
    <row r="17" spans="1:13" x14ac:dyDescent="0.25">
      <c r="A17" s="9">
        <v>15</v>
      </c>
      <c r="B17" s="29" t="s">
        <v>172</v>
      </c>
      <c r="C17" s="29" t="s">
        <v>36</v>
      </c>
      <c r="D17" s="29" t="s">
        <v>322</v>
      </c>
      <c r="E17" s="29" t="s">
        <v>148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3251</v>
      </c>
    </row>
    <row r="18" spans="1:13" x14ac:dyDescent="0.25">
      <c r="A18" s="9">
        <v>16</v>
      </c>
      <c r="B18" s="29" t="s">
        <v>199</v>
      </c>
      <c r="C18" s="29" t="s">
        <v>38</v>
      </c>
      <c r="D18" s="29" t="s">
        <v>322</v>
      </c>
      <c r="E18" s="29" t="s">
        <v>148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3191</v>
      </c>
    </row>
    <row r="19" spans="1:13" x14ac:dyDescent="0.25">
      <c r="A19" s="9">
        <v>17</v>
      </c>
      <c r="B19" s="29" t="s">
        <v>195</v>
      </c>
      <c r="C19" s="29" t="s">
        <v>42</v>
      </c>
      <c r="D19" s="29" t="s">
        <v>322</v>
      </c>
      <c r="E19" s="29" t="s">
        <v>148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3173</v>
      </c>
    </row>
    <row r="20" spans="1:13" x14ac:dyDescent="0.25">
      <c r="A20" s="9">
        <v>18</v>
      </c>
      <c r="B20" s="29" t="s">
        <v>182</v>
      </c>
      <c r="C20" s="29" t="s">
        <v>31</v>
      </c>
      <c r="D20" s="29" t="s">
        <v>322</v>
      </c>
      <c r="E20" s="29" t="s">
        <v>148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3068</v>
      </c>
    </row>
    <row r="21" spans="1:13" x14ac:dyDescent="0.25">
      <c r="A21" s="9">
        <v>19</v>
      </c>
      <c r="B21" s="29" t="s">
        <v>181</v>
      </c>
      <c r="C21" s="29" t="s">
        <v>36</v>
      </c>
      <c r="D21" s="29" t="s">
        <v>322</v>
      </c>
      <c r="E21" s="29" t="s">
        <v>148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3024</v>
      </c>
    </row>
    <row r="22" spans="1:13" x14ac:dyDescent="0.25">
      <c r="A22" s="9">
        <v>20</v>
      </c>
      <c r="B22" s="29" t="s">
        <v>174</v>
      </c>
      <c r="C22" s="29" t="s">
        <v>33</v>
      </c>
      <c r="D22" s="29" t="s">
        <v>322</v>
      </c>
      <c r="E22" s="29" t="s">
        <v>148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2887</v>
      </c>
    </row>
    <row r="23" spans="1:13" x14ac:dyDescent="0.25">
      <c r="A23" s="9">
        <v>21</v>
      </c>
      <c r="B23" s="29" t="s">
        <v>200</v>
      </c>
      <c r="C23" s="29" t="s">
        <v>33</v>
      </c>
      <c r="D23" s="29" t="s">
        <v>322</v>
      </c>
      <c r="E23" s="29" t="s">
        <v>148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2861</v>
      </c>
    </row>
    <row r="24" spans="1:13" x14ac:dyDescent="0.25">
      <c r="A24" s="9">
        <v>22</v>
      </c>
      <c r="B24" s="29" t="s">
        <v>193</v>
      </c>
      <c r="C24" s="29" t="s">
        <v>33</v>
      </c>
      <c r="D24" s="29" t="s">
        <v>322</v>
      </c>
      <c r="E24" s="29" t="s">
        <v>148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2855</v>
      </c>
    </row>
    <row r="25" spans="1:13" x14ac:dyDescent="0.25">
      <c r="A25" s="9">
        <v>23</v>
      </c>
      <c r="B25" s="29" t="s">
        <v>150</v>
      </c>
      <c r="C25" s="29" t="s">
        <v>38</v>
      </c>
      <c r="D25" s="29" t="s">
        <v>322</v>
      </c>
      <c r="E25" s="29" t="s">
        <v>148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2852</v>
      </c>
    </row>
    <row r="26" spans="1:13" x14ac:dyDescent="0.25">
      <c r="A26" s="9">
        <v>24</v>
      </c>
      <c r="B26" s="29" t="s">
        <v>400</v>
      </c>
      <c r="C26" s="29" t="s">
        <v>42</v>
      </c>
      <c r="D26" s="29" t="s">
        <v>322</v>
      </c>
      <c r="E26" s="29" t="s">
        <v>148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2733</v>
      </c>
    </row>
    <row r="27" spans="1:13" x14ac:dyDescent="0.25">
      <c r="A27" s="9">
        <v>25</v>
      </c>
      <c r="B27" s="29" t="s">
        <v>179</v>
      </c>
      <c r="C27" s="29" t="s">
        <v>36</v>
      </c>
      <c r="D27" s="29" t="s">
        <v>322</v>
      </c>
      <c r="E27" s="29" t="s">
        <v>148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2673</v>
      </c>
    </row>
    <row r="28" spans="1:13" x14ac:dyDescent="0.25">
      <c r="A28" s="9">
        <v>26</v>
      </c>
      <c r="B28" s="29" t="s">
        <v>246</v>
      </c>
      <c r="C28" s="29" t="s">
        <v>36</v>
      </c>
      <c r="D28" s="29" t="s">
        <v>322</v>
      </c>
      <c r="E28" s="29" t="s">
        <v>148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2599</v>
      </c>
    </row>
    <row r="29" spans="1:13" x14ac:dyDescent="0.25">
      <c r="A29" s="9">
        <v>27</v>
      </c>
      <c r="B29" s="29" t="s">
        <v>178</v>
      </c>
      <c r="C29" s="29" t="s">
        <v>36</v>
      </c>
      <c r="D29" s="29" t="s">
        <v>322</v>
      </c>
      <c r="E29" s="29" t="s">
        <v>148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2522</v>
      </c>
    </row>
    <row r="30" spans="1:13" x14ac:dyDescent="0.25">
      <c r="A30" s="9">
        <v>28</v>
      </c>
      <c r="B30" s="29" t="s">
        <v>242</v>
      </c>
      <c r="C30" s="29" t="s">
        <v>36</v>
      </c>
      <c r="D30" s="29" t="s">
        <v>322</v>
      </c>
      <c r="E30" s="29" t="s">
        <v>148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2475</v>
      </c>
    </row>
    <row r="31" spans="1:13" x14ac:dyDescent="0.25">
      <c r="A31" s="9">
        <v>29</v>
      </c>
      <c r="B31" s="29" t="s">
        <v>201</v>
      </c>
      <c r="C31" s="29" t="s">
        <v>42</v>
      </c>
      <c r="D31" s="29" t="s">
        <v>322</v>
      </c>
      <c r="E31" s="29" t="s">
        <v>148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2459</v>
      </c>
    </row>
    <row r="32" spans="1:13" x14ac:dyDescent="0.25">
      <c r="A32" s="9">
        <v>30</v>
      </c>
      <c r="B32" s="29" t="s">
        <v>196</v>
      </c>
      <c r="C32" s="29" t="s">
        <v>38</v>
      </c>
      <c r="D32" s="29" t="s">
        <v>322</v>
      </c>
      <c r="E32" s="29" t="s">
        <v>148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2411</v>
      </c>
    </row>
    <row r="33" spans="1:13" x14ac:dyDescent="0.25">
      <c r="A33" s="9">
        <v>31</v>
      </c>
      <c r="B33" s="29" t="s">
        <v>198</v>
      </c>
      <c r="C33" s="29" t="s">
        <v>38</v>
      </c>
      <c r="D33" s="29" t="s">
        <v>322</v>
      </c>
      <c r="E33" s="29" t="s">
        <v>148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2332</v>
      </c>
    </row>
    <row r="34" spans="1:13" x14ac:dyDescent="0.25">
      <c r="A34" s="9">
        <v>32</v>
      </c>
      <c r="B34" s="29" t="s">
        <v>245</v>
      </c>
      <c r="C34" s="29" t="s">
        <v>33</v>
      </c>
      <c r="D34" s="29" t="s">
        <v>322</v>
      </c>
      <c r="E34" s="29" t="s">
        <v>148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2298</v>
      </c>
    </row>
    <row r="35" spans="1:13" x14ac:dyDescent="0.25">
      <c r="A35" s="9">
        <v>33</v>
      </c>
      <c r="B35" s="29" t="s">
        <v>213</v>
      </c>
      <c r="C35" s="29" t="s">
        <v>42</v>
      </c>
      <c r="D35" s="29" t="s">
        <v>322</v>
      </c>
      <c r="E35" s="29" t="s">
        <v>148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2097</v>
      </c>
    </row>
    <row r="36" spans="1:13" x14ac:dyDescent="0.25">
      <c r="A36" s="9">
        <v>34</v>
      </c>
      <c r="B36" s="29" t="s">
        <v>173</v>
      </c>
      <c r="C36" s="29" t="s">
        <v>42</v>
      </c>
      <c r="D36" s="29" t="s">
        <v>322</v>
      </c>
      <c r="E36" s="29" t="s">
        <v>148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2001</v>
      </c>
    </row>
    <row r="37" spans="1:13" x14ac:dyDescent="0.25">
      <c r="A37" s="9">
        <v>35</v>
      </c>
      <c r="B37" s="29" t="s">
        <v>188</v>
      </c>
      <c r="C37" s="29" t="s">
        <v>42</v>
      </c>
      <c r="D37" s="29" t="s">
        <v>322</v>
      </c>
      <c r="E37" s="29" t="s">
        <v>148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1966</v>
      </c>
    </row>
    <row r="38" spans="1:13" x14ac:dyDescent="0.25">
      <c r="A38" s="9">
        <v>36</v>
      </c>
      <c r="B38" s="29" t="s">
        <v>186</v>
      </c>
      <c r="C38" s="29" t="s">
        <v>42</v>
      </c>
      <c r="D38" s="29" t="s">
        <v>322</v>
      </c>
      <c r="E38" s="29" t="s">
        <v>148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1944</v>
      </c>
    </row>
    <row r="39" spans="1:13" x14ac:dyDescent="0.25">
      <c r="A39" s="9">
        <v>37</v>
      </c>
      <c r="B39" s="29" t="s">
        <v>247</v>
      </c>
      <c r="C39" s="29" t="s">
        <v>38</v>
      </c>
      <c r="D39" s="29" t="s">
        <v>322</v>
      </c>
      <c r="E39" s="29" t="s">
        <v>148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1865</v>
      </c>
    </row>
    <row r="40" spans="1:13" x14ac:dyDescent="0.25">
      <c r="A40" s="9">
        <v>38</v>
      </c>
      <c r="B40" s="29" t="s">
        <v>184</v>
      </c>
      <c r="C40" s="29" t="s">
        <v>36</v>
      </c>
      <c r="D40" s="29" t="s">
        <v>322</v>
      </c>
      <c r="E40" s="29" t="s">
        <v>148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1781</v>
      </c>
    </row>
    <row r="41" spans="1:13" x14ac:dyDescent="0.25">
      <c r="A41" s="9">
        <v>39</v>
      </c>
      <c r="B41" s="29" t="s">
        <v>211</v>
      </c>
      <c r="C41" s="29" t="s">
        <v>42</v>
      </c>
      <c r="D41" s="29" t="s">
        <v>322</v>
      </c>
      <c r="E41" s="29" t="s">
        <v>148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1774</v>
      </c>
    </row>
    <row r="42" spans="1:13" x14ac:dyDescent="0.25">
      <c r="A42" s="9">
        <v>40</v>
      </c>
      <c r="B42" s="29" t="s">
        <v>408</v>
      </c>
      <c r="C42" s="29" t="s">
        <v>38</v>
      </c>
      <c r="D42" s="29" t="s">
        <v>322</v>
      </c>
      <c r="E42" s="29" t="s">
        <v>148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1715</v>
      </c>
    </row>
    <row r="43" spans="1:13" x14ac:dyDescent="0.25">
      <c r="A43" s="9">
        <v>41</v>
      </c>
      <c r="B43" s="29" t="s">
        <v>405</v>
      </c>
      <c r="C43" s="29" t="s">
        <v>38</v>
      </c>
      <c r="D43" s="29" t="s">
        <v>322</v>
      </c>
      <c r="E43" s="29" t="s">
        <v>148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1626</v>
      </c>
    </row>
    <row r="44" spans="1:13" x14ac:dyDescent="0.25">
      <c r="A44" s="9">
        <v>42</v>
      </c>
      <c r="B44" s="29" t="s">
        <v>210</v>
      </c>
      <c r="C44" s="29" t="s">
        <v>38</v>
      </c>
      <c r="D44" s="29" t="s">
        <v>322</v>
      </c>
      <c r="E44" s="29" t="s">
        <v>148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1610</v>
      </c>
    </row>
    <row r="45" spans="1:13" x14ac:dyDescent="0.25">
      <c r="A45" s="9">
        <v>43</v>
      </c>
      <c r="B45" s="29" t="s">
        <v>212</v>
      </c>
      <c r="C45" s="29" t="s">
        <v>36</v>
      </c>
      <c r="D45" s="29" t="s">
        <v>322</v>
      </c>
      <c r="E45" s="29" t="s">
        <v>148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1596</v>
      </c>
    </row>
    <row r="46" spans="1:13" x14ac:dyDescent="0.25">
      <c r="A46" s="9">
        <v>44</v>
      </c>
      <c r="B46" s="29" t="s">
        <v>176</v>
      </c>
      <c r="C46" s="29" t="s">
        <v>36</v>
      </c>
      <c r="D46" s="29" t="s">
        <v>322</v>
      </c>
      <c r="E46" s="29" t="s">
        <v>148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1584</v>
      </c>
    </row>
    <row r="47" spans="1:13" x14ac:dyDescent="0.25">
      <c r="A47" s="9">
        <v>45</v>
      </c>
      <c r="B47" s="29" t="s">
        <v>403</v>
      </c>
      <c r="C47" s="29" t="s">
        <v>33</v>
      </c>
      <c r="D47" s="29" t="s">
        <v>322</v>
      </c>
      <c r="E47" s="29" t="s">
        <v>148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1522</v>
      </c>
    </row>
    <row r="48" spans="1:13" x14ac:dyDescent="0.25">
      <c r="A48" s="9">
        <v>46</v>
      </c>
      <c r="B48" s="29" t="s">
        <v>458</v>
      </c>
      <c r="C48" s="29" t="s">
        <v>36</v>
      </c>
      <c r="D48" s="29" t="s">
        <v>322</v>
      </c>
      <c r="E48" s="29" t="s">
        <v>148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1497</v>
      </c>
    </row>
    <row r="49" spans="1:13" x14ac:dyDescent="0.25">
      <c r="A49" s="9">
        <v>47</v>
      </c>
      <c r="B49" s="29" t="s">
        <v>406</v>
      </c>
      <c r="C49" s="29" t="s">
        <v>33</v>
      </c>
      <c r="D49" s="29" t="s">
        <v>322</v>
      </c>
      <c r="E49" s="29" t="s">
        <v>148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1495</v>
      </c>
    </row>
    <row r="50" spans="1:13" x14ac:dyDescent="0.25">
      <c r="A50" s="9">
        <v>48</v>
      </c>
      <c r="B50" s="29" t="s">
        <v>180</v>
      </c>
      <c r="C50" s="29" t="s">
        <v>42</v>
      </c>
      <c r="D50" s="29" t="s">
        <v>322</v>
      </c>
      <c r="E50" s="29" t="s">
        <v>148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1492</v>
      </c>
    </row>
    <row r="51" spans="1:13" x14ac:dyDescent="0.25">
      <c r="A51" s="9">
        <v>49</v>
      </c>
      <c r="B51" s="29" t="s">
        <v>248</v>
      </c>
      <c r="C51" s="29" t="s">
        <v>33</v>
      </c>
      <c r="D51" s="29" t="s">
        <v>322</v>
      </c>
      <c r="E51" s="29" t="s">
        <v>148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1464</v>
      </c>
    </row>
    <row r="52" spans="1:13" x14ac:dyDescent="0.25">
      <c r="A52" s="9">
        <v>50</v>
      </c>
      <c r="B52" s="29" t="s">
        <v>457</v>
      </c>
      <c r="C52" s="29" t="s">
        <v>36</v>
      </c>
      <c r="D52" s="29" t="s">
        <v>322</v>
      </c>
      <c r="E52" s="29" t="s">
        <v>148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1364</v>
      </c>
    </row>
    <row r="53" spans="1:13" x14ac:dyDescent="0.25">
      <c r="A53" s="9">
        <v>51</v>
      </c>
      <c r="B53" s="29" t="s">
        <v>272</v>
      </c>
      <c r="C53" s="29" t="s">
        <v>42</v>
      </c>
      <c r="D53" s="29" t="s">
        <v>322</v>
      </c>
      <c r="E53" s="29" t="s">
        <v>148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1230</v>
      </c>
    </row>
    <row r="54" spans="1:13" x14ac:dyDescent="0.25">
      <c r="A54" s="9">
        <v>52</v>
      </c>
      <c r="B54" s="29" t="s">
        <v>192</v>
      </c>
      <c r="C54" s="29" t="s">
        <v>42</v>
      </c>
      <c r="D54" s="29" t="s">
        <v>322</v>
      </c>
      <c r="E54" s="29" t="s">
        <v>148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1213</v>
      </c>
    </row>
    <row r="55" spans="1:13" x14ac:dyDescent="0.25">
      <c r="A55" s="9">
        <v>53</v>
      </c>
      <c r="B55" s="29" t="s">
        <v>423</v>
      </c>
      <c r="C55" s="29" t="s">
        <v>42</v>
      </c>
      <c r="D55" s="29" t="s">
        <v>322</v>
      </c>
      <c r="E55" s="29" t="s">
        <v>148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1096</v>
      </c>
    </row>
    <row r="56" spans="1:13" x14ac:dyDescent="0.25">
      <c r="A56" s="9">
        <v>54</v>
      </c>
      <c r="B56" s="29" t="s">
        <v>310</v>
      </c>
      <c r="C56" s="29" t="s">
        <v>42</v>
      </c>
      <c r="D56" s="29" t="s">
        <v>322</v>
      </c>
      <c r="E56" s="29" t="s">
        <v>148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1074</v>
      </c>
    </row>
    <row r="57" spans="1:13" x14ac:dyDescent="0.25">
      <c r="A57" s="9">
        <v>55</v>
      </c>
      <c r="B57" s="29" t="s">
        <v>407</v>
      </c>
      <c r="C57" s="29" t="s">
        <v>31</v>
      </c>
      <c r="D57" s="29" t="s">
        <v>322</v>
      </c>
      <c r="E57" s="29" t="s">
        <v>148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1049</v>
      </c>
    </row>
    <row r="58" spans="1:13" x14ac:dyDescent="0.25">
      <c r="A58" s="9">
        <v>56</v>
      </c>
      <c r="B58" s="29" t="s">
        <v>191</v>
      </c>
      <c r="C58" s="29" t="s">
        <v>33</v>
      </c>
      <c r="D58" s="29" t="s">
        <v>322</v>
      </c>
      <c r="E58" s="29" t="s">
        <v>148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1039</v>
      </c>
    </row>
    <row r="59" spans="1:13" x14ac:dyDescent="0.25">
      <c r="A59" s="9">
        <v>57</v>
      </c>
      <c r="B59" s="29" t="s">
        <v>404</v>
      </c>
      <c r="C59" s="29" t="s">
        <v>33</v>
      </c>
      <c r="D59" s="29" t="s">
        <v>322</v>
      </c>
      <c r="E59" s="29" t="s">
        <v>148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904</v>
      </c>
    </row>
    <row r="60" spans="1:13" x14ac:dyDescent="0.25">
      <c r="A60" s="9">
        <v>58</v>
      </c>
      <c r="B60" s="29" t="s">
        <v>401</v>
      </c>
      <c r="C60" s="29" t="s">
        <v>33</v>
      </c>
      <c r="D60" s="29" t="s">
        <v>322</v>
      </c>
      <c r="E60" s="29" t="s">
        <v>148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833</v>
      </c>
    </row>
    <row r="61" spans="1:13" x14ac:dyDescent="0.25">
      <c r="A61" s="9">
        <v>59</v>
      </c>
      <c r="B61" s="29" t="s">
        <v>409</v>
      </c>
      <c r="C61" s="29" t="s">
        <v>31</v>
      </c>
      <c r="D61" s="29" t="s">
        <v>322</v>
      </c>
      <c r="E61" s="29" t="s">
        <v>148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740</v>
      </c>
    </row>
    <row r="62" spans="1:13" x14ac:dyDescent="0.25">
      <c r="A62" s="9">
        <v>60</v>
      </c>
      <c r="B62" s="29" t="s">
        <v>190</v>
      </c>
      <c r="C62" s="29" t="s">
        <v>33</v>
      </c>
      <c r="D62" s="29" t="s">
        <v>322</v>
      </c>
      <c r="E62" s="29" t="s">
        <v>148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685</v>
      </c>
    </row>
    <row r="63" spans="1:13" x14ac:dyDescent="0.25">
      <c r="A63" s="9">
        <v>61</v>
      </c>
      <c r="B63" s="29" t="s">
        <v>460</v>
      </c>
      <c r="C63" s="29" t="s">
        <v>31</v>
      </c>
      <c r="D63" s="29" t="s">
        <v>322</v>
      </c>
      <c r="E63" s="29" t="s">
        <v>148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667</v>
      </c>
    </row>
    <row r="64" spans="1:13" x14ac:dyDescent="0.25">
      <c r="A64" s="9">
        <v>62</v>
      </c>
      <c r="B64" s="29" t="s">
        <v>425</v>
      </c>
      <c r="C64" s="29" t="s">
        <v>42</v>
      </c>
      <c r="D64" s="29" t="s">
        <v>322</v>
      </c>
      <c r="E64" s="29" t="s">
        <v>148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605</v>
      </c>
    </row>
    <row r="65" spans="1:13" x14ac:dyDescent="0.25">
      <c r="A65" s="9">
        <v>63</v>
      </c>
      <c r="B65" s="29" t="s">
        <v>459</v>
      </c>
      <c r="C65" s="29" t="s">
        <v>33</v>
      </c>
      <c r="D65" s="29" t="s">
        <v>322</v>
      </c>
      <c r="E65" s="29" t="s">
        <v>148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493</v>
      </c>
    </row>
    <row r="66" spans="1:13" x14ac:dyDescent="0.25">
      <c r="A66" s="9">
        <v>64</v>
      </c>
      <c r="B66" s="29" t="s">
        <v>433</v>
      </c>
      <c r="C66" s="29" t="s">
        <v>33</v>
      </c>
      <c r="D66" s="29" t="s">
        <v>322</v>
      </c>
      <c r="E66" s="29" t="s">
        <v>148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480</v>
      </c>
    </row>
    <row r="67" spans="1:13" x14ac:dyDescent="0.25">
      <c r="A67" s="9">
        <v>65</v>
      </c>
      <c r="B67" s="29" t="s">
        <v>464</v>
      </c>
      <c r="C67" s="29" t="s">
        <v>33</v>
      </c>
      <c r="D67" s="29" t="s">
        <v>322</v>
      </c>
      <c r="E67" s="29" t="s">
        <v>148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380</v>
      </c>
    </row>
    <row r="68" spans="1:13" x14ac:dyDescent="0.25">
      <c r="A68" s="9">
        <v>66</v>
      </c>
      <c r="B68" s="29" t="s">
        <v>185</v>
      </c>
      <c r="C68" s="29" t="s">
        <v>33</v>
      </c>
      <c r="D68" s="29" t="s">
        <v>322</v>
      </c>
      <c r="E68" s="29" t="s">
        <v>148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344</v>
      </c>
    </row>
    <row r="69" spans="1:13" x14ac:dyDescent="0.25">
      <c r="A69" s="9">
        <v>67</v>
      </c>
      <c r="B69" s="29" t="s">
        <v>432</v>
      </c>
      <c r="C69" s="29" t="s">
        <v>38</v>
      </c>
      <c r="D69" s="29" t="s">
        <v>322</v>
      </c>
      <c r="E69" s="29" t="s">
        <v>148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240</v>
      </c>
    </row>
    <row r="70" spans="1:13" x14ac:dyDescent="0.25">
      <c r="A70" s="9">
        <v>68</v>
      </c>
      <c r="B70" s="29" t="s">
        <v>462</v>
      </c>
      <c r="C70" s="29" t="s">
        <v>42</v>
      </c>
      <c r="D70" s="29" t="s">
        <v>322</v>
      </c>
      <c r="E70" s="29" t="s">
        <v>148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180</v>
      </c>
    </row>
    <row r="71" spans="1:13" x14ac:dyDescent="0.25">
      <c r="A71" s="9">
        <v>69</v>
      </c>
      <c r="B71" s="29" t="s">
        <v>402</v>
      </c>
      <c r="C71" s="29" t="s">
        <v>31</v>
      </c>
      <c r="D71" s="29" t="s">
        <v>322</v>
      </c>
      <c r="E71" s="29" t="s">
        <v>148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169</v>
      </c>
    </row>
    <row r="72" spans="1:13" x14ac:dyDescent="0.25">
      <c r="A72" s="9">
        <v>70</v>
      </c>
      <c r="B72" s="29" t="s">
        <v>434</v>
      </c>
      <c r="C72" s="29" t="s">
        <v>36</v>
      </c>
      <c r="D72" s="29" t="s">
        <v>322</v>
      </c>
      <c r="E72" s="29" t="s">
        <v>148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129</v>
      </c>
    </row>
    <row r="73" spans="1:13" x14ac:dyDescent="0.25">
      <c r="A73" s="9">
        <v>71</v>
      </c>
      <c r="B73" s="29" t="s">
        <v>424</v>
      </c>
      <c r="C73" s="29" t="s">
        <v>33</v>
      </c>
      <c r="D73" s="29" t="s">
        <v>322</v>
      </c>
      <c r="E73" s="29" t="s">
        <v>148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63</v>
      </c>
    </row>
    <row r="74" spans="1:13" x14ac:dyDescent="0.25">
      <c r="A74" s="9">
        <v>72</v>
      </c>
      <c r="B74" s="29" t="s">
        <v>461</v>
      </c>
      <c r="C74" s="29" t="s">
        <v>31</v>
      </c>
      <c r="D74" s="29" t="s">
        <v>322</v>
      </c>
      <c r="E74" s="29" t="s">
        <v>148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61</v>
      </c>
    </row>
    <row r="75" spans="1:13" x14ac:dyDescent="0.25">
      <c r="A75" s="9">
        <v>73</v>
      </c>
      <c r="B75" s="29" t="s">
        <v>463</v>
      </c>
      <c r="C75" s="29" t="s">
        <v>33</v>
      </c>
      <c r="D75" s="29" t="s">
        <v>322</v>
      </c>
      <c r="E75" s="29" t="s">
        <v>148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13</v>
      </c>
    </row>
    <row r="76" spans="1:13" x14ac:dyDescent="0.25">
      <c r="A76" s="9">
        <v>74</v>
      </c>
      <c r="B76" s="29"/>
      <c r="C76" s="29"/>
      <c r="D76" s="29"/>
      <c r="E76" s="29"/>
    </row>
    <row r="77" spans="1:13" x14ac:dyDescent="0.25">
      <c r="A77" s="9">
        <v>75</v>
      </c>
      <c r="B77" s="29"/>
      <c r="C77" s="29"/>
      <c r="D77" s="29"/>
      <c r="E77" s="29"/>
    </row>
    <row r="78" spans="1:13" x14ac:dyDescent="0.25">
      <c r="A78" s="9">
        <v>76</v>
      </c>
      <c r="B78" s="29"/>
      <c r="C78" s="29"/>
      <c r="D78" s="29"/>
      <c r="E78" s="29"/>
    </row>
    <row r="79" spans="1:13" x14ac:dyDescent="0.25">
      <c r="A79" s="9">
        <v>77</v>
      </c>
      <c r="B79" s="29"/>
      <c r="C79" s="29"/>
      <c r="D79" s="29"/>
      <c r="E79" s="29"/>
    </row>
    <row r="80" spans="1:13" x14ac:dyDescent="0.25">
      <c r="A80" s="9">
        <v>78</v>
      </c>
      <c r="B80" s="29"/>
      <c r="C80" s="29"/>
      <c r="D80" s="29"/>
      <c r="E80" s="29"/>
    </row>
    <row r="81" spans="1:5" x14ac:dyDescent="0.25">
      <c r="A81" s="9">
        <v>79</v>
      </c>
      <c r="B81" s="29"/>
      <c r="C81" s="29"/>
      <c r="D81" s="29"/>
      <c r="E81" s="29"/>
    </row>
    <row r="82" spans="1:5" x14ac:dyDescent="0.25">
      <c r="A82" s="9">
        <v>80</v>
      </c>
      <c r="B82" s="29"/>
      <c r="C82" s="29"/>
      <c r="D82" s="29"/>
      <c r="E82" s="29"/>
    </row>
    <row r="83" spans="1:5" x14ac:dyDescent="0.25">
      <c r="A83" s="9">
        <v>81</v>
      </c>
      <c r="B83" s="29"/>
      <c r="C83" s="29"/>
      <c r="D83" s="29"/>
      <c r="E83" s="29"/>
    </row>
    <row r="84" spans="1:5" x14ac:dyDescent="0.25">
      <c r="A84" s="9">
        <v>82</v>
      </c>
      <c r="B84" s="29"/>
      <c r="C84" s="29"/>
      <c r="D84" s="29"/>
      <c r="E84" s="29"/>
    </row>
    <row r="85" spans="1:5" x14ac:dyDescent="0.25">
      <c r="A85" s="9">
        <v>83</v>
      </c>
      <c r="B85" s="29"/>
      <c r="C85" s="29"/>
      <c r="D85" s="29"/>
      <c r="E85" s="29"/>
    </row>
    <row r="86" spans="1:5" x14ac:dyDescent="0.25">
      <c r="A86" s="9">
        <v>84</v>
      </c>
      <c r="B86" s="29"/>
      <c r="C86" s="29"/>
      <c r="D86" s="29"/>
      <c r="E86" s="29"/>
    </row>
    <row r="87" spans="1:5" x14ac:dyDescent="0.25">
      <c r="A87" s="9">
        <v>85</v>
      </c>
      <c r="B87" s="29"/>
      <c r="C87" s="29"/>
      <c r="D87" s="29"/>
      <c r="E87" s="29"/>
    </row>
    <row r="88" spans="1:5" x14ac:dyDescent="0.25">
      <c r="A88" s="9">
        <v>86</v>
      </c>
      <c r="B88" s="29"/>
      <c r="C88" s="29"/>
      <c r="D88" s="29"/>
      <c r="E88" s="29"/>
    </row>
    <row r="89" spans="1:5" x14ac:dyDescent="0.25">
      <c r="A89" s="9">
        <v>87</v>
      </c>
      <c r="B89" s="29"/>
      <c r="C89" s="29"/>
      <c r="D89" s="29"/>
      <c r="E89" s="29"/>
    </row>
    <row r="90" spans="1:5" x14ac:dyDescent="0.25">
      <c r="A90" s="9">
        <v>88</v>
      </c>
      <c r="B90" s="29"/>
      <c r="C90" s="29"/>
      <c r="D90" s="29"/>
      <c r="E90" s="29"/>
    </row>
    <row r="91" spans="1:5" x14ac:dyDescent="0.25">
      <c r="A91" s="9">
        <v>89</v>
      </c>
      <c r="B91" s="29"/>
      <c r="C91" s="29"/>
      <c r="D91" s="29"/>
      <c r="E91" s="29"/>
    </row>
    <row r="92" spans="1:5" x14ac:dyDescent="0.25">
      <c r="A92" s="9">
        <v>90</v>
      </c>
      <c r="B92" s="29"/>
      <c r="C92" s="29"/>
      <c r="D92" s="29"/>
      <c r="E92" s="29"/>
    </row>
    <row r="93" spans="1:5" x14ac:dyDescent="0.25">
      <c r="A93" s="9">
        <v>91</v>
      </c>
      <c r="B93" s="29"/>
      <c r="C93" s="29"/>
      <c r="D93" s="29"/>
      <c r="E93" s="29"/>
    </row>
    <row r="94" spans="1:5" x14ac:dyDescent="0.25">
      <c r="A94" s="9">
        <v>92</v>
      </c>
      <c r="B94" s="29"/>
      <c r="C94" s="29"/>
      <c r="D94" s="29"/>
      <c r="E94" s="29"/>
    </row>
    <row r="95" spans="1:5" x14ac:dyDescent="0.25">
      <c r="A95" s="9">
        <v>93</v>
      </c>
      <c r="B95" s="29"/>
      <c r="C95" s="29"/>
      <c r="D95" s="29"/>
      <c r="E95" s="29"/>
    </row>
    <row r="96" spans="1:5" x14ac:dyDescent="0.25">
      <c r="A96" s="9">
        <v>94</v>
      </c>
      <c r="B96" s="29"/>
      <c r="C96" s="29"/>
      <c r="D96" s="29"/>
      <c r="E96" s="29"/>
    </row>
    <row r="97" spans="1:5" x14ac:dyDescent="0.25">
      <c r="A97" s="9">
        <v>95</v>
      </c>
      <c r="B97" s="29"/>
      <c r="C97" s="29"/>
      <c r="D97" s="29"/>
      <c r="E97" s="29"/>
    </row>
    <row r="98" spans="1:5" x14ac:dyDescent="0.25">
      <c r="B98" s="29"/>
      <c r="C98" s="29"/>
      <c r="D98" s="29"/>
      <c r="E98" s="29"/>
    </row>
    <row r="99" spans="1:5" x14ac:dyDescent="0.25">
      <c r="B99" s="29"/>
      <c r="C99" s="29"/>
      <c r="D99" s="29"/>
      <c r="E99" s="29"/>
    </row>
    <row r="100" spans="1:5" x14ac:dyDescent="0.25">
      <c r="B100" s="29"/>
      <c r="C100" s="29"/>
      <c r="D100" s="29"/>
      <c r="E100" s="29"/>
    </row>
    <row r="101" spans="1:5" x14ac:dyDescent="0.25">
      <c r="B101" s="29"/>
      <c r="C101" s="29"/>
      <c r="D101" s="29"/>
      <c r="E101" s="29"/>
    </row>
    <row r="102" spans="1:5" x14ac:dyDescent="0.25">
      <c r="B102" s="29"/>
      <c r="C102" s="29"/>
      <c r="D102" s="29"/>
      <c r="E102" s="29"/>
    </row>
    <row r="103" spans="1:5" x14ac:dyDescent="0.25">
      <c r="B103" s="29"/>
      <c r="C103" s="29"/>
      <c r="D103" s="29"/>
      <c r="E103" s="29"/>
    </row>
    <row r="104" spans="1:5" x14ac:dyDescent="0.25">
      <c r="B104" s="29"/>
      <c r="C104" s="29"/>
      <c r="D104" s="29"/>
      <c r="E104" s="29"/>
    </row>
    <row r="105" spans="1:5" x14ac:dyDescent="0.25">
      <c r="B105" s="29"/>
      <c r="C105" s="29"/>
      <c r="D105" s="29"/>
      <c r="E105" s="29"/>
    </row>
    <row r="106" spans="1:5" x14ac:dyDescent="0.25">
      <c r="B106" s="29"/>
      <c r="C106" s="29"/>
      <c r="D106" s="29"/>
      <c r="E106" s="29"/>
    </row>
    <row r="107" spans="1:5" x14ac:dyDescent="0.25">
      <c r="B107" s="29"/>
      <c r="C107" s="29"/>
      <c r="D107" s="29"/>
      <c r="E107" s="29"/>
    </row>
    <row r="108" spans="1:5" x14ac:dyDescent="0.25">
      <c r="B108" s="29"/>
      <c r="C108" s="29"/>
      <c r="D108" s="29"/>
      <c r="E108" s="29"/>
    </row>
    <row r="109" spans="1:5" x14ac:dyDescent="0.25">
      <c r="B109" s="29"/>
      <c r="C109" s="29"/>
      <c r="D109" s="29"/>
      <c r="E109" s="29"/>
    </row>
    <row r="110" spans="1:5" x14ac:dyDescent="0.25">
      <c r="B110" s="29"/>
      <c r="C110" s="29"/>
      <c r="D110" s="29"/>
      <c r="E110" s="29"/>
    </row>
    <row r="111" spans="1:5" x14ac:dyDescent="0.25">
      <c r="B111" s="29"/>
      <c r="C111" s="29"/>
      <c r="D111" s="29"/>
      <c r="E111" s="29"/>
    </row>
    <row r="112" spans="1:5" x14ac:dyDescent="0.25">
      <c r="B112" s="29"/>
      <c r="C112" s="29"/>
      <c r="D112" s="29"/>
      <c r="E112" s="29"/>
    </row>
    <row r="113" spans="2:5" x14ac:dyDescent="0.25">
      <c r="B113" s="29"/>
      <c r="C113" s="29"/>
      <c r="D113" s="29"/>
      <c r="E113" s="29"/>
    </row>
    <row r="114" spans="2:5" x14ac:dyDescent="0.25">
      <c r="B114" s="29"/>
      <c r="C114" s="29"/>
      <c r="D114" s="29"/>
      <c r="E114" s="29"/>
    </row>
    <row r="115" spans="2:5" x14ac:dyDescent="0.25">
      <c r="B115" s="29"/>
      <c r="C115" s="29"/>
      <c r="D115" s="29"/>
      <c r="E115" s="29"/>
    </row>
    <row r="116" spans="2:5" x14ac:dyDescent="0.25">
      <c r="B116" s="29"/>
      <c r="C116" s="29"/>
      <c r="D116" s="29"/>
      <c r="E116" s="29"/>
    </row>
    <row r="117" spans="2:5" x14ac:dyDescent="0.25">
      <c r="B117" s="29"/>
      <c r="C117" s="29"/>
      <c r="D117" s="29"/>
      <c r="E117" s="29"/>
    </row>
    <row r="118" spans="2:5" x14ac:dyDescent="0.25">
      <c r="B118" s="29"/>
      <c r="C118" s="29"/>
      <c r="D118" s="29"/>
      <c r="E118" s="29"/>
    </row>
    <row r="119" spans="2:5" x14ac:dyDescent="0.25">
      <c r="B119" s="29"/>
      <c r="C119" s="29"/>
      <c r="D119" s="29"/>
      <c r="E119" s="29"/>
    </row>
    <row r="120" spans="2:5" x14ac:dyDescent="0.25">
      <c r="B120" s="29"/>
      <c r="C120" s="29"/>
      <c r="D120" s="29"/>
      <c r="E120" s="29"/>
    </row>
    <row r="121" spans="2:5" x14ac:dyDescent="0.25">
      <c r="B121" s="29"/>
      <c r="C121" s="29"/>
      <c r="D121" s="29"/>
      <c r="E121" s="29"/>
    </row>
    <row r="122" spans="2:5" x14ac:dyDescent="0.25">
      <c r="B122" s="29"/>
      <c r="C122" s="29"/>
      <c r="D122" s="29"/>
      <c r="E122" s="29"/>
    </row>
    <row r="123" spans="2:5" x14ac:dyDescent="0.25">
      <c r="B123" s="29"/>
      <c r="C123" s="29"/>
      <c r="D123" s="29"/>
      <c r="E123" s="29"/>
    </row>
    <row r="124" spans="2:5" x14ac:dyDescent="0.25">
      <c r="B124" s="29"/>
      <c r="C124" s="29"/>
      <c r="D124" s="29"/>
      <c r="E124" s="29"/>
    </row>
    <row r="125" spans="2:5" x14ac:dyDescent="0.25">
      <c r="B125" s="29"/>
      <c r="C125" s="29"/>
      <c r="D125" s="29"/>
      <c r="E125" s="29"/>
    </row>
    <row r="126" spans="2:5" x14ac:dyDescent="0.25">
      <c r="B126" s="29"/>
      <c r="C126" s="29"/>
      <c r="D126" s="29"/>
      <c r="E126" s="29"/>
    </row>
    <row r="127" spans="2:5" x14ac:dyDescent="0.25">
      <c r="B127" s="29"/>
      <c r="C127" s="29"/>
      <c r="D127" s="29"/>
      <c r="E127" s="29"/>
    </row>
    <row r="128" spans="2:5" x14ac:dyDescent="0.25">
      <c r="B128" s="29"/>
      <c r="C128" s="29"/>
      <c r="D128" s="29"/>
      <c r="E128" s="29"/>
    </row>
    <row r="129" spans="2:5" x14ac:dyDescent="0.25">
      <c r="B129" s="29"/>
      <c r="C129" s="29"/>
      <c r="D129" s="29"/>
      <c r="E129" s="29"/>
    </row>
    <row r="130" spans="2:5" x14ac:dyDescent="0.25">
      <c r="B130" s="29"/>
      <c r="C130" s="29"/>
      <c r="D130" s="29"/>
      <c r="E130" s="29"/>
    </row>
    <row r="131" spans="2:5" x14ac:dyDescent="0.25">
      <c r="B131" s="29"/>
      <c r="C131" s="29"/>
      <c r="D131" s="29"/>
      <c r="E131" s="29"/>
    </row>
    <row r="132" spans="2:5" x14ac:dyDescent="0.25">
      <c r="B132" s="29"/>
      <c r="C132" s="29"/>
      <c r="D132" s="29"/>
      <c r="E132" s="29"/>
    </row>
    <row r="133" spans="2:5" x14ac:dyDescent="0.25">
      <c r="B133" s="29"/>
      <c r="C133" s="29"/>
      <c r="D133" s="29"/>
      <c r="E133" s="29"/>
    </row>
    <row r="134" spans="2:5" x14ac:dyDescent="0.25">
      <c r="B134" s="29"/>
      <c r="C134" s="29"/>
      <c r="D134" s="29"/>
      <c r="E134" s="29"/>
    </row>
    <row r="135" spans="2:5" x14ac:dyDescent="0.25">
      <c r="B135" s="29"/>
      <c r="C135" s="29"/>
      <c r="D135" s="29"/>
      <c r="E135" s="29"/>
    </row>
    <row r="136" spans="2:5" x14ac:dyDescent="0.25">
      <c r="B136" s="29"/>
      <c r="C136" s="29"/>
      <c r="D136" s="29"/>
      <c r="E136" s="29"/>
    </row>
    <row r="137" spans="2:5" x14ac:dyDescent="0.25">
      <c r="B137" s="29"/>
      <c r="C137" s="29"/>
      <c r="D137" s="29"/>
      <c r="E137" s="29"/>
    </row>
    <row r="138" spans="2:5" x14ac:dyDescent="0.25">
      <c r="B138" s="29"/>
      <c r="C138" s="29"/>
      <c r="D138" s="29"/>
      <c r="E138" s="29"/>
    </row>
    <row r="139" spans="2:5" x14ac:dyDescent="0.25">
      <c r="B139" s="29"/>
      <c r="C139" s="29"/>
      <c r="D139" s="29"/>
      <c r="E139" s="29"/>
    </row>
    <row r="140" spans="2:5" x14ac:dyDescent="0.25">
      <c r="B140" s="29"/>
      <c r="C140" s="29"/>
      <c r="D140" s="29"/>
      <c r="E140" s="29"/>
    </row>
    <row r="141" spans="2:5" x14ac:dyDescent="0.25">
      <c r="B141" s="29"/>
      <c r="C141" s="29"/>
      <c r="D141" s="29"/>
      <c r="E141" s="29"/>
    </row>
    <row r="142" spans="2:5" x14ac:dyDescent="0.25">
      <c r="B142" s="29"/>
      <c r="C142" s="29"/>
      <c r="D142" s="29"/>
      <c r="E142" s="29"/>
    </row>
    <row r="143" spans="2:5" x14ac:dyDescent="0.25">
      <c r="B143" s="29"/>
      <c r="C143" s="29"/>
      <c r="D143" s="29"/>
      <c r="E143" s="29"/>
    </row>
    <row r="144" spans="2:5" x14ac:dyDescent="0.25">
      <c r="B144" s="29"/>
      <c r="C144" s="29"/>
      <c r="D144" s="29"/>
      <c r="E144" s="29"/>
    </row>
    <row r="145" spans="2:5" x14ac:dyDescent="0.25">
      <c r="B145" s="29"/>
      <c r="C145" s="29"/>
      <c r="D145" s="29"/>
      <c r="E145" s="29"/>
    </row>
    <row r="146" spans="2:5" x14ac:dyDescent="0.25">
      <c r="B146" s="29"/>
      <c r="C146" s="29"/>
      <c r="D146" s="29"/>
      <c r="E146" s="29"/>
    </row>
    <row r="147" spans="2:5" x14ac:dyDescent="0.25">
      <c r="B147" s="29"/>
      <c r="C147" s="29"/>
      <c r="D147" s="29"/>
      <c r="E147" s="29"/>
    </row>
    <row r="148" spans="2:5" x14ac:dyDescent="0.25">
      <c r="B148" s="29"/>
      <c r="C148" s="29"/>
      <c r="D148" s="29"/>
      <c r="E148" s="29"/>
    </row>
    <row r="149" spans="2:5" x14ac:dyDescent="0.25">
      <c r="B149" s="29"/>
      <c r="C149" s="29"/>
      <c r="D149" s="29"/>
      <c r="E149" s="29"/>
    </row>
    <row r="150" spans="2:5" x14ac:dyDescent="0.25">
      <c r="B150" s="29"/>
      <c r="C150" s="29"/>
      <c r="D150" s="29"/>
      <c r="E150" s="29"/>
    </row>
    <row r="151" spans="2:5" x14ac:dyDescent="0.25">
      <c r="B151" s="29"/>
      <c r="C151" s="29"/>
      <c r="D151" s="29"/>
      <c r="E151" s="29"/>
    </row>
    <row r="152" spans="2:5" x14ac:dyDescent="0.25">
      <c r="B152" s="29"/>
      <c r="C152" s="29"/>
      <c r="D152" s="29"/>
      <c r="E152" s="29"/>
    </row>
    <row r="153" spans="2:5" x14ac:dyDescent="0.25">
      <c r="B153" s="29"/>
      <c r="C153" s="29"/>
      <c r="D153" s="29"/>
      <c r="E153" s="29"/>
    </row>
    <row r="154" spans="2:5" x14ac:dyDescent="0.25">
      <c r="B154" s="29"/>
      <c r="C154" s="29"/>
      <c r="D154" s="29"/>
      <c r="E154" s="29"/>
    </row>
    <row r="155" spans="2:5" x14ac:dyDescent="0.25">
      <c r="B155" s="29"/>
      <c r="C155" s="29"/>
      <c r="D155" s="29"/>
      <c r="E155" s="29"/>
    </row>
    <row r="156" spans="2:5" x14ac:dyDescent="0.25">
      <c r="B156" s="29"/>
      <c r="C156" s="29"/>
      <c r="D156" s="29"/>
      <c r="E156" s="29"/>
    </row>
    <row r="157" spans="2:5" x14ac:dyDescent="0.25">
      <c r="B157" s="29"/>
      <c r="C157" s="29"/>
      <c r="D157" s="29"/>
      <c r="E157" s="29"/>
    </row>
    <row r="158" spans="2:5" x14ac:dyDescent="0.25">
      <c r="B158" s="29"/>
      <c r="C158" s="29"/>
      <c r="D158" s="29"/>
      <c r="E158" s="29"/>
    </row>
    <row r="159" spans="2:5" x14ac:dyDescent="0.25">
      <c r="B159" s="29"/>
      <c r="C159" s="29"/>
      <c r="D159" s="29"/>
      <c r="E159" s="29"/>
    </row>
    <row r="160" spans="2:5" x14ac:dyDescent="0.25">
      <c r="B160" s="29"/>
      <c r="C160" s="29"/>
      <c r="D160" s="29"/>
      <c r="E160" s="29"/>
    </row>
    <row r="161" spans="2:5" x14ac:dyDescent="0.25">
      <c r="B161" s="29"/>
      <c r="C161" s="29"/>
      <c r="D161" s="29"/>
      <c r="E161" s="29"/>
    </row>
    <row r="162" spans="2:5" x14ac:dyDescent="0.25">
      <c r="B162" s="29"/>
      <c r="C162" s="29"/>
      <c r="D162" s="29"/>
      <c r="E162" s="29"/>
    </row>
    <row r="163" spans="2:5" x14ac:dyDescent="0.25">
      <c r="B163" s="29"/>
      <c r="C163" s="29"/>
      <c r="D163" s="29"/>
      <c r="E163" s="29"/>
    </row>
    <row r="164" spans="2:5" x14ac:dyDescent="0.25">
      <c r="B164" s="29"/>
      <c r="C164" s="29"/>
      <c r="D164" s="29"/>
      <c r="E164" s="29"/>
    </row>
    <row r="165" spans="2:5" x14ac:dyDescent="0.25">
      <c r="B165" s="29"/>
      <c r="C165" s="29"/>
      <c r="D165" s="29"/>
      <c r="E165" s="29"/>
    </row>
    <row r="166" spans="2:5" x14ac:dyDescent="0.25">
      <c r="B166" s="29"/>
      <c r="C166" s="29"/>
      <c r="D166" s="29"/>
      <c r="E166" s="29"/>
    </row>
    <row r="167" spans="2:5" x14ac:dyDescent="0.25">
      <c r="B167" s="29"/>
      <c r="C167" s="29"/>
      <c r="D167" s="29"/>
      <c r="E167" s="29"/>
    </row>
    <row r="168" spans="2:5" x14ac:dyDescent="0.25">
      <c r="B168" s="29"/>
      <c r="C168" s="29"/>
      <c r="D168" s="29"/>
      <c r="E168" s="29"/>
    </row>
    <row r="169" spans="2:5" x14ac:dyDescent="0.25">
      <c r="B169" s="29"/>
      <c r="C169" s="29"/>
      <c r="D169" s="29"/>
      <c r="E169" s="29"/>
    </row>
    <row r="170" spans="2:5" x14ac:dyDescent="0.25">
      <c r="B170" s="29"/>
      <c r="C170" s="29"/>
      <c r="D170" s="29"/>
      <c r="E170" s="29"/>
    </row>
    <row r="171" spans="2:5" x14ac:dyDescent="0.25">
      <c r="B171" s="29"/>
      <c r="C171" s="29"/>
      <c r="D171" s="29"/>
      <c r="E171" s="29"/>
    </row>
    <row r="172" spans="2:5" x14ac:dyDescent="0.25">
      <c r="B172" s="29"/>
      <c r="C172" s="29"/>
      <c r="D172" s="29"/>
      <c r="E172" s="29"/>
    </row>
    <row r="173" spans="2:5" x14ac:dyDescent="0.25">
      <c r="B173" s="29"/>
      <c r="C173" s="29"/>
      <c r="D173" s="29"/>
      <c r="E173" s="29"/>
    </row>
    <row r="174" spans="2:5" x14ac:dyDescent="0.25">
      <c r="B174" s="29"/>
      <c r="C174" s="29"/>
      <c r="D174" s="29"/>
      <c r="E174" s="29"/>
    </row>
    <row r="175" spans="2:5" x14ac:dyDescent="0.25">
      <c r="B175" s="29"/>
      <c r="C175" s="29"/>
      <c r="D175" s="29"/>
      <c r="E175" s="29"/>
    </row>
    <row r="176" spans="2:5" x14ac:dyDescent="0.25">
      <c r="B176" s="29"/>
      <c r="C176" s="29"/>
      <c r="D176" s="29"/>
      <c r="E176" s="29"/>
    </row>
    <row r="177" spans="2:5" x14ac:dyDescent="0.25">
      <c r="B177" s="29"/>
      <c r="C177" s="29"/>
      <c r="D177" s="29"/>
      <c r="E177" s="29"/>
    </row>
    <row r="178" spans="2:5" x14ac:dyDescent="0.25">
      <c r="B178" s="29"/>
      <c r="C178" s="29"/>
      <c r="D178" s="29"/>
      <c r="E178" s="29"/>
    </row>
    <row r="179" spans="2:5" x14ac:dyDescent="0.25">
      <c r="B179" s="29"/>
      <c r="C179" s="29"/>
      <c r="D179" s="29"/>
      <c r="E179" s="29"/>
    </row>
    <row r="180" spans="2:5" x14ac:dyDescent="0.25">
      <c r="B180" s="29"/>
      <c r="C180" s="29"/>
      <c r="D180" s="29"/>
      <c r="E180" s="29"/>
    </row>
    <row r="181" spans="2:5" x14ac:dyDescent="0.25">
      <c r="B181" s="29"/>
      <c r="C181" s="29"/>
      <c r="D181" s="29"/>
      <c r="E181" s="29"/>
    </row>
    <row r="182" spans="2:5" x14ac:dyDescent="0.25">
      <c r="B182" s="29"/>
      <c r="C182" s="29"/>
      <c r="D182" s="29"/>
      <c r="E182" s="29"/>
    </row>
    <row r="183" spans="2:5" x14ac:dyDescent="0.25">
      <c r="B183" s="29"/>
      <c r="C183" s="29"/>
      <c r="D183" s="29"/>
      <c r="E183" s="29"/>
    </row>
    <row r="184" spans="2:5" x14ac:dyDescent="0.25">
      <c r="B184" s="29"/>
      <c r="C184" s="29"/>
      <c r="D184" s="29"/>
      <c r="E184" s="29"/>
    </row>
    <row r="185" spans="2:5" x14ac:dyDescent="0.25">
      <c r="B185" s="29"/>
      <c r="C185" s="29"/>
      <c r="D185" s="29"/>
      <c r="E185" s="29"/>
    </row>
    <row r="186" spans="2:5" x14ac:dyDescent="0.25">
      <c r="B186" s="29"/>
      <c r="C186" s="29"/>
      <c r="D186" s="29"/>
      <c r="E186" s="29"/>
    </row>
    <row r="187" spans="2:5" x14ac:dyDescent="0.25">
      <c r="B187" s="29"/>
      <c r="C187" s="29"/>
      <c r="D187" s="29"/>
      <c r="E187" s="29"/>
    </row>
    <row r="188" spans="2:5" x14ac:dyDescent="0.25">
      <c r="B188" s="29"/>
      <c r="C188" s="29"/>
      <c r="D188" s="29"/>
      <c r="E188" s="29"/>
    </row>
    <row r="189" spans="2:5" x14ac:dyDescent="0.25">
      <c r="B189" s="29"/>
      <c r="C189" s="29"/>
      <c r="D189" s="29"/>
      <c r="E189" s="29"/>
    </row>
    <row r="190" spans="2:5" x14ac:dyDescent="0.25">
      <c r="B190" s="29"/>
      <c r="C190" s="29"/>
      <c r="D190" s="29"/>
      <c r="E190" s="29"/>
    </row>
    <row r="191" spans="2:5" x14ac:dyDescent="0.25">
      <c r="B191" s="29"/>
      <c r="C191" s="29"/>
      <c r="D191" s="29"/>
      <c r="E191" s="29"/>
    </row>
    <row r="192" spans="2:5" x14ac:dyDescent="0.25">
      <c r="B192" s="29"/>
      <c r="C192" s="29"/>
      <c r="D192" s="29"/>
      <c r="E192" s="29"/>
    </row>
    <row r="193" spans="2:5" x14ac:dyDescent="0.25">
      <c r="B193" s="29"/>
      <c r="C193" s="29"/>
      <c r="D193" s="29"/>
      <c r="E193" s="29"/>
    </row>
    <row r="194" spans="2:5" x14ac:dyDescent="0.25">
      <c r="B194" s="29"/>
      <c r="C194" s="29"/>
      <c r="D194" s="29"/>
      <c r="E194" s="29"/>
    </row>
    <row r="195" spans="2:5" x14ac:dyDescent="0.25">
      <c r="B195" s="29"/>
      <c r="C195" s="29"/>
      <c r="D195" s="29"/>
      <c r="E195" s="29"/>
    </row>
    <row r="196" spans="2:5" x14ac:dyDescent="0.25">
      <c r="B196" s="29"/>
      <c r="C196" s="29"/>
      <c r="D196" s="29"/>
      <c r="E196" s="29"/>
    </row>
  </sheetData>
  <autoFilter ref="B2:M2">
    <sortState ref="B3:M97">
      <sortCondition descending="1" ref="M2"/>
    </sortState>
  </autoFilter>
  <mergeCells count="1">
    <mergeCell ref="F1:L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workbookViewId="0">
      <selection activeCell="U4" sqref="U4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53" t="s">
        <v>23</v>
      </c>
      <c r="G1" s="58"/>
      <c r="H1" s="58"/>
      <c r="I1" s="58"/>
      <c r="J1" s="58"/>
      <c r="K1" s="58"/>
      <c r="L1" s="54"/>
      <c r="N1" s="53" t="s">
        <v>22</v>
      </c>
      <c r="O1" s="58"/>
      <c r="P1" s="58"/>
      <c r="Q1" s="58"/>
      <c r="R1" s="58"/>
      <c r="S1" s="54"/>
      <c r="U1" s="53" t="s">
        <v>26</v>
      </c>
      <c r="V1" s="58"/>
      <c r="W1" s="58"/>
      <c r="X1" s="58"/>
      <c r="Y1" s="58"/>
      <c r="Z1" s="58"/>
      <c r="AA1" s="58"/>
      <c r="AB1" s="58"/>
      <c r="AC1" s="54"/>
    </row>
    <row r="2" spans="1:29" x14ac:dyDescent="0.25">
      <c r="B2" s="1" t="s">
        <v>0</v>
      </c>
      <c r="C2" s="8" t="s">
        <v>28</v>
      </c>
      <c r="D2" s="8" t="s">
        <v>27</v>
      </c>
      <c r="E2" s="14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29" t="s">
        <v>89</v>
      </c>
      <c r="C3" s="29" t="s">
        <v>33</v>
      </c>
      <c r="D3" s="29" t="s">
        <v>322</v>
      </c>
      <c r="E3" s="29" t="s">
        <v>4</v>
      </c>
      <c r="F3">
        <v>71</v>
      </c>
      <c r="G3">
        <v>62</v>
      </c>
      <c r="H3">
        <v>36</v>
      </c>
      <c r="I3">
        <v>58</v>
      </c>
      <c r="J3">
        <v>120</v>
      </c>
      <c r="K3">
        <v>55</v>
      </c>
      <c r="L3">
        <v>6198</v>
      </c>
      <c r="M3">
        <v>1899</v>
      </c>
      <c r="N3">
        <f>G3*82/F3</f>
        <v>71.605633802816897</v>
      </c>
      <c r="O3">
        <f>H3*82/F3</f>
        <v>41.577464788732392</v>
      </c>
      <c r="P3">
        <f>I3*82/F3</f>
        <v>66.985915492957744</v>
      </c>
      <c r="Q3">
        <f>J3*82/F3</f>
        <v>138.59154929577466</v>
      </c>
      <c r="R3">
        <f>K3*82/F3</f>
        <v>63.521126760563384</v>
      </c>
      <c r="S3">
        <f>L3*82/F3</f>
        <v>7158.2535211267605</v>
      </c>
      <c r="U3" s="10">
        <f>SUM(V3:X3)</f>
        <v>17.315798875957711</v>
      </c>
      <c r="V3">
        <f>N3/MAX(N:N)*OFF_D</f>
        <v>9</v>
      </c>
      <c r="W3">
        <f>O3/MAX(O:O)*PUN_D</f>
        <v>0.62474849094567408</v>
      </c>
      <c r="X3">
        <f>SUM(Z3:AC3)</f>
        <v>7.691050385012038</v>
      </c>
      <c r="Y3">
        <f>X3/DEF_D*10</f>
        <v>8.5456115389022642</v>
      </c>
      <c r="Z3">
        <f>(0.7*(HIT_D*DEF_D))+(P3/(MAX(P:P))*(0.3*(HIT_D*DEF_D)))</f>
        <v>1.3762802757970416</v>
      </c>
      <c r="AA3">
        <f>(0.7*(BkS_D*DEF_D))+(Q3/(MAX(Q:Q))*(0.3*(BkS_D*DEF_D)))</f>
        <v>2.1772153287825109</v>
      </c>
      <c r="AB3">
        <f>(0.7*(TkA_D*DEF_D))+(R3/(MAX(R:R))*(0.3*(TkA_D*DEF_D)))</f>
        <v>1.7054728370221328</v>
      </c>
      <c r="AC3">
        <f>(0.7*(SH_D*DEF_D))+(S3/(MAX(S:S))*(0.3*(SH_D*DEF_D)))</f>
        <v>2.4320819434103527</v>
      </c>
    </row>
    <row r="4" spans="1:29" x14ac:dyDescent="0.25">
      <c r="A4" s="9">
        <v>2</v>
      </c>
      <c r="B4" s="29" t="s">
        <v>112</v>
      </c>
      <c r="C4" s="29" t="s">
        <v>36</v>
      </c>
      <c r="D4" s="29" t="s">
        <v>322</v>
      </c>
      <c r="E4" s="29" t="s">
        <v>4</v>
      </c>
      <c r="F4">
        <v>77</v>
      </c>
      <c r="G4">
        <v>63</v>
      </c>
      <c r="H4">
        <v>54</v>
      </c>
      <c r="I4">
        <v>139</v>
      </c>
      <c r="J4">
        <v>110</v>
      </c>
      <c r="K4">
        <v>46</v>
      </c>
      <c r="L4">
        <v>11943</v>
      </c>
      <c r="M4">
        <v>1990</v>
      </c>
      <c r="N4">
        <f>G4*82/F4</f>
        <v>67.090909090909093</v>
      </c>
      <c r="O4">
        <f>H4*82/F4</f>
        <v>57.506493506493506</v>
      </c>
      <c r="P4">
        <f>I4*82/F4</f>
        <v>148.02597402597402</v>
      </c>
      <c r="Q4">
        <f>J4*82/F4</f>
        <v>117.14285714285714</v>
      </c>
      <c r="R4">
        <f>K4*82/F4</f>
        <v>48.987012987012989</v>
      </c>
      <c r="S4">
        <f>L4*82/F4</f>
        <v>12718.519480519481</v>
      </c>
      <c r="U4" s="10">
        <f>SUM(V4:X4)</f>
        <v>17.227012053709544</v>
      </c>
      <c r="V4">
        <f>N4/MAX(N:N)*OFF_D</f>
        <v>8.4325513196480948</v>
      </c>
      <c r="W4">
        <f>O4/MAX(O:O)*PUN_D</f>
        <v>0.864100185528757</v>
      </c>
      <c r="X4">
        <f>SUM(Z4:AC4)</f>
        <v>7.9303605485326933</v>
      </c>
      <c r="Y4">
        <f>X4/DEF_D*10</f>
        <v>8.8115117205918807</v>
      </c>
      <c r="Z4">
        <f>(0.7*(HIT_D*DEF_D))+(P4/(MAX(P:P))*(0.3*(HIT_D*DEF_D)))</f>
        <v>1.51695701787752</v>
      </c>
      <c r="AA4">
        <f>(0.7*(BkS_D*DEF_D))+(Q4/(MAX(Q:Q))*(0.3*(BkS_D*DEF_D)))</f>
        <v>2.1035153374233131</v>
      </c>
      <c r="AB4">
        <f>(0.7*(TkA_D*DEF_D))+(R4/(MAX(R:R))*(0.3*(TkA_D*DEF_D)))</f>
        <v>1.6035452858829482</v>
      </c>
      <c r="AC4">
        <f>(0.7*(SH_D*DEF_D))+(S4/(MAX(S:S))*(0.3*(SH_D*DEF_D)))</f>
        <v>2.7063429073489114</v>
      </c>
    </row>
    <row r="5" spans="1:29" x14ac:dyDescent="0.25">
      <c r="A5" s="9">
        <v>3</v>
      </c>
      <c r="B5" s="29" t="s">
        <v>102</v>
      </c>
      <c r="C5" s="29" t="s">
        <v>33</v>
      </c>
      <c r="D5" s="29" t="s">
        <v>322</v>
      </c>
      <c r="E5" s="29" t="s">
        <v>4</v>
      </c>
      <c r="F5">
        <v>82</v>
      </c>
      <c r="G5">
        <v>68</v>
      </c>
      <c r="H5">
        <v>32</v>
      </c>
      <c r="I5">
        <v>47</v>
      </c>
      <c r="J5">
        <v>146</v>
      </c>
      <c r="K5">
        <v>58</v>
      </c>
      <c r="L5">
        <v>12929</v>
      </c>
      <c r="M5">
        <v>2032</v>
      </c>
      <c r="N5">
        <f>G5*82/F5</f>
        <v>68</v>
      </c>
      <c r="O5">
        <f>H5*82/F5</f>
        <v>32</v>
      </c>
      <c r="P5">
        <f>I5*82/F5</f>
        <v>47</v>
      </c>
      <c r="Q5">
        <f>J5*82/F5</f>
        <v>146</v>
      </c>
      <c r="R5">
        <f>K5*82/F5</f>
        <v>58</v>
      </c>
      <c r="S5">
        <f>L5*82/F5</f>
        <v>12929</v>
      </c>
      <c r="U5" s="10">
        <f>SUM(V5:X5)</f>
        <v>16.955386358629472</v>
      </c>
      <c r="V5">
        <f>N5/MAX(N:N)*OFF_D</f>
        <v>8.5468135326514556</v>
      </c>
      <c r="W5">
        <f>O5/MAX(O:O)*PUN_D</f>
        <v>0.48083623693379796</v>
      </c>
      <c r="X5">
        <f>SUM(Z5:AC5)</f>
        <v>7.9277365890442191</v>
      </c>
      <c r="Y5">
        <f>X5/DEF_D*10</f>
        <v>8.8085962100491315</v>
      </c>
      <c r="Z5">
        <f>(0.7*(HIT_D*DEF_D))+(P5/(MAX(P:P))*(0.3*(HIT_D*DEF_D)))</f>
        <v>1.3415868966221043</v>
      </c>
      <c r="AA5">
        <f>(0.7*(BkS_D*DEF_D))+(Q5/(MAX(Q:Q))*(0.3*(BkS_D*DEF_D)))</f>
        <v>2.2026715546910069</v>
      </c>
      <c r="AB5">
        <f>(0.7*(TkA_D*DEF_D))+(R5/(MAX(R:R))*(0.3*(TkA_D*DEF_D)))</f>
        <v>1.6667532467532469</v>
      </c>
      <c r="AC5">
        <f>(0.7*(SH_D*DEF_D))+(S5/(MAX(S:S))*(0.3*(SH_D*DEF_D)))</f>
        <v>2.7167248909778601</v>
      </c>
    </row>
    <row r="6" spans="1:29" x14ac:dyDescent="0.25">
      <c r="A6" s="9">
        <v>4</v>
      </c>
      <c r="B6" s="29" t="s">
        <v>106</v>
      </c>
      <c r="C6" s="29" t="s">
        <v>31</v>
      </c>
      <c r="D6" s="29" t="s">
        <v>322</v>
      </c>
      <c r="E6" s="29" t="s">
        <v>4</v>
      </c>
      <c r="F6">
        <v>82</v>
      </c>
      <c r="G6">
        <v>67</v>
      </c>
      <c r="H6">
        <v>46</v>
      </c>
      <c r="I6">
        <v>79</v>
      </c>
      <c r="J6">
        <v>136</v>
      </c>
      <c r="K6">
        <v>75</v>
      </c>
      <c r="L6">
        <v>7422</v>
      </c>
      <c r="M6">
        <v>2070</v>
      </c>
      <c r="N6">
        <f>G6*82/F6</f>
        <v>67</v>
      </c>
      <c r="O6">
        <f>H6*82/F6</f>
        <v>46</v>
      </c>
      <c r="P6">
        <f>I6*82/F6</f>
        <v>79</v>
      </c>
      <c r="Q6">
        <f>J6*82/F6</f>
        <v>136</v>
      </c>
      <c r="R6">
        <f>K6*82/F6</f>
        <v>75</v>
      </c>
      <c r="S6">
        <f>L6*82/F6</f>
        <v>7422</v>
      </c>
      <c r="U6" s="10">
        <f>SUM(V6:X6)</f>
        <v>16.908838404783111</v>
      </c>
      <c r="V6">
        <f>N6/MAX(N:N)*OFF_D</f>
        <v>8.4211250983477584</v>
      </c>
      <c r="W6">
        <f>O6/MAX(O:O)*PUN_D</f>
        <v>0.69120209059233451</v>
      </c>
      <c r="X6">
        <f>SUM(Z6:AC6)</f>
        <v>7.796511215843017</v>
      </c>
      <c r="Y6">
        <f>X6/DEF_D*10</f>
        <v>8.6627902398255738</v>
      </c>
      <c r="Z6">
        <f>(0.7*(HIT_D*DEF_D))+(P6/(MAX(P:P))*(0.3*(HIT_D*DEF_D)))</f>
        <v>1.3971354219818348</v>
      </c>
      <c r="AA6">
        <f>(0.7*(BkS_D*DEF_D))+(Q6/(MAX(Q:Q))*(0.3*(BkS_D*DEF_D)))</f>
        <v>2.168310489301212</v>
      </c>
      <c r="AB6">
        <f>(0.7*(TkA_D*DEF_D))+(R6/(MAX(R:R))*(0.3*(TkA_D*DEF_D)))</f>
        <v>1.785974025974026</v>
      </c>
      <c r="AC6">
        <f>(0.7*(SH_D*DEF_D))+(S6/(MAX(S:S))*(0.3*(SH_D*DEF_D)))</f>
        <v>2.4450912785859447</v>
      </c>
    </row>
    <row r="7" spans="1:29" x14ac:dyDescent="0.25">
      <c r="A7" s="9">
        <v>5</v>
      </c>
      <c r="B7" s="29" t="s">
        <v>110</v>
      </c>
      <c r="C7" s="29" t="s">
        <v>33</v>
      </c>
      <c r="D7" s="29" t="s">
        <v>322</v>
      </c>
      <c r="E7" s="29" t="s">
        <v>4</v>
      </c>
      <c r="F7">
        <v>82</v>
      </c>
      <c r="G7">
        <v>59</v>
      </c>
      <c r="H7">
        <v>82</v>
      </c>
      <c r="I7">
        <v>111</v>
      </c>
      <c r="J7">
        <v>90</v>
      </c>
      <c r="K7">
        <v>44</v>
      </c>
      <c r="L7">
        <v>13021</v>
      </c>
      <c r="M7">
        <v>1977</v>
      </c>
      <c r="N7">
        <f>G7*82/F7</f>
        <v>59</v>
      </c>
      <c r="O7">
        <f>H7*82/F7</f>
        <v>82</v>
      </c>
      <c r="P7">
        <f>I7*82/F7</f>
        <v>111</v>
      </c>
      <c r="Q7">
        <f>J7*82/F7</f>
        <v>90</v>
      </c>
      <c r="R7">
        <f>K7*82/F7</f>
        <v>44</v>
      </c>
      <c r="S7">
        <f>L7*82/F7</f>
        <v>13021</v>
      </c>
      <c r="U7" s="10">
        <f>SUM(V7:X7)</f>
        <v>16.400528250449518</v>
      </c>
      <c r="V7">
        <f>N7/MAX(N:N)*OFF_D</f>
        <v>7.415617623918175</v>
      </c>
      <c r="W7">
        <f>O7/MAX(O:O)*PUN_D</f>
        <v>1.2321428571428572</v>
      </c>
      <c r="X7">
        <f>SUM(Z7:AC7)</f>
        <v>7.7527677693884876</v>
      </c>
      <c r="Y7">
        <f>X7/DEF_D*10</f>
        <v>8.6141864104316532</v>
      </c>
      <c r="Z7">
        <f>(0.7*(HIT_D*DEF_D))+(P7/(MAX(P:P))*(0.3*(HIT_D*DEF_D)))</f>
        <v>1.4526839473415656</v>
      </c>
      <c r="AA7">
        <f>(0.7*(BkS_D*DEF_D))+(Q7/(MAX(Q:Q))*(0.3*(BkS_D*DEF_D)))</f>
        <v>2.010249588508155</v>
      </c>
      <c r="AB7">
        <f>(0.7*(TkA_D*DEF_D))+(R7/(MAX(R:R))*(0.3*(TkA_D*DEF_D)))</f>
        <v>1.5685714285714285</v>
      </c>
      <c r="AC7">
        <f>(0.7*(SH_D*DEF_D))+(S7/(MAX(S:S))*(0.3*(SH_D*DEF_D)))</f>
        <v>2.7212628049673384</v>
      </c>
    </row>
    <row r="8" spans="1:29" x14ac:dyDescent="0.25">
      <c r="A8" s="9">
        <v>6</v>
      </c>
      <c r="B8" s="29" t="s">
        <v>94</v>
      </c>
      <c r="C8" s="29" t="s">
        <v>31</v>
      </c>
      <c r="D8" s="29" t="s">
        <v>322</v>
      </c>
      <c r="E8" s="29" t="s">
        <v>4</v>
      </c>
      <c r="F8">
        <v>69</v>
      </c>
      <c r="G8">
        <v>45</v>
      </c>
      <c r="H8">
        <v>112</v>
      </c>
      <c r="I8">
        <v>147</v>
      </c>
      <c r="J8">
        <v>100</v>
      </c>
      <c r="K8">
        <v>34</v>
      </c>
      <c r="L8">
        <v>5276</v>
      </c>
      <c r="M8">
        <v>1679</v>
      </c>
      <c r="N8">
        <f>G8*82/F8</f>
        <v>53.478260869565219</v>
      </c>
      <c r="O8">
        <f>H8*82/F8</f>
        <v>133.10144927536231</v>
      </c>
      <c r="P8">
        <f>I8*82/F8</f>
        <v>174.69565217391303</v>
      </c>
      <c r="Q8">
        <f>J8*82/F8</f>
        <v>118.84057971014492</v>
      </c>
      <c r="R8">
        <f>K8*82/F8</f>
        <v>40.405797101449274</v>
      </c>
      <c r="S8">
        <f>L8*82/F8</f>
        <v>6270.028985507246</v>
      </c>
      <c r="U8" s="10">
        <f>SUM(V8:X8)</f>
        <v>16.325835917750052</v>
      </c>
      <c r="V8">
        <f>N8/MAX(N:N)*OFF_D</f>
        <v>6.7215988779803659</v>
      </c>
      <c r="W8">
        <f>O8/MAX(O:O)*PUN_D</f>
        <v>2</v>
      </c>
      <c r="X8">
        <f>SUM(Z8:AC8)</f>
        <v>7.6042370397696866</v>
      </c>
      <c r="Y8">
        <f>X8/DEF_D*10</f>
        <v>8.4491522664107634</v>
      </c>
      <c r="Z8">
        <f>(0.7*(HIT_D*DEF_D))+(P8/(MAX(P:P))*(0.3*(HIT_D*DEF_D)))</f>
        <v>1.5632526832817901</v>
      </c>
      <c r="AA8">
        <f>(0.7*(BkS_D*DEF_D))+(Q8/(MAX(Q:Q))*(0.3*(BkS_D*DEF_D)))</f>
        <v>2.1093488930381437</v>
      </c>
      <c r="AB8">
        <f>(0.7*(TkA_D*DEF_D))+(R8/(MAX(R:R))*(0.3*(TkA_D*DEF_D)))</f>
        <v>1.5433653303218522</v>
      </c>
      <c r="AC8">
        <f>(0.7*(SH_D*DEF_D))+(S8/(MAX(S:S))*(0.3*(SH_D*DEF_D)))</f>
        <v>2.388270133127901</v>
      </c>
    </row>
    <row r="9" spans="1:29" x14ac:dyDescent="0.25">
      <c r="A9" s="9">
        <v>7</v>
      </c>
      <c r="B9" s="29" t="s">
        <v>103</v>
      </c>
      <c r="C9" s="29" t="s">
        <v>42</v>
      </c>
      <c r="D9" s="29" t="s">
        <v>322</v>
      </c>
      <c r="E9" s="29" t="s">
        <v>4</v>
      </c>
      <c r="F9">
        <v>82</v>
      </c>
      <c r="G9">
        <v>60</v>
      </c>
      <c r="H9">
        <v>54</v>
      </c>
      <c r="I9">
        <v>127</v>
      </c>
      <c r="J9">
        <v>128</v>
      </c>
      <c r="K9">
        <v>17</v>
      </c>
      <c r="L9">
        <v>13557</v>
      </c>
      <c r="M9">
        <v>2201</v>
      </c>
      <c r="N9">
        <f>G9*82/F9</f>
        <v>60</v>
      </c>
      <c r="O9">
        <f>H9*82/F9</f>
        <v>54</v>
      </c>
      <c r="P9">
        <f>I9*82/F9</f>
        <v>127</v>
      </c>
      <c r="Q9">
        <f>J9*82/F9</f>
        <v>128</v>
      </c>
      <c r="R9">
        <f>K9*82/F9</f>
        <v>17</v>
      </c>
      <c r="S9">
        <f>L9*82/F9</f>
        <v>13557</v>
      </c>
      <c r="U9" s="10">
        <f>SUM(V9:X9)</f>
        <v>16.100918920750498</v>
      </c>
      <c r="V9">
        <f>N9/MAX(N:N)*OFF_D</f>
        <v>7.5413060582218732</v>
      </c>
      <c r="W9">
        <f>O9/MAX(O:O)*PUN_D</f>
        <v>0.81141114982578399</v>
      </c>
      <c r="X9">
        <f>SUM(Z9:AC9)</f>
        <v>7.7482017127028406</v>
      </c>
      <c r="Y9">
        <f>X9/DEF_D*10</f>
        <v>8.6091130141142678</v>
      </c>
      <c r="Z9">
        <f>(0.7*(HIT_D*DEF_D))+(P9/(MAX(P:P))*(0.3*(HIT_D*DEF_D)))</f>
        <v>1.4804582100214307</v>
      </c>
      <c r="AA9">
        <f>(0.7*(BkS_D*DEF_D))+(Q9/(MAX(Q:Q))*(0.3*(BkS_D*DEF_D)))</f>
        <v>2.1408216369893762</v>
      </c>
      <c r="AB9">
        <f>(0.7*(TkA_D*DEF_D))+(R9/(MAX(R:R))*(0.3*(TkA_D*DEF_D)))</f>
        <v>1.3792207792207791</v>
      </c>
      <c r="AC9">
        <f>(0.7*(SH_D*DEF_D))+(S9/(MAX(S:S))*(0.3*(SH_D*DEF_D)))</f>
        <v>2.7477010864712543</v>
      </c>
    </row>
    <row r="10" spans="1:29" x14ac:dyDescent="0.25">
      <c r="A10" s="9">
        <v>8</v>
      </c>
      <c r="B10" s="29" t="s">
        <v>226</v>
      </c>
      <c r="C10" s="29" t="s">
        <v>36</v>
      </c>
      <c r="D10" s="29" t="s">
        <v>322</v>
      </c>
      <c r="E10" s="29" t="s">
        <v>4</v>
      </c>
      <c r="F10">
        <v>82</v>
      </c>
      <c r="G10">
        <v>67</v>
      </c>
      <c r="H10">
        <v>26</v>
      </c>
      <c r="I10">
        <v>44</v>
      </c>
      <c r="J10">
        <v>109</v>
      </c>
      <c r="K10">
        <v>31</v>
      </c>
      <c r="L10">
        <v>5506</v>
      </c>
      <c r="M10">
        <v>1974</v>
      </c>
      <c r="N10">
        <f>G10*82/F10</f>
        <v>67</v>
      </c>
      <c r="O10">
        <f>H10*82/F10</f>
        <v>26</v>
      </c>
      <c r="P10">
        <f>I10*82/F10</f>
        <v>44</v>
      </c>
      <c r="Q10">
        <f>J10*82/F10</f>
        <v>109</v>
      </c>
      <c r="R10">
        <f>K10*82/F10</f>
        <v>31</v>
      </c>
      <c r="S10">
        <f>L10*82/F10</f>
        <v>5506</v>
      </c>
      <c r="U10" s="10">
        <f>SUM(V10:X10)</f>
        <v>16.051706260617316</v>
      </c>
      <c r="V10">
        <f>N10/MAX(N:N)*OFF_D</f>
        <v>8.4211250983477584</v>
      </c>
      <c r="W10">
        <f>O10/MAX(O:O)*PUN_D</f>
        <v>0.39067944250871084</v>
      </c>
      <c r="X10">
        <f>SUM(Z10:AC10)</f>
        <v>7.239901719760848</v>
      </c>
      <c r="Y10">
        <f>X10/DEF_D*10</f>
        <v>8.0443352441787201</v>
      </c>
      <c r="Z10">
        <f>(0.7*(HIT_D*DEF_D))+(P10/(MAX(P:P))*(0.3*(HIT_D*DEF_D)))</f>
        <v>1.3363792223696296</v>
      </c>
      <c r="AA10">
        <f>(0.7*(BkS_D*DEF_D))+(Q10/(MAX(Q:Q))*(0.3*(BkS_D*DEF_D)))</f>
        <v>2.0755356127487659</v>
      </c>
      <c r="AB10">
        <f>(0.7*(TkA_D*DEF_D))+(R10/(MAX(R:R))*(0.3*(TkA_D*DEF_D)))</f>
        <v>1.4774025974025975</v>
      </c>
      <c r="AC10">
        <f>(0.7*(SH_D*DEF_D))+(S10/(MAX(S:S))*(0.3*(SH_D*DEF_D)))</f>
        <v>2.3505842872398559</v>
      </c>
    </row>
    <row r="11" spans="1:29" x14ac:dyDescent="0.25">
      <c r="A11" s="9">
        <v>9</v>
      </c>
      <c r="B11" s="29" t="s">
        <v>222</v>
      </c>
      <c r="C11" s="29" t="s">
        <v>38</v>
      </c>
      <c r="D11" s="29" t="s">
        <v>322</v>
      </c>
      <c r="E11" s="29" t="s">
        <v>4</v>
      </c>
      <c r="F11">
        <v>78</v>
      </c>
      <c r="G11">
        <v>65</v>
      </c>
      <c r="H11">
        <v>25</v>
      </c>
      <c r="I11">
        <v>53</v>
      </c>
      <c r="J11">
        <v>116</v>
      </c>
      <c r="K11">
        <v>23</v>
      </c>
      <c r="L11">
        <v>371</v>
      </c>
      <c r="M11">
        <v>1674</v>
      </c>
      <c r="N11">
        <f>G11*82/F11</f>
        <v>68.333333333333329</v>
      </c>
      <c r="O11">
        <f>H11*82/F11</f>
        <v>26.282051282051281</v>
      </c>
      <c r="P11">
        <f>I11*82/F11</f>
        <v>55.717948717948715</v>
      </c>
      <c r="Q11">
        <f>J11*82/F11</f>
        <v>121.94871794871794</v>
      </c>
      <c r="R11">
        <f>K11*82/F11</f>
        <v>24.179487179487179</v>
      </c>
      <c r="S11">
        <f>L11*82/F11</f>
        <v>390.02564102564105</v>
      </c>
      <c r="U11" s="10">
        <f>SUM(V11:X11)</f>
        <v>15.98818485960156</v>
      </c>
      <c r="V11">
        <f>N11/MAX(N:N)*OFF_D</f>
        <v>8.5887096774193559</v>
      </c>
      <c r="W11">
        <f>O11/MAX(O:O)*PUN_D</f>
        <v>0.3949175824175824</v>
      </c>
      <c r="X11">
        <f>SUM(Z11:AC11)</f>
        <v>7.0045575997646212</v>
      </c>
      <c r="Y11">
        <f>X11/DEF_D*10</f>
        <v>7.7828417775162464</v>
      </c>
      <c r="Z11">
        <f>(0.7*(HIT_D*DEF_D))+(P11/(MAX(P:P))*(0.3*(HIT_D*DEF_D)))</f>
        <v>1.3567203089797233</v>
      </c>
      <c r="AA11">
        <f>(0.7*(BkS_D*DEF_D))+(Q11/(MAX(Q:Q))*(0.3*(BkS_D*DEF_D)))</f>
        <v>2.1200287871637564</v>
      </c>
      <c r="AB11">
        <f>(0.7*(TkA_D*DEF_D))+(R11/(MAX(R:R))*(0.3*(TkA_D*DEF_D)))</f>
        <v>1.4295704295704295</v>
      </c>
      <c r="AC11">
        <f>(0.7*(SH_D*DEF_D))+(S11/(MAX(S:S))*(0.3*(SH_D*DEF_D)))</f>
        <v>2.0982380740507116</v>
      </c>
    </row>
    <row r="12" spans="1:29" x14ac:dyDescent="0.25">
      <c r="A12" s="9">
        <v>10</v>
      </c>
      <c r="B12" s="29" t="s">
        <v>131</v>
      </c>
      <c r="C12" s="29" t="s">
        <v>31</v>
      </c>
      <c r="D12" s="29" t="s">
        <v>322</v>
      </c>
      <c r="E12" s="29" t="s">
        <v>4</v>
      </c>
      <c r="F12">
        <v>68</v>
      </c>
      <c r="G12">
        <v>57</v>
      </c>
      <c r="H12">
        <v>22</v>
      </c>
      <c r="I12">
        <v>40</v>
      </c>
      <c r="J12">
        <v>79</v>
      </c>
      <c r="K12">
        <v>20</v>
      </c>
      <c r="L12">
        <v>758</v>
      </c>
      <c r="M12">
        <v>1543</v>
      </c>
      <c r="N12">
        <f>G12*82/F12</f>
        <v>68.735294117647058</v>
      </c>
      <c r="O12">
        <f>H12*82/F12</f>
        <v>26.529411764705884</v>
      </c>
      <c r="P12">
        <f>I12*82/F12</f>
        <v>48.235294117647058</v>
      </c>
      <c r="Q12">
        <f>J12*82/F12</f>
        <v>95.264705882352942</v>
      </c>
      <c r="R12">
        <f>K12*82/F12</f>
        <v>24.117647058823529</v>
      </c>
      <c r="S12">
        <f>L12*82/F12</f>
        <v>914.05882352941171</v>
      </c>
      <c r="U12" s="10">
        <f>SUM(V12:X12)</f>
        <v>15.963159700797357</v>
      </c>
      <c r="V12">
        <f>N12/MAX(N:N)*OFF_D</f>
        <v>8.6392314990512347</v>
      </c>
      <c r="W12">
        <f>O12/MAX(O:O)*PUN_D</f>
        <v>0.39863445378151263</v>
      </c>
      <c r="X12">
        <f>SUM(Z12:AC12)</f>
        <v>6.9252937479646093</v>
      </c>
      <c r="Y12">
        <f>X12/DEF_D*10</f>
        <v>7.6947708310717875</v>
      </c>
      <c r="Z12">
        <f>(0.7*(HIT_D*DEF_D))+(P12/(MAX(P:P))*(0.3*(HIT_D*DEF_D)))</f>
        <v>1.3437312330790057</v>
      </c>
      <c r="AA12">
        <f>(0.7*(BkS_D*DEF_D))+(Q12/(MAX(Q:Q))*(0.3*(BkS_D*DEF_D)))</f>
        <v>2.0283396788163119</v>
      </c>
      <c r="AB12">
        <f>(0.7*(TkA_D*DEF_D))+(R12/(MAX(R:R))*(0.3*(TkA_D*DEF_D)))</f>
        <v>1.4291367456073338</v>
      </c>
      <c r="AC12">
        <f>(0.7*(SH_D*DEF_D))+(S12/(MAX(S:S))*(0.3*(SH_D*DEF_D)))</f>
        <v>2.1240860904619576</v>
      </c>
    </row>
    <row r="13" spans="1:29" x14ac:dyDescent="0.25">
      <c r="A13" s="9">
        <v>11</v>
      </c>
      <c r="B13" s="29" t="s">
        <v>159</v>
      </c>
      <c r="C13" s="29" t="s">
        <v>31</v>
      </c>
      <c r="D13" s="29" t="s">
        <v>322</v>
      </c>
      <c r="E13" s="29" t="s">
        <v>4</v>
      </c>
      <c r="F13">
        <v>78</v>
      </c>
      <c r="G13">
        <v>57</v>
      </c>
      <c r="H13">
        <v>30</v>
      </c>
      <c r="I13">
        <v>92</v>
      </c>
      <c r="J13">
        <v>124</v>
      </c>
      <c r="K13">
        <v>67</v>
      </c>
      <c r="L13">
        <v>8502</v>
      </c>
      <c r="M13">
        <v>1919</v>
      </c>
      <c r="N13">
        <f>G13*82/F13</f>
        <v>59.92307692307692</v>
      </c>
      <c r="O13">
        <f>H13*82/F13</f>
        <v>31.53846153846154</v>
      </c>
      <c r="P13">
        <f>I13*82/F13</f>
        <v>96.717948717948715</v>
      </c>
      <c r="Q13">
        <f>J13*82/F13</f>
        <v>130.35897435897436</v>
      </c>
      <c r="R13">
        <f>K13*82/F13</f>
        <v>70.435897435897431</v>
      </c>
      <c r="S13">
        <f>L13*82/F13</f>
        <v>8938</v>
      </c>
      <c r="U13" s="10">
        <f>SUM(V13:X13)</f>
        <v>15.856192240403347</v>
      </c>
      <c r="V13">
        <f>N13/MAX(N:N)*OFF_D</f>
        <v>7.5316377171215887</v>
      </c>
      <c r="W13">
        <f>O13/MAX(O:O)*PUN_D</f>
        <v>0.47390109890109894</v>
      </c>
      <c r="X13">
        <f>SUM(Z13:AC13)</f>
        <v>7.8506534243806598</v>
      </c>
      <c r="Y13">
        <f>X13/DEF_D*10</f>
        <v>8.7229482493118446</v>
      </c>
      <c r="Z13">
        <f>(0.7*(HIT_D*DEF_D))+(P13/(MAX(P:P))*(0.3*(HIT_D*DEF_D)))</f>
        <v>1.4278918570968782</v>
      </c>
      <c r="AA13">
        <f>(0.7*(BkS_D*DEF_D))+(Q13/(MAX(Q:Q))*(0.3*(BkS_D*DEF_D)))</f>
        <v>2.148927324209533</v>
      </c>
      <c r="AB13">
        <f>(0.7*(TkA_D*DEF_D))+(R13/(MAX(R:R))*(0.3*(TkA_D*DEF_D)))</f>
        <v>1.7539660339660339</v>
      </c>
      <c r="AC13">
        <f>(0.7*(SH_D*DEF_D))+(S13/(MAX(S:S))*(0.3*(SH_D*DEF_D)))</f>
        <v>2.519868209108215</v>
      </c>
    </row>
    <row r="14" spans="1:29" x14ac:dyDescent="0.25">
      <c r="A14" s="9">
        <v>12</v>
      </c>
      <c r="B14" s="29" t="s">
        <v>418</v>
      </c>
      <c r="C14" s="29" t="s">
        <v>42</v>
      </c>
      <c r="D14" s="29" t="s">
        <v>322</v>
      </c>
      <c r="E14" s="29" t="s">
        <v>4</v>
      </c>
      <c r="F14">
        <v>44</v>
      </c>
      <c r="G14">
        <v>32</v>
      </c>
      <c r="H14">
        <v>6</v>
      </c>
      <c r="I14">
        <v>27</v>
      </c>
      <c r="J14">
        <v>84</v>
      </c>
      <c r="K14">
        <v>33</v>
      </c>
      <c r="L14">
        <v>7180</v>
      </c>
      <c r="M14">
        <v>1028</v>
      </c>
      <c r="N14">
        <f>G14*82/F14</f>
        <v>59.636363636363633</v>
      </c>
      <c r="O14">
        <f>H14*82/F14</f>
        <v>11.181818181818182</v>
      </c>
      <c r="P14">
        <f>I14*82/F14</f>
        <v>50.31818181818182</v>
      </c>
      <c r="Q14">
        <f>J14*82/F14</f>
        <v>156.54545454545453</v>
      </c>
      <c r="R14">
        <f>K14*82/F14</f>
        <v>61.5</v>
      </c>
      <c r="S14">
        <f>L14*82/F14</f>
        <v>13380.90909090909</v>
      </c>
      <c r="U14" s="10">
        <f>SUM(V14:X14)</f>
        <v>15.680188490415869</v>
      </c>
      <c r="V14">
        <f>N14/MAX(N:N)*OFF_D</f>
        <v>7.4956011730205283</v>
      </c>
      <c r="W14">
        <f>O14/MAX(O:O)*PUN_D</f>
        <v>0.16801948051948051</v>
      </c>
      <c r="X14">
        <f>SUM(Z14:AC14)</f>
        <v>8.0165678368758595</v>
      </c>
      <c r="Y14">
        <f>X14/DEF_D*10</f>
        <v>8.907297596528732</v>
      </c>
      <c r="Z14">
        <f>(0.7*(HIT_D*DEF_D))+(P14/(MAX(P:P))*(0.3*(HIT_D*DEF_D)))</f>
        <v>1.3473468999619627</v>
      </c>
      <c r="AA14">
        <f>(0.7*(BkS_D*DEF_D))+(Q14/(MAX(Q:Q))*(0.3*(BkS_D*DEF_D)))</f>
        <v>2.2389068600111544</v>
      </c>
      <c r="AB14">
        <f>(0.7*(TkA_D*DEF_D))+(R14/(MAX(R:R))*(0.3*(TkA_D*DEF_D)))</f>
        <v>1.6912987012987013</v>
      </c>
      <c r="AC14">
        <f>(0.7*(SH_D*DEF_D))+(S14/(MAX(S:S))*(0.3*(SH_D*DEF_D)))</f>
        <v>2.7390153756040418</v>
      </c>
    </row>
    <row r="15" spans="1:29" x14ac:dyDescent="0.25">
      <c r="A15" s="9">
        <v>13</v>
      </c>
      <c r="B15" s="29" t="s">
        <v>152</v>
      </c>
      <c r="C15" s="29" t="s">
        <v>38</v>
      </c>
      <c r="D15" s="29" t="s">
        <v>322</v>
      </c>
      <c r="E15" s="29" t="s">
        <v>4</v>
      </c>
      <c r="F15">
        <v>76</v>
      </c>
      <c r="G15">
        <v>59</v>
      </c>
      <c r="H15">
        <v>36</v>
      </c>
      <c r="I15">
        <v>79</v>
      </c>
      <c r="J15">
        <v>73</v>
      </c>
      <c r="K15">
        <v>35</v>
      </c>
      <c r="L15">
        <v>1669</v>
      </c>
      <c r="M15">
        <v>1550</v>
      </c>
      <c r="N15">
        <f>G15*82/F15</f>
        <v>63.657894736842103</v>
      </c>
      <c r="O15">
        <f>H15*82/F15</f>
        <v>38.842105263157897</v>
      </c>
      <c r="P15">
        <f>I15*82/F15</f>
        <v>85.236842105263165</v>
      </c>
      <c r="Q15">
        <f>J15*82/F15</f>
        <v>78.763157894736835</v>
      </c>
      <c r="R15">
        <f>K15*82/F15</f>
        <v>37.763157894736842</v>
      </c>
      <c r="S15">
        <f>L15*82/F15</f>
        <v>1800.7631578947369</v>
      </c>
      <c r="U15" s="10">
        <f>SUM(V15:X15)</f>
        <v>15.656963694093591</v>
      </c>
      <c r="V15">
        <f>N15/MAX(N:N)*OFF_D</f>
        <v>8.0010611205432944</v>
      </c>
      <c r="W15">
        <f>O15/MAX(O:O)*PUN_D</f>
        <v>0.58364661654135341</v>
      </c>
      <c r="X15">
        <f>SUM(Z15:AC15)</f>
        <v>7.0722559570089434</v>
      </c>
      <c r="Y15">
        <f>X15/DEF_D*10</f>
        <v>7.858062174454381</v>
      </c>
      <c r="Z15">
        <f>(0.7*(HIT_D*DEF_D))+(P15/(MAX(P:P))*(0.3*(HIT_D*DEF_D)))</f>
        <v>1.4079619026646113</v>
      </c>
      <c r="AA15">
        <f>(0.7*(BkS_D*DEF_D))+(Q15/(MAX(Q:Q))*(0.3*(BkS_D*DEF_D)))</f>
        <v>1.9716386018727801</v>
      </c>
      <c r="AB15">
        <f>(0.7*(TkA_D*DEF_D))+(R15/(MAX(R:R))*(0.3*(TkA_D*DEF_D)))</f>
        <v>1.5248325358851675</v>
      </c>
      <c r="AC15">
        <f>(0.7*(SH_D*DEF_D))+(S15/(MAX(S:S))*(0.3*(SH_D*DEF_D)))</f>
        <v>2.1678229165863847</v>
      </c>
    </row>
    <row r="16" spans="1:29" x14ac:dyDescent="0.25">
      <c r="A16" s="9">
        <v>14</v>
      </c>
      <c r="B16" s="29" t="s">
        <v>123</v>
      </c>
      <c r="C16" s="29" t="s">
        <v>36</v>
      </c>
      <c r="D16" s="29" t="s">
        <v>322</v>
      </c>
      <c r="E16" s="29" t="s">
        <v>4</v>
      </c>
      <c r="F16">
        <v>75</v>
      </c>
      <c r="G16">
        <v>53</v>
      </c>
      <c r="H16">
        <v>24</v>
      </c>
      <c r="I16">
        <v>80</v>
      </c>
      <c r="J16">
        <v>120</v>
      </c>
      <c r="K16">
        <v>30</v>
      </c>
      <c r="L16">
        <v>13716</v>
      </c>
      <c r="M16">
        <v>1835</v>
      </c>
      <c r="N16">
        <f>G16*82/F16</f>
        <v>57.946666666666665</v>
      </c>
      <c r="O16">
        <f>H16*82/F16</f>
        <v>26.24</v>
      </c>
      <c r="P16">
        <f>I16*82/F16</f>
        <v>87.466666666666669</v>
      </c>
      <c r="Q16">
        <f>J16*82/F16</f>
        <v>131.19999999999999</v>
      </c>
      <c r="R16">
        <f>K16*82/F16</f>
        <v>32.799999999999997</v>
      </c>
      <c r="S16">
        <f>L16*82/F16</f>
        <v>14996.16</v>
      </c>
      <c r="U16" s="10">
        <f>SUM(V16:X16)</f>
        <v>15.549875180969945</v>
      </c>
      <c r="V16">
        <f>N16/MAX(N:N)*OFF_D</f>
        <v>7.2832258064516138</v>
      </c>
      <c r="W16">
        <f>O16/MAX(O:O)*PUN_D</f>
        <v>0.39428571428571429</v>
      </c>
      <c r="X16">
        <f>SUM(Z16:AC16)</f>
        <v>7.872363660232617</v>
      </c>
      <c r="Y16">
        <f>X16/DEF_D*10</f>
        <v>8.7470707335917961</v>
      </c>
      <c r="Z16">
        <f>(0.7*(HIT_D*DEF_D))+(P16/(MAX(P:P))*(0.3*(HIT_D*DEF_D)))</f>
        <v>1.4118326359832636</v>
      </c>
      <c r="AA16">
        <f>(0.7*(BkS_D*DEF_D))+(Q16/(MAX(Q:Q))*(0.3*(BkS_D*DEF_D)))</f>
        <v>2.1518171779141104</v>
      </c>
      <c r="AB16">
        <f>(0.7*(TkA_D*DEF_D))+(R16/(MAX(R:R))*(0.3*(TkA_D*DEF_D)))</f>
        <v>1.490025974025974</v>
      </c>
      <c r="AC16">
        <f>(0.7*(SH_D*DEF_D))+(S16/(MAX(S:S))*(0.3*(SH_D*DEF_D)))</f>
        <v>2.8186878723092694</v>
      </c>
    </row>
    <row r="17" spans="1:29" x14ac:dyDescent="0.25">
      <c r="A17" s="9">
        <v>15</v>
      </c>
      <c r="B17" s="29" t="s">
        <v>104</v>
      </c>
      <c r="C17" s="29" t="s">
        <v>31</v>
      </c>
      <c r="D17" s="29" t="s">
        <v>322</v>
      </c>
      <c r="E17" s="29" t="s">
        <v>4</v>
      </c>
      <c r="F17">
        <v>78</v>
      </c>
      <c r="G17">
        <v>54</v>
      </c>
      <c r="H17">
        <v>22</v>
      </c>
      <c r="I17">
        <v>48</v>
      </c>
      <c r="J17">
        <v>164</v>
      </c>
      <c r="K17">
        <v>54</v>
      </c>
      <c r="L17">
        <v>10910</v>
      </c>
      <c r="M17">
        <v>2007</v>
      </c>
      <c r="N17">
        <f>G17*82/F17</f>
        <v>56.769230769230766</v>
      </c>
      <c r="O17">
        <f>H17*82/F17</f>
        <v>23.128205128205128</v>
      </c>
      <c r="P17">
        <f>I17*82/F17</f>
        <v>50.46153846153846</v>
      </c>
      <c r="Q17">
        <f>J17*82/F17</f>
        <v>172.41025641025641</v>
      </c>
      <c r="R17">
        <f>K17*82/F17</f>
        <v>56.769230769230766</v>
      </c>
      <c r="S17">
        <f>L17*82/F17</f>
        <v>11469.48717948718</v>
      </c>
      <c r="U17" s="10">
        <f>SUM(V17:X17)</f>
        <v>15.426635042799706</v>
      </c>
      <c r="V17">
        <f>N17/MAX(N:N)*OFF_D</f>
        <v>7.1352357320099253</v>
      </c>
      <c r="W17">
        <f>O17/MAX(O:O)*PUN_D</f>
        <v>0.34752747252747251</v>
      </c>
      <c r="X17">
        <f>SUM(Z17:AC17)</f>
        <v>7.9438718382623073</v>
      </c>
      <c r="Y17">
        <f>X17/DEF_D*10</f>
        <v>8.8265242647358964</v>
      </c>
      <c r="Z17">
        <f>(0.7*(HIT_D*DEF_D))+(P17/(MAX(P:P))*(0.3*(HIT_D*DEF_D)))</f>
        <v>1.347595751528806</v>
      </c>
      <c r="AA17">
        <f>(0.7*(BkS_D*DEF_D))+(Q17/(MAX(Q:Q))*(0.3*(BkS_D*DEF_D)))</f>
        <v>2.2934200094384143</v>
      </c>
      <c r="AB17">
        <f>(0.7*(TkA_D*DEF_D))+(R17/(MAX(R:R))*(0.3*(TkA_D*DEF_D)))</f>
        <v>1.6581218781218783</v>
      </c>
      <c r="AC17">
        <f>(0.7*(SH_D*DEF_D))+(S17/(MAX(S:S))*(0.3*(SH_D*DEF_D)))</f>
        <v>2.6447341991732096</v>
      </c>
    </row>
    <row r="18" spans="1:29" x14ac:dyDescent="0.25">
      <c r="A18" s="9">
        <v>16</v>
      </c>
      <c r="B18" s="29" t="s">
        <v>90</v>
      </c>
      <c r="C18" s="29" t="s">
        <v>33</v>
      </c>
      <c r="D18" s="29" t="s">
        <v>322</v>
      </c>
      <c r="E18" s="29" t="s">
        <v>4</v>
      </c>
      <c r="F18">
        <v>79</v>
      </c>
      <c r="G18">
        <v>51</v>
      </c>
      <c r="H18">
        <v>56</v>
      </c>
      <c r="I18">
        <v>109</v>
      </c>
      <c r="J18">
        <v>108</v>
      </c>
      <c r="K18">
        <v>53</v>
      </c>
      <c r="L18">
        <v>12274</v>
      </c>
      <c r="M18">
        <v>2001</v>
      </c>
      <c r="N18">
        <f>G18*82/F18</f>
        <v>52.936708860759495</v>
      </c>
      <c r="O18">
        <f>H18*82/F18</f>
        <v>58.12658227848101</v>
      </c>
      <c r="P18">
        <f>I18*82/F18</f>
        <v>113.13924050632912</v>
      </c>
      <c r="Q18">
        <f>J18*82/F18</f>
        <v>112.10126582278481</v>
      </c>
      <c r="R18">
        <f>K18*82/F18</f>
        <v>55.0126582278481</v>
      </c>
      <c r="S18">
        <f>L18*82/F18</f>
        <v>12740.101265822785</v>
      </c>
      <c r="U18" s="10">
        <f>SUM(V18:X18)</f>
        <v>15.422749594409048</v>
      </c>
      <c r="V18">
        <f>N18/MAX(N:N)*OFF_D</f>
        <v>6.6535320538995517</v>
      </c>
      <c r="W18">
        <f>O18/MAX(O:O)*PUN_D</f>
        <v>0.87341772151898733</v>
      </c>
      <c r="X18">
        <f>SUM(Z18:AC18)</f>
        <v>7.8957998189905076</v>
      </c>
      <c r="Y18">
        <f>X18/DEF_D*10</f>
        <v>8.7731109099894535</v>
      </c>
      <c r="Z18">
        <f>(0.7*(HIT_D*DEF_D))+(P18/(MAX(P:P))*(0.3*(HIT_D*DEF_D)))</f>
        <v>1.4563974365764525</v>
      </c>
      <c r="AA18">
        <f>(0.7*(BkS_D*DEF_D))+(Q18/(MAX(Q:Q))*(0.3*(BkS_D*DEF_D)))</f>
        <v>2.0861918925215504</v>
      </c>
      <c r="AB18">
        <f>(0.7*(TkA_D*DEF_D))+(R18/(MAX(R:R))*(0.3*(TkA_D*DEF_D)))</f>
        <v>1.6458030577017919</v>
      </c>
      <c r="AC18">
        <f>(0.7*(SH_D*DEF_D))+(S18/(MAX(S:S))*(0.3*(SH_D*DEF_D)))</f>
        <v>2.7074074321907133</v>
      </c>
    </row>
    <row r="19" spans="1:29" x14ac:dyDescent="0.25">
      <c r="A19" s="9">
        <v>17</v>
      </c>
      <c r="B19" s="29" t="s">
        <v>98</v>
      </c>
      <c r="C19" s="29" t="s">
        <v>38</v>
      </c>
      <c r="D19" s="29" t="s">
        <v>322</v>
      </c>
      <c r="E19" s="29" t="s">
        <v>4</v>
      </c>
      <c r="F19">
        <v>26</v>
      </c>
      <c r="G19">
        <v>16</v>
      </c>
      <c r="H19">
        <v>14</v>
      </c>
      <c r="I19">
        <v>66</v>
      </c>
      <c r="J19">
        <v>59</v>
      </c>
      <c r="K19">
        <v>7</v>
      </c>
      <c r="L19">
        <v>4776</v>
      </c>
      <c r="M19">
        <v>659</v>
      </c>
      <c r="N19">
        <f>G19*82/F19</f>
        <v>50.46153846153846</v>
      </c>
      <c r="O19">
        <f>H19*82/F19</f>
        <v>44.153846153846153</v>
      </c>
      <c r="P19">
        <f>I19*82/F19</f>
        <v>208.15384615384616</v>
      </c>
      <c r="Q19">
        <f>J19*82/F19</f>
        <v>186.07692307692307</v>
      </c>
      <c r="R19">
        <f>K19*82/F19</f>
        <v>22.076923076923077</v>
      </c>
      <c r="S19">
        <f>L19*82/F19</f>
        <v>15062.76923076923</v>
      </c>
      <c r="U19" s="10">
        <f>SUM(V19:X19)</f>
        <v>15.204404465012971</v>
      </c>
      <c r="V19">
        <f>N19/MAX(N:N)*OFF_D</f>
        <v>6.3424317617866004</v>
      </c>
      <c r="W19">
        <f>O19/MAX(O:O)*PUN_D</f>
        <v>0.66346153846153844</v>
      </c>
      <c r="X19">
        <f>SUM(Z19:AC19)</f>
        <v>8.198511164764831</v>
      </c>
      <c r="Y19">
        <f>X19/DEF_D*10</f>
        <v>9.1094568497387005</v>
      </c>
      <c r="Z19">
        <f>(0.7*(HIT_D*DEF_D))+(P19/(MAX(P:P))*(0.3*(HIT_D*DEF_D)))</f>
        <v>1.6213324750563245</v>
      </c>
      <c r="AA19">
        <f>(0.7*(BkS_D*DEF_D))+(Q19/(MAX(Q:Q))*(0.3*(BkS_D*DEF_D)))</f>
        <v>2.3403801321378008</v>
      </c>
      <c r="AB19">
        <f>(0.7*(TkA_D*DEF_D))+(R19/(MAX(R:R))*(0.3*(TkA_D*DEF_D)))</f>
        <v>1.4148251748251748</v>
      </c>
      <c r="AC19">
        <f>(0.7*(SH_D*DEF_D))+(S19/(MAX(S:S))*(0.3*(SH_D*DEF_D)))</f>
        <v>2.8219733827455311</v>
      </c>
    </row>
    <row r="20" spans="1:29" x14ac:dyDescent="0.25">
      <c r="A20" s="9">
        <v>18</v>
      </c>
      <c r="B20" s="29" t="s">
        <v>99</v>
      </c>
      <c r="C20" s="29" t="s">
        <v>36</v>
      </c>
      <c r="D20" s="29" t="s">
        <v>322</v>
      </c>
      <c r="E20" s="29" t="s">
        <v>4</v>
      </c>
      <c r="F20">
        <v>82</v>
      </c>
      <c r="G20">
        <v>56</v>
      </c>
      <c r="H20">
        <v>35</v>
      </c>
      <c r="I20">
        <v>26</v>
      </c>
      <c r="J20">
        <v>101</v>
      </c>
      <c r="K20">
        <v>42</v>
      </c>
      <c r="L20">
        <v>10999</v>
      </c>
      <c r="M20">
        <v>2008</v>
      </c>
      <c r="N20">
        <f>G20*82/F20</f>
        <v>56</v>
      </c>
      <c r="O20">
        <f>H20*82/F20</f>
        <v>35</v>
      </c>
      <c r="P20">
        <f>I20*82/F20</f>
        <v>26</v>
      </c>
      <c r="Q20">
        <f>J20*82/F20</f>
        <v>101</v>
      </c>
      <c r="R20">
        <f>K20*82/F20</f>
        <v>42</v>
      </c>
      <c r="S20">
        <f>L20*82/F20</f>
        <v>10999</v>
      </c>
      <c r="U20" s="10">
        <f>SUM(V20:X20)</f>
        <v>15.093719694493526</v>
      </c>
      <c r="V20">
        <f>N20/MAX(N:N)*OFF_D</f>
        <v>7.0385523210070815</v>
      </c>
      <c r="W20">
        <f>O20/MAX(O:O)*PUN_D</f>
        <v>0.52591463414634143</v>
      </c>
      <c r="X20">
        <f>SUM(Z20:AC20)</f>
        <v>7.5292527393401034</v>
      </c>
      <c r="Y20">
        <f>X20/DEF_D*10</f>
        <v>8.365836377044559</v>
      </c>
      <c r="Z20">
        <f>(0.7*(HIT_D*DEF_D))+(P20/(MAX(P:P))*(0.3*(HIT_D*DEF_D)))</f>
        <v>1.3051331768547811</v>
      </c>
      <c r="AA20">
        <f>(0.7*(BkS_D*DEF_D))+(Q20/(MAX(Q:Q))*(0.3*(BkS_D*DEF_D)))</f>
        <v>2.0480467604369297</v>
      </c>
      <c r="AB20">
        <f>(0.7*(TkA_D*DEF_D))+(R20/(MAX(R:R))*(0.3*(TkA_D*DEF_D)))</f>
        <v>1.5545454545454547</v>
      </c>
      <c r="AC20">
        <f>(0.7*(SH_D*DEF_D))+(S20/(MAX(S:S))*(0.3*(SH_D*DEF_D)))</f>
        <v>2.6215273475029379</v>
      </c>
    </row>
    <row r="21" spans="1:29" x14ac:dyDescent="0.25">
      <c r="A21" s="9">
        <v>19</v>
      </c>
      <c r="B21" s="29" t="s">
        <v>97</v>
      </c>
      <c r="C21" s="29" t="s">
        <v>38</v>
      </c>
      <c r="D21" s="29" t="s">
        <v>322</v>
      </c>
      <c r="E21" s="29" t="s">
        <v>4</v>
      </c>
      <c r="F21">
        <v>78</v>
      </c>
      <c r="G21">
        <v>51</v>
      </c>
      <c r="H21">
        <v>34</v>
      </c>
      <c r="I21">
        <v>78</v>
      </c>
      <c r="J21">
        <v>138</v>
      </c>
      <c r="K21">
        <v>14</v>
      </c>
      <c r="L21">
        <v>14045</v>
      </c>
      <c r="M21">
        <v>2089</v>
      </c>
      <c r="N21">
        <f>G21*82/F21</f>
        <v>53.615384615384613</v>
      </c>
      <c r="O21">
        <f>H21*82/F21</f>
        <v>35.743589743589745</v>
      </c>
      <c r="P21">
        <f>I21*82/F21</f>
        <v>82</v>
      </c>
      <c r="Q21">
        <f>J21*82/F21</f>
        <v>145.07692307692307</v>
      </c>
      <c r="R21">
        <f>K21*82/F21</f>
        <v>14.717948717948717</v>
      </c>
      <c r="S21">
        <f>L21*82/F21</f>
        <v>14765.25641025641</v>
      </c>
      <c r="U21" s="10">
        <f>SUM(V21:X21)</f>
        <v>15.048279820110983</v>
      </c>
      <c r="V21">
        <f>N21/MAX(N:N)*OFF_D</f>
        <v>6.7388337468982638</v>
      </c>
      <c r="W21">
        <f>O21/MAX(O:O)*PUN_D</f>
        <v>0.53708791208791218</v>
      </c>
      <c r="X21">
        <f>SUM(Z21:AC21)</f>
        <v>7.7723581611248065</v>
      </c>
      <c r="Y21">
        <f>X21/DEF_D*10</f>
        <v>8.6359535123608957</v>
      </c>
      <c r="Z21">
        <f>(0.7*(HIT_D*DEF_D))+(P21/(MAX(P:P))*(0.3*(HIT_D*DEF_D)))</f>
        <v>1.4023430962343097</v>
      </c>
      <c r="AA21">
        <f>(0.7*(BkS_D*DEF_D))+(Q21/(MAX(Q:Q))*(0.3*(BkS_D*DEF_D)))</f>
        <v>2.1994997640396412</v>
      </c>
      <c r="AB21">
        <f>(0.7*(TkA_D*DEF_D))+(R21/(MAX(R:R))*(0.3*(TkA_D*DEF_D)))</f>
        <v>1.3632167832167832</v>
      </c>
      <c r="AC21">
        <f>(0.7*(SH_D*DEF_D))+(S21/(MAX(S:S))*(0.3*(SH_D*DEF_D)))</f>
        <v>2.8072985176340723</v>
      </c>
    </row>
    <row r="22" spans="1:29" x14ac:dyDescent="0.25">
      <c r="A22" s="9">
        <v>20</v>
      </c>
      <c r="B22" s="29" t="s">
        <v>167</v>
      </c>
      <c r="C22" s="29" t="s">
        <v>42</v>
      </c>
      <c r="D22" s="29" t="s">
        <v>322</v>
      </c>
      <c r="E22" s="29" t="s">
        <v>4</v>
      </c>
      <c r="F22">
        <v>76</v>
      </c>
      <c r="G22">
        <v>52</v>
      </c>
      <c r="H22">
        <v>14</v>
      </c>
      <c r="I22">
        <v>48</v>
      </c>
      <c r="J22">
        <v>84</v>
      </c>
      <c r="K22">
        <v>34</v>
      </c>
      <c r="L22">
        <v>5203</v>
      </c>
      <c r="M22">
        <v>1642</v>
      </c>
      <c r="N22">
        <f>G22*82/F22</f>
        <v>56.10526315789474</v>
      </c>
      <c r="O22">
        <f>H22*82/F22</f>
        <v>15.105263157894736</v>
      </c>
      <c r="P22">
        <f>I22*82/F22</f>
        <v>51.789473684210527</v>
      </c>
      <c r="Q22">
        <f>J22*82/F22</f>
        <v>90.631578947368425</v>
      </c>
      <c r="R22">
        <f>K22*82/F22</f>
        <v>36.684210526315788</v>
      </c>
      <c r="S22">
        <f>L22*82/F22</f>
        <v>5613.7631578947367</v>
      </c>
      <c r="U22" s="10">
        <f>SUM(V22:X22)</f>
        <v>14.514242644059342</v>
      </c>
      <c r="V22">
        <f>N22/MAX(N:N)*OFF_D</f>
        <v>7.0517826825127345</v>
      </c>
      <c r="W22">
        <f>O22/MAX(O:O)*PUN_D</f>
        <v>0.22697368421052633</v>
      </c>
      <c r="X22">
        <f>SUM(Z22:AC22)</f>
        <v>7.2354862773360811</v>
      </c>
      <c r="Y22">
        <f>X22/DEF_D*10</f>
        <v>8.0394291970400893</v>
      </c>
      <c r="Z22">
        <f>(0.7*(HIT_D*DEF_D))+(P22/(MAX(P:P))*(0.3*(HIT_D*DEF_D)))</f>
        <v>1.3499009028848272</v>
      </c>
      <c r="AA22">
        <f>(0.7*(BkS_D*DEF_D))+(Q22/(MAX(Q:Q))*(0.3*(BkS_D*DEF_D)))</f>
        <v>2.0124197610590895</v>
      </c>
      <c r="AB22">
        <f>(0.7*(TkA_D*DEF_D))+(R22/(MAX(R:R))*(0.3*(TkA_D*DEF_D)))</f>
        <v>1.517265892002734</v>
      </c>
      <c r="AC22">
        <f>(0.7*(SH_D*DEF_D))+(S22/(MAX(S:S))*(0.3*(SH_D*DEF_D)))</f>
        <v>2.3558997213894308</v>
      </c>
    </row>
    <row r="23" spans="1:29" x14ac:dyDescent="0.25">
      <c r="A23" s="9">
        <v>21</v>
      </c>
      <c r="B23" s="29" t="s">
        <v>209</v>
      </c>
      <c r="C23" s="29" t="s">
        <v>42</v>
      </c>
      <c r="D23" s="29" t="s">
        <v>322</v>
      </c>
      <c r="E23" s="29" t="s">
        <v>4</v>
      </c>
      <c r="F23">
        <v>73</v>
      </c>
      <c r="G23">
        <v>41</v>
      </c>
      <c r="H23">
        <v>48</v>
      </c>
      <c r="I23">
        <v>206</v>
      </c>
      <c r="J23">
        <v>111</v>
      </c>
      <c r="K23">
        <v>12</v>
      </c>
      <c r="L23">
        <v>12106</v>
      </c>
      <c r="M23">
        <v>1934</v>
      </c>
      <c r="N23">
        <f>G23*82/F23</f>
        <v>46.054794520547944</v>
      </c>
      <c r="O23">
        <f>H23*82/F23</f>
        <v>53.917808219178085</v>
      </c>
      <c r="P23">
        <f>I23*82/F23</f>
        <v>231.39726027397259</v>
      </c>
      <c r="Q23">
        <f>J23*82/F23</f>
        <v>124.68493150684931</v>
      </c>
      <c r="R23">
        <f>K23*82/F23</f>
        <v>13.479452054794521</v>
      </c>
      <c r="S23">
        <f>L23*82/F23</f>
        <v>13598.520547945205</v>
      </c>
      <c r="U23" s="10">
        <f>SUM(V23:X23)</f>
        <v>14.494122683329067</v>
      </c>
      <c r="V23">
        <f>N23/MAX(N:N)*OFF_D</f>
        <v>5.788555015466196</v>
      </c>
      <c r="W23">
        <f>O23/MAX(O:O)*PUN_D</f>
        <v>0.81017612524461846</v>
      </c>
      <c r="X23">
        <f>SUM(Z23:AC23)</f>
        <v>7.8953915426182535</v>
      </c>
      <c r="Y23">
        <f>X23/DEF_D*10</f>
        <v>8.7726572695758378</v>
      </c>
      <c r="Z23">
        <f>(0.7*(HIT_D*DEF_D))+(P23/(MAX(P:P))*(0.3*(HIT_D*DEF_D)))</f>
        <v>1.6616805181406546</v>
      </c>
      <c r="AA23">
        <f>(0.7*(BkS_D*DEF_D))+(Q23/(MAX(Q:Q))*(0.3*(BkS_D*DEF_D)))</f>
        <v>2.1294307084628961</v>
      </c>
      <c r="AB23">
        <f>(0.7*(TkA_D*DEF_D))+(R23/(MAX(R:R))*(0.3*(TkA_D*DEF_D)))</f>
        <v>1.354531222202455</v>
      </c>
      <c r="AC23">
        <f>(0.7*(SH_D*DEF_D))+(S23/(MAX(S:S))*(0.3*(SH_D*DEF_D)))</f>
        <v>2.7497490938122473</v>
      </c>
    </row>
    <row r="24" spans="1:29" x14ac:dyDescent="0.25">
      <c r="A24" s="9">
        <v>22</v>
      </c>
      <c r="B24" s="29" t="s">
        <v>290</v>
      </c>
      <c r="C24" s="29" t="s">
        <v>38</v>
      </c>
      <c r="D24" s="29" t="s">
        <v>322</v>
      </c>
      <c r="E24" s="29" t="s">
        <v>4</v>
      </c>
      <c r="F24">
        <v>82</v>
      </c>
      <c r="G24">
        <v>50</v>
      </c>
      <c r="H24">
        <v>41</v>
      </c>
      <c r="I24">
        <v>136</v>
      </c>
      <c r="J24">
        <v>112</v>
      </c>
      <c r="K24">
        <v>22</v>
      </c>
      <c r="L24">
        <v>9004</v>
      </c>
      <c r="M24">
        <v>1953</v>
      </c>
      <c r="N24">
        <f>G24*82/F24</f>
        <v>50</v>
      </c>
      <c r="O24">
        <f>H24*82/F24</f>
        <v>41</v>
      </c>
      <c r="P24">
        <f>I24*82/F24</f>
        <v>136</v>
      </c>
      <c r="Q24">
        <f>J24*82/F24</f>
        <v>112</v>
      </c>
      <c r="R24">
        <f>K24*82/F24</f>
        <v>22</v>
      </c>
      <c r="S24">
        <f>L24*82/F24</f>
        <v>9004</v>
      </c>
      <c r="U24" s="10">
        <f>SUM(V24:X24)</f>
        <v>14.419827692330742</v>
      </c>
      <c r="V24">
        <f>N24/MAX(N:N)*OFF_D</f>
        <v>6.2844217151848945</v>
      </c>
      <c r="W24">
        <f>O24/MAX(O:O)*PUN_D</f>
        <v>0.6160714285714286</v>
      </c>
      <c r="X24">
        <f>SUM(Z24:AC24)</f>
        <v>7.5193345485744185</v>
      </c>
      <c r="Y24">
        <f>X24/DEF_D*10</f>
        <v>8.3548161650826867</v>
      </c>
      <c r="Z24">
        <f>(0.7*(HIT_D*DEF_D))+(P24/(MAX(P:P))*(0.3*(HIT_D*DEF_D)))</f>
        <v>1.4960812327788551</v>
      </c>
      <c r="AA24">
        <f>(0.7*(BkS_D*DEF_D))+(Q24/(MAX(Q:Q))*(0.3*(BkS_D*DEF_D)))</f>
        <v>2.0858439323657043</v>
      </c>
      <c r="AB24">
        <f>(0.7*(TkA_D*DEF_D))+(R24/(MAX(R:R))*(0.3*(TkA_D*DEF_D)))</f>
        <v>1.4142857142857144</v>
      </c>
      <c r="AC24">
        <f>(0.7*(SH_D*DEF_D))+(S24/(MAX(S:S))*(0.3*(SH_D*DEF_D)))</f>
        <v>2.523123669144145</v>
      </c>
    </row>
    <row r="25" spans="1:29" x14ac:dyDescent="0.25">
      <c r="A25" s="9">
        <v>23</v>
      </c>
      <c r="B25" s="29" t="s">
        <v>339</v>
      </c>
      <c r="C25" s="29" t="s">
        <v>33</v>
      </c>
      <c r="D25" s="29" t="s">
        <v>322</v>
      </c>
      <c r="E25" s="29" t="s">
        <v>4</v>
      </c>
      <c r="F25">
        <v>61</v>
      </c>
      <c r="G25">
        <v>37</v>
      </c>
      <c r="H25">
        <v>8</v>
      </c>
      <c r="I25">
        <v>64</v>
      </c>
      <c r="J25">
        <v>127</v>
      </c>
      <c r="K25">
        <v>23</v>
      </c>
      <c r="L25">
        <v>10295</v>
      </c>
      <c r="M25">
        <v>1497</v>
      </c>
      <c r="N25">
        <f>G25*82/F25</f>
        <v>49.73770491803279</v>
      </c>
      <c r="O25">
        <f>H25*82/F25</f>
        <v>10.754098360655737</v>
      </c>
      <c r="P25">
        <f>I25*82/F25</f>
        <v>86.032786885245898</v>
      </c>
      <c r="Q25">
        <f>J25*82/F25</f>
        <v>170.72131147540983</v>
      </c>
      <c r="R25">
        <f>K25*82/F25</f>
        <v>30.918032786885245</v>
      </c>
      <c r="S25">
        <f>L25*82/F25</f>
        <v>13839.180327868853</v>
      </c>
      <c r="U25" s="10">
        <f>SUM(V25:X25)</f>
        <v>14.348454390395599</v>
      </c>
      <c r="V25">
        <f>N25/MAX(N:N)*OFF_D</f>
        <v>6.2514542570068752</v>
      </c>
      <c r="W25">
        <f>O25/MAX(O:O)*PUN_D</f>
        <v>0.16159250585480095</v>
      </c>
      <c r="X25">
        <f>SUM(Z25:AC25)</f>
        <v>7.9354076275339231</v>
      </c>
      <c r="Y25">
        <f>X25/DEF_D*10</f>
        <v>8.8171195861488041</v>
      </c>
      <c r="Z25">
        <f>(0.7*(HIT_D*DEF_D))+(P25/(MAX(P:P))*(0.3*(HIT_D*DEF_D)))</f>
        <v>1.4093435763769806</v>
      </c>
      <c r="AA25">
        <f>(0.7*(BkS_D*DEF_D))+(Q25/(MAX(Q:Q))*(0.3*(BkS_D*DEF_D)))</f>
        <v>2.2876166147038117</v>
      </c>
      <c r="AB25">
        <f>(0.7*(TkA_D*DEF_D))+(R25/(MAX(R:R))*(0.3*(TkA_D*DEF_D)))</f>
        <v>1.4768277624015329</v>
      </c>
      <c r="AC25">
        <f>(0.7*(SH_D*DEF_D))+(S25/(MAX(S:S))*(0.3*(SH_D*DEF_D)))</f>
        <v>2.7616196740515981</v>
      </c>
    </row>
    <row r="26" spans="1:29" x14ac:dyDescent="0.25">
      <c r="A26" s="9">
        <v>24</v>
      </c>
      <c r="B26" s="29" t="s">
        <v>203</v>
      </c>
      <c r="C26" s="29" t="s">
        <v>36</v>
      </c>
      <c r="D26" s="29" t="s">
        <v>322</v>
      </c>
      <c r="E26" s="29" t="s">
        <v>4</v>
      </c>
      <c r="F26">
        <v>74</v>
      </c>
      <c r="G26">
        <v>42</v>
      </c>
      <c r="H26">
        <v>40</v>
      </c>
      <c r="I26">
        <v>170</v>
      </c>
      <c r="J26">
        <v>123</v>
      </c>
      <c r="K26">
        <v>17</v>
      </c>
      <c r="L26">
        <v>10416</v>
      </c>
      <c r="M26">
        <v>1602</v>
      </c>
      <c r="N26">
        <f>G26*82/F26</f>
        <v>46.54054054054054</v>
      </c>
      <c r="O26">
        <f>H26*82/F26</f>
        <v>44.324324324324323</v>
      </c>
      <c r="P26">
        <f>I26*82/F26</f>
        <v>188.37837837837839</v>
      </c>
      <c r="Q26">
        <f>J26*82/F26</f>
        <v>136.29729729729729</v>
      </c>
      <c r="R26">
        <f>K26*82/F26</f>
        <v>18.837837837837839</v>
      </c>
      <c r="S26">
        <f>L26*82/F26</f>
        <v>11542.054054054053</v>
      </c>
      <c r="U26" s="10">
        <f>SUM(V26:X26)</f>
        <v>14.312390366373187</v>
      </c>
      <c r="V26">
        <f>N26/MAX(N:N)*OFF_D</f>
        <v>5.8496076721883172</v>
      </c>
      <c r="W26">
        <f>O26/MAX(O:O)*PUN_D</f>
        <v>0.66602316602316602</v>
      </c>
      <c r="X26">
        <f>SUM(Z26:AC26)</f>
        <v>7.7967595281617035</v>
      </c>
      <c r="Y26">
        <f>X26/DEF_D*10</f>
        <v>8.6630661424018935</v>
      </c>
      <c r="Z26">
        <f>(0.7*(HIT_D*DEF_D))+(P26/(MAX(P:P))*(0.3*(HIT_D*DEF_D)))</f>
        <v>1.5870044102680088</v>
      </c>
      <c r="AA26">
        <f>(0.7*(BkS_D*DEF_D))+(Q26/(MAX(Q:Q))*(0.3*(BkS_D*DEF_D)))</f>
        <v>2.1693320344884763</v>
      </c>
      <c r="AB26">
        <f>(0.7*(TkA_D*DEF_D))+(R26/(MAX(R:R))*(0.3*(TkA_D*DEF_D)))</f>
        <v>1.3921095121095122</v>
      </c>
      <c r="AC26">
        <f>(0.7*(SH_D*DEF_D))+(S26/(MAX(S:S))*(0.3*(SH_D*DEF_D)))</f>
        <v>2.6483135712957067</v>
      </c>
    </row>
    <row r="27" spans="1:29" x14ac:dyDescent="0.25">
      <c r="A27" s="9">
        <v>25</v>
      </c>
      <c r="B27" s="29" t="s">
        <v>127</v>
      </c>
      <c r="C27" s="29" t="s">
        <v>38</v>
      </c>
      <c r="D27" s="29" t="s">
        <v>322</v>
      </c>
      <c r="E27" s="29" t="s">
        <v>4</v>
      </c>
      <c r="F27">
        <v>82</v>
      </c>
      <c r="G27">
        <v>52</v>
      </c>
      <c r="H27">
        <v>32</v>
      </c>
      <c r="I27">
        <v>51</v>
      </c>
      <c r="J27">
        <v>103</v>
      </c>
      <c r="K27">
        <v>39</v>
      </c>
      <c r="L27">
        <v>1833</v>
      </c>
      <c r="M27">
        <v>1847</v>
      </c>
      <c r="N27">
        <f>G27*82/F27</f>
        <v>52</v>
      </c>
      <c r="O27">
        <f>H27*82/F27</f>
        <v>32</v>
      </c>
      <c r="P27">
        <f>I27*82/F27</f>
        <v>51</v>
      </c>
      <c r="Q27">
        <f>J27*82/F27</f>
        <v>103</v>
      </c>
      <c r="R27">
        <f>K27*82/F27</f>
        <v>39</v>
      </c>
      <c r="S27">
        <f>L27*82/F27</f>
        <v>1833</v>
      </c>
      <c r="U27" s="10">
        <f>SUM(V27:X27)</f>
        <v>14.123003753764687</v>
      </c>
      <c r="V27">
        <f>N27/MAX(N:N)*OFF_D</f>
        <v>6.5357985837922898</v>
      </c>
      <c r="W27">
        <f>O27/MAX(O:O)*PUN_D</f>
        <v>0.48083623693379796</v>
      </c>
      <c r="X27">
        <f>SUM(Z27:AC27)</f>
        <v>7.1063689330385991</v>
      </c>
      <c r="Y27">
        <f>X27/DEF_D*10</f>
        <v>7.8959654811539988</v>
      </c>
      <c r="Z27">
        <f>(0.7*(HIT_D*DEF_D))+(P27/(MAX(P:P))*(0.3*(HIT_D*DEF_D)))</f>
        <v>1.3485304622920706</v>
      </c>
      <c r="AA27">
        <f>(0.7*(BkS_D*DEF_D))+(Q27/(MAX(Q:Q))*(0.3*(BkS_D*DEF_D)))</f>
        <v>2.0549189735148885</v>
      </c>
      <c r="AB27">
        <f>(0.7*(TkA_D*DEF_D))+(R27/(MAX(R:R))*(0.3*(TkA_D*DEF_D)))</f>
        <v>1.5335064935064935</v>
      </c>
      <c r="AC27">
        <f>(0.7*(SH_D*DEF_D))+(S27/(MAX(S:S))*(0.3*(SH_D*DEF_D)))</f>
        <v>2.1694130037251464</v>
      </c>
    </row>
    <row r="28" spans="1:29" x14ac:dyDescent="0.25">
      <c r="A28" s="9">
        <v>26</v>
      </c>
      <c r="B28" s="29" t="s">
        <v>107</v>
      </c>
      <c r="C28" s="29" t="s">
        <v>38</v>
      </c>
      <c r="D28" s="29" t="s">
        <v>322</v>
      </c>
      <c r="E28" s="29" t="s">
        <v>4</v>
      </c>
      <c r="F28">
        <v>82</v>
      </c>
      <c r="G28">
        <v>38</v>
      </c>
      <c r="H28">
        <v>63</v>
      </c>
      <c r="I28">
        <v>93</v>
      </c>
      <c r="J28">
        <v>161</v>
      </c>
      <c r="K28">
        <v>50</v>
      </c>
      <c r="L28">
        <v>15255</v>
      </c>
      <c r="M28">
        <v>2033</v>
      </c>
      <c r="N28">
        <f>G28*82/F28</f>
        <v>38</v>
      </c>
      <c r="O28">
        <f>H28*82/F28</f>
        <v>63</v>
      </c>
      <c r="P28">
        <f>I28*82/F28</f>
        <v>93</v>
      </c>
      <c r="Q28">
        <f>J28*82/F28</f>
        <v>161</v>
      </c>
      <c r="R28">
        <f>K28*82/F28</f>
        <v>50</v>
      </c>
      <c r="S28">
        <f>L28*82/F28</f>
        <v>15255</v>
      </c>
      <c r="U28" s="10">
        <f>SUM(V28:X28)</f>
        <v>13.840562444924064</v>
      </c>
      <c r="V28">
        <f>N28/MAX(N:N)*OFF_D</f>
        <v>4.7761605035405204</v>
      </c>
      <c r="W28">
        <f>O28/MAX(O:O)*PUN_D</f>
        <v>0.94664634146341464</v>
      </c>
      <c r="X28">
        <f>SUM(Z28:AC28)</f>
        <v>8.1177555999201303</v>
      </c>
      <c r="Y28">
        <f>X28/DEF_D*10</f>
        <v>9.0197284443556995</v>
      </c>
      <c r="Z28">
        <f>(0.7*(HIT_D*DEF_D))+(P28/(MAX(P:P))*(0.3*(HIT_D*DEF_D)))</f>
        <v>1.4214379018267171</v>
      </c>
      <c r="AA28">
        <f>(0.7*(BkS_D*DEF_D))+(Q28/(MAX(Q:Q))*(0.3*(BkS_D*DEF_D)))</f>
        <v>2.2542131527756997</v>
      </c>
      <c r="AB28">
        <f>(0.7*(TkA_D*DEF_D))+(R28/(MAX(R:R))*(0.3*(TkA_D*DEF_D)))</f>
        <v>1.6106493506493507</v>
      </c>
      <c r="AC28">
        <f>(0.7*(SH_D*DEF_D))+(S28/(MAX(S:S))*(0.3*(SH_D*DEF_D)))</f>
        <v>2.8314551946683624</v>
      </c>
    </row>
    <row r="29" spans="1:29" x14ac:dyDescent="0.25">
      <c r="A29" s="9">
        <v>27</v>
      </c>
      <c r="B29" s="29" t="s">
        <v>100</v>
      </c>
      <c r="C29" s="29" t="s">
        <v>38</v>
      </c>
      <c r="D29" s="29" t="s">
        <v>322</v>
      </c>
      <c r="E29" s="29" t="s">
        <v>4</v>
      </c>
      <c r="F29">
        <v>62</v>
      </c>
      <c r="G29">
        <v>25</v>
      </c>
      <c r="H29">
        <v>58</v>
      </c>
      <c r="I29">
        <v>114</v>
      </c>
      <c r="J29">
        <v>135</v>
      </c>
      <c r="K29">
        <v>41</v>
      </c>
      <c r="L29">
        <v>13658</v>
      </c>
      <c r="M29">
        <v>1577</v>
      </c>
      <c r="N29">
        <f>G29*82/F29</f>
        <v>33.064516129032256</v>
      </c>
      <c r="O29">
        <f>H29*82/F29</f>
        <v>76.709677419354833</v>
      </c>
      <c r="P29">
        <f>I29*82/F29</f>
        <v>150.7741935483871</v>
      </c>
      <c r="Q29">
        <f>J29*82/F29</f>
        <v>178.54838709677421</v>
      </c>
      <c r="R29">
        <f>K29*82/F29</f>
        <v>54.225806451612904</v>
      </c>
      <c r="S29">
        <f>L29*82/F29</f>
        <v>18063.806451612902</v>
      </c>
      <c r="U29" s="10">
        <f>SUM(V29:X29)</f>
        <v>13.755000818253919</v>
      </c>
      <c r="V29">
        <f>N29/MAX(N:N)*OFF_D</f>
        <v>4.1558272632674296</v>
      </c>
      <c r="W29">
        <f>O29/MAX(O:O)*PUN_D</f>
        <v>1.1526497695852533</v>
      </c>
      <c r="X29">
        <f>SUM(Z29:AC29)</f>
        <v>8.4465237854012365</v>
      </c>
      <c r="Y29">
        <f>X29/DEF_D*10</f>
        <v>9.3850264282235969</v>
      </c>
      <c r="Z29">
        <f>(0.7*(HIT_D*DEF_D))+(P29/(MAX(P:P))*(0.3*(HIT_D*DEF_D)))</f>
        <v>1.5217276285598595</v>
      </c>
      <c r="AA29">
        <f>(0.7*(BkS_D*DEF_D))+(Q29/(MAX(Q:Q))*(0.3*(BkS_D*DEF_D)))</f>
        <v>2.3145112804274688</v>
      </c>
      <c r="AB29">
        <f>(0.7*(TkA_D*DEF_D))+(R29/(MAX(R:R))*(0.3*(TkA_D*DEF_D)))</f>
        <v>1.6402848764139086</v>
      </c>
      <c r="AC29">
        <f>(0.7*(SH_D*DEF_D))+(S29/(MAX(S:S))*(0.3*(SH_D*DEF_D)))</f>
        <v>2.97</v>
      </c>
    </row>
    <row r="30" spans="1:29" x14ac:dyDescent="0.25">
      <c r="A30" s="9">
        <v>28</v>
      </c>
      <c r="B30" s="29" t="s">
        <v>343</v>
      </c>
      <c r="C30" s="29" t="s">
        <v>42</v>
      </c>
      <c r="D30" s="29" t="s">
        <v>322</v>
      </c>
      <c r="E30" s="29" t="s">
        <v>4</v>
      </c>
      <c r="F30">
        <v>63</v>
      </c>
      <c r="G30">
        <v>32</v>
      </c>
      <c r="H30">
        <v>53</v>
      </c>
      <c r="I30">
        <v>133</v>
      </c>
      <c r="J30">
        <v>80</v>
      </c>
      <c r="K30">
        <v>22</v>
      </c>
      <c r="L30">
        <v>2983</v>
      </c>
      <c r="M30">
        <v>1395</v>
      </c>
      <c r="N30">
        <f>G30*82/F30</f>
        <v>41.650793650793652</v>
      </c>
      <c r="O30">
        <f>H30*82/F30</f>
        <v>68.984126984126988</v>
      </c>
      <c r="P30">
        <f>I30*82/F30</f>
        <v>173.11111111111111</v>
      </c>
      <c r="Q30">
        <f>J30*82/F30</f>
        <v>104.12698412698413</v>
      </c>
      <c r="R30">
        <f>K30*82/F30</f>
        <v>28.634920634920636</v>
      </c>
      <c r="S30">
        <f>L30*82/F30</f>
        <v>3882.6349206349205</v>
      </c>
      <c r="U30" s="10">
        <f>SUM(V30:X30)</f>
        <v>13.622209054800781</v>
      </c>
      <c r="V30">
        <f>N30/MAX(N:N)*OFF_D</f>
        <v>5.2350230414746548</v>
      </c>
      <c r="W30">
        <f>O30/MAX(O:O)*PUN_D</f>
        <v>1.0365646258503403</v>
      </c>
      <c r="X30">
        <f>SUM(Z30:AC30)</f>
        <v>7.3506213874757842</v>
      </c>
      <c r="Y30">
        <f>X30/DEF_D*10</f>
        <v>8.1673570971953158</v>
      </c>
      <c r="Z30">
        <f>(0.7*(HIT_D*DEF_D))+(P30/(MAX(P:P))*(0.3*(HIT_D*DEF_D)))</f>
        <v>1.5605020920502093</v>
      </c>
      <c r="AA30">
        <f>(0.7*(BkS_D*DEF_D))+(Q30/(MAX(Q:Q))*(0.3*(BkS_D*DEF_D)))</f>
        <v>2.0587914110429448</v>
      </c>
      <c r="AB30">
        <f>(0.7*(TkA_D*DEF_D))+(R30/(MAX(R:R))*(0.3*(TkA_D*DEF_D)))</f>
        <v>1.4608163265306122</v>
      </c>
      <c r="AC30">
        <f>(0.7*(SH_D*DEF_D))+(S30/(MAX(S:S))*(0.3*(SH_D*DEF_D)))</f>
        <v>2.2705115578520179</v>
      </c>
    </row>
    <row r="31" spans="1:29" x14ac:dyDescent="0.25">
      <c r="A31" s="9">
        <v>29</v>
      </c>
      <c r="B31" s="29" t="s">
        <v>140</v>
      </c>
      <c r="C31" s="29" t="s">
        <v>33</v>
      </c>
      <c r="D31" s="29" t="s">
        <v>322</v>
      </c>
      <c r="E31" s="29" t="s">
        <v>4</v>
      </c>
      <c r="F31">
        <v>82</v>
      </c>
      <c r="G31">
        <v>44</v>
      </c>
      <c r="H31">
        <v>64</v>
      </c>
      <c r="I31">
        <v>83</v>
      </c>
      <c r="J31">
        <v>80</v>
      </c>
      <c r="K31">
        <v>31</v>
      </c>
      <c r="L31">
        <v>2468</v>
      </c>
      <c r="M31">
        <v>1766</v>
      </c>
      <c r="N31">
        <f>G31*82/F31</f>
        <v>44</v>
      </c>
      <c r="O31">
        <f>H31*82/F31</f>
        <v>64</v>
      </c>
      <c r="P31">
        <f>I31*82/F31</f>
        <v>83</v>
      </c>
      <c r="Q31">
        <f>J31*82/F31</f>
        <v>80</v>
      </c>
      <c r="R31">
        <f>K31*82/F31</f>
        <v>31</v>
      </c>
      <c r="S31">
        <f>L31*82/F31</f>
        <v>2468</v>
      </c>
      <c r="U31" s="10">
        <f>SUM(V31:X31)</f>
        <v>13.550068166686017</v>
      </c>
      <c r="V31">
        <f>N31/MAX(N:N)*OFF_D</f>
        <v>5.5302911093627065</v>
      </c>
      <c r="W31">
        <f>O31/MAX(O:O)*PUN_D</f>
        <v>0.96167247386759591</v>
      </c>
      <c r="X31">
        <f>SUM(Z31:AC31)</f>
        <v>7.0581045834557159</v>
      </c>
      <c r="Y31">
        <f>X31/DEF_D*10</f>
        <v>7.8423384260619065</v>
      </c>
      <c r="Z31">
        <f>(0.7*(HIT_D*DEF_D))+(P31/(MAX(P:P))*(0.3*(HIT_D*DEF_D)))</f>
        <v>1.4040789876518012</v>
      </c>
      <c r="AA31">
        <f>(0.7*(BkS_D*DEF_D))+(Q31/(MAX(Q:Q))*(0.3*(BkS_D*DEF_D)))</f>
        <v>1.9758885231183601</v>
      </c>
      <c r="AB31">
        <f>(0.7*(TkA_D*DEF_D))+(R31/(MAX(R:R))*(0.3*(TkA_D*DEF_D)))</f>
        <v>1.4774025974025975</v>
      </c>
      <c r="AC31">
        <f>(0.7*(SH_D*DEF_D))+(S31/(MAX(S:S))*(0.3*(SH_D*DEF_D)))</f>
        <v>2.2007344752829576</v>
      </c>
    </row>
    <row r="32" spans="1:29" x14ac:dyDescent="0.25">
      <c r="A32" s="9">
        <v>30</v>
      </c>
      <c r="B32" s="29" t="s">
        <v>220</v>
      </c>
      <c r="C32" s="29" t="s">
        <v>36</v>
      </c>
      <c r="D32" s="29" t="s">
        <v>322</v>
      </c>
      <c r="E32" s="29" t="s">
        <v>4</v>
      </c>
      <c r="F32">
        <v>82</v>
      </c>
      <c r="G32">
        <v>38</v>
      </c>
      <c r="H32">
        <v>71</v>
      </c>
      <c r="I32">
        <v>69</v>
      </c>
      <c r="J32">
        <v>121</v>
      </c>
      <c r="K32">
        <v>40</v>
      </c>
      <c r="L32">
        <v>11029</v>
      </c>
      <c r="M32">
        <v>1918</v>
      </c>
      <c r="N32">
        <f>G32*82/F32</f>
        <v>38</v>
      </c>
      <c r="O32">
        <f>H32*82/F32</f>
        <v>71</v>
      </c>
      <c r="P32">
        <f>I32*82/F32</f>
        <v>69</v>
      </c>
      <c r="Q32">
        <f>J32*82/F32</f>
        <v>121</v>
      </c>
      <c r="R32">
        <f>K32*82/F32</f>
        <v>40</v>
      </c>
      <c r="S32">
        <f>L32*82/F32</f>
        <v>11029</v>
      </c>
      <c r="U32" s="10">
        <f>SUM(V32:X32)</f>
        <v>13.503087885845028</v>
      </c>
      <c r="V32">
        <f>N32/MAX(N:N)*OFF_D</f>
        <v>4.7761605035405204</v>
      </c>
      <c r="W32">
        <f>O32/MAX(O:O)*PUN_D</f>
        <v>1.0668554006968642</v>
      </c>
      <c r="X32">
        <f>SUM(Z32:AC32)</f>
        <v>7.6600719816076435</v>
      </c>
      <c r="Y32">
        <f>X32/DEF_D*10</f>
        <v>8.51119109067516</v>
      </c>
      <c r="Z32">
        <f>(0.7*(HIT_D*DEF_D))+(P32/(MAX(P:P))*(0.3*(HIT_D*DEF_D)))</f>
        <v>1.3797765078069191</v>
      </c>
      <c r="AA32">
        <f>(0.7*(BkS_D*DEF_D))+(Q32/(MAX(Q:Q))*(0.3*(BkS_D*DEF_D)))</f>
        <v>2.1167688912165197</v>
      </c>
      <c r="AB32">
        <f>(0.7*(TkA_D*DEF_D))+(R32/(MAX(R:R))*(0.3*(TkA_D*DEF_D)))</f>
        <v>1.5405194805194804</v>
      </c>
      <c r="AC32">
        <f>(0.7*(SH_D*DEF_D))+(S32/(MAX(S:S))*(0.3*(SH_D*DEF_D)))</f>
        <v>2.6230071020647241</v>
      </c>
    </row>
    <row r="33" spans="1:29" x14ac:dyDescent="0.25">
      <c r="A33" s="9">
        <v>31</v>
      </c>
      <c r="B33" s="29" t="s">
        <v>95</v>
      </c>
      <c r="C33" s="29" t="s">
        <v>42</v>
      </c>
      <c r="D33" s="29" t="s">
        <v>322</v>
      </c>
      <c r="E33" s="29" t="s">
        <v>4</v>
      </c>
      <c r="F33">
        <v>46</v>
      </c>
      <c r="G33">
        <v>23</v>
      </c>
      <c r="H33">
        <v>44</v>
      </c>
      <c r="I33">
        <v>44</v>
      </c>
      <c r="J33">
        <v>65</v>
      </c>
      <c r="K33">
        <v>24</v>
      </c>
      <c r="L33">
        <v>207</v>
      </c>
      <c r="M33">
        <v>933</v>
      </c>
      <c r="N33">
        <f>G33*82/F33</f>
        <v>41</v>
      </c>
      <c r="O33">
        <f>H33*82/F33</f>
        <v>78.434782608695656</v>
      </c>
      <c r="P33">
        <f>I33*82/F33</f>
        <v>78.434782608695656</v>
      </c>
      <c r="Q33">
        <f>J33*82/F33</f>
        <v>115.8695652173913</v>
      </c>
      <c r="R33">
        <f>K33*82/F33</f>
        <v>42.782608695652172</v>
      </c>
      <c r="S33">
        <f>L33*82/F33</f>
        <v>369</v>
      </c>
      <c r="U33" s="10">
        <f>SUM(V33:X33)</f>
        <v>13.484326531972773</v>
      </c>
      <c r="V33">
        <f>N33/MAX(N:N)*OFF_D</f>
        <v>5.153225806451613</v>
      </c>
      <c r="W33">
        <f>O33/MAX(O:O)*PUN_D</f>
        <v>1.1785714285714286</v>
      </c>
      <c r="X33">
        <f>SUM(Z33:AC33)</f>
        <v>7.1525292969497301</v>
      </c>
      <c r="Y33">
        <f>X33/DEF_D*10</f>
        <v>7.9472547743885888</v>
      </c>
      <c r="Z33">
        <f>(0.7*(HIT_D*DEF_D))+(P33/(MAX(P:P))*(0.3*(HIT_D*DEF_D)))</f>
        <v>1.3961542659632526</v>
      </c>
      <c r="AA33">
        <f>(0.7*(BkS_D*DEF_D))+(Q33/(MAX(Q:Q))*(0.3*(BkS_D*DEF_D)))</f>
        <v>2.0991401707121899</v>
      </c>
      <c r="AB33">
        <f>(0.7*(TkA_D*DEF_D))+(R33/(MAX(R:R))*(0.3*(TkA_D*DEF_D)))</f>
        <v>1.560033879164314</v>
      </c>
      <c r="AC33">
        <f>(0.7*(SH_D*DEF_D))+(S33/(MAX(S:S))*(0.3*(SH_D*DEF_D)))</f>
        <v>2.0972009811099723</v>
      </c>
    </row>
    <row r="34" spans="1:29" x14ac:dyDescent="0.25">
      <c r="A34" s="9">
        <v>32</v>
      </c>
      <c r="B34" s="29" t="s">
        <v>142</v>
      </c>
      <c r="C34" s="29" t="s">
        <v>36</v>
      </c>
      <c r="D34" s="29" t="s">
        <v>322</v>
      </c>
      <c r="E34" s="29" t="s">
        <v>4</v>
      </c>
      <c r="F34">
        <v>63</v>
      </c>
      <c r="G34">
        <v>29</v>
      </c>
      <c r="H34">
        <v>20</v>
      </c>
      <c r="I34">
        <v>71</v>
      </c>
      <c r="J34">
        <v>163</v>
      </c>
      <c r="K34">
        <v>44</v>
      </c>
      <c r="L34">
        <v>11662</v>
      </c>
      <c r="M34">
        <v>1470</v>
      </c>
      <c r="N34">
        <f>G34*82/F34</f>
        <v>37.746031746031747</v>
      </c>
      <c r="O34">
        <f>H34*82/F34</f>
        <v>26.031746031746032</v>
      </c>
      <c r="P34">
        <f>I34*82/F34</f>
        <v>92.412698412698418</v>
      </c>
      <c r="Q34">
        <f>J34*82/F34</f>
        <v>212.15873015873015</v>
      </c>
      <c r="R34">
        <f>K34*82/F34</f>
        <v>57.269841269841272</v>
      </c>
      <c r="S34">
        <f>L34*82/F34</f>
        <v>15179.111111111111</v>
      </c>
      <c r="U34" s="10">
        <f>SUM(V34:X34)</f>
        <v>13.475159120708792</v>
      </c>
      <c r="V34">
        <f>N34/MAX(N:N)*OFF_D</f>
        <v>4.7442396313364057</v>
      </c>
      <c r="W34">
        <f>O34/MAX(O:O)*PUN_D</f>
        <v>0.391156462585034</v>
      </c>
      <c r="X34">
        <f>SUM(Z34:AC34)</f>
        <v>8.3397630267873524</v>
      </c>
      <c r="Y34">
        <f>X34/DEF_D*10</f>
        <v>9.2664033630970586</v>
      </c>
      <c r="Z34">
        <f>(0.7*(HIT_D*DEF_D))+(P34/(MAX(P:P))*(0.3*(HIT_D*DEF_D)))</f>
        <v>1.4204184100418411</v>
      </c>
      <c r="AA34">
        <f>(0.7*(BkS_D*DEF_D))+(Q34/(MAX(Q:Q))*(0.3*(BkS_D*DEF_D)))</f>
        <v>2.4300000000000002</v>
      </c>
      <c r="AB34">
        <f>(0.7*(TkA_D*DEF_D))+(R34/(MAX(R:R))*(0.3*(TkA_D*DEF_D)))</f>
        <v>1.6616326530612247</v>
      </c>
      <c r="AC34">
        <f>(0.7*(SH_D*DEF_D))+(S34/(MAX(S:S))*(0.3*(SH_D*DEF_D)))</f>
        <v>2.8277119636842878</v>
      </c>
    </row>
    <row r="35" spans="1:29" x14ac:dyDescent="0.25">
      <c r="A35" s="9">
        <v>33</v>
      </c>
      <c r="B35" s="29" t="s">
        <v>271</v>
      </c>
      <c r="C35" s="29" t="s">
        <v>36</v>
      </c>
      <c r="D35" s="29" t="s">
        <v>322</v>
      </c>
      <c r="E35" s="29" t="s">
        <v>4</v>
      </c>
      <c r="F35">
        <v>82</v>
      </c>
      <c r="G35">
        <v>41</v>
      </c>
      <c r="H35">
        <v>20</v>
      </c>
      <c r="I35">
        <v>148</v>
      </c>
      <c r="J35">
        <v>169</v>
      </c>
      <c r="K35">
        <v>26</v>
      </c>
      <c r="L35">
        <v>12698</v>
      </c>
      <c r="M35">
        <v>1981</v>
      </c>
      <c r="N35">
        <f>G35*82/F35</f>
        <v>41</v>
      </c>
      <c r="O35">
        <f>H35*82/F35</f>
        <v>20</v>
      </c>
      <c r="P35">
        <f>I35*82/F35</f>
        <v>148</v>
      </c>
      <c r="Q35">
        <f>J35*82/F35</f>
        <v>169</v>
      </c>
      <c r="R35">
        <f>K35*82/F35</f>
        <v>26</v>
      </c>
      <c r="S35">
        <f>L35*82/F35</f>
        <v>12698</v>
      </c>
      <c r="U35" s="10">
        <f>SUM(V35:X35)</f>
        <v>13.400030832601294</v>
      </c>
      <c r="V35">
        <f>N35/MAX(N:N)*OFF_D</f>
        <v>5.153225806451613</v>
      </c>
      <c r="W35">
        <f>O35/MAX(O:O)*PUN_D</f>
        <v>0.30052264808362372</v>
      </c>
      <c r="X35">
        <f>SUM(Z35:AC35)</f>
        <v>7.9462823780660568</v>
      </c>
      <c r="Y35">
        <f>X35/DEF_D*10</f>
        <v>8.829202642295618</v>
      </c>
      <c r="Z35">
        <f>(0.7*(HIT_D*DEF_D))+(P35/(MAX(P:P))*(0.3*(HIT_D*DEF_D)))</f>
        <v>1.5169119297887539</v>
      </c>
      <c r="AA35">
        <f>(0.7*(BkS_D*DEF_D))+(Q35/(MAX(Q:Q))*(0.3*(BkS_D*DEF_D)))</f>
        <v>2.2817020050875358</v>
      </c>
      <c r="AB35">
        <f>(0.7*(TkA_D*DEF_D))+(R35/(MAX(R:R))*(0.3*(TkA_D*DEF_D)))</f>
        <v>1.4423376623376623</v>
      </c>
      <c r="AC35">
        <f>(0.7*(SH_D*DEF_D))+(S35/(MAX(S:S))*(0.3*(SH_D*DEF_D)))</f>
        <v>2.7053307808521052</v>
      </c>
    </row>
    <row r="36" spans="1:29" x14ac:dyDescent="0.25">
      <c r="A36" s="9">
        <v>34</v>
      </c>
      <c r="B36" s="29" t="s">
        <v>119</v>
      </c>
      <c r="C36" s="29" t="s">
        <v>33</v>
      </c>
      <c r="D36" s="29" t="s">
        <v>322</v>
      </c>
      <c r="E36" s="29" t="s">
        <v>4</v>
      </c>
      <c r="F36">
        <v>82</v>
      </c>
      <c r="G36">
        <v>42</v>
      </c>
      <c r="H36">
        <v>44</v>
      </c>
      <c r="I36">
        <v>160</v>
      </c>
      <c r="J36">
        <v>79</v>
      </c>
      <c r="K36">
        <v>29</v>
      </c>
      <c r="L36">
        <v>8210</v>
      </c>
      <c r="M36">
        <v>1942</v>
      </c>
      <c r="N36">
        <f>G36*82/F36</f>
        <v>42</v>
      </c>
      <c r="O36">
        <f>H36*82/F36</f>
        <v>44</v>
      </c>
      <c r="P36">
        <f>I36*82/F36</f>
        <v>160</v>
      </c>
      <c r="Q36">
        <f>J36*82/F36</f>
        <v>79</v>
      </c>
      <c r="R36">
        <f>K36*82/F36</f>
        <v>29</v>
      </c>
      <c r="S36">
        <f>L36*82/F36</f>
        <v>8210</v>
      </c>
      <c r="U36" s="10">
        <f>SUM(V36:X36)</f>
        <v>13.397595231702805</v>
      </c>
      <c r="V36">
        <f>N36/MAX(N:N)*OFF_D</f>
        <v>5.2789142407553111</v>
      </c>
      <c r="W36">
        <f>O36/MAX(O:O)*PUN_D</f>
        <v>0.66114982578397219</v>
      </c>
      <c r="X36">
        <f>SUM(Z36:AC36)</f>
        <v>7.4575311651635232</v>
      </c>
      <c r="Y36">
        <f>X36/DEF_D*10</f>
        <v>8.2861457390705819</v>
      </c>
      <c r="Z36">
        <f>(0.7*(HIT_D*DEF_D))+(P36/(MAX(P:P))*(0.3*(HIT_D*DEF_D)))</f>
        <v>1.5377426267986529</v>
      </c>
      <c r="AA36">
        <f>(0.7*(BkS_D*DEF_D))+(Q36/(MAX(Q:Q))*(0.3*(BkS_D*DEF_D)))</f>
        <v>1.9724524165793806</v>
      </c>
      <c r="AB36">
        <f>(0.7*(TkA_D*DEF_D))+(R36/(MAX(R:R))*(0.3*(TkA_D*DEF_D)))</f>
        <v>1.4633766233766234</v>
      </c>
      <c r="AC36">
        <f>(0.7*(SH_D*DEF_D))+(S36/(MAX(S:S))*(0.3*(SH_D*DEF_D)))</f>
        <v>2.4839594984088662</v>
      </c>
    </row>
    <row r="37" spans="1:29" x14ac:dyDescent="0.25">
      <c r="A37" s="9">
        <v>35</v>
      </c>
      <c r="B37" s="29" t="s">
        <v>258</v>
      </c>
      <c r="C37" s="29" t="s">
        <v>36</v>
      </c>
      <c r="D37" s="29" t="s">
        <v>322</v>
      </c>
      <c r="E37" s="29" t="s">
        <v>4</v>
      </c>
      <c r="F37">
        <v>82</v>
      </c>
      <c r="G37">
        <v>41</v>
      </c>
      <c r="H37">
        <v>53</v>
      </c>
      <c r="I37">
        <v>165</v>
      </c>
      <c r="J37">
        <v>64</v>
      </c>
      <c r="K37">
        <v>35</v>
      </c>
      <c r="L37">
        <v>4799</v>
      </c>
      <c r="M37">
        <v>1586</v>
      </c>
      <c r="N37">
        <f>G37*82/F37</f>
        <v>41</v>
      </c>
      <c r="O37">
        <f>H37*82/F37</f>
        <v>53</v>
      </c>
      <c r="P37">
        <f>I37*82/F37</f>
        <v>165</v>
      </c>
      <c r="Q37">
        <f>J37*82/F37</f>
        <v>64</v>
      </c>
      <c r="R37">
        <f>K37*82/F37</f>
        <v>35</v>
      </c>
      <c r="S37">
        <f>L37*82/F37</f>
        <v>4799</v>
      </c>
      <c r="U37" s="10">
        <f>SUM(V37:X37)</f>
        <v>13.238109676442317</v>
      </c>
      <c r="V37">
        <f>N37/MAX(N:N)*OFF_D</f>
        <v>5.153225806451613</v>
      </c>
      <c r="W37">
        <f>O37/MAX(O:O)*PUN_D</f>
        <v>0.79638501742160284</v>
      </c>
      <c r="X37">
        <f>SUM(Z37:AC37)</f>
        <v>7.2884988525691021</v>
      </c>
      <c r="Y37">
        <f>X37/DEF_D*10</f>
        <v>8.0983320584101133</v>
      </c>
      <c r="Z37">
        <f>(0.7*(HIT_D*DEF_D))+(P37/(MAX(P:P))*(0.3*(HIT_D*DEF_D)))</f>
        <v>1.5464220838861109</v>
      </c>
      <c r="AA37">
        <f>(0.7*(BkS_D*DEF_D))+(Q37/(MAX(Q:Q))*(0.3*(BkS_D*DEF_D)))</f>
        <v>1.9209108184946881</v>
      </c>
      <c r="AB37">
        <f>(0.7*(TkA_D*DEF_D))+(R37/(MAX(R:R))*(0.3*(TkA_D*DEF_D)))</f>
        <v>1.5054545454545454</v>
      </c>
      <c r="AC37">
        <f>(0.7*(SH_D*DEF_D))+(S37/(MAX(S:S))*(0.3*(SH_D*DEF_D)))</f>
        <v>2.3157114047337575</v>
      </c>
    </row>
    <row r="38" spans="1:29" x14ac:dyDescent="0.25">
      <c r="A38" s="9">
        <v>36</v>
      </c>
      <c r="B38" s="29" t="s">
        <v>207</v>
      </c>
      <c r="C38" s="29" t="s">
        <v>31</v>
      </c>
      <c r="D38" s="29" t="s">
        <v>322</v>
      </c>
      <c r="E38" s="29" t="s">
        <v>4</v>
      </c>
      <c r="F38">
        <v>55</v>
      </c>
      <c r="G38">
        <v>24</v>
      </c>
      <c r="H38">
        <v>34</v>
      </c>
      <c r="I38">
        <v>84</v>
      </c>
      <c r="J38">
        <v>100</v>
      </c>
      <c r="K38">
        <v>28</v>
      </c>
      <c r="L38">
        <v>8299</v>
      </c>
      <c r="M38">
        <v>1204</v>
      </c>
      <c r="N38">
        <f>G38*82/F38</f>
        <v>35.781818181818181</v>
      </c>
      <c r="O38">
        <f>H38*82/F38</f>
        <v>50.690909090909088</v>
      </c>
      <c r="P38">
        <f>I38*82/F38</f>
        <v>125.23636363636363</v>
      </c>
      <c r="Q38">
        <f>J38*82/F38</f>
        <v>149.09090909090909</v>
      </c>
      <c r="R38">
        <f>K38*82/F38</f>
        <v>41.745454545454542</v>
      </c>
      <c r="S38">
        <f>L38*82/F38</f>
        <v>12373.054545454546</v>
      </c>
      <c r="U38" s="10">
        <f>SUM(V38:X38)</f>
        <v>13.191801119398624</v>
      </c>
      <c r="V38">
        <f>N38/MAX(N:N)*OFF_D</f>
        <v>4.4973607038123173</v>
      </c>
      <c r="W38">
        <f>O38/MAX(O:O)*PUN_D</f>
        <v>0.76168831168831164</v>
      </c>
      <c r="X38">
        <f>SUM(Z38:AC38)</f>
        <v>7.9327521038979949</v>
      </c>
      <c r="Y38">
        <f>X38/DEF_D*10</f>
        <v>8.8141690043311058</v>
      </c>
      <c r="Z38">
        <f>(0.7*(HIT_D*DEF_D))+(P38/(MAX(P:P))*(0.3*(HIT_D*DEF_D)))</f>
        <v>1.4773967287942185</v>
      </c>
      <c r="AA38">
        <f>(0.7*(BkS_D*DEF_D))+(Q38/(MAX(Q:Q))*(0.3*(BkS_D*DEF_D)))</f>
        <v>2.213292247629671</v>
      </c>
      <c r="AB38">
        <f>(0.7*(TkA_D*DEF_D))+(R38/(MAX(R:R))*(0.3*(TkA_D*DEF_D)))</f>
        <v>1.5527603305785123</v>
      </c>
      <c r="AC38">
        <f>(0.7*(SH_D*DEF_D))+(S38/(MAX(S:S))*(0.3*(SH_D*DEF_D)))</f>
        <v>2.6893027968955927</v>
      </c>
    </row>
    <row r="39" spans="1:29" x14ac:dyDescent="0.25">
      <c r="A39" s="9">
        <v>37</v>
      </c>
      <c r="B39" s="29" t="s">
        <v>101</v>
      </c>
      <c r="C39" s="29" t="s">
        <v>31</v>
      </c>
      <c r="D39" s="29" t="s">
        <v>322</v>
      </c>
      <c r="E39" s="29" t="s">
        <v>4</v>
      </c>
      <c r="F39">
        <v>67</v>
      </c>
      <c r="G39">
        <v>32</v>
      </c>
      <c r="H39">
        <v>28</v>
      </c>
      <c r="I39">
        <v>21</v>
      </c>
      <c r="J39">
        <v>108</v>
      </c>
      <c r="K39">
        <v>27</v>
      </c>
      <c r="L39">
        <v>9619</v>
      </c>
      <c r="M39">
        <v>1665</v>
      </c>
      <c r="N39">
        <f>G39*82/F39</f>
        <v>39.164179104477611</v>
      </c>
      <c r="O39">
        <f>H39*82/F39</f>
        <v>34.268656716417908</v>
      </c>
      <c r="P39">
        <f>I39*82/F39</f>
        <v>25.701492537313431</v>
      </c>
      <c r="Q39">
        <f>J39*82/F39</f>
        <v>132.17910447761193</v>
      </c>
      <c r="R39">
        <f>K39*82/F39</f>
        <v>33.044776119402982</v>
      </c>
      <c r="S39">
        <f>L39*82/F39</f>
        <v>11772.507462686568</v>
      </c>
      <c r="U39" s="10">
        <f>SUM(V39:X39)</f>
        <v>13.048629517581524</v>
      </c>
      <c r="V39">
        <f>N39/MAX(N:N)*OFF_D</f>
        <v>4.9224843524313915</v>
      </c>
      <c r="W39">
        <f>O39/MAX(O:O)*PUN_D</f>
        <v>0.51492537313432829</v>
      </c>
      <c r="X39">
        <f>SUM(Z39:AC39)</f>
        <v>7.6112197920158051</v>
      </c>
      <c r="Y39">
        <f>X39/DEF_D*10</f>
        <v>8.4569108800175599</v>
      </c>
      <c r="Z39">
        <f>(0.7*(HIT_D*DEF_D))+(P39/(MAX(P:P))*(0.3*(HIT_D*DEF_D)))</f>
        <v>1.3046150003122463</v>
      </c>
      <c r="AA39">
        <f>(0.7*(BkS_D*DEF_D))+(Q39/(MAX(Q:Q))*(0.3*(BkS_D*DEF_D)))</f>
        <v>2.1551814852119771</v>
      </c>
      <c r="AB39">
        <f>(0.7*(TkA_D*DEF_D))+(R39/(MAX(R:R))*(0.3*(TkA_D*DEF_D)))</f>
        <v>1.4917425857724365</v>
      </c>
      <c r="AC39">
        <f>(0.7*(SH_D*DEF_D))+(S39/(MAX(S:S))*(0.3*(SH_D*DEF_D)))</f>
        <v>2.6596807207191455</v>
      </c>
    </row>
    <row r="40" spans="1:29" x14ac:dyDescent="0.25">
      <c r="A40" s="9">
        <v>38</v>
      </c>
      <c r="B40" s="29" t="s">
        <v>109</v>
      </c>
      <c r="C40" s="29" t="s">
        <v>33</v>
      </c>
      <c r="D40" s="29" t="s">
        <v>322</v>
      </c>
      <c r="E40" s="29" t="s">
        <v>4</v>
      </c>
      <c r="F40">
        <v>66</v>
      </c>
      <c r="G40">
        <v>33</v>
      </c>
      <c r="H40">
        <v>38</v>
      </c>
      <c r="I40">
        <v>78</v>
      </c>
      <c r="J40">
        <v>74</v>
      </c>
      <c r="K40">
        <v>29</v>
      </c>
      <c r="L40">
        <v>573</v>
      </c>
      <c r="M40">
        <v>1457</v>
      </c>
      <c r="N40">
        <f>G40*82/F40</f>
        <v>41</v>
      </c>
      <c r="O40">
        <f>H40*82/F40</f>
        <v>47.212121212121211</v>
      </c>
      <c r="P40">
        <f>I40*82/F40</f>
        <v>96.909090909090907</v>
      </c>
      <c r="Q40">
        <f>J40*82/F40</f>
        <v>91.939393939393938</v>
      </c>
      <c r="R40">
        <f>K40*82/F40</f>
        <v>36.030303030303031</v>
      </c>
      <c r="S40">
        <f>L40*82/F40</f>
        <v>711.90909090909088</v>
      </c>
      <c r="U40" s="10">
        <f>SUM(V40:X40)</f>
        <v>12.934573674145328</v>
      </c>
      <c r="V40">
        <f>N40/MAX(N:N)*OFF_D</f>
        <v>5.153225806451613</v>
      </c>
      <c r="W40">
        <f>O40/MAX(O:O)*PUN_D</f>
        <v>0.70941558441558439</v>
      </c>
      <c r="X40">
        <f>SUM(Z40:AC40)</f>
        <v>7.0719322832781311</v>
      </c>
      <c r="Y40">
        <f>X40/DEF_D*10</f>
        <v>7.857702536975701</v>
      </c>
      <c r="Z40">
        <f>(0.7*(HIT_D*DEF_D))+(P40/(MAX(P:P))*(0.3*(HIT_D*DEF_D)))</f>
        <v>1.4282236591860022</v>
      </c>
      <c r="AA40">
        <f>(0.7*(BkS_D*DEF_D))+(Q40/(MAX(Q:Q))*(0.3*(BkS_D*DEF_D)))</f>
        <v>2.0169135527049638</v>
      </c>
      <c r="AB40">
        <f>(0.7*(TkA_D*DEF_D))+(R40/(MAX(R:R))*(0.3*(TkA_D*DEF_D)))</f>
        <v>1.5126800472255018</v>
      </c>
      <c r="AC40">
        <f>(0.7*(SH_D*DEF_D))+(S40/(MAX(S:S))*(0.3*(SH_D*DEF_D)))</f>
        <v>2.1141150241616637</v>
      </c>
    </row>
    <row r="41" spans="1:29" x14ac:dyDescent="0.25">
      <c r="A41" s="9">
        <v>39</v>
      </c>
      <c r="B41" s="29" t="s">
        <v>161</v>
      </c>
      <c r="C41" s="29" t="s">
        <v>33</v>
      </c>
      <c r="D41" s="29" t="s">
        <v>322</v>
      </c>
      <c r="E41" s="29" t="s">
        <v>4</v>
      </c>
      <c r="F41">
        <v>69</v>
      </c>
      <c r="G41">
        <v>31</v>
      </c>
      <c r="H41">
        <v>34</v>
      </c>
      <c r="I41">
        <v>93</v>
      </c>
      <c r="J41">
        <v>97</v>
      </c>
      <c r="K41">
        <v>24</v>
      </c>
      <c r="L41">
        <v>9844</v>
      </c>
      <c r="M41">
        <v>1569</v>
      </c>
      <c r="N41">
        <f>G41*82/F41</f>
        <v>36.840579710144929</v>
      </c>
      <c r="O41">
        <f>H41*82/F41</f>
        <v>40.405797101449274</v>
      </c>
      <c r="P41">
        <f>I41*82/F41</f>
        <v>110.52173913043478</v>
      </c>
      <c r="Q41">
        <f>J41*82/F41</f>
        <v>115.27536231884058</v>
      </c>
      <c r="R41">
        <f>K41*82/F41</f>
        <v>28.521739130434781</v>
      </c>
      <c r="S41">
        <f>L41*82/F41</f>
        <v>11698.666666666666</v>
      </c>
      <c r="U41" s="10">
        <f>SUM(V41:X41)</f>
        <v>12.902590902738126</v>
      </c>
      <c r="V41">
        <f>N41/MAX(N:N)*OFF_D</f>
        <v>4.6304347826086962</v>
      </c>
      <c r="W41">
        <f>O41/MAX(O:O)*PUN_D</f>
        <v>0.6071428571428571</v>
      </c>
      <c r="X41">
        <f>SUM(Z41:AC41)</f>
        <v>7.6650132629865739</v>
      </c>
      <c r="Y41">
        <f>X41/DEF_D*10</f>
        <v>8.5166814033184153</v>
      </c>
      <c r="Z41">
        <f>(0.7*(HIT_D*DEF_D))+(P41/(MAX(P:P))*(0.3*(HIT_D*DEF_D)))</f>
        <v>1.4518537384027652</v>
      </c>
      <c r="AA41">
        <f>(0.7*(BkS_D*DEF_D))+(Q41/(MAX(Q:Q))*(0.3*(BkS_D*DEF_D)))</f>
        <v>2.0970984262469994</v>
      </c>
      <c r="AB41">
        <f>(0.7*(TkA_D*DEF_D))+(R41/(MAX(R:R))*(0.3*(TkA_D*DEF_D)))</f>
        <v>1.4600225861095426</v>
      </c>
      <c r="AC41">
        <f>(0.7*(SH_D*DEF_D))+(S41/(MAX(S:S))*(0.3*(SH_D*DEF_D)))</f>
        <v>2.6560385122272665</v>
      </c>
    </row>
    <row r="42" spans="1:29" x14ac:dyDescent="0.25">
      <c r="A42" s="9">
        <v>40</v>
      </c>
      <c r="B42" s="29" t="s">
        <v>91</v>
      </c>
      <c r="C42" s="29" t="s">
        <v>36</v>
      </c>
      <c r="D42" s="29" t="s">
        <v>322</v>
      </c>
      <c r="E42" s="29" t="s">
        <v>4</v>
      </c>
      <c r="F42">
        <v>80</v>
      </c>
      <c r="G42">
        <v>42</v>
      </c>
      <c r="H42">
        <v>20</v>
      </c>
      <c r="I42">
        <v>95</v>
      </c>
      <c r="J42">
        <v>104</v>
      </c>
      <c r="K42">
        <v>21</v>
      </c>
      <c r="L42">
        <v>3292</v>
      </c>
      <c r="M42">
        <v>1794</v>
      </c>
      <c r="N42">
        <f>G42*82/F42</f>
        <v>43.05</v>
      </c>
      <c r="O42">
        <f>H42*82/F42</f>
        <v>20.5</v>
      </c>
      <c r="P42">
        <f>I42*82/F42</f>
        <v>97.375</v>
      </c>
      <c r="Q42">
        <f>J42*82/F42</f>
        <v>106.6</v>
      </c>
      <c r="R42">
        <f>K42*82/F42</f>
        <v>21.524999999999999</v>
      </c>
      <c r="S42">
        <f>L42*82/F42</f>
        <v>3374.3</v>
      </c>
      <c r="U42" s="10">
        <f>SUM(V42:X42)</f>
        <v>12.871636600942434</v>
      </c>
      <c r="V42">
        <f>N42/MAX(N:N)*OFF_D</f>
        <v>5.4108870967741938</v>
      </c>
      <c r="W42">
        <f>O42/MAX(O:O)*PUN_D</f>
        <v>0.3080357142857143</v>
      </c>
      <c r="X42">
        <f>SUM(Z42:AC42)</f>
        <v>7.1527137898825268</v>
      </c>
      <c r="Y42">
        <f>X42/DEF_D*10</f>
        <v>7.9474597665361415</v>
      </c>
      <c r="Z42">
        <f>(0.7*(HIT_D*DEF_D))+(P42/(MAX(P:P))*(0.3*(HIT_D*DEF_D)))</f>
        <v>1.4290324267782426</v>
      </c>
      <c r="AA42">
        <f>(0.7*(BkS_D*DEF_D))+(Q42/(MAX(Q:Q))*(0.3*(BkS_D*DEF_D)))</f>
        <v>2.0672889570552146</v>
      </c>
      <c r="AB42">
        <f>(0.7*(TkA_D*DEF_D))+(R42/(MAX(R:R))*(0.3*(TkA_D*DEF_D)))</f>
        <v>1.4109545454545454</v>
      </c>
      <c r="AC42">
        <f>(0.7*(SH_D*DEF_D))+(S42/(MAX(S:S))*(0.3*(SH_D*DEF_D)))</f>
        <v>2.2454378605945235</v>
      </c>
    </row>
    <row r="43" spans="1:29" x14ac:dyDescent="0.25">
      <c r="A43" s="9">
        <v>41</v>
      </c>
      <c r="B43" s="29" t="s">
        <v>130</v>
      </c>
      <c r="C43" s="29" t="s">
        <v>33</v>
      </c>
      <c r="D43" s="29" t="s">
        <v>322</v>
      </c>
      <c r="E43" s="29" t="s">
        <v>4</v>
      </c>
      <c r="F43">
        <v>81</v>
      </c>
      <c r="G43">
        <v>34</v>
      </c>
      <c r="H43">
        <v>46</v>
      </c>
      <c r="I43">
        <v>75</v>
      </c>
      <c r="J43">
        <v>117</v>
      </c>
      <c r="K43">
        <v>38</v>
      </c>
      <c r="L43">
        <v>14028</v>
      </c>
      <c r="M43">
        <v>1910</v>
      </c>
      <c r="N43">
        <f>G43*82/F43</f>
        <v>34.419753086419753</v>
      </c>
      <c r="O43">
        <f>H43*82/F43</f>
        <v>46.567901234567898</v>
      </c>
      <c r="P43">
        <f>I43*82/F43</f>
        <v>75.925925925925924</v>
      </c>
      <c r="Q43">
        <f>J43*82/F43</f>
        <v>118.44444444444444</v>
      </c>
      <c r="R43">
        <f>K43*82/F43</f>
        <v>38.469135802469133</v>
      </c>
      <c r="S43">
        <f>L43*82/F43</f>
        <v>14201.185185185184</v>
      </c>
      <c r="U43" s="10">
        <f>SUM(V43:X43)</f>
        <v>12.834946385997259</v>
      </c>
      <c r="V43">
        <f>N43/MAX(N:N)*OFF_D</f>
        <v>4.3261648745519716</v>
      </c>
      <c r="W43">
        <f>O43/MAX(O:O)*PUN_D</f>
        <v>0.69973544973544977</v>
      </c>
      <c r="X43">
        <f>SUM(Z43:AC43)</f>
        <v>7.8090460617098367</v>
      </c>
      <c r="Y43">
        <f>X43/DEF_D*10</f>
        <v>8.6767178463442622</v>
      </c>
      <c r="Z43">
        <f>(0.7*(HIT_D*DEF_D))+(P43/(MAX(P:P))*(0.3*(HIT_D*DEF_D)))</f>
        <v>1.3917991631799163</v>
      </c>
      <c r="AA43">
        <f>(0.7*(BkS_D*DEF_D))+(Q43/(MAX(Q:Q))*(0.3*(BkS_D*DEF_D)))</f>
        <v>2.1079877300613497</v>
      </c>
      <c r="AB43">
        <f>(0.7*(TkA_D*DEF_D))+(R43/(MAX(R:R))*(0.3*(TkA_D*DEF_D)))</f>
        <v>1.5297835497835499</v>
      </c>
      <c r="AC43">
        <f>(0.7*(SH_D*DEF_D))+(S43/(MAX(S:S))*(0.3*(SH_D*DEF_D)))</f>
        <v>2.7794756186850202</v>
      </c>
    </row>
    <row r="44" spans="1:29" x14ac:dyDescent="0.25">
      <c r="A44" s="9">
        <v>42</v>
      </c>
      <c r="B44" s="29" t="s">
        <v>111</v>
      </c>
      <c r="C44" s="29" t="s">
        <v>42</v>
      </c>
      <c r="D44" s="29" t="s">
        <v>322</v>
      </c>
      <c r="E44" s="29" t="s">
        <v>4</v>
      </c>
      <c r="F44">
        <v>68</v>
      </c>
      <c r="G44">
        <v>29</v>
      </c>
      <c r="H44">
        <v>36</v>
      </c>
      <c r="I44">
        <v>117</v>
      </c>
      <c r="J44">
        <v>98</v>
      </c>
      <c r="K44">
        <v>18</v>
      </c>
      <c r="L44">
        <v>11099</v>
      </c>
      <c r="M44">
        <v>1537</v>
      </c>
      <c r="N44">
        <f>G44*82/F44</f>
        <v>34.970588235294116</v>
      </c>
      <c r="O44">
        <f>H44*82/F44</f>
        <v>43.411764705882355</v>
      </c>
      <c r="P44">
        <f>I44*82/F44</f>
        <v>141.08823529411765</v>
      </c>
      <c r="Q44">
        <f>J44*82/F44</f>
        <v>118.17647058823529</v>
      </c>
      <c r="R44">
        <f>K44*82/F44</f>
        <v>21.705882352941178</v>
      </c>
      <c r="S44">
        <f>L44*82/F44</f>
        <v>13384.088235294117</v>
      </c>
      <c r="U44" s="10">
        <f>SUM(V44:X44)</f>
        <v>12.81108546487188</v>
      </c>
      <c r="V44">
        <f>N44/MAX(N:N)*OFF_D</f>
        <v>4.3953984819734346</v>
      </c>
      <c r="W44">
        <f>O44/MAX(O:O)*PUN_D</f>
        <v>0.65231092436974791</v>
      </c>
      <c r="X44">
        <f>SUM(Z44:AC44)</f>
        <v>7.7633760585286975</v>
      </c>
      <c r="Y44">
        <f>X44/DEF_D*10</f>
        <v>8.62597339836522</v>
      </c>
      <c r="Z44">
        <f>(0.7*(HIT_D*DEF_D))+(P44/(MAX(P:P))*(0.3*(HIT_D*DEF_D)))</f>
        <v>1.5049138567560916</v>
      </c>
      <c r="AA44">
        <f>(0.7*(BkS_D*DEF_D))+(Q44/(MAX(Q:Q))*(0.3*(BkS_D*DEF_D)))</f>
        <v>2.1070669433417537</v>
      </c>
      <c r="AB44">
        <f>(0.7*(TkA_D*DEF_D))+(R44/(MAX(R:R))*(0.3*(TkA_D*DEF_D)))</f>
        <v>1.4122230710466004</v>
      </c>
      <c r="AC44">
        <f>(0.7*(SH_D*DEF_D))+(S44/(MAX(S:S))*(0.3*(SH_D*DEF_D)))</f>
        <v>2.7391721873842525</v>
      </c>
    </row>
    <row r="45" spans="1:29" x14ac:dyDescent="0.25">
      <c r="A45" s="9">
        <v>43</v>
      </c>
      <c r="B45" s="29" t="s">
        <v>171</v>
      </c>
      <c r="C45" s="29" t="s">
        <v>33</v>
      </c>
      <c r="D45" s="29" t="s">
        <v>322</v>
      </c>
      <c r="E45" s="29" t="s">
        <v>4</v>
      </c>
      <c r="F45">
        <v>72</v>
      </c>
      <c r="G45">
        <v>32</v>
      </c>
      <c r="H45">
        <v>40</v>
      </c>
      <c r="I45">
        <v>92</v>
      </c>
      <c r="J45">
        <v>105</v>
      </c>
      <c r="K45">
        <v>18</v>
      </c>
      <c r="L45">
        <v>7458</v>
      </c>
      <c r="M45">
        <v>1613</v>
      </c>
      <c r="N45">
        <f>G45*82/F45</f>
        <v>36.444444444444443</v>
      </c>
      <c r="O45">
        <f>H45*82/F45</f>
        <v>45.555555555555557</v>
      </c>
      <c r="P45">
        <f>I45*82/F45</f>
        <v>104.77777777777777</v>
      </c>
      <c r="Q45">
        <f>J45*82/F45</f>
        <v>119.58333333333333</v>
      </c>
      <c r="R45">
        <f>K45*82/F45</f>
        <v>20.5</v>
      </c>
      <c r="S45">
        <f>L45*82/F45</f>
        <v>8493.8333333333339</v>
      </c>
      <c r="U45" s="10">
        <f>SUM(V45:X45)</f>
        <v>12.720678744123383</v>
      </c>
      <c r="V45">
        <f>N45/MAX(N:N)*OFF_D</f>
        <v>4.580645161290323</v>
      </c>
      <c r="W45">
        <f>O45/MAX(O:O)*PUN_D</f>
        <v>0.68452380952380953</v>
      </c>
      <c r="X45">
        <f>SUM(Z45:AC45)</f>
        <v>7.4555097733092506</v>
      </c>
      <c r="Y45">
        <f>X45/DEF_D*10</f>
        <v>8.2838997481213887</v>
      </c>
      <c r="Z45">
        <f>(0.7*(HIT_D*DEF_D))+(P45/(MAX(P:P))*(0.3*(HIT_D*DEF_D)))</f>
        <v>1.4418828451882846</v>
      </c>
      <c r="AA45">
        <f>(0.7*(BkS_D*DEF_D))+(Q45/(MAX(Q:Q))*(0.3*(BkS_D*DEF_D)))</f>
        <v>2.1119010736196318</v>
      </c>
      <c r="AB45">
        <f>(0.7*(TkA_D*DEF_D))+(R45/(MAX(R:R))*(0.3*(TkA_D*DEF_D)))</f>
        <v>1.4037662337662338</v>
      </c>
      <c r="AC45">
        <f>(0.7*(SH_D*DEF_D))+(S45/(MAX(S:S))*(0.3*(SH_D*DEF_D)))</f>
        <v>2.4979596207351005</v>
      </c>
    </row>
    <row r="46" spans="1:29" x14ac:dyDescent="0.25">
      <c r="A46" s="9">
        <v>44</v>
      </c>
      <c r="B46" s="29" t="s">
        <v>108</v>
      </c>
      <c r="C46" s="29" t="s">
        <v>42</v>
      </c>
      <c r="D46" s="29" t="s">
        <v>322</v>
      </c>
      <c r="E46" s="29" t="s">
        <v>4</v>
      </c>
      <c r="F46">
        <v>78</v>
      </c>
      <c r="G46">
        <v>35</v>
      </c>
      <c r="H46">
        <v>26</v>
      </c>
      <c r="I46">
        <v>114</v>
      </c>
      <c r="J46">
        <v>154</v>
      </c>
      <c r="K46">
        <v>16</v>
      </c>
      <c r="L46">
        <v>8984</v>
      </c>
      <c r="M46">
        <v>1816</v>
      </c>
      <c r="N46">
        <f>G46*82/F46</f>
        <v>36.794871794871796</v>
      </c>
      <c r="O46">
        <f>H46*82/F46</f>
        <v>27.333333333333332</v>
      </c>
      <c r="P46">
        <f>I46*82/F46</f>
        <v>119.84615384615384</v>
      </c>
      <c r="Q46">
        <f>J46*82/F46</f>
        <v>161.89743589743588</v>
      </c>
      <c r="R46">
        <f>K46*82/F46</f>
        <v>16.820512820512821</v>
      </c>
      <c r="S46">
        <f>L46*82/F46</f>
        <v>9444.7179487179492</v>
      </c>
      <c r="U46" s="10">
        <f>SUM(V46:X46)</f>
        <v>12.683565046971191</v>
      </c>
      <c r="V46">
        <f>N46/MAX(N:N)*OFF_D</f>
        <v>4.6246898263027303</v>
      </c>
      <c r="W46">
        <f>O46/MAX(O:O)*PUN_D</f>
        <v>0.4107142857142857</v>
      </c>
      <c r="X46">
        <f>SUM(Z46:AC46)</f>
        <v>7.6481609349541753</v>
      </c>
      <c r="Y46">
        <f>X46/DEF_D*10</f>
        <v>8.4979565943935285</v>
      </c>
      <c r="Z46">
        <f>(0.7*(HIT_D*DEF_D))+(P46/(MAX(P:P))*(0.3*(HIT_D*DEF_D)))</f>
        <v>1.468039909880914</v>
      </c>
      <c r="AA46">
        <f>(0.7*(BkS_D*DEF_D))+(Q46/(MAX(Q:Q))*(0.3*(BkS_D*DEF_D)))</f>
        <v>2.257296838131194</v>
      </c>
      <c r="AB46">
        <f>(0.7*(TkA_D*DEF_D))+(R46/(MAX(R:R))*(0.3*(TkA_D*DEF_D)))</f>
        <v>1.3779620379620381</v>
      </c>
      <c r="AC46">
        <f>(0.7*(SH_D*DEF_D))+(S46/(MAX(S:S))*(0.3*(SH_D*DEF_D)))</f>
        <v>2.5448621489800289</v>
      </c>
    </row>
    <row r="47" spans="1:29" x14ac:dyDescent="0.25">
      <c r="A47" s="9">
        <v>45</v>
      </c>
      <c r="B47" s="29" t="s">
        <v>309</v>
      </c>
      <c r="C47" s="29" t="s">
        <v>31</v>
      </c>
      <c r="D47" s="29" t="s">
        <v>322</v>
      </c>
      <c r="E47" s="29" t="s">
        <v>4</v>
      </c>
      <c r="F47">
        <v>79</v>
      </c>
      <c r="G47">
        <v>40</v>
      </c>
      <c r="H47">
        <v>38</v>
      </c>
      <c r="I47">
        <v>90</v>
      </c>
      <c r="J47">
        <v>64</v>
      </c>
      <c r="K47">
        <v>21</v>
      </c>
      <c r="L47">
        <v>68</v>
      </c>
      <c r="M47">
        <v>1213</v>
      </c>
      <c r="N47">
        <f>G47*82/F47</f>
        <v>41.518987341772153</v>
      </c>
      <c r="O47">
        <f>H47*82/F47</f>
        <v>39.443037974683541</v>
      </c>
      <c r="P47">
        <f>I47*82/F47</f>
        <v>93.417721518987335</v>
      </c>
      <c r="Q47">
        <f>J47*82/F47</f>
        <v>66.430379746835442</v>
      </c>
      <c r="R47">
        <f>K47*82/F47</f>
        <v>21.797468354430379</v>
      </c>
      <c r="S47">
        <f>L47*82/F47</f>
        <v>70.582278481012665</v>
      </c>
      <c r="U47" s="10">
        <f>SUM(V47:X47)</f>
        <v>12.657904551258957</v>
      </c>
      <c r="V47">
        <f>N47/MAX(N:N)*OFF_D</f>
        <v>5.2184565128623932</v>
      </c>
      <c r="W47">
        <f>O47/MAX(O:O)*PUN_D</f>
        <v>0.59267631103074137</v>
      </c>
      <c r="X47">
        <f>SUM(Z47:AC47)</f>
        <v>6.8467717273658222</v>
      </c>
      <c r="Y47">
        <f>X47/DEF_D*10</f>
        <v>7.6075241415175796</v>
      </c>
      <c r="Z47">
        <f>(0.7*(HIT_D*DEF_D))+(P47/(MAX(P:P))*(0.3*(HIT_D*DEF_D)))</f>
        <v>1.4221630210264287</v>
      </c>
      <c r="AA47">
        <f>(0.7*(BkS_D*DEF_D))+(Q47/(MAX(Q:Q))*(0.3*(BkS_D*DEF_D)))</f>
        <v>1.9292618622349926</v>
      </c>
      <c r="AB47">
        <f>(0.7*(TkA_D*DEF_D))+(R47/(MAX(R:R))*(0.3*(TkA_D*DEF_D)))</f>
        <v>1.4128653624856158</v>
      </c>
      <c r="AC47">
        <f>(0.7*(SH_D*DEF_D))+(S47/(MAX(S:S))*(0.3*(SH_D*DEF_D)))</f>
        <v>2.0824814816187853</v>
      </c>
    </row>
    <row r="48" spans="1:29" x14ac:dyDescent="0.25">
      <c r="A48" s="9">
        <v>46</v>
      </c>
      <c r="B48" s="29" t="s">
        <v>93</v>
      </c>
      <c r="C48" s="29" t="s">
        <v>42</v>
      </c>
      <c r="D48" s="29" t="s">
        <v>322</v>
      </c>
      <c r="E48" s="29" t="s">
        <v>4</v>
      </c>
      <c r="F48">
        <v>73</v>
      </c>
      <c r="G48">
        <v>24</v>
      </c>
      <c r="H48">
        <v>60</v>
      </c>
      <c r="I48">
        <v>141</v>
      </c>
      <c r="J48">
        <v>118</v>
      </c>
      <c r="K48">
        <v>42</v>
      </c>
      <c r="L48">
        <v>15985</v>
      </c>
      <c r="M48">
        <v>1672</v>
      </c>
      <c r="N48">
        <f>G48*82/F48</f>
        <v>26.958904109589042</v>
      </c>
      <c r="O48">
        <f>H48*82/F48</f>
        <v>67.397260273972606</v>
      </c>
      <c r="P48">
        <f>I48*82/F48</f>
        <v>158.38356164383561</v>
      </c>
      <c r="Q48">
        <f>J48*82/F48</f>
        <v>132.54794520547946</v>
      </c>
      <c r="R48">
        <f>K48*82/F48</f>
        <v>47.178082191780824</v>
      </c>
      <c r="S48">
        <f>L48*82/F48</f>
        <v>17955.753424657534</v>
      </c>
      <c r="U48" s="10">
        <f>SUM(V48:X48)</f>
        <v>12.648057676935201</v>
      </c>
      <c r="V48">
        <f>N48/MAX(N:N)*OFF_D</f>
        <v>3.3884224480777734</v>
      </c>
      <c r="W48">
        <f>O48/MAX(O:O)*PUN_D</f>
        <v>1.0127201565557731</v>
      </c>
      <c r="X48">
        <f>SUM(Z48:AC48)</f>
        <v>8.246915072301654</v>
      </c>
      <c r="Y48">
        <f>X48/DEF_D*10</f>
        <v>9.1632389692240608</v>
      </c>
      <c r="Z48">
        <f>(0.7*(HIT_D*DEF_D))+(P48/(MAX(P:P))*(0.3*(HIT_D*DEF_D)))</f>
        <v>1.5349366653292829</v>
      </c>
      <c r="AA48">
        <f>(0.7*(BkS_D*DEF_D))+(Q48/(MAX(Q:Q))*(0.3*(BkS_D*DEF_D)))</f>
        <v>2.1564488612488444</v>
      </c>
      <c r="AB48">
        <f>(0.7*(TkA_D*DEF_D))+(R48/(MAX(R:R))*(0.3*(TkA_D*DEF_D)))</f>
        <v>1.5908592777085928</v>
      </c>
      <c r="AC48">
        <f>(0.7*(SH_D*DEF_D))+(S48/(MAX(S:S))*(0.3*(SH_D*DEF_D)))</f>
        <v>2.9646702680149328</v>
      </c>
    </row>
    <row r="49" spans="1:29" x14ac:dyDescent="0.25">
      <c r="A49" s="9">
        <v>47</v>
      </c>
      <c r="B49" s="29" t="s">
        <v>128</v>
      </c>
      <c r="C49" s="29" t="s">
        <v>38</v>
      </c>
      <c r="D49" s="29" t="s">
        <v>322</v>
      </c>
      <c r="E49" s="29" t="s">
        <v>4</v>
      </c>
      <c r="F49">
        <v>76</v>
      </c>
      <c r="G49">
        <v>31</v>
      </c>
      <c r="H49">
        <v>48</v>
      </c>
      <c r="I49">
        <v>128</v>
      </c>
      <c r="J49">
        <v>90</v>
      </c>
      <c r="K49">
        <v>63</v>
      </c>
      <c r="L49">
        <v>2455</v>
      </c>
      <c r="M49">
        <v>1692</v>
      </c>
      <c r="N49">
        <f>G49*82/F49</f>
        <v>33.44736842105263</v>
      </c>
      <c r="O49">
        <f>H49*82/F49</f>
        <v>51.789473684210527</v>
      </c>
      <c r="P49">
        <f>I49*82/F49</f>
        <v>138.10526315789474</v>
      </c>
      <c r="Q49">
        <f>J49*82/F49</f>
        <v>97.10526315789474</v>
      </c>
      <c r="R49">
        <f>K49*82/F49</f>
        <v>67.973684210526315</v>
      </c>
      <c r="S49">
        <f>L49*82/F49</f>
        <v>2648.8157894736842</v>
      </c>
      <c r="U49" s="10">
        <f>SUM(V49:X49)</f>
        <v>12.462894434062047</v>
      </c>
      <c r="V49">
        <f>N49/MAX(N:N)*OFF_D</f>
        <v>4.2039473684210531</v>
      </c>
      <c r="W49">
        <f>O49/MAX(O:O)*PUN_D</f>
        <v>0.77819548872180455</v>
      </c>
      <c r="X49">
        <f>SUM(Z49:AC49)</f>
        <v>7.4807515769191895</v>
      </c>
      <c r="Y49">
        <f>X49/DEF_D*10</f>
        <v>8.3119461965768764</v>
      </c>
      <c r="Z49">
        <f>(0.7*(HIT_D*DEF_D))+(P49/(MAX(P:P))*(0.3*(HIT_D*DEF_D)))</f>
        <v>1.4997357410262058</v>
      </c>
      <c r="AA49">
        <f>(0.7*(BkS_D*DEF_D))+(Q49/(MAX(Q:Q))*(0.3*(BkS_D*DEF_D)))</f>
        <v>2.0346640297061676</v>
      </c>
      <c r="AB49">
        <f>(0.7*(TkA_D*DEF_D))+(R49/(MAX(R:R))*(0.3*(TkA_D*DEF_D)))</f>
        <v>1.7366985645933015</v>
      </c>
      <c r="AC49">
        <f>(0.7*(SH_D*DEF_D))+(S49/(MAX(S:S))*(0.3*(SH_D*DEF_D)))</f>
        <v>2.209653241593514</v>
      </c>
    </row>
    <row r="50" spans="1:29" x14ac:dyDescent="0.25">
      <c r="A50" s="9">
        <v>48</v>
      </c>
      <c r="B50" s="29" t="s">
        <v>114</v>
      </c>
      <c r="C50" s="29" t="s">
        <v>31</v>
      </c>
      <c r="D50" s="29" t="s">
        <v>322</v>
      </c>
      <c r="E50" s="29" t="s">
        <v>4</v>
      </c>
      <c r="F50">
        <v>73</v>
      </c>
      <c r="G50">
        <v>32</v>
      </c>
      <c r="H50">
        <v>18</v>
      </c>
      <c r="I50">
        <v>24</v>
      </c>
      <c r="J50">
        <v>99</v>
      </c>
      <c r="K50">
        <v>48</v>
      </c>
      <c r="L50">
        <v>9162</v>
      </c>
      <c r="M50">
        <v>1729</v>
      </c>
      <c r="N50">
        <f>G50*82/F50</f>
        <v>35.945205479452056</v>
      </c>
      <c r="O50">
        <f>H50*82/F50</f>
        <v>20.219178082191782</v>
      </c>
      <c r="P50">
        <f>I50*82/F50</f>
        <v>26.958904109589042</v>
      </c>
      <c r="Q50">
        <f>J50*82/F50</f>
        <v>111.20547945205479</v>
      </c>
      <c r="R50">
        <f>K50*82/F50</f>
        <v>53.917808219178085</v>
      </c>
      <c r="S50">
        <f>L50*82/F50</f>
        <v>10291.561643835616</v>
      </c>
      <c r="U50" s="10">
        <f>SUM(V50:X50)</f>
        <v>12.436381981610328</v>
      </c>
      <c r="V50">
        <f>N50/MAX(N:N)*OFF_D</f>
        <v>4.5178965974370309</v>
      </c>
      <c r="W50">
        <f>O50/MAX(O:O)*PUN_D</f>
        <v>0.30381604696673192</v>
      </c>
      <c r="X50">
        <f>SUM(Z50:AC50)</f>
        <v>7.6146693372065641</v>
      </c>
      <c r="Y50">
        <f>X50/DEF_D*10</f>
        <v>8.4607437080072927</v>
      </c>
      <c r="Z50">
        <f>(0.7*(HIT_D*DEF_D))+(P50/(MAX(P:P))*(0.3*(HIT_D*DEF_D)))</f>
        <v>1.3067977302688141</v>
      </c>
      <c r="AA50">
        <f>(0.7*(BkS_D*DEF_D))+(Q50/(MAX(Q:Q))*(0.3*(BkS_D*DEF_D)))</f>
        <v>2.083113875115556</v>
      </c>
      <c r="AB50">
        <f>(0.7*(TkA_D*DEF_D))+(R50/(MAX(R:R))*(0.3*(TkA_D*DEF_D)))</f>
        <v>1.6381248888098203</v>
      </c>
      <c r="AC50">
        <f>(0.7*(SH_D*DEF_D))+(S50/(MAX(S:S))*(0.3*(SH_D*DEF_D)))</f>
        <v>2.5866328430123748</v>
      </c>
    </row>
    <row r="51" spans="1:29" x14ac:dyDescent="0.25">
      <c r="A51" s="9">
        <v>49</v>
      </c>
      <c r="B51" s="29" t="s">
        <v>254</v>
      </c>
      <c r="C51" s="29" t="s">
        <v>31</v>
      </c>
      <c r="D51" s="29" t="s">
        <v>322</v>
      </c>
      <c r="E51" s="29" t="s">
        <v>4</v>
      </c>
      <c r="F51">
        <v>82</v>
      </c>
      <c r="G51">
        <v>35</v>
      </c>
      <c r="H51">
        <v>13</v>
      </c>
      <c r="I51">
        <v>120</v>
      </c>
      <c r="J51">
        <v>141</v>
      </c>
      <c r="K51">
        <v>54</v>
      </c>
      <c r="L51">
        <v>9369</v>
      </c>
      <c r="M51">
        <v>1854</v>
      </c>
      <c r="N51">
        <f>G51*82/F51</f>
        <v>35</v>
      </c>
      <c r="O51">
        <f>H51*82/F51</f>
        <v>13</v>
      </c>
      <c r="P51">
        <f>I51*82/F51</f>
        <v>120</v>
      </c>
      <c r="Q51">
        <f>J51*82/F51</f>
        <v>141</v>
      </c>
      <c r="R51">
        <f>K51*82/F51</f>
        <v>54</v>
      </c>
      <c r="S51">
        <f>L51*82/F51</f>
        <v>9369</v>
      </c>
      <c r="U51" s="10">
        <f>SUM(V51:X51)</f>
        <v>12.428061562326059</v>
      </c>
      <c r="V51">
        <f>N51/MAX(N:N)*OFF_D</f>
        <v>4.3990952006294259</v>
      </c>
      <c r="W51">
        <f>O51/MAX(O:O)*PUN_D</f>
        <v>0.19533972125435542</v>
      </c>
      <c r="X51">
        <f>SUM(Z51:AC51)</f>
        <v>7.8336266404422776</v>
      </c>
      <c r="Y51">
        <f>X51/DEF_D*10</f>
        <v>8.7040296004914204</v>
      </c>
      <c r="Z51">
        <f>(0.7*(HIT_D*DEF_D))+(P51/(MAX(P:P))*(0.3*(HIT_D*DEF_D)))</f>
        <v>1.4683069700989897</v>
      </c>
      <c r="AA51">
        <f>(0.7*(BkS_D*DEF_D))+(Q51/(MAX(Q:Q))*(0.3*(BkS_D*DEF_D)))</f>
        <v>2.1854910219961097</v>
      </c>
      <c r="AB51">
        <f>(0.7*(TkA_D*DEF_D))+(R51/(MAX(R:R))*(0.3*(TkA_D*DEF_D)))</f>
        <v>1.6387012987012988</v>
      </c>
      <c r="AC51">
        <f>(0.7*(SH_D*DEF_D))+(S51/(MAX(S:S))*(0.3*(SH_D*DEF_D)))</f>
        <v>2.5411273496458793</v>
      </c>
    </row>
    <row r="52" spans="1:29" x14ac:dyDescent="0.25">
      <c r="A52" s="9">
        <v>50</v>
      </c>
      <c r="B52" s="29" t="s">
        <v>333</v>
      </c>
      <c r="C52" s="29" t="s">
        <v>42</v>
      </c>
      <c r="D52" s="29" t="s">
        <v>322</v>
      </c>
      <c r="E52" s="29" t="s">
        <v>4</v>
      </c>
      <c r="F52">
        <v>81</v>
      </c>
      <c r="G52">
        <v>44</v>
      </c>
      <c r="H52">
        <v>8</v>
      </c>
      <c r="I52">
        <v>21</v>
      </c>
      <c r="J52">
        <v>62</v>
      </c>
      <c r="K52">
        <v>20</v>
      </c>
      <c r="L52">
        <v>240</v>
      </c>
      <c r="M52">
        <v>1301</v>
      </c>
      <c r="N52">
        <f>G52*82/F52</f>
        <v>44.543209876543209</v>
      </c>
      <c r="O52">
        <f>H52*82/F52</f>
        <v>8.0987654320987659</v>
      </c>
      <c r="P52">
        <f>I52*82/F52</f>
        <v>21.25925925925926</v>
      </c>
      <c r="Q52">
        <f>J52*82/F52</f>
        <v>62.76543209876543</v>
      </c>
      <c r="R52">
        <f>K52*82/F52</f>
        <v>20.246913580246915</v>
      </c>
      <c r="S52">
        <f>L52*82/F52</f>
        <v>242.96296296296296</v>
      </c>
      <c r="U52" s="10">
        <f>SUM(V52:X52)</f>
        <v>12.426807434367996</v>
      </c>
      <c r="V52">
        <f>N52/MAX(N:N)*OFF_D</f>
        <v>5.5985663082437283</v>
      </c>
      <c r="W52">
        <f>O52/MAX(O:O)*PUN_D</f>
        <v>0.1216931216931217</v>
      </c>
      <c r="X52">
        <f>SUM(Z52:AC52)</f>
        <v>6.7065480044311458</v>
      </c>
      <c r="Y52">
        <f>X52/DEF_D*10</f>
        <v>7.4517200049234953</v>
      </c>
      <c r="Z52">
        <f>(0.7*(HIT_D*DEF_D))+(P52/(MAX(P:P))*(0.3*(HIT_D*DEF_D)))</f>
        <v>1.2969037656903766</v>
      </c>
      <c r="AA52">
        <f>(0.7*(BkS_D*DEF_D))+(Q52/(MAX(Q:Q))*(0.3*(BkS_D*DEF_D)))</f>
        <v>1.9166687116564418</v>
      </c>
      <c r="AB52">
        <f>(0.7*(TkA_D*DEF_D))+(R52/(MAX(R:R))*(0.3*(TkA_D*DEF_D)))</f>
        <v>1.4019913419913421</v>
      </c>
      <c r="AC52">
        <f>(0.7*(SH_D*DEF_D))+(S52/(MAX(S:S))*(0.3*(SH_D*DEF_D)))</f>
        <v>2.090984185092986</v>
      </c>
    </row>
    <row r="53" spans="1:29" x14ac:dyDescent="0.25">
      <c r="A53" s="9">
        <v>51</v>
      </c>
      <c r="B53" s="29" t="s">
        <v>280</v>
      </c>
      <c r="C53" s="29" t="s">
        <v>38</v>
      </c>
      <c r="D53" s="29" t="s">
        <v>322</v>
      </c>
      <c r="E53" s="29" t="s">
        <v>4</v>
      </c>
      <c r="F53">
        <v>77</v>
      </c>
      <c r="G53">
        <v>37</v>
      </c>
      <c r="H53">
        <v>16</v>
      </c>
      <c r="I53">
        <v>58</v>
      </c>
      <c r="J53">
        <v>92</v>
      </c>
      <c r="K53">
        <v>32</v>
      </c>
      <c r="L53">
        <v>3519</v>
      </c>
      <c r="M53">
        <v>1738</v>
      </c>
      <c r="N53">
        <f>G53*82/F53</f>
        <v>39.402597402597401</v>
      </c>
      <c r="O53">
        <f>H53*82/F53</f>
        <v>17.038961038961038</v>
      </c>
      <c r="P53">
        <f>I53*82/F53</f>
        <v>61.766233766233768</v>
      </c>
      <c r="Q53">
        <f>J53*82/F53</f>
        <v>97.974025974025977</v>
      </c>
      <c r="R53">
        <f>K53*82/F53</f>
        <v>34.077922077922075</v>
      </c>
      <c r="S53">
        <f>L53*82/F53</f>
        <v>3747.5064935064934</v>
      </c>
      <c r="U53" s="10">
        <f>SUM(V53:X53)</f>
        <v>12.376183478616007</v>
      </c>
      <c r="V53">
        <f>N53/MAX(N:N)*OFF_D</f>
        <v>4.9524507750314202</v>
      </c>
      <c r="W53">
        <f>O53/MAX(O:O)*PUN_D</f>
        <v>0.25602968460111314</v>
      </c>
      <c r="X53">
        <f>SUM(Z53:AC53)</f>
        <v>7.1677030189834738</v>
      </c>
      <c r="Y53">
        <f>X53/DEF_D*10</f>
        <v>7.9641144655371932</v>
      </c>
      <c r="Z53">
        <f>(0.7*(HIT_D*DEF_D))+(P53/(MAX(P:P))*(0.3*(HIT_D*DEF_D)))</f>
        <v>1.3672194750855839</v>
      </c>
      <c r="AA53">
        <f>(0.7*(BkS_D*DEF_D))+(Q53/(MAX(Q:Q))*(0.3*(BkS_D*DEF_D)))</f>
        <v>2.0376491912994981</v>
      </c>
      <c r="AB53">
        <f>(0.7*(TkA_D*DEF_D))+(R53/(MAX(R:R))*(0.3*(TkA_D*DEF_D)))</f>
        <v>1.4989880249620509</v>
      </c>
      <c r="AC53">
        <f>(0.7*(SH_D*DEF_D))+(S53/(MAX(S:S))*(0.3*(SH_D*DEF_D)))</f>
        <v>2.2638463276363412</v>
      </c>
    </row>
    <row r="54" spans="1:29" x14ac:dyDescent="0.25">
      <c r="A54" s="9">
        <v>52</v>
      </c>
      <c r="B54" s="29" t="s">
        <v>368</v>
      </c>
      <c r="C54" s="29" t="s">
        <v>38</v>
      </c>
      <c r="D54" s="29" t="s">
        <v>322</v>
      </c>
      <c r="E54" s="29" t="s">
        <v>4</v>
      </c>
      <c r="F54">
        <v>68</v>
      </c>
      <c r="G54">
        <v>32</v>
      </c>
      <c r="H54">
        <v>14</v>
      </c>
      <c r="I54">
        <v>113</v>
      </c>
      <c r="J54">
        <v>86</v>
      </c>
      <c r="K54">
        <v>25</v>
      </c>
      <c r="L54">
        <v>446</v>
      </c>
      <c r="M54">
        <v>1252</v>
      </c>
      <c r="N54">
        <f>G54*82/F54</f>
        <v>38.588235294117645</v>
      </c>
      <c r="O54">
        <f>H54*82/F54</f>
        <v>16.882352941176471</v>
      </c>
      <c r="P54">
        <f>I54*82/F54</f>
        <v>136.26470588235293</v>
      </c>
      <c r="Q54">
        <f>J54*82/F54</f>
        <v>103.70588235294117</v>
      </c>
      <c r="R54">
        <f>K54*82/F54</f>
        <v>30.147058823529413</v>
      </c>
      <c r="S54">
        <f>L54*82/F54</f>
        <v>537.82352941176475</v>
      </c>
      <c r="U54" s="10">
        <f>SUM(V54:X54)</f>
        <v>12.234605700558951</v>
      </c>
      <c r="V54">
        <f>N54/MAX(N:N)*OFF_D</f>
        <v>4.850094876660342</v>
      </c>
      <c r="W54">
        <f>O54/MAX(O:O)*PUN_D</f>
        <v>0.25367647058823534</v>
      </c>
      <c r="X54">
        <f>SUM(Z54:AC54)</f>
        <v>7.1308343533103749</v>
      </c>
      <c r="Y54">
        <f>X54/DEF_D*10</f>
        <v>7.9231492814559719</v>
      </c>
      <c r="Z54">
        <f>(0.7*(HIT_D*DEF_D))+(P54/(MAX(P:P))*(0.3*(HIT_D*DEF_D)))</f>
        <v>1.4965407334481911</v>
      </c>
      <c r="AA54">
        <f>(0.7*(BkS_D*DEF_D))+(Q54/(MAX(Q:Q))*(0.3*(BkS_D*DEF_D)))</f>
        <v>2.0573444604835798</v>
      </c>
      <c r="AB54">
        <f>(0.7*(TkA_D*DEF_D))+(R54/(MAX(R:R))*(0.3*(TkA_D*DEF_D)))</f>
        <v>1.4714209320091673</v>
      </c>
      <c r="AC54">
        <f>(0.7*(SH_D*DEF_D))+(S54/(MAX(S:S))*(0.3*(SH_D*DEF_D)))</f>
        <v>2.1055282273694367</v>
      </c>
    </row>
    <row r="55" spans="1:29" x14ac:dyDescent="0.25">
      <c r="A55" s="9">
        <v>53</v>
      </c>
      <c r="B55" s="29" t="s">
        <v>305</v>
      </c>
      <c r="C55" s="29" t="s">
        <v>36</v>
      </c>
      <c r="D55" s="29" t="s">
        <v>322</v>
      </c>
      <c r="E55" s="29" t="s">
        <v>4</v>
      </c>
      <c r="F55">
        <v>61</v>
      </c>
      <c r="G55">
        <v>29</v>
      </c>
      <c r="H55">
        <v>14</v>
      </c>
      <c r="I55">
        <v>29</v>
      </c>
      <c r="J55">
        <v>70</v>
      </c>
      <c r="K55">
        <v>25</v>
      </c>
      <c r="L55">
        <v>1692</v>
      </c>
      <c r="M55">
        <v>1241</v>
      </c>
      <c r="N55">
        <f>G55*82/F55</f>
        <v>38.983606557377051</v>
      </c>
      <c r="O55">
        <f>H55*82/F55</f>
        <v>18.819672131147541</v>
      </c>
      <c r="P55">
        <f>I55*82/F55</f>
        <v>38.983606557377051</v>
      </c>
      <c r="Q55">
        <f>J55*82/F55</f>
        <v>94.098360655737707</v>
      </c>
      <c r="R55">
        <f>K55*82/F55</f>
        <v>33.606557377049178</v>
      </c>
      <c r="S55">
        <f>L55*82/F55</f>
        <v>2274.4918032786886</v>
      </c>
      <c r="U55" s="10">
        <f>SUM(V55:X55)</f>
        <v>12.221450661847605</v>
      </c>
      <c r="V55">
        <f>N55/MAX(N:N)*OFF_D</f>
        <v>4.8997884717080913</v>
      </c>
      <c r="W55">
        <f>O55/MAX(O:O)*PUN_D</f>
        <v>0.28278688524590168</v>
      </c>
      <c r="X55">
        <f>SUM(Z55:AC55)</f>
        <v>7.0388753048936117</v>
      </c>
      <c r="Y55">
        <f>X55/DEF_D*10</f>
        <v>7.8209725609929013</v>
      </c>
      <c r="Z55">
        <f>(0.7*(HIT_D*DEF_D))+(P55/(MAX(P:P))*(0.3*(HIT_D*DEF_D)))</f>
        <v>1.3276713080458193</v>
      </c>
      <c r="AA55">
        <f>(0.7*(BkS_D*DEF_D))+(Q55/(MAX(Q:Q))*(0.3*(BkS_D*DEF_D)))</f>
        <v>2.0243319923564318</v>
      </c>
      <c r="AB55">
        <f>(0.7*(TkA_D*DEF_D))+(R55/(MAX(R:R))*(0.3*(TkA_D*DEF_D)))</f>
        <v>1.4956823504364487</v>
      </c>
      <c r="AC55">
        <f>(0.7*(SH_D*DEF_D))+(S55/(MAX(S:S))*(0.3*(SH_D*DEF_D)))</f>
        <v>2.1911896540549107</v>
      </c>
    </row>
    <row r="56" spans="1:29" x14ac:dyDescent="0.25">
      <c r="A56" s="9">
        <v>54</v>
      </c>
      <c r="B56" s="29" t="s">
        <v>96</v>
      </c>
      <c r="C56" s="29" t="s">
        <v>38</v>
      </c>
      <c r="D56" s="29" t="s">
        <v>322</v>
      </c>
      <c r="E56" s="29" t="s">
        <v>4</v>
      </c>
      <c r="F56">
        <v>82</v>
      </c>
      <c r="G56">
        <v>32</v>
      </c>
      <c r="H56">
        <v>28</v>
      </c>
      <c r="I56">
        <v>41</v>
      </c>
      <c r="J56">
        <v>165</v>
      </c>
      <c r="K56">
        <v>34</v>
      </c>
      <c r="L56">
        <v>11943</v>
      </c>
      <c r="M56">
        <v>1954</v>
      </c>
      <c r="N56">
        <f>G56*82/F56</f>
        <v>32</v>
      </c>
      <c r="O56">
        <f>H56*82/F56</f>
        <v>28</v>
      </c>
      <c r="P56">
        <f>I56*82/F56</f>
        <v>41</v>
      </c>
      <c r="Q56">
        <f>J56*82/F56</f>
        <v>165</v>
      </c>
      <c r="R56">
        <f>K56*82/F56</f>
        <v>34</v>
      </c>
      <c r="S56">
        <f>L56*82/F56</f>
        <v>11943</v>
      </c>
      <c r="U56" s="10">
        <f>SUM(V56:X56)</f>
        <v>12.208422581572886</v>
      </c>
      <c r="V56">
        <f>N56/MAX(N:N)*OFF_D</f>
        <v>4.0220298977183324</v>
      </c>
      <c r="W56">
        <f>O56/MAX(O:O)*PUN_D</f>
        <v>0.42073170731707321</v>
      </c>
      <c r="X56">
        <f>SUM(Z56:AC56)</f>
        <v>7.7656609765374798</v>
      </c>
      <c r="Y56">
        <f>X56/DEF_D*10</f>
        <v>8.6285121961527551</v>
      </c>
      <c r="Z56">
        <f>(0.7*(HIT_D*DEF_D))+(P56/(MAX(P:P))*(0.3*(HIT_D*DEF_D)))</f>
        <v>1.3311715481171549</v>
      </c>
      <c r="AA56">
        <f>(0.7*(BkS_D*DEF_D))+(Q56/(MAX(Q:Q))*(0.3*(BkS_D*DEF_D)))</f>
        <v>2.2679575789316178</v>
      </c>
      <c r="AB56">
        <f>(0.7*(TkA_D*DEF_D))+(R56/(MAX(R:R))*(0.3*(TkA_D*DEF_D)))</f>
        <v>1.4984415584415585</v>
      </c>
      <c r="AC56">
        <f>(0.7*(SH_D*DEF_D))+(S56/(MAX(S:S))*(0.3*(SH_D*DEF_D)))</f>
        <v>2.6680902910471485</v>
      </c>
    </row>
    <row r="57" spans="1:29" x14ac:dyDescent="0.25">
      <c r="A57" s="9">
        <v>55</v>
      </c>
      <c r="B57" s="29" t="s">
        <v>379</v>
      </c>
      <c r="C57" s="29" t="s">
        <v>38</v>
      </c>
      <c r="D57" s="29" t="s">
        <v>322</v>
      </c>
      <c r="E57" s="29" t="s">
        <v>4</v>
      </c>
      <c r="F57">
        <v>81</v>
      </c>
      <c r="G57">
        <v>27</v>
      </c>
      <c r="H57">
        <v>61</v>
      </c>
      <c r="I57">
        <v>53</v>
      </c>
      <c r="J57">
        <v>137</v>
      </c>
      <c r="K57">
        <v>68</v>
      </c>
      <c r="L57">
        <v>8709</v>
      </c>
      <c r="M57">
        <v>1728</v>
      </c>
      <c r="N57">
        <f>G57*82/F57</f>
        <v>27.333333333333332</v>
      </c>
      <c r="O57">
        <f>H57*82/F57</f>
        <v>61.753086419753089</v>
      </c>
      <c r="P57">
        <f>I57*82/F57</f>
        <v>53.654320987654323</v>
      </c>
      <c r="Q57">
        <f>J57*82/F57</f>
        <v>138.69135802469137</v>
      </c>
      <c r="R57">
        <f>K57*82/F57</f>
        <v>68.839506172839506</v>
      </c>
      <c r="S57">
        <f>L57*82/F57</f>
        <v>8816.5185185185182</v>
      </c>
      <c r="U57" s="10">
        <f>SUM(V57:X57)</f>
        <v>12.150736960732477</v>
      </c>
      <c r="V57">
        <f>N57/MAX(N:N)*OFF_D</f>
        <v>3.435483870967742</v>
      </c>
      <c r="W57">
        <f>O57/MAX(O:O)*PUN_D</f>
        <v>0.92791005291005302</v>
      </c>
      <c r="X57">
        <f>SUM(Z57:AC57)</f>
        <v>7.787343036854681</v>
      </c>
      <c r="Y57">
        <f>X57/DEF_D*10</f>
        <v>8.6526033742829789</v>
      </c>
      <c r="Z57">
        <f>(0.7*(HIT_D*DEF_D))+(P57/(MAX(P:P))*(0.3*(HIT_D*DEF_D)))</f>
        <v>1.3531380753138076</v>
      </c>
      <c r="AA57">
        <f>(0.7*(BkS_D*DEF_D))+(Q57/(MAX(Q:Q))*(0.3*(BkS_D*DEF_D)))</f>
        <v>2.1775582822085893</v>
      </c>
      <c r="AB57">
        <f>(0.7*(TkA_D*DEF_D))+(R57/(MAX(R:R))*(0.3*(TkA_D*DEF_D)))</f>
        <v>1.7427705627705627</v>
      </c>
      <c r="AC57">
        <f>(0.7*(SH_D*DEF_D))+(S57/(MAX(S:S))*(0.3*(SH_D*DEF_D)))</f>
        <v>2.5138761165617223</v>
      </c>
    </row>
    <row r="58" spans="1:29" x14ac:dyDescent="0.25">
      <c r="A58" s="9">
        <v>56</v>
      </c>
      <c r="B58" s="29" t="s">
        <v>376</v>
      </c>
      <c r="C58" s="29" t="s">
        <v>42</v>
      </c>
      <c r="D58" s="29" t="s">
        <v>322</v>
      </c>
      <c r="E58" s="29" t="s">
        <v>4</v>
      </c>
      <c r="F58">
        <v>77</v>
      </c>
      <c r="G58">
        <v>20</v>
      </c>
      <c r="H58">
        <v>103</v>
      </c>
      <c r="I58">
        <v>278</v>
      </c>
      <c r="J58">
        <v>106</v>
      </c>
      <c r="K58">
        <v>13</v>
      </c>
      <c r="L58">
        <v>9576</v>
      </c>
      <c r="M58">
        <v>1499</v>
      </c>
      <c r="N58">
        <f>G58*82/F58</f>
        <v>21.2987012987013</v>
      </c>
      <c r="O58">
        <f>H58*82/F58</f>
        <v>109.68831168831169</v>
      </c>
      <c r="P58">
        <f>I58*82/F58</f>
        <v>296.05194805194805</v>
      </c>
      <c r="Q58">
        <f>J58*82/F58</f>
        <v>112.88311688311688</v>
      </c>
      <c r="R58">
        <f>K58*82/F58</f>
        <v>13.844155844155845</v>
      </c>
      <c r="S58">
        <f>L58*82/F58</f>
        <v>10197.818181818182</v>
      </c>
      <c r="U58" s="10">
        <f>SUM(V58:X58)</f>
        <v>12.127081783007682</v>
      </c>
      <c r="V58">
        <f>N58/MAX(N:N)*OFF_D</f>
        <v>2.6770004189359029</v>
      </c>
      <c r="W58">
        <f>O58/MAX(O:O)*PUN_D</f>
        <v>1.6481910946196661</v>
      </c>
      <c r="X58">
        <f>SUM(Z58:AC58)</f>
        <v>7.8018902694521142</v>
      </c>
      <c r="Y58">
        <f>X58/DEF_D*10</f>
        <v>8.6687669660579054</v>
      </c>
      <c r="Z58">
        <f>(0.7*(HIT_D*DEF_D))+(P58/(MAX(P:P))*(0.3*(HIT_D*DEF_D)))</f>
        <v>1.77391403575504</v>
      </c>
      <c r="AA58">
        <f>(0.7*(BkS_D*DEF_D))+(Q58/(MAX(Q:Q))*(0.3*(BkS_D*DEF_D)))</f>
        <v>2.0888784160624652</v>
      </c>
      <c r="AB58">
        <f>(0.7*(TkA_D*DEF_D))+(R58/(MAX(R:R))*(0.3*(TkA_D*DEF_D)))</f>
        <v>1.3570888851408331</v>
      </c>
      <c r="AC58">
        <f>(0.7*(SH_D*DEF_D))+(S58/(MAX(S:S))*(0.3*(SH_D*DEF_D)))</f>
        <v>2.5820089324937765</v>
      </c>
    </row>
    <row r="59" spans="1:29" x14ac:dyDescent="0.25">
      <c r="A59" s="9">
        <v>57</v>
      </c>
      <c r="B59" s="29" t="s">
        <v>295</v>
      </c>
      <c r="C59" s="29" t="s">
        <v>31</v>
      </c>
      <c r="D59" s="29" t="s">
        <v>322</v>
      </c>
      <c r="E59" s="29" t="s">
        <v>4</v>
      </c>
      <c r="F59">
        <v>82</v>
      </c>
      <c r="G59">
        <v>26</v>
      </c>
      <c r="H59">
        <v>67</v>
      </c>
      <c r="I59">
        <v>161</v>
      </c>
      <c r="J59">
        <v>153</v>
      </c>
      <c r="K59">
        <v>28</v>
      </c>
      <c r="L59">
        <v>10970</v>
      </c>
      <c r="M59">
        <v>1824</v>
      </c>
      <c r="N59">
        <f>G59*82/F59</f>
        <v>26</v>
      </c>
      <c r="O59">
        <f>H59*82/F59</f>
        <v>67</v>
      </c>
      <c r="P59">
        <f>I59*82/F59</f>
        <v>161</v>
      </c>
      <c r="Q59">
        <f>J59*82/F59</f>
        <v>153</v>
      </c>
      <c r="R59">
        <f>K59*82/F59</f>
        <v>28</v>
      </c>
      <c r="S59">
        <f>L59*82/F59</f>
        <v>10970</v>
      </c>
      <c r="U59" s="10">
        <f>SUM(V59:X59)</f>
        <v>12.117313536113139</v>
      </c>
      <c r="V59">
        <f>N59/MAX(N:N)*OFF_D</f>
        <v>3.2678992918961449</v>
      </c>
      <c r="W59">
        <f>O59/MAX(O:O)*PUN_D</f>
        <v>1.0067508710801394</v>
      </c>
      <c r="X59">
        <f>SUM(Z59:AC59)</f>
        <v>7.8426633731368547</v>
      </c>
      <c r="Y59">
        <f>X59/DEF_D*10</f>
        <v>8.714070414596506</v>
      </c>
      <c r="Z59">
        <f>(0.7*(HIT_D*DEF_D))+(P59/(MAX(P:P))*(0.3*(HIT_D*DEF_D)))</f>
        <v>1.5394785182161446</v>
      </c>
      <c r="AA59">
        <f>(0.7*(BkS_D*DEF_D))+(Q59/(MAX(Q:Q))*(0.3*(BkS_D*DEF_D)))</f>
        <v>2.2267243004638635</v>
      </c>
      <c r="AB59">
        <f>(0.7*(TkA_D*DEF_D))+(R59/(MAX(R:R))*(0.3*(TkA_D*DEF_D)))</f>
        <v>1.4563636363636363</v>
      </c>
      <c r="AC59">
        <f>(0.7*(SH_D*DEF_D))+(S59/(MAX(S:S))*(0.3*(SH_D*DEF_D)))</f>
        <v>2.620096918093211</v>
      </c>
    </row>
    <row r="60" spans="1:29" x14ac:dyDescent="0.25">
      <c r="A60" s="9">
        <v>58</v>
      </c>
      <c r="B60" s="29" t="s">
        <v>298</v>
      </c>
      <c r="C60" s="29" t="s">
        <v>33</v>
      </c>
      <c r="D60" s="29" t="s">
        <v>322</v>
      </c>
      <c r="E60" s="29" t="s">
        <v>4</v>
      </c>
      <c r="F60">
        <v>82</v>
      </c>
      <c r="G60">
        <v>30</v>
      </c>
      <c r="H60">
        <v>10</v>
      </c>
      <c r="I60">
        <v>47</v>
      </c>
      <c r="J60">
        <v>154</v>
      </c>
      <c r="K60">
        <v>77</v>
      </c>
      <c r="L60">
        <v>12824</v>
      </c>
      <c r="M60">
        <v>1852</v>
      </c>
      <c r="N60">
        <f>G60*82/F60</f>
        <v>30</v>
      </c>
      <c r="O60">
        <f>H60*82/F60</f>
        <v>10</v>
      </c>
      <c r="P60">
        <f>I60*82/F60</f>
        <v>47</v>
      </c>
      <c r="Q60">
        <f>J60*82/F60</f>
        <v>154</v>
      </c>
      <c r="R60">
        <f>K60*82/F60</f>
        <v>77</v>
      </c>
      <c r="S60">
        <f>L60*82/F60</f>
        <v>12824</v>
      </c>
      <c r="U60" s="10">
        <f>SUM(V60:X60)</f>
        <v>12.004207406789305</v>
      </c>
      <c r="V60">
        <f>N60/MAX(N:N)*OFF_D</f>
        <v>3.7706530291109366</v>
      </c>
      <c r="W60">
        <f>O60/MAX(O:O)*PUN_D</f>
        <v>0.15026132404181186</v>
      </c>
      <c r="X60">
        <f>SUM(Z60:AC60)</f>
        <v>8.0832930536365559</v>
      </c>
      <c r="Y60">
        <f>X60/DEF_D*10</f>
        <v>8.9814367262628405</v>
      </c>
      <c r="Z60">
        <f>(0.7*(HIT_D*DEF_D))+(P60/(MAX(P:P))*(0.3*(HIT_D*DEF_D)))</f>
        <v>1.3415868966221043</v>
      </c>
      <c r="AA60">
        <f>(0.7*(BkS_D*DEF_D))+(Q60/(MAX(Q:Q))*(0.3*(BkS_D*DEF_D)))</f>
        <v>2.2301604070028431</v>
      </c>
      <c r="AB60">
        <f>(0.7*(TkA_D*DEF_D))+(R60/(MAX(R:R))*(0.3*(TkA_D*DEF_D)))</f>
        <v>1.8</v>
      </c>
      <c r="AC60">
        <f>(0.7*(SH_D*DEF_D))+(S60/(MAX(S:S))*(0.3*(SH_D*DEF_D)))</f>
        <v>2.711545750011608</v>
      </c>
    </row>
    <row r="61" spans="1:29" x14ac:dyDescent="0.25">
      <c r="A61" s="9">
        <v>59</v>
      </c>
      <c r="B61" s="29" t="s">
        <v>340</v>
      </c>
      <c r="C61" s="29" t="s">
        <v>38</v>
      </c>
      <c r="D61" s="29" t="s">
        <v>322</v>
      </c>
      <c r="E61" s="29" t="s">
        <v>4</v>
      </c>
      <c r="F61">
        <v>80</v>
      </c>
      <c r="G61">
        <v>32</v>
      </c>
      <c r="H61">
        <v>42</v>
      </c>
      <c r="I61">
        <v>96</v>
      </c>
      <c r="J61">
        <v>83</v>
      </c>
      <c r="K61">
        <v>20</v>
      </c>
      <c r="L61">
        <v>5788</v>
      </c>
      <c r="M61">
        <v>1638</v>
      </c>
      <c r="N61">
        <f>G61*82/F61</f>
        <v>32.799999999999997</v>
      </c>
      <c r="O61">
        <f>H61*82/F61</f>
        <v>43.05</v>
      </c>
      <c r="P61">
        <f>I61*82/F61</f>
        <v>98.4</v>
      </c>
      <c r="Q61">
        <f>J61*82/F61</f>
        <v>85.075000000000003</v>
      </c>
      <c r="R61">
        <f>K61*82/F61</f>
        <v>20.5</v>
      </c>
      <c r="S61">
        <f>L61*82/F61</f>
        <v>5932.7</v>
      </c>
      <c r="U61" s="10">
        <f>SUM(V61:X61)</f>
        <v>11.968991687836041</v>
      </c>
      <c r="V61">
        <f>N61/MAX(N:N)*OFF_D</f>
        <v>4.1225806451612907</v>
      </c>
      <c r="W61">
        <f>O61/MAX(O:O)*PUN_D</f>
        <v>0.64687499999999998</v>
      </c>
      <c r="X61">
        <f>SUM(Z61:AC61)</f>
        <v>7.199536042674751</v>
      </c>
      <c r="Y61">
        <f>X61/DEF_D*10</f>
        <v>7.9994844918608345</v>
      </c>
      <c r="Z61">
        <f>(0.7*(HIT_D*DEF_D))+(P61/(MAX(P:P))*(0.3*(HIT_D*DEF_D)))</f>
        <v>1.4308117154811715</v>
      </c>
      <c r="AA61">
        <f>(0.7*(BkS_D*DEF_D))+(Q61/(MAX(Q:Q))*(0.3*(BkS_D*DEF_D)))</f>
        <v>1.9933267638036811</v>
      </c>
      <c r="AB61">
        <f>(0.7*(TkA_D*DEF_D))+(R61/(MAX(R:R))*(0.3*(TkA_D*DEF_D)))</f>
        <v>1.4037662337662338</v>
      </c>
      <c r="AC61">
        <f>(0.7*(SH_D*DEF_D))+(S61/(MAX(S:S))*(0.3*(SH_D*DEF_D)))</f>
        <v>2.3716313296236642</v>
      </c>
    </row>
    <row r="62" spans="1:29" x14ac:dyDescent="0.25">
      <c r="A62" s="9">
        <v>60</v>
      </c>
      <c r="B62" s="29" t="s">
        <v>216</v>
      </c>
      <c r="C62" s="29" t="s">
        <v>33</v>
      </c>
      <c r="D62" s="29" t="s">
        <v>322</v>
      </c>
      <c r="E62" s="29" t="s">
        <v>4</v>
      </c>
      <c r="F62">
        <v>33</v>
      </c>
      <c r="G62">
        <v>12</v>
      </c>
      <c r="H62">
        <v>8</v>
      </c>
      <c r="I62">
        <v>45</v>
      </c>
      <c r="J62">
        <v>65</v>
      </c>
      <c r="K62">
        <v>14</v>
      </c>
      <c r="L62">
        <v>4674</v>
      </c>
      <c r="M62">
        <v>619</v>
      </c>
      <c r="N62">
        <f>G62*82/F62</f>
        <v>29.818181818181817</v>
      </c>
      <c r="O62">
        <f>H62*82/F62</f>
        <v>19.878787878787879</v>
      </c>
      <c r="P62">
        <f>I62*82/F62</f>
        <v>111.81818181818181</v>
      </c>
      <c r="Q62">
        <f>J62*82/F62</f>
        <v>161.5151515151515</v>
      </c>
      <c r="R62">
        <f>K62*82/F62</f>
        <v>34.787878787878789</v>
      </c>
      <c r="S62">
        <f>L62*82/F62</f>
        <v>11614.181818181818</v>
      </c>
      <c r="U62" s="10">
        <f>SUM(V62:X62)</f>
        <v>11.912427601992519</v>
      </c>
      <c r="V62">
        <f>N62/MAX(N:N)*OFF_D</f>
        <v>3.7478005865102642</v>
      </c>
      <c r="W62">
        <f>O62/MAX(O:O)*PUN_D</f>
        <v>0.29870129870129869</v>
      </c>
      <c r="X62">
        <f>SUM(Z62:AC62)</f>
        <v>7.8659257167809562</v>
      </c>
      <c r="Y62">
        <f>X62/DEF_D*10</f>
        <v>8.7399174630899505</v>
      </c>
      <c r="Z62">
        <f>(0.7*(HIT_D*DEF_D))+(P62/(MAX(P:P))*(0.3*(HIT_D*DEF_D)))</f>
        <v>1.454104222137695</v>
      </c>
      <c r="AA62">
        <f>(0.7*(BkS_D*DEF_D))+(Q62/(MAX(Q:Q))*(0.3*(BkS_D*DEF_D)))</f>
        <v>2.255983268265477</v>
      </c>
      <c r="AB62">
        <f>(0.7*(TkA_D*DEF_D))+(R62/(MAX(R:R))*(0.3*(TkA_D*DEF_D)))</f>
        <v>1.5039669421487605</v>
      </c>
      <c r="AC62">
        <f>(0.7*(SH_D*DEF_D))+(S62/(MAX(S:S))*(0.3*(SH_D*DEF_D)))</f>
        <v>2.6518712842290233</v>
      </c>
    </row>
    <row r="63" spans="1:29" x14ac:dyDescent="0.25">
      <c r="A63" s="9">
        <v>61</v>
      </c>
      <c r="B63" s="29" t="s">
        <v>361</v>
      </c>
      <c r="C63" s="29" t="s">
        <v>36</v>
      </c>
      <c r="D63" s="29" t="s">
        <v>322</v>
      </c>
      <c r="E63" s="29" t="s">
        <v>4</v>
      </c>
      <c r="F63">
        <v>81</v>
      </c>
      <c r="G63">
        <v>26</v>
      </c>
      <c r="H63">
        <v>47</v>
      </c>
      <c r="I63">
        <v>139</v>
      </c>
      <c r="J63">
        <v>168</v>
      </c>
      <c r="K63">
        <v>22</v>
      </c>
      <c r="L63">
        <v>11783</v>
      </c>
      <c r="M63">
        <v>1657</v>
      </c>
      <c r="N63">
        <f>G63*82/F63</f>
        <v>26.320987654320987</v>
      </c>
      <c r="O63">
        <f>H63*82/F63</f>
        <v>47.580246913580247</v>
      </c>
      <c r="P63">
        <f>I63*82/F63</f>
        <v>140.71604938271605</v>
      </c>
      <c r="Q63">
        <f>J63*82/F63</f>
        <v>170.07407407407408</v>
      </c>
      <c r="R63">
        <f>K63*82/F63</f>
        <v>22.271604938271604</v>
      </c>
      <c r="S63">
        <f>L63*82/F63</f>
        <v>11928.469135802468</v>
      </c>
      <c r="U63" s="10">
        <f>SUM(V63:X63)</f>
        <v>11.896415268160769</v>
      </c>
      <c r="V63">
        <f>N63/MAX(N:N)*OFF_D</f>
        <v>3.3082437275985668</v>
      </c>
      <c r="W63">
        <f>O63/MAX(O:O)*PUN_D</f>
        <v>0.71494708994709</v>
      </c>
      <c r="X63">
        <f>SUM(Z63:AC63)</f>
        <v>7.8732244506151137</v>
      </c>
      <c r="Y63">
        <f>X63/DEF_D*10</f>
        <v>8.7480271673501271</v>
      </c>
      <c r="Z63">
        <f>(0.7*(HIT_D*DEF_D))+(P63/(MAX(P:P))*(0.3*(HIT_D*DEF_D)))</f>
        <v>1.5042677824267783</v>
      </c>
      <c r="AA63">
        <f>(0.7*(BkS_D*DEF_D))+(Q63/(MAX(Q:Q))*(0.3*(BkS_D*DEF_D)))</f>
        <v>2.2853926380368099</v>
      </c>
      <c r="AB63">
        <f>(0.7*(TkA_D*DEF_D))+(R63/(MAX(R:R))*(0.3*(TkA_D*DEF_D)))</f>
        <v>1.4161904761904762</v>
      </c>
      <c r="AC63">
        <f>(0.7*(SH_D*DEF_D))+(S63/(MAX(S:S))*(0.3*(SH_D*DEF_D)))</f>
        <v>2.6673735539610486</v>
      </c>
    </row>
    <row r="64" spans="1:29" x14ac:dyDescent="0.25">
      <c r="A64" s="9">
        <v>62</v>
      </c>
      <c r="B64" s="29" t="s">
        <v>92</v>
      </c>
      <c r="C64" s="29" t="s">
        <v>42</v>
      </c>
      <c r="D64" s="29" t="s">
        <v>322</v>
      </c>
      <c r="E64" s="29" t="s">
        <v>4</v>
      </c>
      <c r="F64">
        <v>79</v>
      </c>
      <c r="G64">
        <v>26</v>
      </c>
      <c r="H64">
        <v>49</v>
      </c>
      <c r="I64">
        <v>161</v>
      </c>
      <c r="J64">
        <v>154</v>
      </c>
      <c r="K64">
        <v>20</v>
      </c>
      <c r="L64">
        <v>7117</v>
      </c>
      <c r="M64">
        <v>1580</v>
      </c>
      <c r="N64">
        <f>G64*82/F64</f>
        <v>26.9873417721519</v>
      </c>
      <c r="O64">
        <f>H64*82/F64</f>
        <v>50.860759493670884</v>
      </c>
      <c r="P64">
        <f>I64*82/F64</f>
        <v>167.1139240506329</v>
      </c>
      <c r="Q64">
        <f>J64*82/F64</f>
        <v>159.84810126582278</v>
      </c>
      <c r="R64">
        <f>K64*82/F64</f>
        <v>20.759493670886076</v>
      </c>
      <c r="S64">
        <f>L64*82/F64</f>
        <v>7387.2658227848106</v>
      </c>
      <c r="U64" s="10">
        <f>SUM(V64:X64)</f>
        <v>11.805548041718707</v>
      </c>
      <c r="V64">
        <f>N64/MAX(N:N)*OFF_D</f>
        <v>3.3919967333605561</v>
      </c>
      <c r="W64">
        <f>O64/MAX(O:O)*PUN_D</f>
        <v>0.76424050632911389</v>
      </c>
      <c r="X64">
        <f>SUM(Z64:AC64)</f>
        <v>7.6493108020290368</v>
      </c>
      <c r="Y64">
        <f>X64/DEF_D*10</f>
        <v>8.499234224476707</v>
      </c>
      <c r="Z64">
        <f>(0.7*(HIT_D*DEF_D))+(P64/(MAX(P:P))*(0.3*(HIT_D*DEF_D)))</f>
        <v>1.5500916265028335</v>
      </c>
      <c r="AA64">
        <f>(0.7*(BkS_D*DEF_D))+(Q64/(MAX(Q:Q))*(0.3*(BkS_D*DEF_D)))</f>
        <v>2.250255106002951</v>
      </c>
      <c r="AB64">
        <f>(0.7*(TkA_D*DEF_D))+(R64/(MAX(R:R))*(0.3*(TkA_D*DEF_D)))</f>
        <v>1.4055860595101102</v>
      </c>
      <c r="AC64">
        <f>(0.7*(SH_D*DEF_D))+(S64/(MAX(S:S))*(0.3*(SH_D*DEF_D)))</f>
        <v>2.4433780100131424</v>
      </c>
    </row>
    <row r="65" spans="1:29" x14ac:dyDescent="0.25">
      <c r="A65" s="9">
        <v>63</v>
      </c>
      <c r="B65" s="29" t="s">
        <v>365</v>
      </c>
      <c r="C65" s="29" t="s">
        <v>31</v>
      </c>
      <c r="D65" s="29" t="s">
        <v>322</v>
      </c>
      <c r="E65" s="29" t="s">
        <v>4</v>
      </c>
      <c r="F65">
        <v>36</v>
      </c>
      <c r="G65">
        <v>10</v>
      </c>
      <c r="H65">
        <v>21</v>
      </c>
      <c r="I65">
        <v>113</v>
      </c>
      <c r="J65">
        <v>73</v>
      </c>
      <c r="K65">
        <v>4</v>
      </c>
      <c r="L65">
        <v>6666</v>
      </c>
      <c r="M65">
        <v>730</v>
      </c>
      <c r="N65">
        <f>G65*82/F65</f>
        <v>22.777777777777779</v>
      </c>
      <c r="O65">
        <f>H65*82/F65</f>
        <v>47.833333333333336</v>
      </c>
      <c r="P65">
        <f>I65*82/F65</f>
        <v>257.38888888888891</v>
      </c>
      <c r="Q65">
        <f>J65*82/F65</f>
        <v>166.27777777777777</v>
      </c>
      <c r="R65">
        <f>K65*82/F65</f>
        <v>9.1111111111111107</v>
      </c>
      <c r="S65">
        <f>L65*82/F65</f>
        <v>15183.666666666666</v>
      </c>
      <c r="U65" s="10">
        <f>SUM(V65:X65)</f>
        <v>11.712633319546455</v>
      </c>
      <c r="V65">
        <f>N65/MAX(N:N)*OFF_D</f>
        <v>2.862903225806452</v>
      </c>
      <c r="W65">
        <f>O65/MAX(O:O)*PUN_D</f>
        <v>0.71875000000000011</v>
      </c>
      <c r="X65">
        <f>SUM(Z65:AC65)</f>
        <v>8.1309800937400034</v>
      </c>
      <c r="Y65">
        <f>X65/DEF_D*10</f>
        <v>9.034422326377781</v>
      </c>
      <c r="Z65">
        <f>(0.7*(HIT_D*DEF_D))+(P65/(MAX(P:P))*(0.3*(HIT_D*DEF_D)))</f>
        <v>1.7067991631799164</v>
      </c>
      <c r="AA65">
        <f>(0.7*(BkS_D*DEF_D))+(Q65/(MAX(Q:Q))*(0.3*(BkS_D*DEF_D)))</f>
        <v>2.2723481595092023</v>
      </c>
      <c r="AB65">
        <f>(0.7*(TkA_D*DEF_D))+(R65/(MAX(R:R))*(0.3*(TkA_D*DEF_D)))</f>
        <v>1.3238961038961039</v>
      </c>
      <c r="AC65">
        <f>(0.7*(SH_D*DEF_D))+(S65/(MAX(S:S))*(0.3*(SH_D*DEF_D)))</f>
        <v>2.8279366671547814</v>
      </c>
    </row>
    <row r="66" spans="1:29" x14ac:dyDescent="0.25">
      <c r="A66" s="9">
        <v>64</v>
      </c>
      <c r="B66" s="29" t="s">
        <v>353</v>
      </c>
      <c r="C66" s="29" t="s">
        <v>42</v>
      </c>
      <c r="D66" s="29" t="s">
        <v>322</v>
      </c>
      <c r="E66" s="29" t="s">
        <v>4</v>
      </c>
      <c r="F66">
        <v>63</v>
      </c>
      <c r="G66">
        <v>27</v>
      </c>
      <c r="H66">
        <v>14</v>
      </c>
      <c r="I66">
        <v>36</v>
      </c>
      <c r="J66">
        <v>93</v>
      </c>
      <c r="K66">
        <v>17</v>
      </c>
      <c r="L66">
        <v>430</v>
      </c>
      <c r="M66">
        <v>1229</v>
      </c>
      <c r="N66">
        <f>G66*82/F66</f>
        <v>35.142857142857146</v>
      </c>
      <c r="O66">
        <f>H66*82/F66</f>
        <v>18.222222222222221</v>
      </c>
      <c r="P66">
        <f>I66*82/F66</f>
        <v>46.857142857142854</v>
      </c>
      <c r="Q66">
        <f>J66*82/F66</f>
        <v>121.04761904761905</v>
      </c>
      <c r="R66">
        <f>K66*82/F66</f>
        <v>22.126984126984127</v>
      </c>
      <c r="S66">
        <f>L66*82/F66</f>
        <v>559.68253968253964</v>
      </c>
      <c r="U66" s="10">
        <f>SUM(V66:X66)</f>
        <v>11.670914321219101</v>
      </c>
      <c r="V66">
        <f>N66/MAX(N:N)*OFF_D</f>
        <v>4.4170506912442402</v>
      </c>
      <c r="W66">
        <f>O66/MAX(O:O)*PUN_D</f>
        <v>0.27380952380952384</v>
      </c>
      <c r="X66">
        <f>SUM(Z66:AC66)</f>
        <v>6.9800541061653369</v>
      </c>
      <c r="Y66">
        <f>X66/DEF_D*10</f>
        <v>7.755615673517041</v>
      </c>
      <c r="Z66">
        <f>(0.7*(HIT_D*DEF_D))+(P66/(MAX(P:P))*(0.3*(HIT_D*DEF_D)))</f>
        <v>1.3413389121338912</v>
      </c>
      <c r="AA66">
        <f>(0.7*(BkS_D*DEF_D))+(Q66/(MAX(Q:Q))*(0.3*(BkS_D*DEF_D)))</f>
        <v>2.1169325153374232</v>
      </c>
      <c r="AB66">
        <f>(0.7*(TkA_D*DEF_D))+(R66/(MAX(R:R))*(0.3*(TkA_D*DEF_D)))</f>
        <v>1.4151762523191094</v>
      </c>
      <c r="AC66">
        <f>(0.7*(SH_D*DEF_D))+(S66/(MAX(S:S))*(0.3*(SH_D*DEF_D)))</f>
        <v>2.1066064263749138</v>
      </c>
    </row>
    <row r="67" spans="1:29" x14ac:dyDescent="0.25">
      <c r="A67" s="9">
        <v>65</v>
      </c>
      <c r="B67" s="29" t="s">
        <v>105</v>
      </c>
      <c r="C67" s="29" t="s">
        <v>36</v>
      </c>
      <c r="D67" s="29" t="s">
        <v>322</v>
      </c>
      <c r="E67" s="29" t="s">
        <v>4</v>
      </c>
      <c r="F67">
        <v>81</v>
      </c>
      <c r="G67">
        <v>26</v>
      </c>
      <c r="H67">
        <v>38</v>
      </c>
      <c r="I67">
        <v>85</v>
      </c>
      <c r="J67">
        <v>170</v>
      </c>
      <c r="K67">
        <v>25</v>
      </c>
      <c r="L67">
        <v>10357</v>
      </c>
      <c r="M67">
        <v>1636</v>
      </c>
      <c r="N67">
        <f>G67*82/F67</f>
        <v>26.320987654320987</v>
      </c>
      <c r="O67">
        <f>H67*82/F67</f>
        <v>38.469135802469133</v>
      </c>
      <c r="P67">
        <f>I67*82/F67</f>
        <v>86.049382716049379</v>
      </c>
      <c r="Q67">
        <f>J67*82/F67</f>
        <v>172.09876543209876</v>
      </c>
      <c r="R67">
        <f>K67*82/F67</f>
        <v>25.308641975308642</v>
      </c>
      <c r="S67">
        <f>L67*82/F67</f>
        <v>10484.864197530864</v>
      </c>
      <c r="U67" s="10">
        <f>SUM(V67:X67)</f>
        <v>11.621664832185736</v>
      </c>
      <c r="V67">
        <f>N67/MAX(N:N)*OFF_D</f>
        <v>3.3082437275985668</v>
      </c>
      <c r="W67">
        <f>O67/MAX(O:O)*PUN_D</f>
        <v>0.57804232804232802</v>
      </c>
      <c r="X67">
        <f>SUM(Z67:AC67)</f>
        <v>7.7353787765448407</v>
      </c>
      <c r="Y67">
        <f>X67/DEF_D*10</f>
        <v>8.5948653072720447</v>
      </c>
      <c r="Z67">
        <f>(0.7*(HIT_D*DEF_D))+(P67/(MAX(P:P))*(0.3*(HIT_D*DEF_D)))</f>
        <v>1.4093723849372386</v>
      </c>
      <c r="AA67">
        <f>(0.7*(BkS_D*DEF_D))+(Q67/(MAX(Q:Q))*(0.3*(BkS_D*DEF_D)))</f>
        <v>2.2923496932515337</v>
      </c>
      <c r="AB67">
        <f>(0.7*(TkA_D*DEF_D))+(R67/(MAX(R:R))*(0.3*(TkA_D*DEF_D)))</f>
        <v>1.4374891774891776</v>
      </c>
      <c r="AC67">
        <f>(0.7*(SH_D*DEF_D))+(S67/(MAX(S:S))*(0.3*(SH_D*DEF_D)))</f>
        <v>2.5961675208668913</v>
      </c>
    </row>
    <row r="68" spans="1:29" x14ac:dyDescent="0.25">
      <c r="A68" s="9">
        <v>66</v>
      </c>
      <c r="B68" s="29" t="s">
        <v>260</v>
      </c>
      <c r="C68" s="29" t="s">
        <v>42</v>
      </c>
      <c r="D68" s="29" t="s">
        <v>322</v>
      </c>
      <c r="E68" s="29" t="s">
        <v>4</v>
      </c>
      <c r="F68">
        <v>79</v>
      </c>
      <c r="G68">
        <v>32</v>
      </c>
      <c r="H68">
        <v>21</v>
      </c>
      <c r="I68">
        <v>81</v>
      </c>
      <c r="J68">
        <v>69</v>
      </c>
      <c r="K68">
        <v>50</v>
      </c>
      <c r="L68">
        <v>395</v>
      </c>
      <c r="M68">
        <v>1490</v>
      </c>
      <c r="N68">
        <f>G68*82/F68</f>
        <v>33.215189873417721</v>
      </c>
      <c r="O68">
        <f>H68*82/F68</f>
        <v>21.797468354430379</v>
      </c>
      <c r="P68">
        <f>I68*82/F68</f>
        <v>84.075949367088612</v>
      </c>
      <c r="Q68">
        <f>J68*82/F68</f>
        <v>71.620253164556956</v>
      </c>
      <c r="R68">
        <f>K68*82/F68</f>
        <v>51.898734177215189</v>
      </c>
      <c r="S68">
        <f>L68*82/F68</f>
        <v>410</v>
      </c>
      <c r="U68" s="10">
        <f>SUM(V68:X68)</f>
        <v>11.578526856125112</v>
      </c>
      <c r="V68">
        <f>N68/MAX(N:N)*OFF_D</f>
        <v>4.1747652102899142</v>
      </c>
      <c r="W68">
        <f>O68/MAX(O:O)*PUN_D</f>
        <v>0.32753164556962028</v>
      </c>
      <c r="X68">
        <f>SUM(Z68:AC68)</f>
        <v>7.0762300002655767</v>
      </c>
      <c r="Y68">
        <f>X68/DEF_D*10</f>
        <v>7.8624777780728632</v>
      </c>
      <c r="Z68">
        <f>(0.7*(HIT_D*DEF_D))+(P68/(MAX(P:P))*(0.3*(HIT_D*DEF_D)))</f>
        <v>1.405946718923786</v>
      </c>
      <c r="AA68">
        <f>(0.7*(BkS_D*DEF_D))+(Q68/(MAX(Q:Q))*(0.3*(BkS_D*DEF_D)))</f>
        <v>1.9470948202221015</v>
      </c>
      <c r="AB68">
        <f>(0.7*(TkA_D*DEF_D))+(R68/(MAX(R:R))*(0.3*(TkA_D*DEF_D)))</f>
        <v>1.6239651487752753</v>
      </c>
      <c r="AC68">
        <f>(0.7*(SH_D*DEF_D))+(S68/(MAX(S:S))*(0.3*(SH_D*DEF_D)))</f>
        <v>2.0992233123444137</v>
      </c>
    </row>
    <row r="69" spans="1:29" x14ac:dyDescent="0.25">
      <c r="A69" s="9">
        <v>67</v>
      </c>
      <c r="B69" s="29" t="s">
        <v>162</v>
      </c>
      <c r="C69" s="29" t="s">
        <v>36</v>
      </c>
      <c r="D69" s="29" t="s">
        <v>322</v>
      </c>
      <c r="E69" s="29" t="s">
        <v>4</v>
      </c>
      <c r="F69">
        <v>82</v>
      </c>
      <c r="G69">
        <v>29</v>
      </c>
      <c r="H69">
        <v>28</v>
      </c>
      <c r="I69">
        <v>131</v>
      </c>
      <c r="J69">
        <v>115</v>
      </c>
      <c r="K69">
        <v>17</v>
      </c>
      <c r="L69">
        <v>6992</v>
      </c>
      <c r="M69">
        <v>1538</v>
      </c>
      <c r="N69">
        <f>G69*82/F69</f>
        <v>29</v>
      </c>
      <c r="O69">
        <f>H69*82/F69</f>
        <v>28</v>
      </c>
      <c r="P69">
        <f>I69*82/F69</f>
        <v>131</v>
      </c>
      <c r="Q69">
        <f>J69*82/F69</f>
        <v>115</v>
      </c>
      <c r="R69">
        <f>K69*82/F69</f>
        <v>17</v>
      </c>
      <c r="S69">
        <f>L69*82/F69</f>
        <v>6992</v>
      </c>
      <c r="U69" s="10">
        <f>SUM(V69:X69)</f>
        <v>11.452352572219471</v>
      </c>
      <c r="V69">
        <f>N69/MAX(N:N)*OFF_D</f>
        <v>3.6449645948072389</v>
      </c>
      <c r="W69">
        <f>O69/MAX(O:O)*PUN_D</f>
        <v>0.42073170731707321</v>
      </c>
      <c r="X69">
        <f>SUM(Z69:AC69)</f>
        <v>7.386656270095159</v>
      </c>
      <c r="Y69">
        <f>X69/DEF_D*10</f>
        <v>8.2073958556612876</v>
      </c>
      <c r="Z69">
        <f>(0.7*(HIT_D*DEF_D))+(P69/(MAX(P:P))*(0.3*(HIT_D*DEF_D)))</f>
        <v>1.4874017756913971</v>
      </c>
      <c r="AA69">
        <f>(0.7*(BkS_D*DEF_D))+(Q69/(MAX(Q:Q))*(0.3*(BkS_D*DEF_D)))</f>
        <v>2.0961522519826428</v>
      </c>
      <c r="AB69">
        <f>(0.7*(TkA_D*DEF_D))+(R69/(MAX(R:R))*(0.3*(TkA_D*DEF_D)))</f>
        <v>1.3792207792207791</v>
      </c>
      <c r="AC69">
        <f>(0.7*(SH_D*DEF_D))+(S69/(MAX(S:S))*(0.3*(SH_D*DEF_D)))</f>
        <v>2.42388146320034</v>
      </c>
    </row>
    <row r="70" spans="1:29" x14ac:dyDescent="0.25">
      <c r="A70" s="9">
        <v>68</v>
      </c>
      <c r="B70" s="29" t="s">
        <v>225</v>
      </c>
      <c r="C70" s="29" t="s">
        <v>31</v>
      </c>
      <c r="D70" s="29" t="s">
        <v>322</v>
      </c>
      <c r="E70" s="29" t="s">
        <v>4</v>
      </c>
      <c r="F70">
        <v>66</v>
      </c>
      <c r="G70">
        <v>21</v>
      </c>
      <c r="H70">
        <v>18</v>
      </c>
      <c r="I70">
        <v>49</v>
      </c>
      <c r="J70">
        <v>136</v>
      </c>
      <c r="K70">
        <v>27</v>
      </c>
      <c r="L70">
        <v>8924</v>
      </c>
      <c r="M70">
        <v>1508</v>
      </c>
      <c r="N70">
        <f>G70*82/F70</f>
        <v>26.09090909090909</v>
      </c>
      <c r="O70">
        <f>H70*82/F70</f>
        <v>22.363636363636363</v>
      </c>
      <c r="P70">
        <f>I70*82/F70</f>
        <v>60.878787878787875</v>
      </c>
      <c r="Q70">
        <f>J70*82/F70</f>
        <v>168.96969696969697</v>
      </c>
      <c r="R70">
        <f>K70*82/F70</f>
        <v>33.545454545454547</v>
      </c>
      <c r="S70">
        <f>L70*82/F70</f>
        <v>11087.39393939394</v>
      </c>
      <c r="U70" s="10">
        <f>SUM(V70:X70)</f>
        <v>11.383782549345186</v>
      </c>
      <c r="V70">
        <f>N70/MAX(N:N)*OFF_D</f>
        <v>3.2793255131964809</v>
      </c>
      <c r="W70">
        <f>O70/MAX(O:O)*PUN_D</f>
        <v>0.33603896103896103</v>
      </c>
      <c r="X70">
        <f>SUM(Z70:AC70)</f>
        <v>7.7684180751097438</v>
      </c>
      <c r="Y70">
        <f>X70/DEF_D*10</f>
        <v>8.6315756390108263</v>
      </c>
      <c r="Z70">
        <f>(0.7*(HIT_D*DEF_D))+(P70/(MAX(P:P))*(0.3*(HIT_D*DEF_D)))</f>
        <v>1.3656789653860784</v>
      </c>
      <c r="AA70">
        <f>(0.7*(BkS_D*DEF_D))+(Q70/(MAX(Q:Q))*(0.3*(BkS_D*DEF_D)))</f>
        <v>2.2815978806469603</v>
      </c>
      <c r="AB70">
        <f>(0.7*(TkA_D*DEF_D))+(R70/(MAX(R:R))*(0.3*(TkA_D*DEF_D)))</f>
        <v>1.495253837072019</v>
      </c>
      <c r="AC70">
        <f>(0.7*(SH_D*DEF_D))+(S70/(MAX(S:S))*(0.3*(SH_D*DEF_D)))</f>
        <v>2.6258873920046861</v>
      </c>
    </row>
    <row r="71" spans="1:29" x14ac:dyDescent="0.25">
      <c r="A71" s="9">
        <v>69</v>
      </c>
      <c r="B71" s="29" t="s">
        <v>304</v>
      </c>
      <c r="C71" s="29" t="s">
        <v>33</v>
      </c>
      <c r="D71" s="29" t="s">
        <v>322</v>
      </c>
      <c r="E71" s="29" t="s">
        <v>4</v>
      </c>
      <c r="F71">
        <v>80</v>
      </c>
      <c r="G71">
        <v>27</v>
      </c>
      <c r="H71">
        <v>24</v>
      </c>
      <c r="I71">
        <v>92</v>
      </c>
      <c r="J71">
        <v>123</v>
      </c>
      <c r="K71">
        <v>19</v>
      </c>
      <c r="L71">
        <v>9136</v>
      </c>
      <c r="M71">
        <v>1766</v>
      </c>
      <c r="N71">
        <f>G71*82/F71</f>
        <v>27.675000000000001</v>
      </c>
      <c r="O71">
        <f>H71*82/F71</f>
        <v>24.6</v>
      </c>
      <c r="P71">
        <f>I71*82/F71</f>
        <v>94.3</v>
      </c>
      <c r="Q71">
        <f>J71*82/F71</f>
        <v>126.075</v>
      </c>
      <c r="R71">
        <f>K71*82/F71</f>
        <v>19.475000000000001</v>
      </c>
      <c r="S71">
        <f>L71*82/F71</f>
        <v>9364.4</v>
      </c>
      <c r="U71" s="10">
        <f>SUM(V71:X71)</f>
        <v>11.34345034509332</v>
      </c>
      <c r="V71">
        <f>N71/MAX(N:N)*OFF_D</f>
        <v>3.4784274193548392</v>
      </c>
      <c r="W71">
        <f>O71/MAX(O:O)*PUN_D</f>
        <v>0.36964285714285716</v>
      </c>
      <c r="X71">
        <f>SUM(Z71:AC71)</f>
        <v>7.4953800685956242</v>
      </c>
      <c r="Y71">
        <f>X71/DEF_D*10</f>
        <v>8.3282000762173602</v>
      </c>
      <c r="Z71">
        <f>(0.7*(HIT_D*DEF_D))+(P71/(MAX(P:P))*(0.3*(HIT_D*DEF_D)))</f>
        <v>1.423694560669456</v>
      </c>
      <c r="AA71">
        <f>(0.7*(BkS_D*DEF_D))+(Q71/(MAX(Q:Q))*(0.3*(BkS_D*DEF_D)))</f>
        <v>2.1342071319018405</v>
      </c>
      <c r="AB71">
        <f>(0.7*(TkA_D*DEF_D))+(R71/(MAX(R:R))*(0.3*(TkA_D*DEF_D)))</f>
        <v>1.3965779220779222</v>
      </c>
      <c r="AC71">
        <f>(0.7*(SH_D*DEF_D))+(S71/(MAX(S:S))*(0.3*(SH_D*DEF_D)))</f>
        <v>2.5409004539464051</v>
      </c>
    </row>
    <row r="72" spans="1:29" x14ac:dyDescent="0.25">
      <c r="A72" s="9">
        <v>70</v>
      </c>
      <c r="B72" s="29" t="s">
        <v>269</v>
      </c>
      <c r="C72" s="29" t="s">
        <v>31</v>
      </c>
      <c r="D72" s="29" t="s">
        <v>322</v>
      </c>
      <c r="E72" s="29" t="s">
        <v>4</v>
      </c>
      <c r="F72">
        <v>63</v>
      </c>
      <c r="G72">
        <v>25</v>
      </c>
      <c r="H72">
        <v>14</v>
      </c>
      <c r="I72">
        <v>44</v>
      </c>
      <c r="J72">
        <v>64</v>
      </c>
      <c r="K72">
        <v>27</v>
      </c>
      <c r="L72">
        <v>573</v>
      </c>
      <c r="M72">
        <v>1103</v>
      </c>
      <c r="N72">
        <f>G72*82/F72</f>
        <v>32.539682539682538</v>
      </c>
      <c r="O72">
        <f>H72*82/F72</f>
        <v>18.222222222222221</v>
      </c>
      <c r="P72">
        <f>I72*82/F72</f>
        <v>57.269841269841272</v>
      </c>
      <c r="Q72">
        <f>J72*82/F72</f>
        <v>83.301587301587304</v>
      </c>
      <c r="R72">
        <f>K72*82/F72</f>
        <v>35.142857142857146</v>
      </c>
      <c r="S72">
        <f>L72*82/F72</f>
        <v>745.80952380952385</v>
      </c>
      <c r="U72" s="10">
        <f>SUM(V72:X72)</f>
        <v>11.332562198648853</v>
      </c>
      <c r="V72">
        <f>N72/MAX(N:N)*OFF_D</f>
        <v>4.0898617511520738</v>
      </c>
      <c r="W72">
        <f>O72/MAX(O:O)*PUN_D</f>
        <v>0.27380952380952384</v>
      </c>
      <c r="X72">
        <f>SUM(Z72:AC72)</f>
        <v>6.9688909236872556</v>
      </c>
      <c r="Y72">
        <f>X72/DEF_D*10</f>
        <v>7.7432121374302838</v>
      </c>
      <c r="Z72">
        <f>(0.7*(HIT_D*DEF_D))+(P72/(MAX(P:P))*(0.3*(HIT_D*DEF_D)))</f>
        <v>1.3594142259414226</v>
      </c>
      <c r="AA72">
        <f>(0.7*(BkS_D*DEF_D))+(Q72/(MAX(Q:Q))*(0.3*(BkS_D*DEF_D)))</f>
        <v>1.9872331288343559</v>
      </c>
      <c r="AB72">
        <f>(0.7*(TkA_D*DEF_D))+(R72/(MAX(R:R))*(0.3*(TkA_D*DEF_D)))</f>
        <v>1.5064564007421151</v>
      </c>
      <c r="AC72">
        <f>(0.7*(SH_D*DEF_D))+(S72/(MAX(S:S))*(0.3*(SH_D*DEF_D)))</f>
        <v>2.1157871681693621</v>
      </c>
    </row>
    <row r="73" spans="1:29" x14ac:dyDescent="0.25">
      <c r="A73" s="9">
        <v>71</v>
      </c>
      <c r="B73" s="29" t="s">
        <v>354</v>
      </c>
      <c r="C73" s="29" t="s">
        <v>31</v>
      </c>
      <c r="D73" s="29" t="s">
        <v>322</v>
      </c>
      <c r="E73" s="29" t="s">
        <v>4</v>
      </c>
      <c r="F73">
        <v>82</v>
      </c>
      <c r="G73">
        <v>25</v>
      </c>
      <c r="H73">
        <v>39</v>
      </c>
      <c r="I73">
        <v>127</v>
      </c>
      <c r="J73">
        <v>119</v>
      </c>
      <c r="K73">
        <v>27</v>
      </c>
      <c r="L73">
        <v>7495</v>
      </c>
      <c r="M73">
        <v>1724</v>
      </c>
      <c r="N73">
        <f>G73*82/F73</f>
        <v>25</v>
      </c>
      <c r="O73">
        <f>H73*82/F73</f>
        <v>39</v>
      </c>
      <c r="P73">
        <f>I73*82/F73</f>
        <v>127</v>
      </c>
      <c r="Q73">
        <f>J73*82/F73</f>
        <v>119</v>
      </c>
      <c r="R73">
        <f>K73*82/F73</f>
        <v>27</v>
      </c>
      <c r="S73">
        <f>L73*82/F73</f>
        <v>7495</v>
      </c>
      <c r="U73" s="10">
        <f>SUM(V73:X73)</f>
        <v>11.216627573552445</v>
      </c>
      <c r="V73">
        <f>N73/MAX(N:N)*OFF_D</f>
        <v>3.1422108575924472</v>
      </c>
      <c r="W73">
        <f>O73/MAX(O:O)*PUN_D</f>
        <v>0.58601916376306618</v>
      </c>
      <c r="X73">
        <f>SUM(Z73:AC73)</f>
        <v>7.4883975521969326</v>
      </c>
      <c r="Y73">
        <f>X73/DEF_D*10</f>
        <v>8.320441724663258</v>
      </c>
      <c r="Z73">
        <f>(0.7*(HIT_D*DEF_D))+(P73/(MAX(P:P))*(0.3*(HIT_D*DEF_D)))</f>
        <v>1.4804582100214307</v>
      </c>
      <c r="AA73">
        <f>(0.7*(BkS_D*DEF_D))+(Q73/(MAX(Q:Q))*(0.3*(BkS_D*DEF_D)))</f>
        <v>2.1098966781385604</v>
      </c>
      <c r="AB73">
        <f>(0.7*(TkA_D*DEF_D))+(R73/(MAX(R:R))*(0.3*(TkA_D*DEF_D)))</f>
        <v>1.4493506493506494</v>
      </c>
      <c r="AC73">
        <f>(0.7*(SH_D*DEF_D))+(S73/(MAX(S:S))*(0.3*(SH_D*DEF_D)))</f>
        <v>2.4486920146862916</v>
      </c>
    </row>
    <row r="74" spans="1:29" x14ac:dyDescent="0.25">
      <c r="A74" s="9">
        <v>72</v>
      </c>
      <c r="B74" s="29" t="s">
        <v>129</v>
      </c>
      <c r="C74" s="29" t="s">
        <v>33</v>
      </c>
      <c r="D74" s="29" t="s">
        <v>322</v>
      </c>
      <c r="E74" s="29" t="s">
        <v>4</v>
      </c>
      <c r="F74">
        <v>44</v>
      </c>
      <c r="G74">
        <v>8</v>
      </c>
      <c r="H74">
        <v>69</v>
      </c>
      <c r="I74">
        <v>58</v>
      </c>
      <c r="J74">
        <v>37</v>
      </c>
      <c r="K74">
        <v>23</v>
      </c>
      <c r="L74">
        <v>3780</v>
      </c>
      <c r="M74">
        <v>755</v>
      </c>
      <c r="N74">
        <f>G74*82/F74</f>
        <v>14.909090909090908</v>
      </c>
      <c r="O74">
        <f>H74*82/F74</f>
        <v>128.59090909090909</v>
      </c>
      <c r="P74">
        <f>I74*82/F74</f>
        <v>108.09090909090909</v>
      </c>
      <c r="Q74">
        <f>J74*82/F74</f>
        <v>68.954545454545453</v>
      </c>
      <c r="R74">
        <f>K74*82/F74</f>
        <v>42.863636363636367</v>
      </c>
      <c r="S74">
        <f>L74*82/F74</f>
        <v>7044.545454545455</v>
      </c>
      <c r="U74" s="10">
        <f>SUM(V74:X74)</f>
        <v>11.178768966041066</v>
      </c>
      <c r="V74">
        <f>N74/MAX(N:N)*OFF_D</f>
        <v>1.8739002932551321</v>
      </c>
      <c r="W74">
        <f>O74/MAX(O:O)*PUN_D</f>
        <v>1.9322240259740262</v>
      </c>
      <c r="X74">
        <f>SUM(Z74:AC74)</f>
        <v>7.3726446468119073</v>
      </c>
      <c r="Y74">
        <f>X74/DEF_D*10</f>
        <v>8.1918273853465635</v>
      </c>
      <c r="Z74">
        <f>(0.7*(HIT_D*DEF_D))+(P74/(MAX(P:P))*(0.3*(HIT_D*DEF_D)))</f>
        <v>1.4476340813997719</v>
      </c>
      <c r="AA74">
        <f>(0.7*(BkS_D*DEF_D))+(Q74/(MAX(Q:Q))*(0.3*(BkS_D*DEF_D)))</f>
        <v>1.9379351645287228</v>
      </c>
      <c r="AB74">
        <f>(0.7*(TkA_D*DEF_D))+(R74/(MAX(R:R))*(0.3*(TkA_D*DEF_D)))</f>
        <v>1.5606021251475797</v>
      </c>
      <c r="AC74">
        <f>(0.7*(SH_D*DEF_D))+(S74/(MAX(S:S))*(0.3*(SH_D*DEF_D)))</f>
        <v>2.4264732757358329</v>
      </c>
    </row>
    <row r="75" spans="1:29" x14ac:dyDescent="0.25">
      <c r="A75" s="9">
        <v>73</v>
      </c>
      <c r="B75" s="29" t="s">
        <v>387</v>
      </c>
      <c r="C75" s="29" t="s">
        <v>31</v>
      </c>
      <c r="D75" s="29" t="s">
        <v>322</v>
      </c>
      <c r="E75" s="29" t="s">
        <v>4</v>
      </c>
      <c r="F75">
        <v>65</v>
      </c>
      <c r="G75">
        <v>19</v>
      </c>
      <c r="H75">
        <v>18</v>
      </c>
      <c r="I75">
        <v>57</v>
      </c>
      <c r="J75">
        <v>101</v>
      </c>
      <c r="K75">
        <v>38</v>
      </c>
      <c r="L75">
        <v>9175</v>
      </c>
      <c r="M75">
        <v>1359</v>
      </c>
      <c r="N75">
        <f>G75*82/F75</f>
        <v>23.969230769230769</v>
      </c>
      <c r="O75">
        <f>H75*82/F75</f>
        <v>22.707692307692309</v>
      </c>
      <c r="P75">
        <f>I75*82/F75</f>
        <v>71.907692307692301</v>
      </c>
      <c r="Q75">
        <f>J75*82/F75</f>
        <v>127.41538461538461</v>
      </c>
      <c r="R75">
        <f>K75*82/F75</f>
        <v>47.938461538461539</v>
      </c>
      <c r="S75">
        <f>L75*82/F75</f>
        <v>11574.615384615385</v>
      </c>
      <c r="U75" s="10">
        <f>SUM(V75:X75)</f>
        <v>11.1236121322982</v>
      </c>
      <c r="V75">
        <f>N75/MAX(N:N)*OFF_D</f>
        <v>3.0126550868486355</v>
      </c>
      <c r="W75">
        <f>O75/MAX(O:O)*PUN_D</f>
        <v>0.34120879120879122</v>
      </c>
      <c r="X75">
        <f>SUM(Z75:AC75)</f>
        <v>7.7697482542407732</v>
      </c>
      <c r="Y75">
        <f>X75/DEF_D*10</f>
        <v>8.63305361582308</v>
      </c>
      <c r="Z75">
        <f>(0.7*(HIT_D*DEF_D))+(P75/(MAX(P:P))*(0.3*(HIT_D*DEF_D)))</f>
        <v>1.3848239459285485</v>
      </c>
      <c r="AA75">
        <f>(0.7*(BkS_D*DEF_D))+(Q75/(MAX(Q:Q))*(0.3*(BkS_D*DEF_D)))</f>
        <v>2.138812836243511</v>
      </c>
      <c r="AB75">
        <f>(0.7*(TkA_D*DEF_D))+(R75/(MAX(R:R))*(0.3*(TkA_D*DEF_D)))</f>
        <v>1.5961918081918083</v>
      </c>
      <c r="AC75">
        <f>(0.7*(SH_D*DEF_D))+(S75/(MAX(S:S))*(0.3*(SH_D*DEF_D)))</f>
        <v>2.6499196638769051</v>
      </c>
    </row>
    <row r="76" spans="1:29" x14ac:dyDescent="0.25">
      <c r="A76" s="9">
        <v>74</v>
      </c>
      <c r="B76" s="29" t="s">
        <v>118</v>
      </c>
      <c r="C76" s="29" t="s">
        <v>42</v>
      </c>
      <c r="D76" s="29" t="s">
        <v>322</v>
      </c>
      <c r="E76" s="29" t="s">
        <v>4</v>
      </c>
      <c r="F76">
        <v>63</v>
      </c>
      <c r="G76">
        <v>13</v>
      </c>
      <c r="H76">
        <v>34</v>
      </c>
      <c r="I76">
        <v>239</v>
      </c>
      <c r="J76">
        <v>140</v>
      </c>
      <c r="K76">
        <v>26</v>
      </c>
      <c r="L76">
        <v>9060</v>
      </c>
      <c r="M76">
        <v>1382</v>
      </c>
      <c r="N76">
        <f>G76*82/F76</f>
        <v>16.920634920634921</v>
      </c>
      <c r="O76">
        <f>H76*82/F76</f>
        <v>44.253968253968253</v>
      </c>
      <c r="P76">
        <f>I76*82/F76</f>
        <v>311.07936507936506</v>
      </c>
      <c r="Q76">
        <f>J76*82/F76</f>
        <v>182.22222222222223</v>
      </c>
      <c r="R76">
        <f>K76*82/F76</f>
        <v>33.841269841269842</v>
      </c>
      <c r="S76">
        <f>L76*82/F76</f>
        <v>11792.380952380952</v>
      </c>
      <c r="U76" s="10">
        <f>SUM(V76:X76)</f>
        <v>11.076818435838881</v>
      </c>
      <c r="V76">
        <f>N76/MAX(N:N)*OFF_D</f>
        <v>2.1267281105990787</v>
      </c>
      <c r="W76">
        <f>O76/MAX(O:O)*PUN_D</f>
        <v>0.66496598639455784</v>
      </c>
      <c r="X76">
        <f>SUM(Z76:AC76)</f>
        <v>8.2851243388452431</v>
      </c>
      <c r="Y76">
        <f>X76/DEF_D*10</f>
        <v>9.2056937098280471</v>
      </c>
      <c r="Z76">
        <f>(0.7*(HIT_D*DEF_D))+(P76/(MAX(P:P))*(0.3*(HIT_D*DEF_D)))</f>
        <v>1.8</v>
      </c>
      <c r="AA76">
        <f>(0.7*(BkS_D*DEF_D))+(Q76/(MAX(Q:Q))*(0.3*(BkS_D*DEF_D)))</f>
        <v>2.3271349693251535</v>
      </c>
      <c r="AB76">
        <f>(0.7*(TkA_D*DEF_D))+(R76/(MAX(R:R))*(0.3*(TkA_D*DEF_D)))</f>
        <v>1.4973283858998145</v>
      </c>
      <c r="AC76">
        <f>(0.7*(SH_D*DEF_D))+(S76/(MAX(S:S))*(0.3*(SH_D*DEF_D)))</f>
        <v>2.660660983620275</v>
      </c>
    </row>
    <row r="77" spans="1:29" x14ac:dyDescent="0.25">
      <c r="A77" s="9">
        <v>75</v>
      </c>
      <c r="B77" s="29" t="s">
        <v>307</v>
      </c>
      <c r="C77" s="29" t="s">
        <v>33</v>
      </c>
      <c r="D77" s="29" t="s">
        <v>322</v>
      </c>
      <c r="E77" s="29" t="s">
        <v>4</v>
      </c>
      <c r="F77">
        <v>71</v>
      </c>
      <c r="G77">
        <v>22</v>
      </c>
      <c r="H77">
        <v>39</v>
      </c>
      <c r="I77">
        <v>79</v>
      </c>
      <c r="J77">
        <v>118</v>
      </c>
      <c r="K77">
        <v>24</v>
      </c>
      <c r="L77">
        <v>929</v>
      </c>
      <c r="M77">
        <v>1267</v>
      </c>
      <c r="N77">
        <f>G77*82/F77</f>
        <v>25.408450704225352</v>
      </c>
      <c r="O77">
        <f>H77*82/F77</f>
        <v>45.04225352112676</v>
      </c>
      <c r="P77">
        <f>I77*82/F77</f>
        <v>91.239436619718305</v>
      </c>
      <c r="Q77">
        <f>J77*82/F77</f>
        <v>136.28169014084506</v>
      </c>
      <c r="R77">
        <f>K77*82/F77</f>
        <v>27.718309859154928</v>
      </c>
      <c r="S77">
        <f>L77*82/F77</f>
        <v>1072.9295774647887</v>
      </c>
      <c r="U77" s="10">
        <f>SUM(V77:X77)</f>
        <v>11.044329975510831</v>
      </c>
      <c r="V77">
        <f>N77/MAX(N:N)*OFF_D</f>
        <v>3.1935483870967745</v>
      </c>
      <c r="W77">
        <f>O77/MAX(O:O)*PUN_D</f>
        <v>0.67681086519114686</v>
      </c>
      <c r="X77">
        <f>SUM(Z77:AC77)</f>
        <v>7.1739707232229097</v>
      </c>
      <c r="Y77">
        <f>X77/DEF_D*10</f>
        <v>7.9710785813587881</v>
      </c>
      <c r="Z77">
        <f>(0.7*(HIT_D*DEF_D))+(P77/(MAX(P:P))*(0.3*(HIT_D*DEF_D)))</f>
        <v>1.418381754964936</v>
      </c>
      <c r="AA77">
        <f>(0.7*(BkS_D*DEF_D))+(Q77/(MAX(Q:Q))*(0.3*(BkS_D*DEF_D)))</f>
        <v>2.1692784066361357</v>
      </c>
      <c r="AB77">
        <f>(0.7*(TkA_D*DEF_D))+(R77/(MAX(R:R))*(0.3*(TkA_D*DEF_D)))</f>
        <v>1.4543881470642035</v>
      </c>
      <c r="AC77">
        <f>(0.7*(SH_D*DEF_D))+(S77/(MAX(S:S))*(0.3*(SH_D*DEF_D)))</f>
        <v>2.1319224145576343</v>
      </c>
    </row>
    <row r="78" spans="1:29" x14ac:dyDescent="0.25">
      <c r="A78" s="9">
        <v>76</v>
      </c>
      <c r="B78" s="29" t="s">
        <v>289</v>
      </c>
      <c r="C78" s="29" t="s">
        <v>42</v>
      </c>
      <c r="D78" s="29" t="s">
        <v>322</v>
      </c>
      <c r="E78" s="29" t="s">
        <v>4</v>
      </c>
      <c r="F78">
        <v>60</v>
      </c>
      <c r="G78">
        <v>13</v>
      </c>
      <c r="H78">
        <v>31</v>
      </c>
      <c r="I78">
        <v>113</v>
      </c>
      <c r="J78">
        <v>134</v>
      </c>
      <c r="K78">
        <v>21</v>
      </c>
      <c r="L78">
        <v>10604</v>
      </c>
      <c r="M78">
        <v>1333</v>
      </c>
      <c r="N78">
        <f>G78*82/F78</f>
        <v>17.766666666666666</v>
      </c>
      <c r="O78">
        <f>H78*82/F78</f>
        <v>42.366666666666667</v>
      </c>
      <c r="P78">
        <f>I78*82/F78</f>
        <v>154.43333333333334</v>
      </c>
      <c r="Q78">
        <f>J78*82/F78</f>
        <v>183.13333333333333</v>
      </c>
      <c r="R78">
        <f>K78*82/F78</f>
        <v>28.7</v>
      </c>
      <c r="S78">
        <f>L78*82/F78</f>
        <v>14492.133333333333</v>
      </c>
      <c r="U78" s="10">
        <f>SUM(V78:X78)</f>
        <v>10.983116208672502</v>
      </c>
      <c r="V78">
        <f>N78/MAX(N:N)*OFF_D</f>
        <v>2.2330645161290321</v>
      </c>
      <c r="W78">
        <f>O78/MAX(O:O)*PUN_D</f>
        <v>0.63660714285714293</v>
      </c>
      <c r="X78">
        <f>SUM(Z78:AC78)</f>
        <v>8.1134445496863279</v>
      </c>
      <c r="Y78">
        <f>X78/DEF_D*10</f>
        <v>9.0149383885403651</v>
      </c>
      <c r="Z78">
        <f>(0.7*(HIT_D*DEF_D))+(P78/(MAX(P:P))*(0.3*(HIT_D*DEF_D)))</f>
        <v>1.5280794979079499</v>
      </c>
      <c r="AA78">
        <f>(0.7*(BkS_D*DEF_D))+(Q78/(MAX(Q:Q))*(0.3*(BkS_D*DEF_D)))</f>
        <v>2.3302656441717793</v>
      </c>
      <c r="AB78">
        <f>(0.7*(TkA_D*DEF_D))+(R78/(MAX(R:R))*(0.3*(TkA_D*DEF_D)))</f>
        <v>1.4612727272727273</v>
      </c>
      <c r="AC78">
        <f>(0.7*(SH_D*DEF_D))+(S78/(MAX(S:S))*(0.3*(SH_D*DEF_D)))</f>
        <v>2.7938266803338703</v>
      </c>
    </row>
    <row r="79" spans="1:29" x14ac:dyDescent="0.25">
      <c r="A79" s="9">
        <v>77</v>
      </c>
      <c r="B79" s="29" t="s">
        <v>237</v>
      </c>
      <c r="C79" s="29" t="s">
        <v>31</v>
      </c>
      <c r="D79" s="29" t="s">
        <v>322</v>
      </c>
      <c r="E79" s="29" t="s">
        <v>4</v>
      </c>
      <c r="F79">
        <v>76</v>
      </c>
      <c r="G79">
        <v>24</v>
      </c>
      <c r="H79">
        <v>42</v>
      </c>
      <c r="I79">
        <v>107</v>
      </c>
      <c r="J79">
        <v>62</v>
      </c>
      <c r="K79">
        <v>26</v>
      </c>
      <c r="L79">
        <v>1726</v>
      </c>
      <c r="M79">
        <v>1496</v>
      </c>
      <c r="N79">
        <f>G79*82/F79</f>
        <v>25.894736842105264</v>
      </c>
      <c r="O79">
        <f>H79*82/F79</f>
        <v>45.315789473684212</v>
      </c>
      <c r="P79">
        <f>I79*82/F79</f>
        <v>115.44736842105263</v>
      </c>
      <c r="Q79">
        <f>J79*82/F79</f>
        <v>66.89473684210526</v>
      </c>
      <c r="R79">
        <f>K79*82/F79</f>
        <v>28.05263157894737</v>
      </c>
      <c r="S79">
        <f>L79*82/F79</f>
        <v>1862.2631578947369</v>
      </c>
      <c r="U79" s="10">
        <f>SUM(V79:X79)</f>
        <v>10.95444067610395</v>
      </c>
      <c r="V79">
        <f>N79/MAX(N:N)*OFF_D</f>
        <v>3.2546689303904928</v>
      </c>
      <c r="W79">
        <f>O79/MAX(O:O)*PUN_D</f>
        <v>0.68092105263157898</v>
      </c>
      <c r="X79">
        <f>SUM(Z79:AC79)</f>
        <v>7.0188506930818786</v>
      </c>
      <c r="Y79">
        <f>X79/DEF_D*10</f>
        <v>7.7987229923131984</v>
      </c>
      <c r="Z79">
        <f>(0.7*(HIT_D*DEF_D))+(P79/(MAX(P:P))*(0.3*(HIT_D*DEF_D)))</f>
        <v>1.4604040960140938</v>
      </c>
      <c r="AA79">
        <f>(0.7*(BkS_D*DEF_D))+(Q79/(MAX(Q:Q))*(0.3*(BkS_D*DEF_D)))</f>
        <v>1.9308574426864709</v>
      </c>
      <c r="AB79">
        <f>(0.7*(TkA_D*DEF_D))+(R79/(MAX(R:R))*(0.3*(TkA_D*DEF_D)))</f>
        <v>1.4567327409432673</v>
      </c>
      <c r="AC79">
        <f>(0.7*(SH_D*DEF_D))+(S79/(MAX(S:S))*(0.3*(SH_D*DEF_D)))</f>
        <v>2.170856413438047</v>
      </c>
    </row>
    <row r="80" spans="1:29" x14ac:dyDescent="0.25">
      <c r="A80" s="9">
        <v>78</v>
      </c>
      <c r="B80" s="29" t="s">
        <v>113</v>
      </c>
      <c r="C80" s="29" t="s">
        <v>42</v>
      </c>
      <c r="D80" s="29" t="s">
        <v>322</v>
      </c>
      <c r="E80" s="29" t="s">
        <v>4</v>
      </c>
      <c r="F80">
        <v>74</v>
      </c>
      <c r="G80">
        <v>11</v>
      </c>
      <c r="H80">
        <v>79</v>
      </c>
      <c r="I80">
        <v>83</v>
      </c>
      <c r="J80">
        <v>124</v>
      </c>
      <c r="K80">
        <v>28</v>
      </c>
      <c r="L80">
        <v>12514</v>
      </c>
      <c r="M80">
        <v>1532</v>
      </c>
      <c r="N80">
        <f>G80*82/F80</f>
        <v>12.189189189189189</v>
      </c>
      <c r="O80">
        <f>H80*82/F80</f>
        <v>87.540540540540547</v>
      </c>
      <c r="P80">
        <f>I80*82/F80</f>
        <v>91.972972972972968</v>
      </c>
      <c r="Q80">
        <f>J80*82/F80</f>
        <v>137.40540540540542</v>
      </c>
      <c r="R80">
        <f>K80*82/F80</f>
        <v>31.027027027027028</v>
      </c>
      <c r="S80">
        <f>L80*82/F80</f>
        <v>13866.864864864865</v>
      </c>
      <c r="U80" s="10">
        <f>SUM(V80:X80)</f>
        <v>10.680807919586877</v>
      </c>
      <c r="V80">
        <f>N80/MAX(N:N)*OFF_D</f>
        <v>1.5320401046207497</v>
      </c>
      <c r="W80">
        <f>O80/MAX(O:O)*PUN_D</f>
        <v>1.3153957528957532</v>
      </c>
      <c r="X80">
        <f>SUM(Z80:AC80)</f>
        <v>7.8333720620703744</v>
      </c>
      <c r="Y80">
        <f>X80/DEF_D*10</f>
        <v>8.7037467356337501</v>
      </c>
      <c r="Z80">
        <f>(0.7*(HIT_D*DEF_D))+(P80/(MAX(P:P))*(0.3*(HIT_D*DEF_D)))</f>
        <v>1.4196550944249688</v>
      </c>
      <c r="AA80">
        <f>(0.7*(BkS_D*DEF_D))+(Q80/(MAX(Q:Q))*(0.3*(BkS_D*DEF_D)))</f>
        <v>2.1731396120046429</v>
      </c>
      <c r="AB80">
        <f>(0.7*(TkA_D*DEF_D))+(R80/(MAX(R:R))*(0.3*(TkA_D*DEF_D)))</f>
        <v>1.4775921375921377</v>
      </c>
      <c r="AC80">
        <f>(0.7*(SH_D*DEF_D))+(S80/(MAX(S:S))*(0.3*(SH_D*DEF_D)))</f>
        <v>2.7629852180486245</v>
      </c>
    </row>
    <row r="81" spans="1:29" x14ac:dyDescent="0.25">
      <c r="A81" s="9">
        <v>79</v>
      </c>
      <c r="B81" s="29" t="s">
        <v>249</v>
      </c>
      <c r="C81" s="29" t="s">
        <v>42</v>
      </c>
      <c r="D81" s="29" t="s">
        <v>322</v>
      </c>
      <c r="E81" s="29" t="s">
        <v>4</v>
      </c>
      <c r="F81">
        <v>53</v>
      </c>
      <c r="G81">
        <v>12</v>
      </c>
      <c r="H81">
        <v>26</v>
      </c>
      <c r="I81">
        <v>110</v>
      </c>
      <c r="J81">
        <v>79</v>
      </c>
      <c r="K81">
        <v>14</v>
      </c>
      <c r="L81">
        <v>6124</v>
      </c>
      <c r="M81">
        <v>1034</v>
      </c>
      <c r="N81">
        <f>G81*82/F81</f>
        <v>18.566037735849058</v>
      </c>
      <c r="O81">
        <f>H81*82/F81</f>
        <v>40.226415094339622</v>
      </c>
      <c r="P81">
        <f>I81*82/F81</f>
        <v>170.18867924528303</v>
      </c>
      <c r="Q81">
        <f>J81*82/F81</f>
        <v>122.22641509433963</v>
      </c>
      <c r="R81">
        <f>K81*82/F81</f>
        <v>21.660377358490567</v>
      </c>
      <c r="S81">
        <f>L81*82/F81</f>
        <v>9474.867924528302</v>
      </c>
      <c r="U81" s="10">
        <f>SUM(V81:X81)</f>
        <v>10.572648951626096</v>
      </c>
      <c r="V81">
        <f>N81/MAX(N:N)*OFF_D</f>
        <v>2.33353621424224</v>
      </c>
      <c r="W81">
        <f>O81/MAX(O:O)*PUN_D</f>
        <v>0.60444743935309975</v>
      </c>
      <c r="X81">
        <f>SUM(Z81:AC81)</f>
        <v>7.6346652980307557</v>
      </c>
      <c r="Y81">
        <f>X81/DEF_D*10</f>
        <v>8.4829614422563946</v>
      </c>
      <c r="Z81">
        <f>(0.7*(HIT_D*DEF_D))+(P81/(MAX(P:P))*(0.3*(HIT_D*DEF_D)))</f>
        <v>1.5554290676561144</v>
      </c>
      <c r="AA81">
        <f>(0.7*(BkS_D*DEF_D))+(Q81/(MAX(Q:Q))*(0.3*(BkS_D*DEF_D)))</f>
        <v>2.120982984141683</v>
      </c>
      <c r="AB81">
        <f>(0.7*(TkA_D*DEF_D))+(R81/(MAX(R:R))*(0.3*(TkA_D*DEF_D)))</f>
        <v>1.4119039451114923</v>
      </c>
      <c r="AC81">
        <f>(0.7*(SH_D*DEF_D))+(S81/(MAX(S:S))*(0.3*(SH_D*DEF_D)))</f>
        <v>2.5463493011214662</v>
      </c>
    </row>
    <row r="82" spans="1:29" x14ac:dyDescent="0.25">
      <c r="A82" s="9">
        <v>80</v>
      </c>
      <c r="B82" s="29" t="s">
        <v>165</v>
      </c>
      <c r="C82" s="29" t="s">
        <v>36</v>
      </c>
      <c r="D82" s="29" t="s">
        <v>322</v>
      </c>
      <c r="E82" s="29" t="s">
        <v>4</v>
      </c>
      <c r="F82">
        <v>44</v>
      </c>
      <c r="G82">
        <v>12</v>
      </c>
      <c r="H82">
        <v>8</v>
      </c>
      <c r="I82">
        <v>31</v>
      </c>
      <c r="J82">
        <v>75</v>
      </c>
      <c r="K82">
        <v>11</v>
      </c>
      <c r="L82">
        <v>5335</v>
      </c>
      <c r="M82">
        <v>811</v>
      </c>
      <c r="N82">
        <f>G82*82/F82</f>
        <v>22.363636363636363</v>
      </c>
      <c r="O82">
        <f>H82*82/F82</f>
        <v>14.909090909090908</v>
      </c>
      <c r="P82">
        <f>I82*82/F82</f>
        <v>57.772727272727273</v>
      </c>
      <c r="Q82">
        <f>J82*82/F82</f>
        <v>139.77272727272728</v>
      </c>
      <c r="R82">
        <f>K82*82/F82</f>
        <v>20.5</v>
      </c>
      <c r="S82">
        <f>L82*82/F82</f>
        <v>9942.5</v>
      </c>
      <c r="U82" s="10">
        <f>SUM(V82:X82)</f>
        <v>10.549619135617561</v>
      </c>
      <c r="V82">
        <f>N82/MAX(N:N)*OFF_D</f>
        <v>2.8108504398826981</v>
      </c>
      <c r="W82">
        <f>O82/MAX(O:O)*PUN_D</f>
        <v>0.22402597402597402</v>
      </c>
      <c r="X82">
        <f>SUM(Z82:AC82)</f>
        <v>7.5147427217088882</v>
      </c>
      <c r="Y82">
        <f>X82/DEF_D*10</f>
        <v>8.349714135232098</v>
      </c>
      <c r="Z82">
        <f>(0.7*(HIT_D*DEF_D))+(P82/(MAX(P:P))*(0.3*(HIT_D*DEF_D)))</f>
        <v>1.360287181437809</v>
      </c>
      <c r="AA82">
        <f>(0.7*(BkS_D*DEF_D))+(Q82/(MAX(Q:Q))*(0.3*(BkS_D*DEF_D)))</f>
        <v>2.1812739821528169</v>
      </c>
      <c r="AB82">
        <f>(0.7*(TkA_D*DEF_D))+(R82/(MAX(R:R))*(0.3*(TkA_D*DEF_D)))</f>
        <v>1.4037662337662338</v>
      </c>
      <c r="AC82">
        <f>(0.7*(SH_D*DEF_D))+(S82/(MAX(S:S))*(0.3*(SH_D*DEF_D)))</f>
        <v>2.5694153243520281</v>
      </c>
    </row>
    <row r="83" spans="1:29" x14ac:dyDescent="0.25">
      <c r="A83" s="9">
        <v>81</v>
      </c>
      <c r="B83" s="29" t="s">
        <v>301</v>
      </c>
      <c r="C83" s="29" t="s">
        <v>38</v>
      </c>
      <c r="D83" s="29" t="s">
        <v>322</v>
      </c>
      <c r="E83" s="29" t="s">
        <v>4</v>
      </c>
      <c r="F83">
        <v>82</v>
      </c>
      <c r="G83">
        <v>19</v>
      </c>
      <c r="H83">
        <v>12</v>
      </c>
      <c r="I83">
        <v>163</v>
      </c>
      <c r="J83">
        <v>171</v>
      </c>
      <c r="K83">
        <v>18</v>
      </c>
      <c r="L83">
        <v>13614</v>
      </c>
      <c r="M83">
        <v>1914</v>
      </c>
      <c r="N83">
        <f>G83*82/F83</f>
        <v>19</v>
      </c>
      <c r="O83">
        <f>H83*82/F83</f>
        <v>12</v>
      </c>
      <c r="P83">
        <f>I83*82/F83</f>
        <v>163</v>
      </c>
      <c r="Q83">
        <f>J83*82/F83</f>
        <v>171</v>
      </c>
      <c r="R83">
        <f>K83*82/F83</f>
        <v>18</v>
      </c>
      <c r="S83">
        <f>L83*82/F83</f>
        <v>13614</v>
      </c>
      <c r="U83" s="10">
        <f>SUM(V83:X83)</f>
        <v>10.536664746209471</v>
      </c>
      <c r="V83">
        <f>N83/MAX(N:N)*OFF_D</f>
        <v>2.3880802517702602</v>
      </c>
      <c r="W83">
        <f>O83/MAX(O:O)*PUN_D</f>
        <v>0.18031358885017423</v>
      </c>
      <c r="X83">
        <f>SUM(Z83:AC83)</f>
        <v>7.9682709055890371</v>
      </c>
      <c r="Y83">
        <f>X83/DEF_D*10</f>
        <v>8.8536343395433743</v>
      </c>
      <c r="Z83">
        <f>(0.7*(HIT_D*DEF_D))+(P83/(MAX(P:P))*(0.3*(HIT_D*DEF_D)))</f>
        <v>1.5429503010511276</v>
      </c>
      <c r="AA83">
        <f>(0.7*(BkS_D*DEF_D))+(Q83/(MAX(Q:Q))*(0.3*(BkS_D*DEF_D)))</f>
        <v>2.2885742181654947</v>
      </c>
      <c r="AB83">
        <f>(0.7*(TkA_D*DEF_D))+(R83/(MAX(R:R))*(0.3*(TkA_D*DEF_D)))</f>
        <v>1.3862337662337663</v>
      </c>
      <c r="AC83">
        <f>(0.7*(SH_D*DEF_D))+(S83/(MAX(S:S))*(0.3*(SH_D*DEF_D)))</f>
        <v>2.7505126201386485</v>
      </c>
    </row>
    <row r="84" spans="1:29" x14ac:dyDescent="0.25">
      <c r="A84" s="9">
        <v>82</v>
      </c>
      <c r="B84" s="29" t="s">
        <v>410</v>
      </c>
      <c r="C84" s="29" t="s">
        <v>38</v>
      </c>
      <c r="D84" s="29" t="s">
        <v>322</v>
      </c>
      <c r="E84" s="29" t="s">
        <v>4</v>
      </c>
      <c r="F84">
        <v>50</v>
      </c>
      <c r="G84">
        <v>14</v>
      </c>
      <c r="H84">
        <v>16</v>
      </c>
      <c r="I84">
        <v>74</v>
      </c>
      <c r="J84">
        <v>72</v>
      </c>
      <c r="K84">
        <v>19</v>
      </c>
      <c r="L84">
        <v>597</v>
      </c>
      <c r="M84">
        <v>1012</v>
      </c>
      <c r="N84">
        <f>G84*82/F84</f>
        <v>22.96</v>
      </c>
      <c r="O84">
        <f>H84*82/F84</f>
        <v>26.24</v>
      </c>
      <c r="P84">
        <f>I84*82/F84</f>
        <v>121.36</v>
      </c>
      <c r="Q84">
        <f>J84*82/F84</f>
        <v>118.08</v>
      </c>
      <c r="R84">
        <f>K84*82/F84</f>
        <v>31.16</v>
      </c>
      <c r="S84">
        <f>L84*82/F84</f>
        <v>979.08</v>
      </c>
      <c r="U84" s="10">
        <f>SUM(V84:X84)</f>
        <v>10.46331335365123</v>
      </c>
      <c r="V84">
        <f>N84/MAX(N:N)*OFF_D</f>
        <v>2.8858064516129036</v>
      </c>
      <c r="W84">
        <f>O84/MAX(O:O)*PUN_D</f>
        <v>0.39428571428571429</v>
      </c>
      <c r="X84">
        <f>SUM(Z84:AC84)</f>
        <v>7.1832211877526131</v>
      </c>
      <c r="Y84">
        <f>X84/DEF_D*10</f>
        <v>7.9813568752806807</v>
      </c>
      <c r="Z84">
        <f>(0.7*(HIT_D*DEF_D))+(P84/(MAX(P:P))*(0.3*(HIT_D*DEF_D)))</f>
        <v>1.4706677824267782</v>
      </c>
      <c r="AA84">
        <f>(0.7*(BkS_D*DEF_D))+(Q84/(MAX(Q:Q))*(0.3*(BkS_D*DEF_D)))</f>
        <v>2.1067354601226995</v>
      </c>
      <c r="AB84">
        <f>(0.7*(TkA_D*DEF_D))+(R84/(MAX(R:R))*(0.3*(TkA_D*DEF_D)))</f>
        <v>1.4785246753246755</v>
      </c>
      <c r="AC84">
        <f>(0.7*(SH_D*DEF_D))+(S84/(MAX(S:S))*(0.3*(SH_D*DEF_D)))</f>
        <v>2.1272932698784599</v>
      </c>
    </row>
    <row r="85" spans="1:29" x14ac:dyDescent="0.25">
      <c r="A85" s="9">
        <v>83</v>
      </c>
      <c r="B85" s="29" t="s">
        <v>206</v>
      </c>
      <c r="C85" s="29" t="s">
        <v>33</v>
      </c>
      <c r="D85" s="29" t="s">
        <v>322</v>
      </c>
      <c r="E85" s="29" t="s">
        <v>4</v>
      </c>
      <c r="F85">
        <v>77</v>
      </c>
      <c r="G85">
        <v>16</v>
      </c>
      <c r="H85">
        <v>36</v>
      </c>
      <c r="I85">
        <v>24</v>
      </c>
      <c r="J85">
        <v>125</v>
      </c>
      <c r="K85">
        <v>11</v>
      </c>
      <c r="L85">
        <v>12920</v>
      </c>
      <c r="M85">
        <v>1594</v>
      </c>
      <c r="N85">
        <f>G85*82/F85</f>
        <v>17.038961038961038</v>
      </c>
      <c r="O85">
        <f>H85*82/F85</f>
        <v>38.337662337662337</v>
      </c>
      <c r="P85">
        <f>I85*82/F85</f>
        <v>25.558441558441558</v>
      </c>
      <c r="Q85">
        <f>J85*82/F85</f>
        <v>133.11688311688312</v>
      </c>
      <c r="R85">
        <f>K85*82/F85</f>
        <v>11.714285714285714</v>
      </c>
      <c r="S85">
        <f>L85*82/F85</f>
        <v>13758.961038961039</v>
      </c>
      <c r="U85" s="10">
        <f>SUM(V85:X85)</f>
        <v>10.280252576382294</v>
      </c>
      <c r="V85">
        <f>N85/MAX(N:N)*OFF_D</f>
        <v>2.1416003351487225</v>
      </c>
      <c r="W85">
        <f>O85/MAX(O:O)*PUN_D</f>
        <v>0.57606679035250463</v>
      </c>
      <c r="X85">
        <f>SUM(Z85:AC85)</f>
        <v>7.562585450881067</v>
      </c>
      <c r="Y85">
        <f>X85/DEF_D*10</f>
        <v>8.4028727232011864</v>
      </c>
      <c r="Z85">
        <f>(0.7*(HIT_D*DEF_D))+(P85/(MAX(P:P))*(0.3*(HIT_D*DEF_D)))</f>
        <v>1.3043666793457589</v>
      </c>
      <c r="AA85">
        <f>(0.7*(BkS_D*DEF_D))+(Q85/(MAX(Q:Q))*(0.3*(BkS_D*DEF_D)))</f>
        <v>2.1584037925264918</v>
      </c>
      <c r="AB85">
        <f>(0.7*(TkA_D*DEF_D))+(R85/(MAX(R:R))*(0.3*(TkA_D*DEF_D)))</f>
        <v>1.342152133580705</v>
      </c>
      <c r="AC85">
        <f>(0.7*(SH_D*DEF_D))+(S85/(MAX(S:S))*(0.3*(SH_D*DEF_D)))</f>
        <v>2.7576628454281114</v>
      </c>
    </row>
    <row r="86" spans="1:29" x14ac:dyDescent="0.25">
      <c r="A86" s="9">
        <v>84</v>
      </c>
      <c r="B86" s="29" t="s">
        <v>389</v>
      </c>
      <c r="C86" s="29" t="s">
        <v>36</v>
      </c>
      <c r="D86" s="29" t="s">
        <v>322</v>
      </c>
      <c r="E86" s="29" t="s">
        <v>4</v>
      </c>
      <c r="F86">
        <v>32</v>
      </c>
      <c r="G86">
        <v>8</v>
      </c>
      <c r="H86">
        <v>11</v>
      </c>
      <c r="I86">
        <v>31</v>
      </c>
      <c r="J86">
        <v>42</v>
      </c>
      <c r="K86">
        <v>6</v>
      </c>
      <c r="L86">
        <v>271</v>
      </c>
      <c r="M86">
        <v>530</v>
      </c>
      <c r="N86">
        <f>G86*82/F86</f>
        <v>20.5</v>
      </c>
      <c r="O86">
        <f>H86*82/F86</f>
        <v>28.1875</v>
      </c>
      <c r="P86">
        <f>I86*82/F86</f>
        <v>79.4375</v>
      </c>
      <c r="Q86">
        <f>J86*82/F86</f>
        <v>107.625</v>
      </c>
      <c r="R86">
        <f>K86*82/F86</f>
        <v>15.375</v>
      </c>
      <c r="S86">
        <f>L86*82/F86</f>
        <v>694.4375</v>
      </c>
      <c r="U86" s="10">
        <f>SUM(V86:X86)</f>
        <v>9.949945761711346</v>
      </c>
      <c r="V86">
        <f>N86/MAX(N:N)*OFF_D</f>
        <v>2.5766129032258065</v>
      </c>
      <c r="W86">
        <f>O86/MAX(O:O)*PUN_D</f>
        <v>0.42354910714285715</v>
      </c>
      <c r="X86">
        <f>SUM(Z86:AC86)</f>
        <v>6.9497837513426823</v>
      </c>
      <c r="Y86">
        <f>X86/DEF_D*10</f>
        <v>7.7219819459363137</v>
      </c>
      <c r="Z86">
        <f>(0.7*(HIT_D*DEF_D))+(P86/(MAX(P:P))*(0.3*(HIT_D*DEF_D)))</f>
        <v>1.3978948744769875</v>
      </c>
      <c r="AA86">
        <f>(0.7*(BkS_D*DEF_D))+(Q86/(MAX(Q:Q))*(0.3*(BkS_D*DEF_D)))</f>
        <v>2.0708109662576688</v>
      </c>
      <c r="AB86">
        <f>(0.7*(TkA_D*DEF_D))+(R86/(MAX(R:R))*(0.3*(TkA_D*DEF_D)))</f>
        <v>1.3678246753246754</v>
      </c>
      <c r="AC86">
        <f>(0.7*(SH_D*DEF_D))+(S86/(MAX(S:S))*(0.3*(SH_D*DEF_D)))</f>
        <v>2.1132532352833504</v>
      </c>
    </row>
    <row r="87" spans="1:29" x14ac:dyDescent="0.25">
      <c r="A87" s="9">
        <v>85</v>
      </c>
      <c r="B87" s="29" t="s">
        <v>357</v>
      </c>
      <c r="C87" s="29" t="s">
        <v>38</v>
      </c>
      <c r="D87" s="29" t="s">
        <v>322</v>
      </c>
      <c r="E87" s="29" t="s">
        <v>4</v>
      </c>
      <c r="F87">
        <v>51</v>
      </c>
      <c r="G87">
        <v>12</v>
      </c>
      <c r="H87">
        <v>24</v>
      </c>
      <c r="I87">
        <v>48</v>
      </c>
      <c r="J87">
        <v>42</v>
      </c>
      <c r="K87">
        <v>11</v>
      </c>
      <c r="L87">
        <v>876</v>
      </c>
      <c r="M87">
        <v>699</v>
      </c>
      <c r="N87">
        <f>G87*82/F87</f>
        <v>19.294117647058822</v>
      </c>
      <c r="O87">
        <f>H87*82/F87</f>
        <v>38.588235294117645</v>
      </c>
      <c r="P87">
        <f>I87*82/F87</f>
        <v>77.17647058823529</v>
      </c>
      <c r="Q87">
        <f>J87*82/F87</f>
        <v>67.529411764705884</v>
      </c>
      <c r="R87">
        <f>K87*82/F87</f>
        <v>17.686274509803923</v>
      </c>
      <c r="S87">
        <f>L87*82/F87</f>
        <v>1408.4705882352941</v>
      </c>
      <c r="U87" s="10">
        <f>SUM(V87:X87)</f>
        <v>9.864394236749316</v>
      </c>
      <c r="V87">
        <f>N87/MAX(N:N)*OFF_D</f>
        <v>2.425047438330171</v>
      </c>
      <c r="W87">
        <f>O87/MAX(O:O)*PUN_D</f>
        <v>0.57983193277310918</v>
      </c>
      <c r="X87">
        <f>SUM(Z87:AC87)</f>
        <v>6.8595148656460347</v>
      </c>
      <c r="Y87">
        <f>X87/DEF_D*10</f>
        <v>7.6216831840511503</v>
      </c>
      <c r="Z87">
        <f>(0.7*(HIT_D*DEF_D))+(P87/(MAX(P:P))*(0.3*(HIT_D*DEF_D)))</f>
        <v>1.393969972926409</v>
      </c>
      <c r="AA87">
        <f>(0.7*(BkS_D*DEF_D))+(Q87/(MAX(Q:Q))*(0.3*(BkS_D*DEF_D)))</f>
        <v>1.9330382533381452</v>
      </c>
      <c r="AB87">
        <f>(0.7*(TkA_D*DEF_D))+(R87/(MAX(R:R))*(0.3*(TkA_D*DEF_D)))</f>
        <v>1.3840336134453781</v>
      </c>
      <c r="AC87">
        <f>(0.7*(SH_D*DEF_D))+(S87/(MAX(S:S))*(0.3*(SH_D*DEF_D)))</f>
        <v>2.1484730259361031</v>
      </c>
    </row>
    <row r="88" spans="1:29" x14ac:dyDescent="0.25">
      <c r="A88" s="9">
        <v>86</v>
      </c>
      <c r="B88" s="29" t="s">
        <v>300</v>
      </c>
      <c r="C88" s="29" t="s">
        <v>42</v>
      </c>
      <c r="D88" s="29" t="s">
        <v>322</v>
      </c>
      <c r="E88" s="29" t="s">
        <v>4</v>
      </c>
      <c r="F88">
        <v>33</v>
      </c>
      <c r="G88">
        <v>9</v>
      </c>
      <c r="H88">
        <v>8</v>
      </c>
      <c r="I88">
        <v>18</v>
      </c>
      <c r="J88">
        <v>26</v>
      </c>
      <c r="K88">
        <v>8</v>
      </c>
      <c r="L88">
        <v>104</v>
      </c>
      <c r="M88">
        <v>447</v>
      </c>
      <c r="N88">
        <f>G88*82/F88</f>
        <v>22.363636363636363</v>
      </c>
      <c r="O88">
        <f>H88*82/F88</f>
        <v>19.878787878787879</v>
      </c>
      <c r="P88">
        <f>I88*82/F88</f>
        <v>44.727272727272727</v>
      </c>
      <c r="Q88">
        <f>J88*82/F88</f>
        <v>64.606060606060609</v>
      </c>
      <c r="R88">
        <f>K88*82/F88</f>
        <v>19.878787878787879</v>
      </c>
      <c r="S88">
        <f>L88*82/F88</f>
        <v>258.42424242424244</v>
      </c>
      <c r="U88" s="10">
        <f>SUM(V88:X88)</f>
        <v>9.8613432310265772</v>
      </c>
      <c r="V88">
        <f>N88/MAX(N:N)*OFF_D</f>
        <v>2.8108504398826981</v>
      </c>
      <c r="W88">
        <f>O88/MAX(O:O)*PUN_D</f>
        <v>0.29870129870129869</v>
      </c>
      <c r="X88">
        <f>SUM(Z88:AC88)</f>
        <v>6.7517914924425799</v>
      </c>
      <c r="Y88">
        <f>X88/DEF_D*10</f>
        <v>7.5019905471584227</v>
      </c>
      <c r="Z88">
        <f>(0.7*(HIT_D*DEF_D))+(P88/(MAX(P:P))*(0.3*(HIT_D*DEF_D)))</f>
        <v>1.3376416888550779</v>
      </c>
      <c r="AA88">
        <f>(0.7*(BkS_D*DEF_D))+(Q88/(MAX(Q:Q))*(0.3*(BkS_D*DEF_D)))</f>
        <v>1.9229933073061909</v>
      </c>
      <c r="AB88">
        <f>(0.7*(TkA_D*DEF_D))+(R88/(MAX(R:R))*(0.3*(TkA_D*DEF_D)))</f>
        <v>1.3994096812278631</v>
      </c>
      <c r="AC88">
        <f>(0.7*(SH_D*DEF_D))+(S88/(MAX(S:S))*(0.3*(SH_D*DEF_D)))</f>
        <v>2.0917468150534488</v>
      </c>
    </row>
    <row r="89" spans="1:29" x14ac:dyDescent="0.25">
      <c r="A89" s="9">
        <v>87</v>
      </c>
      <c r="B89" s="29" t="s">
        <v>358</v>
      </c>
      <c r="C89" s="29" t="s">
        <v>38</v>
      </c>
      <c r="D89" s="29" t="s">
        <v>322</v>
      </c>
      <c r="E89" s="29" t="s">
        <v>4</v>
      </c>
      <c r="F89">
        <v>35</v>
      </c>
      <c r="G89">
        <v>8</v>
      </c>
      <c r="H89">
        <v>18</v>
      </c>
      <c r="I89">
        <v>36</v>
      </c>
      <c r="J89">
        <v>24</v>
      </c>
      <c r="K89">
        <v>3</v>
      </c>
      <c r="L89">
        <v>967</v>
      </c>
      <c r="M89">
        <v>393</v>
      </c>
      <c r="N89">
        <f>G89*82/F89</f>
        <v>18.742857142857144</v>
      </c>
      <c r="O89">
        <f>H89*82/F89</f>
        <v>42.171428571428571</v>
      </c>
      <c r="P89">
        <f>I89*82/F89</f>
        <v>84.342857142857142</v>
      </c>
      <c r="Q89">
        <f>J89*82/F89</f>
        <v>56.228571428571428</v>
      </c>
      <c r="R89">
        <f>K89*82/F89</f>
        <v>7.0285714285714285</v>
      </c>
      <c r="S89">
        <f>L89*82/F89</f>
        <v>2265.542857142857</v>
      </c>
      <c r="U89" s="10">
        <f>SUM(V89:X89)</f>
        <v>9.7900907679299554</v>
      </c>
      <c r="V89">
        <f>N89/MAX(N:N)*OFF_D</f>
        <v>2.3557603686635944</v>
      </c>
      <c r="W89">
        <f>O89/MAX(O:O)*PUN_D</f>
        <v>0.63367346938775515</v>
      </c>
      <c r="X89">
        <f>SUM(Z89:AC89)</f>
        <v>6.8006569298786061</v>
      </c>
      <c r="Y89">
        <f>X89/DEF_D*10</f>
        <v>7.5562854776428958</v>
      </c>
      <c r="Z89">
        <f>(0.7*(HIT_D*DEF_D))+(P89/(MAX(P:P))*(0.3*(HIT_D*DEF_D)))</f>
        <v>1.4064100418410042</v>
      </c>
      <c r="AA89">
        <f>(0.7*(BkS_D*DEF_D))+(Q89/(MAX(Q:Q))*(0.3*(BkS_D*DEF_D)))</f>
        <v>1.8942073619631903</v>
      </c>
      <c r="AB89">
        <f>(0.7*(TkA_D*DEF_D))+(R89/(MAX(R:R))*(0.3*(TkA_D*DEF_D)))</f>
        <v>1.3092912801484231</v>
      </c>
      <c r="AC89">
        <f>(0.7*(SH_D*DEF_D))+(S89/(MAX(S:S))*(0.3*(SH_D*DEF_D)))</f>
        <v>2.1907482459259882</v>
      </c>
    </row>
    <row r="90" spans="1:29" x14ac:dyDescent="0.25">
      <c r="A90" s="9">
        <v>88</v>
      </c>
      <c r="B90" s="29" t="s">
        <v>385</v>
      </c>
      <c r="C90" s="29" t="s">
        <v>42</v>
      </c>
      <c r="D90" s="29" t="s">
        <v>322</v>
      </c>
      <c r="E90" s="29" t="s">
        <v>4</v>
      </c>
      <c r="F90">
        <v>68</v>
      </c>
      <c r="G90">
        <v>11</v>
      </c>
      <c r="H90">
        <v>35</v>
      </c>
      <c r="I90">
        <v>111</v>
      </c>
      <c r="J90">
        <v>75</v>
      </c>
      <c r="K90">
        <v>22</v>
      </c>
      <c r="L90">
        <v>6189</v>
      </c>
      <c r="M90">
        <v>1279</v>
      </c>
      <c r="N90">
        <f>G90*82/F90</f>
        <v>13.264705882352942</v>
      </c>
      <c r="O90">
        <f>H90*82/F90</f>
        <v>42.205882352941174</v>
      </c>
      <c r="P90">
        <f>I90*82/F90</f>
        <v>133.85294117647058</v>
      </c>
      <c r="Q90">
        <f>J90*82/F90</f>
        <v>90.441176470588232</v>
      </c>
      <c r="R90">
        <f>K90*82/F90</f>
        <v>26.529411764705884</v>
      </c>
      <c r="S90">
        <f>L90*82/F90</f>
        <v>7463.2058823529414</v>
      </c>
      <c r="U90" s="10">
        <f>SUM(V90:X90)</f>
        <v>9.6987051651472278</v>
      </c>
      <c r="V90">
        <f>N90/MAX(N:N)*OFF_D</f>
        <v>1.6672201138519926</v>
      </c>
      <c r="W90">
        <f>O90/MAX(O:O)*PUN_D</f>
        <v>0.6341911764705882</v>
      </c>
      <c r="X90">
        <f>SUM(Z90:AC90)</f>
        <v>7.397293874824646</v>
      </c>
      <c r="Y90">
        <f>X90/DEF_D*10</f>
        <v>8.2192154164718296</v>
      </c>
      <c r="Z90">
        <f>(0.7*(HIT_D*DEF_D))+(P90/(MAX(P:P))*(0.3*(HIT_D*DEF_D)))</f>
        <v>1.4923541717942408</v>
      </c>
      <c r="AA90">
        <f>(0.7*(BkS_D*DEF_D))+(Q90/(MAX(Q:Q))*(0.3*(BkS_D*DEF_D)))</f>
        <v>2.0117655178635871</v>
      </c>
      <c r="AB90">
        <f>(0.7*(TkA_D*DEF_D))+(R90/(MAX(R:R))*(0.3*(TkA_D*DEF_D)))</f>
        <v>1.4460504201680673</v>
      </c>
      <c r="AC90">
        <f>(0.7*(SH_D*DEF_D))+(S90/(MAX(S:S))*(0.3*(SH_D*DEF_D)))</f>
        <v>2.4471237649987514</v>
      </c>
    </row>
    <row r="91" spans="1:29" x14ac:dyDescent="0.25">
      <c r="A91" s="9">
        <v>89</v>
      </c>
      <c r="B91" s="29" t="s">
        <v>380</v>
      </c>
      <c r="C91" s="29" t="s">
        <v>31</v>
      </c>
      <c r="D91" s="29" t="s">
        <v>322</v>
      </c>
      <c r="E91" s="29" t="s">
        <v>4</v>
      </c>
      <c r="F91">
        <v>49</v>
      </c>
      <c r="G91">
        <v>10</v>
      </c>
      <c r="H91">
        <v>20</v>
      </c>
      <c r="I91">
        <v>27</v>
      </c>
      <c r="J91">
        <v>35</v>
      </c>
      <c r="K91">
        <v>8</v>
      </c>
      <c r="L91">
        <v>1188</v>
      </c>
      <c r="M91">
        <v>764</v>
      </c>
      <c r="N91">
        <f>G91*82/F91</f>
        <v>16.73469387755102</v>
      </c>
      <c r="O91">
        <f>H91*82/F91</f>
        <v>33.469387755102041</v>
      </c>
      <c r="P91">
        <f>I91*82/F91</f>
        <v>45.183673469387756</v>
      </c>
      <c r="Q91">
        <f>J91*82/F91</f>
        <v>58.571428571428569</v>
      </c>
      <c r="R91">
        <f>K91*82/F91</f>
        <v>13.387755102040817</v>
      </c>
      <c r="S91">
        <f>L91*82/F91</f>
        <v>1988.0816326530612</v>
      </c>
      <c r="U91" s="10">
        <f>SUM(V91:X91)</f>
        <v>9.3779151251150843</v>
      </c>
      <c r="V91">
        <f>N91/MAX(N:N)*OFF_D</f>
        <v>2.1033574720210666</v>
      </c>
      <c r="W91">
        <f>O91/MAX(O:O)*PUN_D</f>
        <v>0.50291545189504372</v>
      </c>
      <c r="X91">
        <f>SUM(Z91:AC91)</f>
        <v>6.771642201198973</v>
      </c>
      <c r="Y91">
        <f>X91/DEF_D*10</f>
        <v>7.5240468902210811</v>
      </c>
      <c r="Z91">
        <f>(0.7*(HIT_D*DEF_D))+(P91/(MAX(P:P))*(0.3*(HIT_D*DEF_D)))</f>
        <v>1.3384339509862522</v>
      </c>
      <c r="AA91">
        <f>(0.7*(BkS_D*DEF_D))+(Q91/(MAX(Q:Q))*(0.3*(BkS_D*DEF_D)))</f>
        <v>1.9022576687116566</v>
      </c>
      <c r="AB91">
        <f>(0.7*(TkA_D*DEF_D))+(R91/(MAX(R:R))*(0.3*(TkA_D*DEF_D)))</f>
        <v>1.3538881526636628</v>
      </c>
      <c r="AC91">
        <f>(0.7*(SH_D*DEF_D))+(S91/(MAX(S:S))*(0.3*(SH_D*DEF_D)))</f>
        <v>2.1770624288374014</v>
      </c>
    </row>
    <row r="92" spans="1:29" x14ac:dyDescent="0.25">
      <c r="A92" s="9">
        <v>90</v>
      </c>
      <c r="B92" s="29" t="s">
        <v>449</v>
      </c>
      <c r="C92" s="29" t="s">
        <v>31</v>
      </c>
      <c r="D92" s="29" t="s">
        <v>322</v>
      </c>
      <c r="E92" s="29" t="s">
        <v>4</v>
      </c>
      <c r="F92">
        <v>23</v>
      </c>
      <c r="G92">
        <v>3</v>
      </c>
      <c r="H92">
        <v>4</v>
      </c>
      <c r="I92">
        <v>58</v>
      </c>
      <c r="J92">
        <v>34</v>
      </c>
      <c r="K92">
        <v>6</v>
      </c>
      <c r="L92">
        <v>3240</v>
      </c>
      <c r="M92">
        <v>447</v>
      </c>
      <c r="N92">
        <f>G92*82/F92</f>
        <v>10.695652173913043</v>
      </c>
      <c r="O92">
        <f>H92*82/F92</f>
        <v>14.260869565217391</v>
      </c>
      <c r="P92">
        <f>I92*82/F92</f>
        <v>206.78260869565219</v>
      </c>
      <c r="Q92">
        <f>J92*82/F92</f>
        <v>121.21739130434783</v>
      </c>
      <c r="R92">
        <f>K92*82/F92</f>
        <v>21.391304347826086</v>
      </c>
      <c r="S92">
        <f>L92*82/F92</f>
        <v>11551.304347826086</v>
      </c>
      <c r="U92" s="10">
        <f>SUM(V92:X92)</f>
        <v>9.3538602995267599</v>
      </c>
      <c r="V92">
        <f>N92/MAX(N:N)*OFF_D</f>
        <v>1.344319775596073</v>
      </c>
      <c r="W92">
        <f>O92/MAX(O:O)*PUN_D</f>
        <v>0.21428571428571427</v>
      </c>
      <c r="X92">
        <f>SUM(Z92:AC92)</f>
        <v>7.7952548096449732</v>
      </c>
      <c r="Y92">
        <f>X92/DEF_D*10</f>
        <v>8.6613942329388589</v>
      </c>
      <c r="Z92">
        <f>(0.7*(HIT_D*DEF_D))+(P92/(MAX(P:P))*(0.3*(HIT_D*DEF_D)))</f>
        <v>1.6189521557213027</v>
      </c>
      <c r="AA92">
        <f>(0.7*(BkS_D*DEF_D))+(Q92/(MAX(Q:Q))*(0.3*(BkS_D*DEF_D)))</f>
        <v>2.1175158708989064</v>
      </c>
      <c r="AB92">
        <f>(0.7*(TkA_D*DEF_D))+(R92/(MAX(R:R))*(0.3*(TkA_D*DEF_D)))</f>
        <v>1.4100169395821569</v>
      </c>
      <c r="AC92">
        <f>(0.7*(SH_D*DEF_D))+(S92/(MAX(S:S))*(0.3*(SH_D*DEF_D)))</f>
        <v>2.6487698434426075</v>
      </c>
    </row>
    <row r="93" spans="1:29" x14ac:dyDescent="0.25">
      <c r="A93" s="9">
        <v>91</v>
      </c>
      <c r="B93" s="29" t="s">
        <v>299</v>
      </c>
      <c r="C93" s="29" t="s">
        <v>31</v>
      </c>
      <c r="D93" s="29" t="s">
        <v>322</v>
      </c>
      <c r="E93" s="29" t="s">
        <v>4</v>
      </c>
      <c r="F93">
        <v>76</v>
      </c>
      <c r="G93">
        <v>6</v>
      </c>
      <c r="H93">
        <v>45</v>
      </c>
      <c r="I93">
        <v>89</v>
      </c>
      <c r="J93">
        <v>84</v>
      </c>
      <c r="K93">
        <v>26</v>
      </c>
      <c r="L93">
        <v>12670</v>
      </c>
      <c r="M93">
        <v>1462</v>
      </c>
      <c r="N93">
        <f>G93*82/F93</f>
        <v>6.4736842105263159</v>
      </c>
      <c r="O93">
        <f>H93*82/F93</f>
        <v>48.55263157894737</v>
      </c>
      <c r="P93">
        <f>I93*82/F93</f>
        <v>96.026315789473685</v>
      </c>
      <c r="Q93">
        <f>J93*82/F93</f>
        <v>90.631578947368425</v>
      </c>
      <c r="R93">
        <f>K93*82/F93</f>
        <v>28.05263157894737</v>
      </c>
      <c r="S93">
        <f>L93*82/F93</f>
        <v>13670.263157894737</v>
      </c>
      <c r="U93" s="10">
        <f>SUM(V93:X93)</f>
        <v>9.1923570716661125</v>
      </c>
      <c r="V93">
        <f>N93/MAX(N:N)*OFF_D</f>
        <v>0.81366723259762319</v>
      </c>
      <c r="W93">
        <f>O93/MAX(O:O)*PUN_D</f>
        <v>0.72955827067669177</v>
      </c>
      <c r="X93">
        <f>SUM(Z93:AC93)</f>
        <v>7.6491315683917973</v>
      </c>
      <c r="Y93">
        <f>X93/DEF_D*10</f>
        <v>8.4990350759908857</v>
      </c>
      <c r="Z93">
        <f>(0.7*(HIT_D*DEF_D))+(P93/(MAX(P:P))*(0.3*(HIT_D*DEF_D)))</f>
        <v>1.4266912574322836</v>
      </c>
      <c r="AA93">
        <f>(0.7*(BkS_D*DEF_D))+(Q93/(MAX(Q:Q))*(0.3*(BkS_D*DEF_D)))</f>
        <v>2.0124197610590895</v>
      </c>
      <c r="AB93">
        <f>(0.7*(TkA_D*DEF_D))+(R93/(MAX(R:R))*(0.3*(TkA_D*DEF_D)))</f>
        <v>1.4567327409432673</v>
      </c>
      <c r="AC93">
        <f>(0.7*(SH_D*DEF_D))+(S93/(MAX(S:S))*(0.3*(SH_D*DEF_D)))</f>
        <v>2.7532878089571566</v>
      </c>
    </row>
    <row r="94" spans="1:29" x14ac:dyDescent="0.25">
      <c r="A94" s="9">
        <v>92</v>
      </c>
      <c r="B94" s="29" t="s">
        <v>149</v>
      </c>
      <c r="C94" s="29" t="s">
        <v>36</v>
      </c>
      <c r="D94" s="29" t="s">
        <v>322</v>
      </c>
      <c r="E94" s="29" t="s">
        <v>4</v>
      </c>
      <c r="F94">
        <v>59</v>
      </c>
      <c r="G94">
        <v>9</v>
      </c>
      <c r="H94">
        <v>36</v>
      </c>
      <c r="I94">
        <v>45</v>
      </c>
      <c r="J94">
        <v>65</v>
      </c>
      <c r="K94">
        <v>6</v>
      </c>
      <c r="L94">
        <v>908</v>
      </c>
      <c r="M94">
        <v>941</v>
      </c>
      <c r="N94">
        <f>G94*82/F94</f>
        <v>12.508474576271187</v>
      </c>
      <c r="O94">
        <f>H94*82/F94</f>
        <v>50.033898305084747</v>
      </c>
      <c r="P94">
        <f>I94*82/F94</f>
        <v>62.542372881355931</v>
      </c>
      <c r="Q94">
        <f>J94*82/F94</f>
        <v>90.33898305084746</v>
      </c>
      <c r="R94">
        <f>K94*82/F94</f>
        <v>8.3389830508474585</v>
      </c>
      <c r="S94">
        <f>L94*82/F94</f>
        <v>1261.9661016949153</v>
      </c>
      <c r="U94" s="10">
        <f>SUM(V94:X94)</f>
        <v>9.1636955540459599</v>
      </c>
      <c r="V94">
        <f>N94/MAX(N:N)*OFF_D</f>
        <v>1.5721705850191363</v>
      </c>
      <c r="W94">
        <f>O94/MAX(O:O)*PUN_D</f>
        <v>0.75181598062954003</v>
      </c>
      <c r="X94">
        <f>SUM(Z94:AC94)</f>
        <v>6.8397089883972839</v>
      </c>
      <c r="Y94">
        <f>X94/DEF_D*10</f>
        <v>7.5996766537747593</v>
      </c>
      <c r="Z94">
        <f>(0.7*(HIT_D*DEF_D))+(P94/(MAX(P:P))*(0.3*(HIT_D*DEF_D)))</f>
        <v>1.3685667683143039</v>
      </c>
      <c r="AA94">
        <f>(0.7*(BkS_D*DEF_D))+(Q94/(MAX(Q:Q))*(0.3*(BkS_D*DEF_D)))</f>
        <v>2.0114143703857752</v>
      </c>
      <c r="AB94">
        <f>(0.7*(TkA_D*DEF_D))+(R94/(MAX(R:R))*(0.3*(TkA_D*DEF_D)))</f>
        <v>1.3184811798371121</v>
      </c>
      <c r="AC94">
        <f>(0.7*(SH_D*DEF_D))+(S94/(MAX(S:S))*(0.3*(SH_D*DEF_D)))</f>
        <v>2.1412466698600934</v>
      </c>
    </row>
    <row r="95" spans="1:29" x14ac:dyDescent="0.25">
      <c r="A95" s="9">
        <v>93</v>
      </c>
      <c r="B95" s="29" t="s">
        <v>366</v>
      </c>
      <c r="C95" s="29" t="s">
        <v>31</v>
      </c>
      <c r="D95" s="29" t="s">
        <v>322</v>
      </c>
      <c r="E95" s="29" t="s">
        <v>4</v>
      </c>
      <c r="F95">
        <v>38</v>
      </c>
      <c r="G95">
        <v>4</v>
      </c>
      <c r="H95">
        <v>25</v>
      </c>
      <c r="I95">
        <v>71</v>
      </c>
      <c r="J95">
        <v>43</v>
      </c>
      <c r="K95">
        <v>3</v>
      </c>
      <c r="L95">
        <v>2503</v>
      </c>
      <c r="M95">
        <v>573</v>
      </c>
      <c r="N95">
        <f>G95*82/F95</f>
        <v>8.6315789473684212</v>
      </c>
      <c r="O95">
        <f>H95*82/F95</f>
        <v>53.94736842105263</v>
      </c>
      <c r="P95">
        <f>I95*82/F95</f>
        <v>153.21052631578948</v>
      </c>
      <c r="Q95">
        <f>J95*82/F95</f>
        <v>92.78947368421052</v>
      </c>
      <c r="R95">
        <f>K95*82/F95</f>
        <v>6.4736842105263159</v>
      </c>
      <c r="S95">
        <f>L95*82/F95</f>
        <v>5401.2105263157891</v>
      </c>
      <c r="U95" s="10">
        <f>SUM(V95:X95)</f>
        <v>9.0921166930018487</v>
      </c>
      <c r="V95">
        <f>N95/MAX(N:N)*OFF_D</f>
        <v>1.0848896434634976</v>
      </c>
      <c r="W95">
        <f>O95/MAX(O:O)*PUN_D</f>
        <v>0.81062030075187974</v>
      </c>
      <c r="X95">
        <f>SUM(Z95:AC95)</f>
        <v>7.196606748786472</v>
      </c>
      <c r="Y95">
        <f>X95/DEF_D*10</f>
        <v>7.996229720873858</v>
      </c>
      <c r="Z95">
        <f>(0.7*(HIT_D*DEF_D))+(P95/(MAX(P:P))*(0.3*(HIT_D*DEF_D)))</f>
        <v>1.5259568377009469</v>
      </c>
      <c r="AA95">
        <f>(0.7*(BkS_D*DEF_D))+(Q95/(MAX(Q:Q))*(0.3*(BkS_D*DEF_D)))</f>
        <v>2.019834517274782</v>
      </c>
      <c r="AB95">
        <f>(0.7*(TkA_D*DEF_D))+(R95/(MAX(R:R))*(0.3*(TkA_D*DEF_D)))</f>
        <v>1.3053998632946002</v>
      </c>
      <c r="AC95">
        <f>(0.7*(SH_D*DEF_D))+(S95/(MAX(S:S))*(0.3*(SH_D*DEF_D)))</f>
        <v>2.3454155305161426</v>
      </c>
    </row>
    <row r="96" spans="1:29" x14ac:dyDescent="0.25">
      <c r="A96" s="9">
        <v>94</v>
      </c>
      <c r="B96" s="29" t="s">
        <v>395</v>
      </c>
      <c r="C96" s="29" t="s">
        <v>38</v>
      </c>
      <c r="D96" s="29" t="s">
        <v>322</v>
      </c>
      <c r="E96" s="29" t="s">
        <v>4</v>
      </c>
      <c r="F96">
        <v>45</v>
      </c>
      <c r="G96">
        <v>7</v>
      </c>
      <c r="H96">
        <v>6</v>
      </c>
      <c r="I96">
        <v>36</v>
      </c>
      <c r="J96">
        <v>43</v>
      </c>
      <c r="K96">
        <v>6</v>
      </c>
      <c r="L96">
        <v>3366</v>
      </c>
      <c r="M96">
        <v>624</v>
      </c>
      <c r="N96">
        <f>G96*82/F96</f>
        <v>12.755555555555556</v>
      </c>
      <c r="O96">
        <f>H96*82/F96</f>
        <v>10.933333333333334</v>
      </c>
      <c r="P96">
        <f>I96*82/F96</f>
        <v>65.599999999999994</v>
      </c>
      <c r="Q96">
        <f>J96*82/F96</f>
        <v>78.355555555555554</v>
      </c>
      <c r="R96">
        <f>K96*82/F96</f>
        <v>10.933333333333334</v>
      </c>
      <c r="S96">
        <f>L96*82/F96</f>
        <v>6133.6</v>
      </c>
      <c r="U96" s="10">
        <f>SUM(V96:X96)</f>
        <v>8.8298401118823424</v>
      </c>
      <c r="V96">
        <f>N96/MAX(N:N)*OFF_D</f>
        <v>1.6032258064516132</v>
      </c>
      <c r="W96">
        <f>O96/MAX(O:O)*PUN_D</f>
        <v>0.16428571428571428</v>
      </c>
      <c r="X96">
        <f>SUM(Z96:AC96)</f>
        <v>7.0623285911450155</v>
      </c>
      <c r="Y96">
        <f>X96/DEF_D*10</f>
        <v>7.8470317679389057</v>
      </c>
      <c r="Z96">
        <f>(0.7*(HIT_D*DEF_D))+(P96/(MAX(P:P))*(0.3*(HIT_D*DEF_D)))</f>
        <v>1.3738744769874478</v>
      </c>
      <c r="AA96">
        <f>(0.7*(BkS_D*DEF_D))+(Q96/(MAX(Q:Q))*(0.3*(BkS_D*DEF_D)))</f>
        <v>1.970238036809816</v>
      </c>
      <c r="AB96">
        <f>(0.7*(TkA_D*DEF_D))+(R96/(MAX(R:R))*(0.3*(TkA_D*DEF_D)))</f>
        <v>1.3366753246753247</v>
      </c>
      <c r="AC96">
        <f>(0.7*(SH_D*DEF_D))+(S96/(MAX(S:S))*(0.3*(SH_D*DEF_D)))</f>
        <v>2.3815407526724268</v>
      </c>
    </row>
    <row r="97" spans="1:29" x14ac:dyDescent="0.25">
      <c r="A97" s="9">
        <v>95</v>
      </c>
      <c r="B97" s="29" t="s">
        <v>257</v>
      </c>
      <c r="C97" s="29" t="s">
        <v>36</v>
      </c>
      <c r="D97" s="29" t="s">
        <v>322</v>
      </c>
      <c r="E97" s="29" t="s">
        <v>4</v>
      </c>
      <c r="F97">
        <v>61</v>
      </c>
      <c r="G97">
        <v>6</v>
      </c>
      <c r="H97">
        <v>23</v>
      </c>
      <c r="I97">
        <v>40</v>
      </c>
      <c r="J97">
        <v>68</v>
      </c>
      <c r="K97">
        <v>26</v>
      </c>
      <c r="L97">
        <v>5833</v>
      </c>
      <c r="M97">
        <v>1123</v>
      </c>
      <c r="N97">
        <f>G97*82/F97</f>
        <v>8.0655737704918025</v>
      </c>
      <c r="O97">
        <f>H97*82/F97</f>
        <v>30.918032786885245</v>
      </c>
      <c r="P97">
        <f>I97*82/F97</f>
        <v>53.770491803278688</v>
      </c>
      <c r="Q97">
        <f>J97*82/F97</f>
        <v>91.409836065573771</v>
      </c>
      <c r="R97">
        <f>K97*82/F97</f>
        <v>34.950819672131146</v>
      </c>
      <c r="S97">
        <f>L97*82/F97</f>
        <v>7841.0819672131147</v>
      </c>
      <c r="U97" s="10">
        <f>SUM(V97:X97)</f>
        <v>8.8176336687722685</v>
      </c>
      <c r="V97">
        <f>N97/MAX(N:N)*OFF_D</f>
        <v>1.0137493389740877</v>
      </c>
      <c r="W97">
        <f>O97/MAX(O:O)*PUN_D</f>
        <v>0.46457845433255268</v>
      </c>
      <c r="X97">
        <f>SUM(Z97:AC97)</f>
        <v>7.3393058754656275</v>
      </c>
      <c r="Y97">
        <f>X97/DEF_D*10</f>
        <v>8.1547843060729193</v>
      </c>
      <c r="Z97">
        <f>(0.7*(HIT_D*DEF_D))+(P97/(MAX(P:P))*(0.3*(HIT_D*DEF_D)))</f>
        <v>1.3533397352356129</v>
      </c>
      <c r="AA97">
        <f>(0.7*(BkS_D*DEF_D))+(Q97/(MAX(Q:Q))*(0.3*(BkS_D*DEF_D)))</f>
        <v>2.0150939354319624</v>
      </c>
      <c r="AB97">
        <f>(0.7*(TkA_D*DEF_D))+(R97/(MAX(R:R))*(0.3*(TkA_D*DEF_D)))</f>
        <v>1.5051096444539067</v>
      </c>
      <c r="AC97">
        <f>(0.7*(SH_D*DEF_D))+(S97/(MAX(S:S))*(0.3*(SH_D*DEF_D)))</f>
        <v>2.4657625603441451</v>
      </c>
    </row>
    <row r="98" spans="1:29" x14ac:dyDescent="0.25">
      <c r="A98" s="9">
        <v>96</v>
      </c>
      <c r="B98" s="29" t="s">
        <v>373</v>
      </c>
      <c r="C98" s="29" t="s">
        <v>31</v>
      </c>
      <c r="D98" s="29" t="s">
        <v>322</v>
      </c>
      <c r="E98" s="29" t="s">
        <v>4</v>
      </c>
      <c r="F98">
        <v>67</v>
      </c>
      <c r="G98">
        <v>8</v>
      </c>
      <c r="H98">
        <v>14</v>
      </c>
      <c r="I98">
        <v>85</v>
      </c>
      <c r="J98">
        <v>94</v>
      </c>
      <c r="K98">
        <v>21</v>
      </c>
      <c r="L98">
        <v>3620</v>
      </c>
      <c r="M98">
        <v>1125</v>
      </c>
      <c r="N98">
        <f>G98*82/F98</f>
        <v>9.7910447761194028</v>
      </c>
      <c r="O98">
        <f>H98*82/F98</f>
        <v>17.134328358208954</v>
      </c>
      <c r="P98">
        <f>I98*82/F98</f>
        <v>104.02985074626865</v>
      </c>
      <c r="Q98">
        <f>J98*82/F98</f>
        <v>115.04477611940298</v>
      </c>
      <c r="R98">
        <f>K98*82/F98</f>
        <v>25.701492537313431</v>
      </c>
      <c r="S98">
        <f>L98*82/F98</f>
        <v>4430.4477611940301</v>
      </c>
      <c r="U98" s="10">
        <f>SUM(V98:X98)</f>
        <v>8.7627511501390334</v>
      </c>
      <c r="V98">
        <f>N98/MAX(N:N)*OFF_D</f>
        <v>1.2306210881078479</v>
      </c>
      <c r="W98">
        <f>O98/MAX(O:O)*PUN_D</f>
        <v>0.25746268656716415</v>
      </c>
      <c r="X98">
        <f>SUM(Z98:AC98)</f>
        <v>7.2746673754640208</v>
      </c>
      <c r="Y98">
        <f>X98/DEF_D*10</f>
        <v>8.082963750515578</v>
      </c>
      <c r="Z98">
        <f>(0.7*(HIT_D*DEF_D))+(P98/(MAX(P:P))*(0.3*(HIT_D*DEF_D)))</f>
        <v>1.440584525073378</v>
      </c>
      <c r="AA98">
        <f>(0.7*(BkS_D*DEF_D))+(Q98/(MAX(Q:Q))*(0.3*(BkS_D*DEF_D)))</f>
        <v>2.0963061074993132</v>
      </c>
      <c r="AB98">
        <f>(0.7*(TkA_D*DEF_D))+(R98/(MAX(R:R))*(0.3*(TkA_D*DEF_D)))</f>
        <v>1.4402442333785617</v>
      </c>
      <c r="AC98">
        <f>(0.7*(SH_D*DEF_D))+(S98/(MAX(S:S))*(0.3*(SH_D*DEF_D)))</f>
        <v>2.2975325095127674</v>
      </c>
    </row>
    <row r="99" spans="1:29" x14ac:dyDescent="0.25">
      <c r="A99" s="9">
        <v>97</v>
      </c>
      <c r="B99" s="29" t="s">
        <v>371</v>
      </c>
      <c r="C99" s="29" t="s">
        <v>42</v>
      </c>
      <c r="D99" s="29" t="s">
        <v>322</v>
      </c>
      <c r="E99" s="29" t="s">
        <v>4</v>
      </c>
      <c r="F99">
        <v>49</v>
      </c>
      <c r="G99">
        <v>7</v>
      </c>
      <c r="H99">
        <v>4</v>
      </c>
      <c r="I99">
        <v>1</v>
      </c>
      <c r="J99">
        <v>71</v>
      </c>
      <c r="K99">
        <v>6</v>
      </c>
      <c r="L99">
        <v>370</v>
      </c>
      <c r="M99">
        <v>764</v>
      </c>
      <c r="N99">
        <f>G99*82/F99</f>
        <v>11.714285714285714</v>
      </c>
      <c r="O99">
        <f>H99*82/F99</f>
        <v>6.6938775510204085</v>
      </c>
      <c r="P99">
        <f>I99*82/F99</f>
        <v>1.6734693877551021</v>
      </c>
      <c r="Q99">
        <f>J99*82/F99</f>
        <v>118.81632653061224</v>
      </c>
      <c r="R99">
        <f>K99*82/F99</f>
        <v>10.040816326530612</v>
      </c>
      <c r="S99">
        <f>L99*82/F99</f>
        <v>619.18367346938771</v>
      </c>
      <c r="U99" s="10">
        <f>SUM(V99:X99)</f>
        <v>8.3850612818151671</v>
      </c>
      <c r="V99">
        <f>N99/MAX(N:N)*OFF_D</f>
        <v>1.4723502304147467</v>
      </c>
      <c r="W99">
        <f>O99/MAX(O:O)*PUN_D</f>
        <v>0.10058309037900875</v>
      </c>
      <c r="X99">
        <f>SUM(Z99:AC99)</f>
        <v>6.812127961021412</v>
      </c>
      <c r="Y99">
        <f>X99/DEF_D*10</f>
        <v>7.5690310678015695</v>
      </c>
      <c r="Z99">
        <f>(0.7*(HIT_D*DEF_D))+(P99/(MAX(P:P))*(0.3*(HIT_D*DEF_D)))</f>
        <v>1.2629049611476391</v>
      </c>
      <c r="AA99">
        <f>(0.7*(BkS_D*DEF_D))+(Q99/(MAX(Q:Q))*(0.3*(BkS_D*DEF_D)))</f>
        <v>2.1092655565293601</v>
      </c>
      <c r="AB99">
        <f>(0.7*(TkA_D*DEF_D))+(R99/(MAX(R:R))*(0.3*(TkA_D*DEF_D)))</f>
        <v>1.3304161144977471</v>
      </c>
      <c r="AC99">
        <f>(0.7*(SH_D*DEF_D))+(S99/(MAX(S:S))*(0.3*(SH_D*DEF_D)))</f>
        <v>2.1095413288466656</v>
      </c>
    </row>
    <row r="100" spans="1:29" x14ac:dyDescent="0.25">
      <c r="A100" s="9">
        <v>98</v>
      </c>
      <c r="B100" s="29" t="s">
        <v>445</v>
      </c>
      <c r="C100" s="29" t="s">
        <v>38</v>
      </c>
      <c r="D100" s="29" t="s">
        <v>322</v>
      </c>
      <c r="E100" s="29" t="s">
        <v>4</v>
      </c>
      <c r="F100">
        <v>42</v>
      </c>
      <c r="G100">
        <v>4</v>
      </c>
      <c r="H100">
        <v>14</v>
      </c>
      <c r="I100">
        <v>20</v>
      </c>
      <c r="J100">
        <v>28</v>
      </c>
      <c r="K100">
        <v>2</v>
      </c>
      <c r="L100">
        <v>137</v>
      </c>
      <c r="M100">
        <v>546</v>
      </c>
      <c r="N100">
        <f>G100*82/F100</f>
        <v>7.8095238095238093</v>
      </c>
      <c r="O100">
        <f>H100*82/F100</f>
        <v>27.333333333333332</v>
      </c>
      <c r="P100">
        <f>I100*82/F100</f>
        <v>39.047619047619051</v>
      </c>
      <c r="Q100">
        <f>J100*82/F100</f>
        <v>54.666666666666664</v>
      </c>
      <c r="R100">
        <f>K100*82/F100</f>
        <v>3.9047619047619047</v>
      </c>
      <c r="S100">
        <f>L100*82/F100</f>
        <v>267.47619047619048</v>
      </c>
      <c r="U100" s="10">
        <f>SUM(V100:X100)</f>
        <v>7.9884813718610204</v>
      </c>
      <c r="V100">
        <f>N100/MAX(N:N)*OFF_D</f>
        <v>0.98156682027649778</v>
      </c>
      <c r="W100">
        <f>O100/MAX(O:O)*PUN_D</f>
        <v>0.4107142857142857</v>
      </c>
      <c r="X100">
        <f>SUM(Z100:AC100)</f>
        <v>6.5962002658702366</v>
      </c>
      <c r="Y100">
        <f>X100/DEF_D*10</f>
        <v>7.3291114065224852</v>
      </c>
      <c r="Z100">
        <f>(0.7*(HIT_D*DEF_D))+(P100/(MAX(P:P))*(0.3*(HIT_D*DEF_D)))</f>
        <v>1.3277824267782428</v>
      </c>
      <c r="AA100">
        <f>(0.7*(BkS_D*DEF_D))+(Q100/(MAX(Q:Q))*(0.3*(BkS_D*DEF_D)))</f>
        <v>1.888840490797546</v>
      </c>
      <c r="AB100">
        <f>(0.7*(TkA_D*DEF_D))+(R100/(MAX(R:R))*(0.3*(TkA_D*DEF_D)))</f>
        <v>1.2873840445269016</v>
      </c>
      <c r="AC100">
        <f>(0.7*(SH_D*DEF_D))+(S100/(MAX(S:S))*(0.3*(SH_D*DEF_D)))</f>
        <v>2.0921933037675462</v>
      </c>
    </row>
  </sheetData>
  <autoFilter ref="B2:AC93">
    <sortState ref="B3:AC100">
      <sortCondition descending="1" ref="U2:U93"/>
    </sortState>
  </autoFilter>
  <mergeCells count="3">
    <mergeCell ref="F1:L1"/>
    <mergeCell ref="N1:S1"/>
    <mergeCell ref="U1:AC1"/>
  </mergeCells>
  <phoneticPr fontId="4" type="noConversion"/>
  <pageMargins left="0.4" right="0.35" top="0.39" bottom="0.38" header="0.3" footer="0.3"/>
  <pageSetup paperSize="5" scale="9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topLeftCell="A55" workbookViewId="0">
      <selection activeCell="U3" sqref="U3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1" t="s">
        <v>23</v>
      </c>
      <c r="G1" s="12"/>
      <c r="H1" s="12"/>
      <c r="I1" s="12"/>
      <c r="J1" s="12"/>
      <c r="K1" s="12"/>
      <c r="L1" s="13"/>
      <c r="N1" s="11" t="s">
        <v>22</v>
      </c>
      <c r="O1" s="12"/>
      <c r="P1" s="12"/>
      <c r="Q1" s="12"/>
      <c r="R1" s="12"/>
      <c r="S1" s="13"/>
      <c r="U1" s="11" t="s">
        <v>26</v>
      </c>
      <c r="V1" s="12"/>
      <c r="W1" s="12"/>
      <c r="X1" s="12"/>
      <c r="Y1" s="12"/>
      <c r="Z1" s="12"/>
      <c r="AA1" s="12"/>
      <c r="AB1" s="12"/>
      <c r="AC1" s="13"/>
    </row>
    <row r="2" spans="1:29" ht="14.25" customHeight="1" x14ac:dyDescent="0.25">
      <c r="B2" s="1" t="s">
        <v>0</v>
      </c>
      <c r="C2" s="8" t="s">
        <v>28</v>
      </c>
      <c r="D2" s="8" t="s">
        <v>27</v>
      </c>
      <c r="E2" s="14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29" t="s">
        <v>255</v>
      </c>
      <c r="C3" s="29" t="s">
        <v>38</v>
      </c>
      <c r="D3" s="29" t="s">
        <v>322</v>
      </c>
      <c r="E3" s="29" t="s">
        <v>2</v>
      </c>
      <c r="F3">
        <v>82</v>
      </c>
      <c r="G3">
        <v>108</v>
      </c>
      <c r="H3">
        <v>26</v>
      </c>
      <c r="I3">
        <v>28</v>
      </c>
      <c r="J3">
        <v>46</v>
      </c>
      <c r="K3">
        <v>111</v>
      </c>
      <c r="L3">
        <v>5356</v>
      </c>
      <c r="M3">
        <v>1767</v>
      </c>
      <c r="N3">
        <f>G3*82/F3</f>
        <v>108</v>
      </c>
      <c r="O3">
        <f>H3*82/F3</f>
        <v>26</v>
      </c>
      <c r="P3">
        <f>I3*82/F3</f>
        <v>28</v>
      </c>
      <c r="Q3">
        <f>J3*82/F3</f>
        <v>46</v>
      </c>
      <c r="R3">
        <f>K3*82/F3</f>
        <v>111</v>
      </c>
      <c r="S3">
        <f>L3*82/F3</f>
        <v>5356</v>
      </c>
      <c r="U3" s="10">
        <f>SUM(V3:X3)</f>
        <v>18.533129098097682</v>
      </c>
      <c r="V3">
        <f>N3/MAX(N:N)*OFF_C</f>
        <v>13</v>
      </c>
      <c r="W3">
        <f>O3/MAX(O:O)*PUN_C</f>
        <v>0.28427249789739273</v>
      </c>
      <c r="X3">
        <f>SUM(Z3:AC3)</f>
        <v>5.2488566002002912</v>
      </c>
      <c r="Y3">
        <f>X3/DEF_C*10</f>
        <v>8.7480943336671526</v>
      </c>
      <c r="Z3">
        <f>(0.7*(HIT_F*DEF_C))+(P3/(MAX(P:P))*(0.3*(HIT_F*DEF_C)))</f>
        <v>1.1200348432055747</v>
      </c>
      <c r="AA3">
        <f>(0.7*(BkS_F*DEF_C))+(Q3/(MAX(Q:Q))*(0.3*(BkS_F*DEF_C)))</f>
        <v>0.77880616174582784</v>
      </c>
      <c r="AB3">
        <f>(0.7*(TkA_F*DEF_C))+(R3/(MAX(R:R))*(0.3*(TkA_F*DEF_C)))</f>
        <v>1.98</v>
      </c>
      <c r="AC3">
        <f>(0.7*(SH_F*DEF_C))+(S3/(MAX(S:S))*(0.3*(SH_F*DEF_C)))</f>
        <v>1.3700155952488893</v>
      </c>
    </row>
    <row r="4" spans="1:29" x14ac:dyDescent="0.25">
      <c r="A4" s="9">
        <v>2</v>
      </c>
      <c r="B4" s="29" t="s">
        <v>61</v>
      </c>
      <c r="C4" s="29" t="s">
        <v>36</v>
      </c>
      <c r="D4" s="29" t="s">
        <v>322</v>
      </c>
      <c r="E4" s="29" t="s">
        <v>2</v>
      </c>
      <c r="F4">
        <v>78</v>
      </c>
      <c r="G4">
        <v>98</v>
      </c>
      <c r="H4">
        <v>87</v>
      </c>
      <c r="I4">
        <v>48</v>
      </c>
      <c r="J4">
        <v>32</v>
      </c>
      <c r="K4">
        <v>75</v>
      </c>
      <c r="L4">
        <v>327</v>
      </c>
      <c r="M4">
        <v>1481</v>
      </c>
      <c r="N4">
        <f>G4*82/F4</f>
        <v>103.02564102564102</v>
      </c>
      <c r="O4">
        <f>H4*82/F4</f>
        <v>91.461538461538467</v>
      </c>
      <c r="P4">
        <f>I4*82/F4</f>
        <v>50.46153846153846</v>
      </c>
      <c r="Q4">
        <f>J4*82/F4</f>
        <v>33.641025641025642</v>
      </c>
      <c r="R4">
        <f>K4*82/F4</f>
        <v>78.84615384615384</v>
      </c>
      <c r="S4">
        <f>L4*82/F4</f>
        <v>343.76923076923077</v>
      </c>
      <c r="U4" s="10">
        <f>SUM(V4:X4)</f>
        <v>18.273359004193601</v>
      </c>
      <c r="V4">
        <f>N4/MAX(N:N)*OFF_C</f>
        <v>12.401234567901234</v>
      </c>
      <c r="W4">
        <f>O4/MAX(O:O)*PUN_C</f>
        <v>1</v>
      </c>
      <c r="X4">
        <f>SUM(Z4:AC4)</f>
        <v>4.8721244362923652</v>
      </c>
      <c r="Y4">
        <f>X4/DEF_C*10</f>
        <v>8.1202073938206087</v>
      </c>
      <c r="Z4">
        <f>(0.7*(HIT_F*DEF_C))+(P4/(MAX(P:P))*(0.3*(HIT_F*DEF_C)))</f>
        <v>1.1762166405023546</v>
      </c>
      <c r="AA4">
        <f>(0.7*(BkS_F*DEF_C))+(Q4/(MAX(Q:Q))*(0.3*(BkS_F*DEF_C)))</f>
        <v>0.738825910931174</v>
      </c>
      <c r="AB4">
        <f>(0.7*(TkA_F*DEF_C))+(R4/(MAX(R:R))*(0.3*(TkA_F*DEF_C)))</f>
        <v>1.8079334719334716</v>
      </c>
      <c r="AC4">
        <f>(0.7*(SH_F*DEF_C))+(S4/(MAX(S:S))*(0.3*(SH_F*DEF_C)))</f>
        <v>1.1491484129253644</v>
      </c>
    </row>
    <row r="5" spans="1:29" x14ac:dyDescent="0.25">
      <c r="A5" s="9">
        <v>3</v>
      </c>
      <c r="B5" s="29" t="s">
        <v>163</v>
      </c>
      <c r="C5" s="29" t="s">
        <v>36</v>
      </c>
      <c r="D5" s="29" t="s">
        <v>322</v>
      </c>
      <c r="E5" s="29" t="s">
        <v>2</v>
      </c>
      <c r="F5">
        <v>74</v>
      </c>
      <c r="G5">
        <v>97</v>
      </c>
      <c r="H5">
        <v>55</v>
      </c>
      <c r="I5">
        <v>38</v>
      </c>
      <c r="J5">
        <v>22</v>
      </c>
      <c r="K5">
        <v>36</v>
      </c>
      <c r="L5">
        <v>1359</v>
      </c>
      <c r="M5">
        <v>1473</v>
      </c>
      <c r="N5">
        <f>G5*82/F5</f>
        <v>107.48648648648648</v>
      </c>
      <c r="O5">
        <f>H5*82/F5</f>
        <v>60.945945945945944</v>
      </c>
      <c r="P5">
        <f>I5*82/F5</f>
        <v>42.108108108108105</v>
      </c>
      <c r="Q5">
        <f>J5*82/F5</f>
        <v>24.378378378378379</v>
      </c>
      <c r="R5">
        <f>K5*82/F5</f>
        <v>39.891891891891895</v>
      </c>
      <c r="S5">
        <f>L5*82/F5</f>
        <v>1505.918918918919</v>
      </c>
      <c r="U5" s="10">
        <f>SUM(V5:X5)</f>
        <v>18.268563707135144</v>
      </c>
      <c r="V5">
        <f>N5/MAX(N:N)*OFF_C</f>
        <v>12.938188188188189</v>
      </c>
      <c r="W5">
        <f>O5/MAX(O:O)*PUN_C</f>
        <v>0.66635601118359733</v>
      </c>
      <c r="X5">
        <f>SUM(Z5:AC5)</f>
        <v>4.6640195077633582</v>
      </c>
      <c r="Y5">
        <f>X5/DEF_C*10</f>
        <v>7.773365846272263</v>
      </c>
      <c r="Z5">
        <f>(0.7*(HIT_F*DEF_C))+(P5/(MAX(P:P))*(0.3*(HIT_F*DEF_C)))</f>
        <v>1.1553226696083836</v>
      </c>
      <c r="AA5">
        <f>(0.7*(BkS_F*DEF_C))+(Q5/(MAX(Q:Q))*(0.3*(BkS_F*DEF_C)))</f>
        <v>0.70886201991465136</v>
      </c>
      <c r="AB5">
        <f>(0.7*(TkA_F*DEF_C))+(R5/(MAX(R:R))*(0.3*(TkA_F*DEF_C)))</f>
        <v>1.5994755295836376</v>
      </c>
      <c r="AC5">
        <f>(0.7*(SH_F*DEF_C))+(S5/(MAX(S:S))*(0.3*(SH_F*DEF_C)))</f>
        <v>1.2003592886566863</v>
      </c>
    </row>
    <row r="6" spans="1:29" x14ac:dyDescent="0.25">
      <c r="A6" s="9">
        <v>4</v>
      </c>
      <c r="B6" s="29" t="s">
        <v>48</v>
      </c>
      <c r="C6" s="29" t="s">
        <v>33</v>
      </c>
      <c r="D6" s="29" t="s">
        <v>322</v>
      </c>
      <c r="E6" s="29" t="s">
        <v>2</v>
      </c>
      <c r="F6">
        <v>56</v>
      </c>
      <c r="G6">
        <v>61</v>
      </c>
      <c r="H6">
        <v>42</v>
      </c>
      <c r="I6">
        <v>96</v>
      </c>
      <c r="J6">
        <v>57</v>
      </c>
      <c r="K6">
        <v>45</v>
      </c>
      <c r="L6">
        <v>3563</v>
      </c>
      <c r="M6">
        <v>1200</v>
      </c>
      <c r="N6">
        <f>G6*82/F6</f>
        <v>89.321428571428569</v>
      </c>
      <c r="O6">
        <f>H6*82/F6</f>
        <v>61.5</v>
      </c>
      <c r="P6">
        <f>I6*82/F6</f>
        <v>140.57142857142858</v>
      </c>
      <c r="Q6">
        <f>J6*82/F6</f>
        <v>83.464285714285708</v>
      </c>
      <c r="R6">
        <f>K6*82/F6</f>
        <v>65.892857142857139</v>
      </c>
      <c r="S6">
        <f>L6*82/F6</f>
        <v>5217.25</v>
      </c>
      <c r="U6" s="10">
        <f>SUM(V6:X6)</f>
        <v>16.828188047903836</v>
      </c>
      <c r="V6">
        <f>N6/MAX(N:N)*OFF_C</f>
        <v>10.751653439153438</v>
      </c>
      <c r="W6">
        <f>O6/MAX(O:O)*PUN_C</f>
        <v>0.67241379310344829</v>
      </c>
      <c r="X6">
        <f>SUM(Z6:AC6)</f>
        <v>5.4041208156469516</v>
      </c>
      <c r="Y6">
        <f>X6/DEF_C*10</f>
        <v>9.0068680260782532</v>
      </c>
      <c r="Z6">
        <f>(0.7*(HIT_F*DEF_C))+(P6/(MAX(P:P))*(0.3*(HIT_F*DEF_C)))</f>
        <v>1.4016034985422738</v>
      </c>
      <c r="AA6">
        <f>(0.7*(BkS_F*DEF_C))+(Q6/(MAX(Q:Q))*(0.3*(BkS_F*DEF_C)))</f>
        <v>0.89999999999999991</v>
      </c>
      <c r="AB6">
        <f>(0.7*(TkA_F*DEF_C))+(R6/(MAX(R:R))*(0.3*(TkA_F*DEF_C)))</f>
        <v>1.7386158301158301</v>
      </c>
      <c r="AC6">
        <f>(0.7*(SH_F*DEF_C))+(S6/(MAX(S:S))*(0.3*(SH_F*DEF_C)))</f>
        <v>1.3639014869888475</v>
      </c>
    </row>
    <row r="7" spans="1:29" x14ac:dyDescent="0.25">
      <c r="A7" s="9">
        <v>5</v>
      </c>
      <c r="B7" s="29" t="s">
        <v>29</v>
      </c>
      <c r="C7" s="29" t="s">
        <v>31</v>
      </c>
      <c r="D7" s="29" t="s">
        <v>322</v>
      </c>
      <c r="E7" s="29" t="s">
        <v>2</v>
      </c>
      <c r="F7">
        <v>82</v>
      </c>
      <c r="G7">
        <v>92</v>
      </c>
      <c r="H7">
        <v>20</v>
      </c>
      <c r="I7">
        <v>50</v>
      </c>
      <c r="J7">
        <v>64</v>
      </c>
      <c r="K7">
        <v>54</v>
      </c>
      <c r="L7">
        <v>10685</v>
      </c>
      <c r="M7">
        <v>1811</v>
      </c>
      <c r="N7">
        <f>G7*82/F7</f>
        <v>92</v>
      </c>
      <c r="O7">
        <f>H7*82/F7</f>
        <v>20</v>
      </c>
      <c r="P7">
        <f>I7*82/F7</f>
        <v>50</v>
      </c>
      <c r="Q7">
        <f>J7*82/F7</f>
        <v>64</v>
      </c>
      <c r="R7">
        <f>K7*82/F7</f>
        <v>54</v>
      </c>
      <c r="S7">
        <f>L7*82/F7</f>
        <v>10685</v>
      </c>
      <c r="U7" s="10">
        <f>SUM(V7:X7)</f>
        <v>16.584656497185655</v>
      </c>
      <c r="V7">
        <f>N7/MAX(N:N)*OFF_C</f>
        <v>11.074074074074074</v>
      </c>
      <c r="W7">
        <f>O7/MAX(O:O)*PUN_C</f>
        <v>0.21867115222876365</v>
      </c>
      <c r="X7">
        <f>SUM(Z7:AC7)</f>
        <v>5.2919112708828182</v>
      </c>
      <c r="Y7">
        <f>X7/DEF_C*10</f>
        <v>8.8198521181380301</v>
      </c>
      <c r="Z7">
        <f>(0.7*(HIT_F*DEF_C))+(P7/(MAX(P:P))*(0.3*(HIT_F*DEF_C)))</f>
        <v>1.175062220009955</v>
      </c>
      <c r="AA7">
        <f>(0.7*(BkS_F*DEF_C))+(Q7/(MAX(Q:Q))*(0.3*(BkS_F*DEF_C)))</f>
        <v>0.83703465982028225</v>
      </c>
      <c r="AB7">
        <f>(0.7*(TkA_F*DEF_C))+(R7/(MAX(R:R))*(0.3*(TkA_F*DEF_C)))</f>
        <v>1.6749729729729728</v>
      </c>
      <c r="AC7">
        <f>(0.7*(SH_F*DEF_C))+(S7/(MAX(S:S))*(0.3*(SH_F*DEF_C)))</f>
        <v>1.6048414180796082</v>
      </c>
    </row>
    <row r="8" spans="1:29" x14ac:dyDescent="0.25">
      <c r="A8" s="9">
        <v>6</v>
      </c>
      <c r="B8" s="29" t="s">
        <v>32</v>
      </c>
      <c r="C8" s="29" t="s">
        <v>33</v>
      </c>
      <c r="D8" s="29" t="s">
        <v>322</v>
      </c>
      <c r="E8" s="29" t="s">
        <v>2</v>
      </c>
      <c r="F8">
        <v>78</v>
      </c>
      <c r="G8">
        <v>86</v>
      </c>
      <c r="H8">
        <v>72</v>
      </c>
      <c r="I8">
        <v>61</v>
      </c>
      <c r="J8">
        <v>35</v>
      </c>
      <c r="K8">
        <v>27</v>
      </c>
      <c r="L8">
        <v>1909</v>
      </c>
      <c r="M8">
        <v>1464</v>
      </c>
      <c r="N8">
        <f>G8*82/F8</f>
        <v>90.410256410256409</v>
      </c>
      <c r="O8">
        <f>H8*82/F8</f>
        <v>75.692307692307693</v>
      </c>
      <c r="P8">
        <f>I8*82/F8</f>
        <v>64.128205128205124</v>
      </c>
      <c r="Q8">
        <f>J8*82/F8</f>
        <v>36.794871794871796</v>
      </c>
      <c r="R8">
        <f>K8*82/F8</f>
        <v>28.384615384615383</v>
      </c>
      <c r="S8">
        <f>L8*82/F8</f>
        <v>2006.8974358974358</v>
      </c>
      <c r="U8" s="10">
        <f>SUM(V8:X8)</f>
        <v>16.430062190425346</v>
      </c>
      <c r="V8">
        <f>N8/MAX(N:N)*OFF_C</f>
        <v>10.882716049382717</v>
      </c>
      <c r="W8">
        <f>O8/MAX(O:O)*PUN_C</f>
        <v>0.82758620689655171</v>
      </c>
      <c r="X8">
        <f>SUM(Z8:AC8)</f>
        <v>4.7197599341460759</v>
      </c>
      <c r="Y8">
        <f>X8/DEF_C*10</f>
        <v>7.8662665569101264</v>
      </c>
      <c r="Z8">
        <f>(0.7*(HIT_F*DEF_C))+(P8/(MAX(P:P))*(0.3*(HIT_F*DEF_C)))</f>
        <v>1.2104003139717423</v>
      </c>
      <c r="AA8">
        <f>(0.7*(BkS_F*DEF_C))+(Q8/(MAX(Q:Q))*(0.3*(BkS_F*DEF_C)))</f>
        <v>0.74902834008097152</v>
      </c>
      <c r="AB8">
        <f>(0.7*(TkA_F*DEF_C))+(R8/(MAX(R:R))*(0.3*(TkA_F*DEF_C)))</f>
        <v>1.5378960498960499</v>
      </c>
      <c r="AC8">
        <f>(0.7*(SH_F*DEF_C))+(S8/(MAX(S:S))*(0.3*(SH_F*DEF_C)))</f>
        <v>1.2224352301973118</v>
      </c>
    </row>
    <row r="9" spans="1:29" x14ac:dyDescent="0.25">
      <c r="A9" s="9">
        <v>7</v>
      </c>
      <c r="B9" s="29" t="s">
        <v>116</v>
      </c>
      <c r="C9" s="29" t="s">
        <v>33</v>
      </c>
      <c r="D9" s="29" t="s">
        <v>322</v>
      </c>
      <c r="E9" s="29" t="s">
        <v>2</v>
      </c>
      <c r="F9">
        <v>82</v>
      </c>
      <c r="G9">
        <v>89</v>
      </c>
      <c r="H9">
        <v>46</v>
      </c>
      <c r="I9">
        <v>75</v>
      </c>
      <c r="J9">
        <v>36</v>
      </c>
      <c r="K9">
        <v>42</v>
      </c>
      <c r="L9">
        <v>1266</v>
      </c>
      <c r="M9">
        <v>1697</v>
      </c>
      <c r="N9">
        <f>G9*82/F9</f>
        <v>89</v>
      </c>
      <c r="O9">
        <f>H9*82/F9</f>
        <v>46</v>
      </c>
      <c r="P9">
        <f>I9*82/F9</f>
        <v>75</v>
      </c>
      <c r="Q9">
        <f>J9*82/F9</f>
        <v>36</v>
      </c>
      <c r="R9">
        <f>K9*82/F9</f>
        <v>42</v>
      </c>
      <c r="S9">
        <f>L9*82/F9</f>
        <v>1266</v>
      </c>
      <c r="U9" s="10">
        <f>SUM(V9:X9)</f>
        <v>16.000500802728368</v>
      </c>
      <c r="V9">
        <f>N9/MAX(N:N)*OFF_C</f>
        <v>10.712962962962964</v>
      </c>
      <c r="W9">
        <f>O9/MAX(O:O)*PUN_C</f>
        <v>0.50294365012615638</v>
      </c>
      <c r="X9">
        <f>SUM(Z9:AC9)</f>
        <v>4.7845941896392485</v>
      </c>
      <c r="Y9">
        <f>X9/DEF_C*10</f>
        <v>7.9743236493987482</v>
      </c>
      <c r="Z9">
        <f>(0.7*(HIT_F*DEF_C))+(P9/(MAX(P:P))*(0.3*(HIT_F*DEF_C)))</f>
        <v>1.2375933300149327</v>
      </c>
      <c r="AA9">
        <f>(0.7*(BkS_F*DEF_C))+(Q9/(MAX(Q:Q))*(0.3*(BkS_F*DEF_C)))</f>
        <v>0.7464569961489087</v>
      </c>
      <c r="AB9">
        <f>(0.7*(TkA_F*DEF_C))+(R9/(MAX(R:R))*(0.3*(TkA_F*DEF_C)))</f>
        <v>1.6107567567567567</v>
      </c>
      <c r="AC9">
        <f>(0.7*(SH_F*DEF_C))+(S9/(MAX(S:S))*(0.3*(SH_F*DEF_C)))</f>
        <v>1.1897871067186507</v>
      </c>
    </row>
    <row r="10" spans="1:29" x14ac:dyDescent="0.25">
      <c r="A10" s="9">
        <v>8</v>
      </c>
      <c r="B10" s="29" t="s">
        <v>228</v>
      </c>
      <c r="C10" s="29" t="s">
        <v>42</v>
      </c>
      <c r="D10" s="29" t="s">
        <v>322</v>
      </c>
      <c r="E10" s="29" t="s">
        <v>2</v>
      </c>
      <c r="F10">
        <v>79</v>
      </c>
      <c r="G10">
        <v>83</v>
      </c>
      <c r="H10">
        <v>48</v>
      </c>
      <c r="I10">
        <v>50</v>
      </c>
      <c r="J10">
        <v>26</v>
      </c>
      <c r="K10">
        <v>44</v>
      </c>
      <c r="L10">
        <v>275</v>
      </c>
      <c r="M10">
        <v>1486</v>
      </c>
      <c r="N10">
        <f>G10*82/F10</f>
        <v>86.151898734177209</v>
      </c>
      <c r="O10">
        <f>H10*82/F10</f>
        <v>49.822784810126585</v>
      </c>
      <c r="P10">
        <f>I10*82/F10</f>
        <v>51.898734177215189</v>
      </c>
      <c r="Q10">
        <f>J10*82/F10</f>
        <v>26.9873417721519</v>
      </c>
      <c r="R10">
        <f>K10*82/F10</f>
        <v>45.670886075949369</v>
      </c>
      <c r="S10">
        <f>L10*82/F10</f>
        <v>285.44303797468353</v>
      </c>
      <c r="U10" s="10">
        <f>SUM(V10:X10)</f>
        <v>15.588968653398915</v>
      </c>
      <c r="V10">
        <f>N10/MAX(N:N)*OFF_C</f>
        <v>10.370135958743553</v>
      </c>
      <c r="W10">
        <f>O10/MAX(O:O)*PUN_C</f>
        <v>0.54474028808380615</v>
      </c>
      <c r="X10">
        <f>SUM(Z10:AC10)</f>
        <v>4.674092406571555</v>
      </c>
      <c r="Y10">
        <f>X10/DEF_C*10</f>
        <v>7.7901540109525911</v>
      </c>
      <c r="Z10">
        <f>(0.7*(HIT_F*DEF_C))+(P10/(MAX(P:P))*(0.3*(HIT_F*DEF_C)))</f>
        <v>1.1798114182381811</v>
      </c>
      <c r="AA10">
        <f>(0.7*(BkS_F*DEF_C))+(Q10/(MAX(Q:Q))*(0.3*(BkS_F*DEF_C)))</f>
        <v>0.71730179880079936</v>
      </c>
      <c r="AB10">
        <f>(0.7*(TkA_F*DEF_C))+(R10/(MAX(R:R))*(0.3*(TkA_F*DEF_C)))</f>
        <v>1.6304009579199452</v>
      </c>
      <c r="AC10">
        <f>(0.7*(SH_F*DEF_C))+(S10/(MAX(S:S))*(0.3*(SH_F*DEF_C)))</f>
        <v>1.1465782316126298</v>
      </c>
    </row>
    <row r="11" spans="1:29" x14ac:dyDescent="0.25">
      <c r="A11" s="9">
        <v>9</v>
      </c>
      <c r="B11" s="29" t="s">
        <v>39</v>
      </c>
      <c r="C11" s="29" t="s">
        <v>33</v>
      </c>
      <c r="D11" s="29" t="s">
        <v>322</v>
      </c>
      <c r="E11" s="29" t="s">
        <v>2</v>
      </c>
      <c r="F11">
        <v>82</v>
      </c>
      <c r="G11">
        <v>84</v>
      </c>
      <c r="H11">
        <v>26</v>
      </c>
      <c r="I11">
        <v>30</v>
      </c>
      <c r="J11">
        <v>34</v>
      </c>
      <c r="K11">
        <v>49</v>
      </c>
      <c r="L11">
        <v>7673</v>
      </c>
      <c r="M11">
        <v>1634</v>
      </c>
      <c r="N11">
        <f>G11*82/F11</f>
        <v>84</v>
      </c>
      <c r="O11">
        <f>H11*82/F11</f>
        <v>26</v>
      </c>
      <c r="P11">
        <f>I11*82/F11</f>
        <v>30</v>
      </c>
      <c r="Q11">
        <f>J11*82/F11</f>
        <v>34</v>
      </c>
      <c r="R11">
        <f>K11*82/F11</f>
        <v>49</v>
      </c>
      <c r="S11">
        <f>L11*82/F11</f>
        <v>7673</v>
      </c>
      <c r="U11" s="10">
        <f>SUM(V11:X11)</f>
        <v>15.380740015246163</v>
      </c>
      <c r="V11">
        <f>N11/MAX(N:N)*OFF_C</f>
        <v>10.111111111111111</v>
      </c>
      <c r="W11">
        <f>O11/MAX(O:O)*PUN_C</f>
        <v>0.28427249789739273</v>
      </c>
      <c r="X11">
        <f>SUM(Z11:AC11)</f>
        <v>4.9853564062376599</v>
      </c>
      <c r="Y11">
        <f>X11/DEF_C*10</f>
        <v>8.3089273437294331</v>
      </c>
      <c r="Z11">
        <f>(0.7*(HIT_F*DEF_C))+(P11/(MAX(P:P))*(0.3*(HIT_F*DEF_C)))</f>
        <v>1.125037332005973</v>
      </c>
      <c r="AA11">
        <f>(0.7*(BkS_F*DEF_C))+(Q11/(MAX(Q:Q))*(0.3*(BkS_F*DEF_C)))</f>
        <v>0.73998716302952494</v>
      </c>
      <c r="AB11">
        <f>(0.7*(TkA_F*DEF_C))+(R11/(MAX(R:R))*(0.3*(TkA_F*DEF_C)))</f>
        <v>1.6482162162162162</v>
      </c>
      <c r="AC11">
        <f>(0.7*(SH_F*DEF_C))+(S11/(MAX(S:S))*(0.3*(SH_F*DEF_C)))</f>
        <v>1.472115694985946</v>
      </c>
    </row>
    <row r="12" spans="1:29" x14ac:dyDescent="0.25">
      <c r="A12" s="9">
        <v>10</v>
      </c>
      <c r="B12" s="29" t="s">
        <v>43</v>
      </c>
      <c r="C12" s="29" t="s">
        <v>36</v>
      </c>
      <c r="D12" s="29" t="s">
        <v>322</v>
      </c>
      <c r="E12" s="29" t="s">
        <v>2</v>
      </c>
      <c r="F12">
        <v>64</v>
      </c>
      <c r="G12">
        <v>63</v>
      </c>
      <c r="H12">
        <v>26</v>
      </c>
      <c r="I12">
        <v>48</v>
      </c>
      <c r="J12">
        <v>42</v>
      </c>
      <c r="K12">
        <v>55</v>
      </c>
      <c r="L12">
        <v>6977</v>
      </c>
      <c r="M12">
        <v>1244</v>
      </c>
      <c r="N12">
        <f>G12*82/F12</f>
        <v>80.71875</v>
      </c>
      <c r="O12">
        <f>H12*82/F12</f>
        <v>33.3125</v>
      </c>
      <c r="P12">
        <f>I12*82/F12</f>
        <v>61.5</v>
      </c>
      <c r="Q12">
        <f>J12*82/F12</f>
        <v>53.8125</v>
      </c>
      <c r="R12">
        <f>K12*82/F12</f>
        <v>70.46875</v>
      </c>
      <c r="S12">
        <f>L12*82/F12</f>
        <v>8939.28125</v>
      </c>
      <c r="U12" s="10">
        <f>SUM(V12:X12)</f>
        <v>15.379293684952859</v>
      </c>
      <c r="V12">
        <f>N12/MAX(N:N)*OFF_C</f>
        <v>9.7161458333333339</v>
      </c>
      <c r="W12">
        <f>O12/MAX(O:O)*PUN_C</f>
        <v>0.36422413793103448</v>
      </c>
      <c r="X12">
        <f>SUM(Z12:AC12)</f>
        <v>5.2989237136884917</v>
      </c>
      <c r="Y12">
        <f>X12/DEF_C*10</f>
        <v>8.8315395228141522</v>
      </c>
      <c r="Z12">
        <f>(0.7*(HIT_F*DEF_C))+(P12/(MAX(P:P))*(0.3*(HIT_F*DEF_C)))</f>
        <v>1.2038265306122446</v>
      </c>
      <c r="AA12">
        <f>(0.7*(BkS_F*DEF_C))+(Q12/(MAX(Q:Q))*(0.3*(BkS_F*DEF_C)))</f>
        <v>0.80407894736842089</v>
      </c>
      <c r="AB12">
        <f>(0.7*(TkA_F*DEF_C))+(R12/(MAX(R:R))*(0.3*(TkA_F*DEF_C)))</f>
        <v>1.7631030405405403</v>
      </c>
      <c r="AC12">
        <f>(0.7*(SH_F*DEF_C))+(S12/(MAX(S:S))*(0.3*(SH_F*DEF_C)))</f>
        <v>1.527915195167286</v>
      </c>
    </row>
    <row r="13" spans="1:29" x14ac:dyDescent="0.25">
      <c r="A13" s="9">
        <v>11</v>
      </c>
      <c r="B13" s="29" t="s">
        <v>125</v>
      </c>
      <c r="C13" s="29" t="s">
        <v>36</v>
      </c>
      <c r="D13" s="29" t="s">
        <v>322</v>
      </c>
      <c r="E13" s="29" t="s">
        <v>2</v>
      </c>
      <c r="F13">
        <v>60</v>
      </c>
      <c r="G13">
        <v>60</v>
      </c>
      <c r="H13">
        <v>18</v>
      </c>
      <c r="I13">
        <v>57</v>
      </c>
      <c r="J13">
        <v>31</v>
      </c>
      <c r="K13">
        <v>47</v>
      </c>
      <c r="L13">
        <v>4219</v>
      </c>
      <c r="M13">
        <v>1241</v>
      </c>
      <c r="N13">
        <f>G13*82/F13</f>
        <v>82</v>
      </c>
      <c r="O13">
        <f>H13*82/F13</f>
        <v>24.6</v>
      </c>
      <c r="P13">
        <f>I13*82/F13</f>
        <v>77.900000000000006</v>
      </c>
      <c r="Q13">
        <f>J13*82/F13</f>
        <v>42.366666666666667</v>
      </c>
      <c r="R13">
        <f>K13*82/F13</f>
        <v>64.233333333333334</v>
      </c>
      <c r="S13">
        <f>L13*82/F13</f>
        <v>5765.9666666666662</v>
      </c>
      <c r="U13" s="10">
        <f>SUM(V13:X13)</f>
        <v>15.269051633993536</v>
      </c>
      <c r="V13">
        <f>N13/MAX(N:N)*OFF_C</f>
        <v>9.8703703703703702</v>
      </c>
      <c r="W13">
        <f>O13/MAX(O:O)*PUN_C</f>
        <v>0.26896551724137929</v>
      </c>
      <c r="X13">
        <f>SUM(Z13:AC13)</f>
        <v>5.1297157463817857</v>
      </c>
      <c r="Y13">
        <f>X13/DEF_C*10</f>
        <v>8.5495262439696429</v>
      </c>
      <c r="Z13">
        <f>(0.7*(HIT_F*DEF_C))+(P13/(MAX(P:P))*(0.3*(HIT_F*DEF_C)))</f>
        <v>1.2448469387755101</v>
      </c>
      <c r="AA13">
        <f>(0.7*(BkS_F*DEF_C))+(Q13/(MAX(Q:Q))*(0.3*(BkS_F*DEF_C)))</f>
        <v>0.76705263157894721</v>
      </c>
      <c r="AB13">
        <f>(0.7*(TkA_F*DEF_C))+(R13/(MAX(R:R))*(0.3*(TkA_F*DEF_C)))</f>
        <v>1.7297351351351351</v>
      </c>
      <c r="AC13">
        <f>(0.7*(SH_F*DEF_C))+(S13/(MAX(S:S))*(0.3*(SH_F*DEF_C)))</f>
        <v>1.3880810408921933</v>
      </c>
    </row>
    <row r="14" spans="1:29" x14ac:dyDescent="0.25">
      <c r="A14" s="9">
        <v>12</v>
      </c>
      <c r="B14" s="29" t="s">
        <v>329</v>
      </c>
      <c r="C14" s="29" t="s">
        <v>42</v>
      </c>
      <c r="D14" s="29" t="s">
        <v>322</v>
      </c>
      <c r="E14" s="29" t="s">
        <v>2</v>
      </c>
      <c r="F14">
        <v>82</v>
      </c>
      <c r="G14">
        <v>85</v>
      </c>
      <c r="H14">
        <v>30</v>
      </c>
      <c r="I14">
        <v>21</v>
      </c>
      <c r="J14">
        <v>31</v>
      </c>
      <c r="K14">
        <v>65</v>
      </c>
      <c r="L14">
        <v>163</v>
      </c>
      <c r="M14">
        <v>1457</v>
      </c>
      <c r="N14">
        <f>G14*82/F14</f>
        <v>85</v>
      </c>
      <c r="O14">
        <f>H14*82/F14</f>
        <v>30</v>
      </c>
      <c r="P14">
        <f>I14*82/F14</f>
        <v>21</v>
      </c>
      <c r="Q14">
        <f>J14*82/F14</f>
        <v>31</v>
      </c>
      <c r="R14">
        <f>K14*82/F14</f>
        <v>65</v>
      </c>
      <c r="S14">
        <f>L14*82/F14</f>
        <v>163</v>
      </c>
      <c r="U14" s="10">
        <f>SUM(V14:X14)</f>
        <v>15.267317293571235</v>
      </c>
      <c r="V14">
        <f>N14/MAX(N:N)*OFF_C</f>
        <v>10.231481481481483</v>
      </c>
      <c r="W14">
        <f>O14/MAX(O:O)*PUN_C</f>
        <v>0.32800672834314548</v>
      </c>
      <c r="X14">
        <f>SUM(Z14:AC14)</f>
        <v>4.7078290837466072</v>
      </c>
      <c r="Y14">
        <f>X14/DEF_C*10</f>
        <v>7.846381806244346</v>
      </c>
      <c r="Z14">
        <f>(0.7*(HIT_F*DEF_C))+(P14/(MAX(P:P))*(0.3*(HIT_F*DEF_C)))</f>
        <v>1.1025261324041811</v>
      </c>
      <c r="AA14">
        <f>(0.7*(BkS_F*DEF_C))+(Q14/(MAX(Q:Q))*(0.3*(BkS_F*DEF_C)))</f>
        <v>0.73028241335044919</v>
      </c>
      <c r="AB14">
        <f>(0.7*(TkA_F*DEF_C))+(R14/(MAX(R:R))*(0.3*(TkA_F*DEF_C)))</f>
        <v>1.7338378378378376</v>
      </c>
      <c r="AC14">
        <f>(0.7*(SH_F*DEF_C))+(S14/(MAX(S:S))*(0.3*(SH_F*DEF_C)))</f>
        <v>1.141182700154139</v>
      </c>
    </row>
    <row r="15" spans="1:29" x14ac:dyDescent="0.25">
      <c r="A15" s="9">
        <v>13</v>
      </c>
      <c r="B15" s="29" t="s">
        <v>154</v>
      </c>
      <c r="C15" s="29" t="s">
        <v>31</v>
      </c>
      <c r="D15" s="29" t="s">
        <v>322</v>
      </c>
      <c r="E15" s="29" t="s">
        <v>2</v>
      </c>
      <c r="F15">
        <v>79</v>
      </c>
      <c r="G15">
        <v>78</v>
      </c>
      <c r="H15">
        <v>14</v>
      </c>
      <c r="I15">
        <v>30</v>
      </c>
      <c r="J15">
        <v>67</v>
      </c>
      <c r="K15">
        <v>82</v>
      </c>
      <c r="L15">
        <v>8310</v>
      </c>
      <c r="M15">
        <v>1744</v>
      </c>
      <c r="N15">
        <f>G15*82/F15</f>
        <v>80.962025316455694</v>
      </c>
      <c r="O15">
        <f>H15*82/F15</f>
        <v>14.531645569620252</v>
      </c>
      <c r="P15">
        <f>I15*82/F15</f>
        <v>31.139240506329113</v>
      </c>
      <c r="Q15">
        <f>J15*82/F15</f>
        <v>69.544303797468359</v>
      </c>
      <c r="R15">
        <f>K15*82/F15</f>
        <v>85.113924050632917</v>
      </c>
      <c r="S15">
        <f>L15*82/F15</f>
        <v>8625.5696202531653</v>
      </c>
      <c r="U15" s="10">
        <f>SUM(V15:X15)</f>
        <v>15.242734230539927</v>
      </c>
      <c r="V15">
        <f>N15/MAX(N:N)*OFF_C</f>
        <v>9.7454289732770736</v>
      </c>
      <c r="W15">
        <f>O15/MAX(O:O)*PUN_C</f>
        <v>0.15888258402444347</v>
      </c>
      <c r="X15">
        <f>SUM(Z15:AC15)</f>
        <v>5.3384226732384095</v>
      </c>
      <c r="Y15">
        <f>X15/DEF_C*10</f>
        <v>8.8973711220640155</v>
      </c>
      <c r="Z15">
        <f>(0.7*(HIT_F*DEF_C))+(P15/(MAX(P:P))*(0.3*(HIT_F*DEF_C)))</f>
        <v>1.1278868509429085</v>
      </c>
      <c r="AA15">
        <f>(0.7*(BkS_F*DEF_C))+(Q15/(MAX(Q:Q))*(0.3*(BkS_F*DEF_C)))</f>
        <v>0.85497001998667543</v>
      </c>
      <c r="AB15">
        <f>(0.7*(TkA_F*DEF_C))+(R15/(MAX(R:R))*(0.3*(TkA_F*DEF_C)))</f>
        <v>1.8414745124871705</v>
      </c>
      <c r="AC15">
        <f>(0.7*(SH_F*DEF_C))+(S15/(MAX(S:S))*(0.3*(SH_F*DEF_C)))</f>
        <v>1.5140912898216554</v>
      </c>
    </row>
    <row r="16" spans="1:29" x14ac:dyDescent="0.25">
      <c r="A16" s="9">
        <v>14</v>
      </c>
      <c r="B16" s="29" t="s">
        <v>281</v>
      </c>
      <c r="C16" s="29" t="s">
        <v>38</v>
      </c>
      <c r="D16" s="29" t="s">
        <v>322</v>
      </c>
      <c r="E16" s="29" t="s">
        <v>2</v>
      </c>
      <c r="F16">
        <v>62</v>
      </c>
      <c r="G16">
        <v>63</v>
      </c>
      <c r="H16">
        <v>12</v>
      </c>
      <c r="I16">
        <v>16</v>
      </c>
      <c r="J16">
        <v>61</v>
      </c>
      <c r="K16">
        <v>59</v>
      </c>
      <c r="L16">
        <v>93</v>
      </c>
      <c r="M16">
        <v>1124</v>
      </c>
      <c r="N16">
        <f>G16*82/F16</f>
        <v>83.322580645161295</v>
      </c>
      <c r="O16">
        <f>H16*82/F16</f>
        <v>15.870967741935484</v>
      </c>
      <c r="P16">
        <f>I16*82/F16</f>
        <v>21.161290322580644</v>
      </c>
      <c r="Q16">
        <f>J16*82/F16</f>
        <v>80.677419354838705</v>
      </c>
      <c r="R16">
        <f>K16*82/F16</f>
        <v>78.032258064516128</v>
      </c>
      <c r="S16">
        <f>L16*82/F16</f>
        <v>123</v>
      </c>
      <c r="U16" s="10">
        <f>SUM(V16:X16)</f>
        <v>15.140008415405354</v>
      </c>
      <c r="V16">
        <f>N16/MAX(N:N)*OFF_C</f>
        <v>10.02956989247312</v>
      </c>
      <c r="W16">
        <f>O16/MAX(O:O)*PUN_C</f>
        <v>0.17352614015572859</v>
      </c>
      <c r="X16">
        <f>SUM(Z16:AC16)</f>
        <v>4.9369123827765069</v>
      </c>
      <c r="Y16">
        <f>X16/DEF_C*10</f>
        <v>8.2281873046275109</v>
      </c>
      <c r="Z16">
        <f>(0.7*(HIT_F*DEF_C))+(P16/(MAX(P:P))*(0.3*(HIT_F*DEF_C)))</f>
        <v>1.1029295589203421</v>
      </c>
      <c r="AA16">
        <f>(0.7*(BkS_F*DEF_C))+(Q16/(MAX(Q:Q))*(0.3*(BkS_F*DEF_C)))</f>
        <v>0.89098471986417649</v>
      </c>
      <c r="AB16">
        <f>(0.7*(TkA_F*DEF_C))+(R16/(MAX(R:R))*(0.3*(TkA_F*DEF_C)))</f>
        <v>1.8035780296425457</v>
      </c>
      <c r="AC16">
        <f>(0.7*(SH_F*DEF_C))+(S16/(MAX(S:S))*(0.3*(SH_F*DEF_C)))</f>
        <v>1.1394200743494423</v>
      </c>
    </row>
    <row r="17" spans="1:29" x14ac:dyDescent="0.25">
      <c r="A17" s="9">
        <v>15</v>
      </c>
      <c r="B17" s="29" t="s">
        <v>282</v>
      </c>
      <c r="C17" s="29" t="s">
        <v>36</v>
      </c>
      <c r="D17" s="29" t="s">
        <v>322</v>
      </c>
      <c r="E17" s="29" t="s">
        <v>2</v>
      </c>
      <c r="F17">
        <v>82</v>
      </c>
      <c r="G17">
        <v>75</v>
      </c>
      <c r="H17">
        <v>54</v>
      </c>
      <c r="I17">
        <v>145</v>
      </c>
      <c r="J17">
        <v>55</v>
      </c>
      <c r="K17">
        <v>65</v>
      </c>
      <c r="L17">
        <v>8888</v>
      </c>
      <c r="M17">
        <v>1752</v>
      </c>
      <c r="N17">
        <f>G17*82/F17</f>
        <v>75</v>
      </c>
      <c r="O17">
        <f>H17*82/F17</f>
        <v>54</v>
      </c>
      <c r="P17">
        <f>I17*82/F17</f>
        <v>145</v>
      </c>
      <c r="Q17">
        <f>J17*82/F17</f>
        <v>55</v>
      </c>
      <c r="R17">
        <f>K17*82/F17</f>
        <v>65</v>
      </c>
      <c r="S17">
        <f>L17*82/F17</f>
        <v>8888</v>
      </c>
      <c r="U17" s="10">
        <f>SUM(V17:X17)</f>
        <v>15.098284029248809</v>
      </c>
      <c r="V17">
        <f>N17/MAX(N:N)*OFF_C</f>
        <v>9.0277777777777768</v>
      </c>
      <c r="W17">
        <f>O17/MAX(O:O)*PUN_C</f>
        <v>0.59041211101766189</v>
      </c>
      <c r="X17">
        <f>SUM(Z17:AC17)</f>
        <v>5.480094140453371</v>
      </c>
      <c r="Y17">
        <f>X17/DEF_C*10</f>
        <v>9.133490234088951</v>
      </c>
      <c r="Z17">
        <f>(0.7*(HIT_F*DEF_C))+(P17/(MAX(P:P))*(0.3*(HIT_F*DEF_C)))</f>
        <v>1.4126804380288698</v>
      </c>
      <c r="AA17">
        <f>(0.7*(BkS_F*DEF_C))+(Q17/(MAX(Q:Q))*(0.3*(BkS_F*DEF_C)))</f>
        <v>0.8079204107830551</v>
      </c>
      <c r="AB17">
        <f>(0.7*(TkA_F*DEF_C))+(R17/(MAX(R:R))*(0.3*(TkA_F*DEF_C)))</f>
        <v>1.7338378378378376</v>
      </c>
      <c r="AC17">
        <f>(0.7*(SH_F*DEF_C))+(S17/(MAX(S:S))*(0.3*(SH_F*DEF_C)))</f>
        <v>1.5256554538036085</v>
      </c>
    </row>
    <row r="18" spans="1:29" x14ac:dyDescent="0.25">
      <c r="A18" s="9">
        <v>16</v>
      </c>
      <c r="B18" s="29" t="s">
        <v>58</v>
      </c>
      <c r="C18" s="29" t="s">
        <v>38</v>
      </c>
      <c r="D18" s="29" t="s">
        <v>322</v>
      </c>
      <c r="E18" s="29" t="s">
        <v>2</v>
      </c>
      <c r="F18">
        <v>82</v>
      </c>
      <c r="G18">
        <v>78</v>
      </c>
      <c r="H18">
        <v>43</v>
      </c>
      <c r="I18">
        <v>74</v>
      </c>
      <c r="J18">
        <v>44</v>
      </c>
      <c r="K18">
        <v>38</v>
      </c>
      <c r="L18">
        <v>7599</v>
      </c>
      <c r="M18">
        <v>1714</v>
      </c>
      <c r="N18">
        <f>G18*82/F18</f>
        <v>78</v>
      </c>
      <c r="O18">
        <f>H18*82/F18</f>
        <v>43</v>
      </c>
      <c r="P18">
        <f>I18*82/F18</f>
        <v>74</v>
      </c>
      <c r="Q18">
        <f>J18*82/F18</f>
        <v>44</v>
      </c>
      <c r="R18">
        <f>K18*82/F18</f>
        <v>38</v>
      </c>
      <c r="S18">
        <f>L18*82/F18</f>
        <v>7599</v>
      </c>
      <c r="U18" s="10">
        <f>SUM(V18:X18)</f>
        <v>14.924666469020517</v>
      </c>
      <c r="V18">
        <f>N18/MAX(N:N)*OFF_C</f>
        <v>9.3888888888888893</v>
      </c>
      <c r="W18">
        <f>O18/MAX(O:O)*PUN_C</f>
        <v>0.47014297729184185</v>
      </c>
      <c r="X18">
        <f>SUM(Z18:AC18)</f>
        <v>5.0656346028397863</v>
      </c>
      <c r="Y18">
        <f>X18/DEF_C*10</f>
        <v>8.4427243380663111</v>
      </c>
      <c r="Z18">
        <f>(0.7*(HIT_F*DEF_C))+(P18/(MAX(P:P))*(0.3*(HIT_F*DEF_C)))</f>
        <v>1.2350920856147334</v>
      </c>
      <c r="AA18">
        <f>(0.7*(BkS_F*DEF_C))+(Q18/(MAX(Q:Q))*(0.3*(BkS_F*DEF_C)))</f>
        <v>0.77233632862644408</v>
      </c>
      <c r="AB18">
        <f>(0.7*(TkA_F*DEF_C))+(R18/(MAX(R:R))*(0.3*(TkA_F*DEF_C)))</f>
        <v>1.5893513513513513</v>
      </c>
      <c r="AC18">
        <f>(0.7*(SH_F*DEF_C))+(S18/(MAX(S:S))*(0.3*(SH_F*DEF_C)))</f>
        <v>1.4688548372472572</v>
      </c>
    </row>
    <row r="19" spans="1:29" x14ac:dyDescent="0.25">
      <c r="A19" s="9">
        <v>17</v>
      </c>
      <c r="B19" s="29" t="s">
        <v>328</v>
      </c>
      <c r="C19" s="29" t="s">
        <v>36</v>
      </c>
      <c r="D19" s="29" t="s">
        <v>322</v>
      </c>
      <c r="E19" s="29" t="s">
        <v>2</v>
      </c>
      <c r="F19">
        <v>67</v>
      </c>
      <c r="G19">
        <v>64</v>
      </c>
      <c r="H19">
        <v>32</v>
      </c>
      <c r="I19">
        <v>52</v>
      </c>
      <c r="J19">
        <v>35</v>
      </c>
      <c r="K19">
        <v>38</v>
      </c>
      <c r="L19">
        <v>3191</v>
      </c>
      <c r="M19">
        <v>1350</v>
      </c>
      <c r="N19">
        <f>G19*82/F19</f>
        <v>78.328358208955223</v>
      </c>
      <c r="O19">
        <f>H19*82/F19</f>
        <v>39.164179104477611</v>
      </c>
      <c r="P19">
        <f>I19*82/F19</f>
        <v>63.64179104477612</v>
      </c>
      <c r="Q19">
        <f>J19*82/F19</f>
        <v>42.835820895522389</v>
      </c>
      <c r="R19">
        <f>K19*82/F19</f>
        <v>46.507462686567166</v>
      </c>
      <c r="S19">
        <f>L19*82/F19</f>
        <v>3905.4029850746269</v>
      </c>
      <c r="U19" s="10">
        <f>SUM(V19:X19)</f>
        <v>14.775343151767267</v>
      </c>
      <c r="V19">
        <f>N19/MAX(N:N)*OFF_C</f>
        <v>9.4284134881149804</v>
      </c>
      <c r="W19">
        <f>O19/MAX(O:O)*PUN_C</f>
        <v>0.42820380854348944</v>
      </c>
      <c r="X19">
        <f>SUM(Z19:AC19)</f>
        <v>4.9187258551087956</v>
      </c>
      <c r="Y19">
        <f>X19/DEF_C*10</f>
        <v>8.1978764251813256</v>
      </c>
      <c r="Z19">
        <f>(0.7*(HIT_F*DEF_C))+(P19/(MAX(P:P))*(0.3*(HIT_F*DEF_C)))</f>
        <v>1.2091836734693875</v>
      </c>
      <c r="AA19">
        <f>(0.7*(BkS_F*DEF_C))+(Q19/(MAX(Q:Q))*(0.3*(BkS_F*DEF_C)))</f>
        <v>0.76857030636292212</v>
      </c>
      <c r="AB19">
        <f>(0.7*(TkA_F*DEF_C))+(R19/(MAX(R:R))*(0.3*(TkA_F*DEF_C)))</f>
        <v>1.6348777732956836</v>
      </c>
      <c r="AC19">
        <f>(0.7*(SH_F*DEF_C))+(S19/(MAX(S:S))*(0.3*(SH_F*DEF_C)))</f>
        <v>1.3060941019808021</v>
      </c>
    </row>
    <row r="20" spans="1:29" x14ac:dyDescent="0.25">
      <c r="A20" s="9">
        <v>18</v>
      </c>
      <c r="B20" s="29" t="s">
        <v>51</v>
      </c>
      <c r="C20" s="29" t="s">
        <v>42</v>
      </c>
      <c r="D20" s="29" t="s">
        <v>322</v>
      </c>
      <c r="E20" s="29" t="s">
        <v>2</v>
      </c>
      <c r="F20">
        <v>82</v>
      </c>
      <c r="G20">
        <v>76</v>
      </c>
      <c r="H20">
        <v>31</v>
      </c>
      <c r="I20">
        <v>74</v>
      </c>
      <c r="J20">
        <v>44</v>
      </c>
      <c r="K20">
        <v>48</v>
      </c>
      <c r="L20">
        <v>9313</v>
      </c>
      <c r="M20">
        <v>1771</v>
      </c>
      <c r="N20">
        <f>G20*82/F20</f>
        <v>76</v>
      </c>
      <c r="O20">
        <f>H20*82/F20</f>
        <v>31</v>
      </c>
      <c r="P20">
        <f>I20*82/F20</f>
        <v>74</v>
      </c>
      <c r="Q20">
        <f>J20*82/F20</f>
        <v>44</v>
      </c>
      <c r="R20">
        <f>K20*82/F20</f>
        <v>48</v>
      </c>
      <c r="S20">
        <f>L20*82/F20</f>
        <v>9313</v>
      </c>
      <c r="U20" s="10">
        <f>SUM(V20:X20)</f>
        <v>14.681765066187285</v>
      </c>
      <c r="V20">
        <f>N20/MAX(N:N)*OFF_C</f>
        <v>9.1481481481481488</v>
      </c>
      <c r="W20">
        <f>O20/MAX(O:O)*PUN_C</f>
        <v>0.33894028595458364</v>
      </c>
      <c r="X20">
        <f>SUM(Z20:AC20)</f>
        <v>5.194676632084553</v>
      </c>
      <c r="Y20">
        <f>X20/DEF_C*10</f>
        <v>8.6577943868075877</v>
      </c>
      <c r="Z20">
        <f>(0.7*(HIT_F*DEF_C))+(P20/(MAX(P:P))*(0.3*(HIT_F*DEF_C)))</f>
        <v>1.2350920856147334</v>
      </c>
      <c r="AA20">
        <f>(0.7*(BkS_F*DEF_C))+(Q20/(MAX(Q:Q))*(0.3*(BkS_F*DEF_C)))</f>
        <v>0.77233632862644408</v>
      </c>
      <c r="AB20">
        <f>(0.7*(TkA_F*DEF_C))+(R20/(MAX(R:R))*(0.3*(TkA_F*DEF_C)))</f>
        <v>1.6428648648648647</v>
      </c>
      <c r="AC20">
        <f>(0.7*(SH_F*DEF_C))+(S20/(MAX(S:S))*(0.3*(SH_F*DEF_C)))</f>
        <v>1.5443833529785111</v>
      </c>
    </row>
    <row r="21" spans="1:29" x14ac:dyDescent="0.25">
      <c r="A21" s="9">
        <v>19</v>
      </c>
      <c r="B21" s="29" t="s">
        <v>50</v>
      </c>
      <c r="C21" s="29" t="s">
        <v>38</v>
      </c>
      <c r="D21" s="29" t="s">
        <v>322</v>
      </c>
      <c r="E21" s="29" t="s">
        <v>2</v>
      </c>
      <c r="F21">
        <v>82</v>
      </c>
      <c r="G21">
        <v>76</v>
      </c>
      <c r="H21">
        <v>42</v>
      </c>
      <c r="I21">
        <v>42</v>
      </c>
      <c r="J21">
        <v>49</v>
      </c>
      <c r="K21">
        <v>48</v>
      </c>
      <c r="L21">
        <v>5327</v>
      </c>
      <c r="M21">
        <v>1461</v>
      </c>
      <c r="N21">
        <f>G21*82/F21</f>
        <v>76</v>
      </c>
      <c r="O21">
        <f>H21*82/F21</f>
        <v>42</v>
      </c>
      <c r="P21">
        <f>I21*82/F21</f>
        <v>42</v>
      </c>
      <c r="Q21">
        <f>J21*82/F21</f>
        <v>49</v>
      </c>
      <c r="R21">
        <f>K21*82/F21</f>
        <v>48</v>
      </c>
      <c r="S21">
        <f>L21*82/F21</f>
        <v>5327</v>
      </c>
      <c r="U21" s="10">
        <f>SUM(V21:X21)</f>
        <v>14.562523300467166</v>
      </c>
      <c r="V21">
        <f>N21/MAX(N:N)*OFF_C</f>
        <v>9.1481481481481488</v>
      </c>
      <c r="W21">
        <f>O21/MAX(O:O)*PUN_C</f>
        <v>0.45920941968040369</v>
      </c>
      <c r="X21">
        <f>SUM(Z21:AC21)</f>
        <v>4.9551657326386147</v>
      </c>
      <c r="Y21">
        <f>X21/DEF_C*10</f>
        <v>8.2586095543976903</v>
      </c>
      <c r="Z21">
        <f>(0.7*(HIT_F*DEF_C))+(P21/(MAX(P:P))*(0.3*(HIT_F*DEF_C)))</f>
        <v>1.1550522648083621</v>
      </c>
      <c r="AA21">
        <f>(0.7*(BkS_F*DEF_C))+(Q21/(MAX(Q:Q))*(0.3*(BkS_F*DEF_C)))</f>
        <v>0.78851091142490359</v>
      </c>
      <c r="AB21">
        <f>(0.7*(TkA_F*DEF_C))+(R21/(MAX(R:R))*(0.3*(TkA_F*DEF_C)))</f>
        <v>1.6428648648648647</v>
      </c>
      <c r="AC21">
        <f>(0.7*(SH_F*DEF_C))+(S21/(MAX(S:S))*(0.3*(SH_F*DEF_C)))</f>
        <v>1.3687376915404841</v>
      </c>
    </row>
    <row r="22" spans="1:29" x14ac:dyDescent="0.25">
      <c r="A22" s="9">
        <v>20</v>
      </c>
      <c r="B22" s="29" t="s">
        <v>55</v>
      </c>
      <c r="C22" s="29" t="s">
        <v>38</v>
      </c>
      <c r="D22" s="29" t="s">
        <v>322</v>
      </c>
      <c r="E22" s="29" t="s">
        <v>2</v>
      </c>
      <c r="F22">
        <v>82</v>
      </c>
      <c r="G22">
        <v>70</v>
      </c>
      <c r="H22">
        <v>56</v>
      </c>
      <c r="I22">
        <v>154</v>
      </c>
      <c r="J22">
        <v>37</v>
      </c>
      <c r="K22">
        <v>56</v>
      </c>
      <c r="L22">
        <v>2689</v>
      </c>
      <c r="M22">
        <v>1617</v>
      </c>
      <c r="N22">
        <f>G22*82/F22</f>
        <v>70</v>
      </c>
      <c r="O22">
        <f>H22*82/F22</f>
        <v>56</v>
      </c>
      <c r="P22">
        <f>I22*82/F22</f>
        <v>154</v>
      </c>
      <c r="Q22">
        <f>J22*82/F22</f>
        <v>37</v>
      </c>
      <c r="R22">
        <f>K22*82/F22</f>
        <v>56</v>
      </c>
      <c r="S22">
        <f>L22*82/F22</f>
        <v>2689</v>
      </c>
      <c r="U22" s="10">
        <f>SUM(V22:X22)</f>
        <v>14.161256897902138</v>
      </c>
      <c r="V22">
        <f>N22/MAX(N:N)*OFF_C</f>
        <v>8.4259259259259256</v>
      </c>
      <c r="W22">
        <f>O22/MAX(O:O)*PUN_C</f>
        <v>0.61227922624053821</v>
      </c>
      <c r="X22">
        <f>SUM(Z22:AC22)</f>
        <v>5.1230517457356743</v>
      </c>
      <c r="Y22">
        <f>X22/DEF_C*10</f>
        <v>8.5384195762261239</v>
      </c>
      <c r="Z22">
        <f>(0.7*(HIT_F*DEF_C))+(P22/(MAX(P:P))*(0.3*(HIT_F*DEF_C)))</f>
        <v>1.4351916376306617</v>
      </c>
      <c r="AA22">
        <f>(0.7*(BkS_F*DEF_C))+(Q22/(MAX(Q:Q))*(0.3*(BkS_F*DEF_C)))</f>
        <v>0.74969191270860069</v>
      </c>
      <c r="AB22">
        <f>(0.7*(TkA_F*DEF_C))+(R22/(MAX(R:R))*(0.3*(TkA_F*DEF_C)))</f>
        <v>1.6856756756756757</v>
      </c>
      <c r="AC22">
        <f>(0.7*(SH_F*DEF_C))+(S22/(MAX(S:S))*(0.3*(SH_F*DEF_C)))</f>
        <v>1.2524925197207362</v>
      </c>
    </row>
    <row r="23" spans="1:29" x14ac:dyDescent="0.25">
      <c r="A23" s="9">
        <v>21</v>
      </c>
      <c r="B23" s="29" t="s">
        <v>30</v>
      </c>
      <c r="C23" s="29" t="s">
        <v>31</v>
      </c>
      <c r="D23" s="29" t="s">
        <v>322</v>
      </c>
      <c r="E23" s="29" t="s">
        <v>2</v>
      </c>
      <c r="F23">
        <v>81</v>
      </c>
      <c r="G23">
        <v>71</v>
      </c>
      <c r="H23">
        <v>46</v>
      </c>
      <c r="I23">
        <v>37</v>
      </c>
      <c r="J23">
        <v>51</v>
      </c>
      <c r="K23">
        <v>44</v>
      </c>
      <c r="L23">
        <v>4446</v>
      </c>
      <c r="M23">
        <v>1592</v>
      </c>
      <c r="N23">
        <f>G23*82/F23</f>
        <v>71.876543209876544</v>
      </c>
      <c r="O23">
        <f>H23*82/F23</f>
        <v>46.567901234567898</v>
      </c>
      <c r="P23">
        <f>I23*82/F23</f>
        <v>37.456790123456791</v>
      </c>
      <c r="Q23">
        <f>J23*82/F23</f>
        <v>51.629629629629626</v>
      </c>
      <c r="R23">
        <f>K23*82/F23</f>
        <v>44.543209876543209</v>
      </c>
      <c r="S23">
        <f>L23*82/F23</f>
        <v>4500.8888888888887</v>
      </c>
      <c r="U23" s="10">
        <f>SUM(V23:X23)</f>
        <v>14.058366027369132</v>
      </c>
      <c r="V23">
        <f>N23/MAX(N:N)*OFF_C</f>
        <v>8.651806127114769</v>
      </c>
      <c r="W23">
        <f>O23/MAX(O:O)*PUN_C</f>
        <v>0.50915283099191144</v>
      </c>
      <c r="X23">
        <f>SUM(Z23:AC23)</f>
        <v>4.8974070692624512</v>
      </c>
      <c r="Y23">
        <f>X23/DEF_C*10</f>
        <v>8.162345115437418</v>
      </c>
      <c r="Z23">
        <f>(0.7*(HIT_F*DEF_C))+(P23/(MAX(P:P))*(0.3*(HIT_F*DEF_C)))</f>
        <v>1.1436885865457291</v>
      </c>
      <c r="AA23">
        <f>(0.7*(BkS_F*DEF_C))+(Q23/(MAX(Q:Q))*(0.3*(BkS_F*DEF_C)))</f>
        <v>0.79701754385964896</v>
      </c>
      <c r="AB23">
        <f>(0.7*(TkA_F*DEF_C))+(R23/(MAX(R:R))*(0.3*(TkA_F*DEF_C)))</f>
        <v>1.6243663663663663</v>
      </c>
      <c r="AC23">
        <f>(0.7*(SH_F*DEF_C))+(S23/(MAX(S:S))*(0.3*(SH_F*DEF_C)))</f>
        <v>1.3323345724907063</v>
      </c>
    </row>
    <row r="24" spans="1:29" x14ac:dyDescent="0.25">
      <c r="A24" s="9">
        <v>22</v>
      </c>
      <c r="B24" s="29" t="s">
        <v>164</v>
      </c>
      <c r="C24" s="29" t="s">
        <v>31</v>
      </c>
      <c r="D24" s="29" t="s">
        <v>322</v>
      </c>
      <c r="E24" s="29" t="s">
        <v>2</v>
      </c>
      <c r="F24">
        <v>74</v>
      </c>
      <c r="G24">
        <v>64</v>
      </c>
      <c r="H24">
        <v>24</v>
      </c>
      <c r="I24">
        <v>35</v>
      </c>
      <c r="J24">
        <v>17</v>
      </c>
      <c r="K24">
        <v>51</v>
      </c>
      <c r="L24">
        <v>1230</v>
      </c>
      <c r="M24">
        <v>1382</v>
      </c>
      <c r="N24">
        <f>G24*82/F24</f>
        <v>70.918918918918919</v>
      </c>
      <c r="O24">
        <f>H24*82/F24</f>
        <v>26.594594594594593</v>
      </c>
      <c r="P24">
        <f>I24*82/F24</f>
        <v>38.783783783783782</v>
      </c>
      <c r="Q24">
        <f>J24*82/F24</f>
        <v>18.837837837837839</v>
      </c>
      <c r="R24">
        <f>K24*82/F24</f>
        <v>56.513513513513516</v>
      </c>
      <c r="S24">
        <f>L24*82/F24</f>
        <v>1362.9729729729729</v>
      </c>
      <c r="U24" s="10">
        <f>SUM(V24:X24)</f>
        <v>13.547740574509325</v>
      </c>
      <c r="V24">
        <f>N24/MAX(N:N)*OFF_C</f>
        <v>8.536536536536536</v>
      </c>
      <c r="W24">
        <f>O24/MAX(O:O)*PUN_C</f>
        <v>0.29077353215284246</v>
      </c>
      <c r="X24">
        <f>SUM(Z24:AC24)</f>
        <v>4.7204305058199463</v>
      </c>
      <c r="Y24">
        <f>X24/DEF_C*10</f>
        <v>7.8673841763665777</v>
      </c>
      <c r="Z24">
        <f>(0.7*(HIT_F*DEF_C))+(P24/(MAX(P:P))*(0.3*(HIT_F*DEF_C)))</f>
        <v>1.1470077220077217</v>
      </c>
      <c r="AA24">
        <f>(0.7*(BkS_F*DEF_C))+(Q24/(MAX(Q:Q))*(0.3*(BkS_F*DEF_C)))</f>
        <v>0.69093883357041241</v>
      </c>
      <c r="AB24">
        <f>(0.7*(TkA_F*DEF_C))+(R24/(MAX(R:R))*(0.3*(TkA_F*DEF_C)))</f>
        <v>1.6884236669101533</v>
      </c>
      <c r="AC24">
        <f>(0.7*(SH_F*DEF_C))+(S24/(MAX(S:S))*(0.3*(SH_F*DEF_C)))</f>
        <v>1.1940602833316587</v>
      </c>
    </row>
    <row r="25" spans="1:29" x14ac:dyDescent="0.25">
      <c r="A25" s="9">
        <v>23</v>
      </c>
      <c r="B25" s="29" t="s">
        <v>291</v>
      </c>
      <c r="C25" s="29" t="s">
        <v>33</v>
      </c>
      <c r="D25" s="29" t="s">
        <v>322</v>
      </c>
      <c r="E25" s="29" t="s">
        <v>2</v>
      </c>
      <c r="F25">
        <v>82</v>
      </c>
      <c r="G25">
        <v>63</v>
      </c>
      <c r="H25">
        <v>61</v>
      </c>
      <c r="I25">
        <v>76</v>
      </c>
      <c r="J25">
        <v>42</v>
      </c>
      <c r="K25">
        <v>56</v>
      </c>
      <c r="L25">
        <v>9773</v>
      </c>
      <c r="M25">
        <v>1627</v>
      </c>
      <c r="N25">
        <f>G25*82/F25</f>
        <v>63</v>
      </c>
      <c r="O25">
        <f>H25*82/F25</f>
        <v>61</v>
      </c>
      <c r="P25">
        <f>I25*82/F25</f>
        <v>76</v>
      </c>
      <c r="Q25">
        <f>J25*82/F25</f>
        <v>42</v>
      </c>
      <c r="R25">
        <f>K25*82/F25</f>
        <v>56</v>
      </c>
      <c r="S25">
        <f>L25*82/F25</f>
        <v>9773</v>
      </c>
      <c r="U25" s="10">
        <f>SUM(V25:X25)</f>
        <v>13.506570642961453</v>
      </c>
      <c r="V25">
        <f>N25/MAX(N:N)*OFF_C</f>
        <v>7.5833333333333339</v>
      </c>
      <c r="W25">
        <f>O25/MAX(O:O)*PUN_C</f>
        <v>0.66694701429772918</v>
      </c>
      <c r="X25">
        <f>SUM(Z25:AC25)</f>
        <v>5.2562902953303903</v>
      </c>
      <c r="Y25">
        <f>X25/DEF_C*10</f>
        <v>8.7604838255506507</v>
      </c>
      <c r="Z25">
        <f>(0.7*(HIT_F*DEF_C))+(P25/(MAX(P:P))*(0.3*(HIT_F*DEF_C)))</f>
        <v>1.2400945744151317</v>
      </c>
      <c r="AA25">
        <f>(0.7*(BkS_F*DEF_C))+(Q25/(MAX(Q:Q))*(0.3*(BkS_F*DEF_C)))</f>
        <v>0.76586649550706021</v>
      </c>
      <c r="AB25">
        <f>(0.7*(TkA_F*DEF_C))+(R25/(MAX(R:R))*(0.3*(TkA_F*DEF_C)))</f>
        <v>1.6856756756756757</v>
      </c>
      <c r="AC25">
        <f>(0.7*(SH_F*DEF_C))+(S25/(MAX(S:S))*(0.3*(SH_F*DEF_C)))</f>
        <v>1.5646535497325231</v>
      </c>
    </row>
    <row r="26" spans="1:29" x14ac:dyDescent="0.25">
      <c r="A26" s="9">
        <v>24</v>
      </c>
      <c r="B26" s="29" t="s">
        <v>276</v>
      </c>
      <c r="C26" s="29" t="s">
        <v>42</v>
      </c>
      <c r="D26" s="29" t="s">
        <v>322</v>
      </c>
      <c r="E26" s="29" t="s">
        <v>2</v>
      </c>
      <c r="F26">
        <v>82</v>
      </c>
      <c r="G26">
        <v>66</v>
      </c>
      <c r="H26">
        <v>24</v>
      </c>
      <c r="I26">
        <v>26</v>
      </c>
      <c r="J26">
        <v>57</v>
      </c>
      <c r="K26">
        <v>56</v>
      </c>
      <c r="L26">
        <v>9880</v>
      </c>
      <c r="M26">
        <v>1609</v>
      </c>
      <c r="N26">
        <f>G26*82/F26</f>
        <v>66</v>
      </c>
      <c r="O26">
        <f>H26*82/F26</f>
        <v>24</v>
      </c>
      <c r="P26">
        <f>I26*82/F26</f>
        <v>26</v>
      </c>
      <c r="Q26">
        <f>J26*82/F26</f>
        <v>57</v>
      </c>
      <c r="R26">
        <f>K26*82/F26</f>
        <v>56</v>
      </c>
      <c r="S26">
        <f>L26*82/F26</f>
        <v>9880</v>
      </c>
      <c r="U26" s="10">
        <f>SUM(V26:X26)</f>
        <v>13.39131667486234</v>
      </c>
      <c r="V26">
        <f>N26/MAX(N:N)*OFF_C</f>
        <v>7.9444444444444446</v>
      </c>
      <c r="W26">
        <f>O26/MAX(O:O)*PUN_C</f>
        <v>0.26240538267451641</v>
      </c>
      <c r="X26">
        <f>SUM(Z26:AC26)</f>
        <v>5.1844668477433782</v>
      </c>
      <c r="Y26">
        <f>X26/DEF_C*10</f>
        <v>8.6407780795722964</v>
      </c>
      <c r="Z26">
        <f>(0.7*(HIT_F*DEF_C))+(P26/(MAX(P:P))*(0.3*(HIT_F*DEF_C)))</f>
        <v>1.1150323544051766</v>
      </c>
      <c r="AA26">
        <f>(0.7*(BkS_F*DEF_C))+(Q26/(MAX(Q:Q))*(0.3*(BkS_F*DEF_C)))</f>
        <v>0.81439024390243886</v>
      </c>
      <c r="AB26">
        <f>(0.7*(TkA_F*DEF_C))+(R26/(MAX(R:R))*(0.3*(TkA_F*DEF_C)))</f>
        <v>1.6856756756756757</v>
      </c>
      <c r="AC26">
        <f>(0.7*(SH_F*DEF_C))+(S26/(MAX(S:S))*(0.3*(SH_F*DEF_C)))</f>
        <v>1.5693685737600869</v>
      </c>
    </row>
    <row r="27" spans="1:29" x14ac:dyDescent="0.25">
      <c r="A27" s="9">
        <v>25</v>
      </c>
      <c r="B27" s="29" t="s">
        <v>40</v>
      </c>
      <c r="C27" s="29" t="s">
        <v>38</v>
      </c>
      <c r="D27" s="29" t="s">
        <v>322</v>
      </c>
      <c r="E27" s="29" t="s">
        <v>2</v>
      </c>
      <c r="F27">
        <v>62</v>
      </c>
      <c r="G27">
        <v>48</v>
      </c>
      <c r="H27">
        <v>20</v>
      </c>
      <c r="I27">
        <v>44</v>
      </c>
      <c r="J27">
        <v>39</v>
      </c>
      <c r="K27">
        <v>46</v>
      </c>
      <c r="L27">
        <v>6021</v>
      </c>
      <c r="M27">
        <v>1122</v>
      </c>
      <c r="N27">
        <f>G27*82/F27</f>
        <v>63.483870967741936</v>
      </c>
      <c r="O27">
        <f>H27*82/F27</f>
        <v>26.451612903225808</v>
      </c>
      <c r="P27">
        <f>I27*82/F27</f>
        <v>58.193548387096776</v>
      </c>
      <c r="Q27">
        <f>J27*82/F27</f>
        <v>51.58064516129032</v>
      </c>
      <c r="R27">
        <f>K27*82/F27</f>
        <v>60.838709677419352</v>
      </c>
      <c r="S27">
        <f>L27*82/F27</f>
        <v>7963.2580645161288</v>
      </c>
      <c r="U27" s="10">
        <f>SUM(V27:X27)</f>
        <v>13.119678079843684</v>
      </c>
      <c r="V27">
        <f>N27/MAX(N:N)*OFF_C</f>
        <v>7.6415770609318994</v>
      </c>
      <c r="W27">
        <f>O27/MAX(O:O)*PUN_C</f>
        <v>0.28921023359288095</v>
      </c>
      <c r="X27">
        <f>SUM(Z27:AC27)</f>
        <v>5.1888907853189048</v>
      </c>
      <c r="Y27">
        <f>X27/DEF_C*10</f>
        <v>8.6481513088648416</v>
      </c>
      <c r="Z27">
        <f>(0.7*(HIT_F*DEF_C))+(P27/(MAX(P:P))*(0.3*(HIT_F*DEF_C)))</f>
        <v>1.1955562870309413</v>
      </c>
      <c r="AA27">
        <f>(0.7*(BkS_F*DEF_C))+(Q27/(MAX(Q:Q))*(0.3*(BkS_F*DEF_C)))</f>
        <v>0.7968590831918505</v>
      </c>
      <c r="AB27">
        <f>(0.7*(TkA_F*DEF_C))+(R27/(MAX(R:R))*(0.3*(TkA_F*DEF_C)))</f>
        <v>1.7115693112467305</v>
      </c>
      <c r="AC27">
        <f>(0.7*(SH_F*DEF_C))+(S27/(MAX(S:S))*(0.3*(SH_F*DEF_C)))</f>
        <v>1.4849061038493823</v>
      </c>
    </row>
    <row r="28" spans="1:29" x14ac:dyDescent="0.25">
      <c r="A28" s="9">
        <v>26</v>
      </c>
      <c r="B28" s="29" t="s">
        <v>44</v>
      </c>
      <c r="C28" s="29" t="s">
        <v>38</v>
      </c>
      <c r="D28" s="29" t="s">
        <v>322</v>
      </c>
      <c r="E28" s="29" t="s">
        <v>2</v>
      </c>
      <c r="F28">
        <v>78</v>
      </c>
      <c r="G28">
        <v>61</v>
      </c>
      <c r="H28">
        <v>18</v>
      </c>
      <c r="I28">
        <v>33</v>
      </c>
      <c r="J28">
        <v>72</v>
      </c>
      <c r="K28">
        <v>55</v>
      </c>
      <c r="L28">
        <v>6546</v>
      </c>
      <c r="M28">
        <v>1447</v>
      </c>
      <c r="N28">
        <f>G28*82/F28</f>
        <v>64.128205128205124</v>
      </c>
      <c r="O28">
        <f>H28*82/F28</f>
        <v>18.923076923076923</v>
      </c>
      <c r="P28">
        <f>I28*82/F28</f>
        <v>34.692307692307693</v>
      </c>
      <c r="Q28">
        <f>J28*82/F28</f>
        <v>75.692307692307693</v>
      </c>
      <c r="R28">
        <f>K28*82/F28</f>
        <v>57.820512820512818</v>
      </c>
      <c r="S28">
        <f>L28*82/F28</f>
        <v>6881.6923076923076</v>
      </c>
      <c r="U28" s="10">
        <f>SUM(V28:X28)</f>
        <v>13.070328684589695</v>
      </c>
      <c r="V28">
        <f>N28/MAX(N:N)*OFF_C</f>
        <v>7.7191358024691352</v>
      </c>
      <c r="W28">
        <f>O28/MAX(O:O)*PUN_C</f>
        <v>0.20689655172413793</v>
      </c>
      <c r="X28">
        <f>SUM(Z28:AC28)</f>
        <v>5.144296330396422</v>
      </c>
      <c r="Y28">
        <f>X28/DEF_C*10</f>
        <v>8.57382721732737</v>
      </c>
      <c r="Z28">
        <f>(0.7*(HIT_F*DEF_C))+(P28/(MAX(P:P))*(0.3*(HIT_F*DEF_C)))</f>
        <v>1.1367739403453687</v>
      </c>
      <c r="AA28">
        <f>(0.7*(BkS_F*DEF_C))+(Q28/(MAX(Q:Q))*(0.3*(BkS_F*DEF_C)))</f>
        <v>0.87485829959514161</v>
      </c>
      <c r="AB28">
        <f>(0.7*(TkA_F*DEF_C))+(R28/(MAX(R:R))*(0.3*(TkA_F*DEF_C)))</f>
        <v>1.6954178794178794</v>
      </c>
      <c r="AC28">
        <f>(0.7*(SH_F*DEF_C))+(S28/(MAX(S:S))*(0.3*(SH_F*DEF_C)))</f>
        <v>1.4372462110380324</v>
      </c>
    </row>
    <row r="29" spans="1:29" x14ac:dyDescent="0.25">
      <c r="A29" s="9">
        <v>27</v>
      </c>
      <c r="B29" s="29" t="s">
        <v>68</v>
      </c>
      <c r="C29" s="29" t="s">
        <v>31</v>
      </c>
      <c r="D29" s="29" t="s">
        <v>322</v>
      </c>
      <c r="E29" s="29" t="s">
        <v>2</v>
      </c>
      <c r="F29">
        <v>27</v>
      </c>
      <c r="G29">
        <v>22</v>
      </c>
      <c r="H29">
        <v>2</v>
      </c>
      <c r="I29">
        <v>27</v>
      </c>
      <c r="J29">
        <v>11</v>
      </c>
      <c r="K29">
        <v>7</v>
      </c>
      <c r="L29">
        <v>2155</v>
      </c>
      <c r="M29">
        <v>482</v>
      </c>
      <c r="N29">
        <f>G29*82/F29</f>
        <v>66.81481481481481</v>
      </c>
      <c r="O29">
        <f>H29*82/F29</f>
        <v>6.0740740740740744</v>
      </c>
      <c r="P29">
        <f>I29*82/F29</f>
        <v>82</v>
      </c>
      <c r="Q29">
        <f>J29*82/F29</f>
        <v>33.407407407407405</v>
      </c>
      <c r="R29">
        <f>K29*82/F29</f>
        <v>21.25925925925926</v>
      </c>
      <c r="S29">
        <f>L29*82/F29</f>
        <v>6544.8148148148148</v>
      </c>
      <c r="U29" s="10">
        <f>SUM(V29:X29)</f>
        <v>13.024274713321535</v>
      </c>
      <c r="V29">
        <f>N29/MAX(N:N)*OFF_C</f>
        <v>8.0425240054869676</v>
      </c>
      <c r="W29">
        <f>O29/MAX(O:O)*PUN_C</f>
        <v>6.6411238825031929E-2</v>
      </c>
      <c r="X29">
        <f>SUM(Z29:AC29)</f>
        <v>4.9153394690095356</v>
      </c>
      <c r="Y29">
        <f>X29/DEF_C*10</f>
        <v>8.1922324483492268</v>
      </c>
      <c r="Z29">
        <f>(0.7*(HIT_F*DEF_C))+(P29/(MAX(P:P))*(0.3*(HIT_F*DEF_C)))</f>
        <v>1.2551020408163263</v>
      </c>
      <c r="AA29">
        <f>(0.7*(BkS_F*DEF_C))+(Q29/(MAX(Q:Q))*(0.3*(BkS_F*DEF_C)))</f>
        <v>0.73807017543859632</v>
      </c>
      <c r="AB29">
        <f>(0.7*(TkA_F*DEF_C))+(R29/(MAX(R:R))*(0.3*(TkA_F*DEF_C)))</f>
        <v>1.4997657657657657</v>
      </c>
      <c r="AC29">
        <f>(0.7*(SH_F*DEF_C))+(S29/(MAX(S:S))*(0.3*(SH_F*DEF_C)))</f>
        <v>1.4224014869888475</v>
      </c>
    </row>
    <row r="30" spans="1:29" x14ac:dyDescent="0.25">
      <c r="A30" s="9">
        <v>28</v>
      </c>
      <c r="B30" s="29" t="s">
        <v>134</v>
      </c>
      <c r="C30" s="29" t="s">
        <v>33</v>
      </c>
      <c r="D30" s="29" t="s">
        <v>322</v>
      </c>
      <c r="E30" s="29" t="s">
        <v>2</v>
      </c>
      <c r="F30">
        <v>79</v>
      </c>
      <c r="G30">
        <v>54</v>
      </c>
      <c r="H30">
        <v>78</v>
      </c>
      <c r="I30">
        <v>87</v>
      </c>
      <c r="J30">
        <v>35</v>
      </c>
      <c r="K30">
        <v>46</v>
      </c>
      <c r="L30">
        <v>4956</v>
      </c>
      <c r="M30">
        <v>1465</v>
      </c>
      <c r="N30">
        <f>G30*82/F30</f>
        <v>56.050632911392405</v>
      </c>
      <c r="O30">
        <f>H30*82/F30</f>
        <v>80.962025316455694</v>
      </c>
      <c r="P30">
        <f>I30*82/F30</f>
        <v>90.303797468354432</v>
      </c>
      <c r="Q30">
        <f>J30*82/F30</f>
        <v>36.329113924050631</v>
      </c>
      <c r="R30">
        <f>K30*82/F30</f>
        <v>47.746835443037973</v>
      </c>
      <c r="S30">
        <f>L30*82/F30</f>
        <v>5144.2025316455693</v>
      </c>
      <c r="U30" s="10">
        <f>SUM(V30:X30)</f>
        <v>12.657624626682907</v>
      </c>
      <c r="V30">
        <f>N30/MAX(N:N)*OFF_C</f>
        <v>6.7468354430379742</v>
      </c>
      <c r="W30">
        <f>O30/MAX(O:O)*PUN_C</f>
        <v>0.88520296813618504</v>
      </c>
      <c r="X30">
        <f>SUM(Z30:AC30)</f>
        <v>5.0255862155087474</v>
      </c>
      <c r="Y30">
        <f>X30/DEF_C*10</f>
        <v>8.3759770258479129</v>
      </c>
      <c r="Z30">
        <f>(0.7*(HIT_F*DEF_C))+(P30/(MAX(P:P))*(0.3*(HIT_F*DEF_C)))</f>
        <v>1.2758718677344354</v>
      </c>
      <c r="AA30">
        <f>(0.7*(BkS_F*DEF_C))+(Q30/(MAX(Q:Q))*(0.3*(BkS_F*DEF_C)))</f>
        <v>0.7475216522318453</v>
      </c>
      <c r="AB30">
        <f>(0.7*(TkA_F*DEF_C))+(R30/(MAX(R:R))*(0.3*(TkA_F*DEF_C)))</f>
        <v>1.6415100923708517</v>
      </c>
      <c r="AC30">
        <f>(0.7*(SH_F*DEF_C))+(S30/(MAX(S:S))*(0.3*(SH_F*DEF_C)))</f>
        <v>1.3606826031716153</v>
      </c>
    </row>
    <row r="31" spans="1:29" x14ac:dyDescent="0.25">
      <c r="A31" s="9">
        <v>29</v>
      </c>
      <c r="B31" s="29" t="s">
        <v>115</v>
      </c>
      <c r="C31" s="29" t="s">
        <v>36</v>
      </c>
      <c r="D31" s="29" t="s">
        <v>322</v>
      </c>
      <c r="E31" s="29" t="s">
        <v>2</v>
      </c>
      <c r="F31">
        <v>81</v>
      </c>
      <c r="G31">
        <v>61</v>
      </c>
      <c r="H31">
        <v>2</v>
      </c>
      <c r="I31">
        <v>42</v>
      </c>
      <c r="J31">
        <v>48</v>
      </c>
      <c r="K31">
        <v>65</v>
      </c>
      <c r="L31">
        <v>7568</v>
      </c>
      <c r="M31">
        <v>1686</v>
      </c>
      <c r="N31">
        <f>G31*82/F31</f>
        <v>61.753086419753089</v>
      </c>
      <c r="O31">
        <f>H31*82/F31</f>
        <v>2.0246913580246915</v>
      </c>
      <c r="P31">
        <f>I31*82/F31</f>
        <v>42.518518518518519</v>
      </c>
      <c r="Q31">
        <f>J31*82/F31</f>
        <v>48.592592592592595</v>
      </c>
      <c r="R31">
        <f>K31*82/F31</f>
        <v>65.802469135802468</v>
      </c>
      <c r="S31">
        <f>L31*82/F31</f>
        <v>7661.4320987654319</v>
      </c>
      <c r="U31" s="10">
        <f>SUM(V31:X31)</f>
        <v>12.608659232360381</v>
      </c>
      <c r="V31">
        <f>N31/MAX(N:N)*OFF_C</f>
        <v>7.4332418838591678</v>
      </c>
      <c r="W31">
        <f>O31/MAX(O:O)*PUN_C</f>
        <v>2.2137079608343976E-2</v>
      </c>
      <c r="X31">
        <f>SUM(Z31:AC31)</f>
        <v>5.1532802688928685</v>
      </c>
      <c r="Y31">
        <f>X31/DEF_C*10</f>
        <v>8.5888004481547817</v>
      </c>
      <c r="Z31">
        <f>(0.7*(HIT_F*DEF_C))+(P31/(MAX(P:P))*(0.3*(HIT_F*DEF_C)))</f>
        <v>1.1563492063492062</v>
      </c>
      <c r="AA31">
        <f>(0.7*(BkS_F*DEF_C))+(Q31/(MAX(Q:Q))*(0.3*(BkS_F*DEF_C)))</f>
        <v>0.78719298245614022</v>
      </c>
      <c r="AB31">
        <f>(0.7*(TkA_F*DEF_C))+(R31/(MAX(R:R))*(0.3*(TkA_F*DEF_C)))</f>
        <v>1.7381321321321321</v>
      </c>
      <c r="AC31">
        <f>(0.7*(SH_F*DEF_C))+(S31/(MAX(S:S))*(0.3*(SH_F*DEF_C)))</f>
        <v>1.4716059479553902</v>
      </c>
    </row>
    <row r="32" spans="1:29" x14ac:dyDescent="0.25">
      <c r="A32" s="9">
        <v>30</v>
      </c>
      <c r="B32" s="29" t="s">
        <v>37</v>
      </c>
      <c r="C32" s="29" t="s">
        <v>38</v>
      </c>
      <c r="D32" s="29" t="s">
        <v>322</v>
      </c>
      <c r="E32" s="29" t="s">
        <v>2</v>
      </c>
      <c r="F32">
        <v>74</v>
      </c>
      <c r="G32">
        <v>52</v>
      </c>
      <c r="H32">
        <v>47</v>
      </c>
      <c r="I32">
        <v>32</v>
      </c>
      <c r="J32">
        <v>24</v>
      </c>
      <c r="K32">
        <v>53</v>
      </c>
      <c r="L32">
        <v>7564</v>
      </c>
      <c r="M32">
        <v>1457</v>
      </c>
      <c r="N32">
        <f>G32*82/F32</f>
        <v>57.621621621621621</v>
      </c>
      <c r="O32">
        <f>H32*82/F32</f>
        <v>52.081081081081081</v>
      </c>
      <c r="P32">
        <f>I32*82/F32</f>
        <v>35.45945945945946</v>
      </c>
      <c r="Q32">
        <f>J32*82/F32</f>
        <v>26.594594594594593</v>
      </c>
      <c r="R32">
        <f>K32*82/F32</f>
        <v>58.729729729729726</v>
      </c>
      <c r="S32">
        <f>L32*82/F32</f>
        <v>8381.72972972973</v>
      </c>
      <c r="U32" s="10">
        <f>SUM(V32:X32)</f>
        <v>12.563721251555394</v>
      </c>
      <c r="V32">
        <f>N32/MAX(N:N)*OFF_C</f>
        <v>6.9359359359359356</v>
      </c>
      <c r="W32">
        <f>O32/MAX(O:O)*PUN_C</f>
        <v>0.56943150046598323</v>
      </c>
      <c r="X32">
        <f>SUM(Z32:AC32)</f>
        <v>5.0583538151534757</v>
      </c>
      <c r="Y32">
        <f>X32/DEF_C*10</f>
        <v>8.4305896919224601</v>
      </c>
      <c r="Z32">
        <f>(0.7*(HIT_F*DEF_C))+(P32/(MAX(P:P))*(0.3*(HIT_F*DEF_C)))</f>
        <v>1.1386927744070598</v>
      </c>
      <c r="AA32">
        <f>(0.7*(BkS_F*DEF_C))+(Q32/(MAX(Q:Q))*(0.3*(BkS_F*DEF_C)))</f>
        <v>0.71603129445234692</v>
      </c>
      <c r="AB32">
        <f>(0.7*(TkA_F*DEF_C))+(R32/(MAX(R:R))*(0.3*(TkA_F*DEF_C)))</f>
        <v>1.7002834185536888</v>
      </c>
      <c r="AC32">
        <f>(0.7*(SH_F*DEF_C))+(S32/(MAX(S:S))*(0.3*(SH_F*DEF_C)))</f>
        <v>1.5033463277403798</v>
      </c>
    </row>
    <row r="33" spans="1:29" x14ac:dyDescent="0.25">
      <c r="A33" s="9">
        <v>31</v>
      </c>
      <c r="B33" s="29" t="s">
        <v>41</v>
      </c>
      <c r="C33" s="29" t="s">
        <v>33</v>
      </c>
      <c r="D33" s="29" t="s">
        <v>322</v>
      </c>
      <c r="E33" s="29" t="s">
        <v>2</v>
      </c>
      <c r="F33">
        <v>82</v>
      </c>
      <c r="G33">
        <v>59</v>
      </c>
      <c r="H33">
        <v>18</v>
      </c>
      <c r="I33">
        <v>60</v>
      </c>
      <c r="J33">
        <v>49</v>
      </c>
      <c r="K33">
        <v>47</v>
      </c>
      <c r="L33">
        <v>1242</v>
      </c>
      <c r="M33">
        <v>1503</v>
      </c>
      <c r="N33">
        <f>G33*82/F33</f>
        <v>59</v>
      </c>
      <c r="O33">
        <f>H33*82/F33</f>
        <v>18</v>
      </c>
      <c r="P33">
        <f>I33*82/F33</f>
        <v>60</v>
      </c>
      <c r="Q33">
        <f>J33*82/F33</f>
        <v>49</v>
      </c>
      <c r="R33">
        <f>K33*82/F33</f>
        <v>47</v>
      </c>
      <c r="S33">
        <f>L33*82/F33</f>
        <v>1242</v>
      </c>
      <c r="U33" s="10">
        <f>SUM(V33:X33)</f>
        <v>12.113484509043936</v>
      </c>
      <c r="V33">
        <f>N33/MAX(N:N)*OFF_C</f>
        <v>7.1018518518518512</v>
      </c>
      <c r="W33">
        <f>O33/MAX(O:O)*PUN_C</f>
        <v>0.19680403700588728</v>
      </c>
      <c r="X33">
        <f>SUM(Z33:AC33)</f>
        <v>4.8148286201861961</v>
      </c>
      <c r="Y33">
        <f>X33/DEF_C*10</f>
        <v>8.024714366976994</v>
      </c>
      <c r="Z33">
        <f>(0.7*(HIT_F*DEF_C))+(P33/(MAX(P:P))*(0.3*(HIT_F*DEF_C)))</f>
        <v>1.200074664011946</v>
      </c>
      <c r="AA33">
        <f>(0.7*(BkS_F*DEF_C))+(Q33/(MAX(Q:Q))*(0.3*(BkS_F*DEF_C)))</f>
        <v>0.78851091142490359</v>
      </c>
      <c r="AB33">
        <f>(0.7*(TkA_F*DEF_C))+(R33/(MAX(R:R))*(0.3*(TkA_F*DEF_C)))</f>
        <v>1.6375135135135135</v>
      </c>
      <c r="AC33">
        <f>(0.7*(SH_F*DEF_C))+(S33/(MAX(S:S))*(0.3*(SH_F*DEF_C)))</f>
        <v>1.1887295312358328</v>
      </c>
    </row>
    <row r="34" spans="1:29" x14ac:dyDescent="0.25">
      <c r="A34" s="9">
        <v>32</v>
      </c>
      <c r="B34" s="29" t="s">
        <v>54</v>
      </c>
      <c r="C34" s="29" t="s">
        <v>42</v>
      </c>
      <c r="D34" s="29" t="s">
        <v>322</v>
      </c>
      <c r="E34" s="29" t="s">
        <v>2</v>
      </c>
      <c r="F34">
        <v>80</v>
      </c>
      <c r="G34">
        <v>55</v>
      </c>
      <c r="H34">
        <v>42</v>
      </c>
      <c r="I34">
        <v>94</v>
      </c>
      <c r="J34">
        <v>26</v>
      </c>
      <c r="K34">
        <v>42</v>
      </c>
      <c r="L34">
        <v>42</v>
      </c>
      <c r="M34">
        <v>1341</v>
      </c>
      <c r="N34">
        <f>G34*82/F34</f>
        <v>56.375</v>
      </c>
      <c r="O34">
        <f>H34*82/F34</f>
        <v>43.05</v>
      </c>
      <c r="P34">
        <f>I34*82/F34</f>
        <v>96.35</v>
      </c>
      <c r="Q34">
        <f>J34*82/F34</f>
        <v>26.65</v>
      </c>
      <c r="R34">
        <f>K34*82/F34</f>
        <v>43.05</v>
      </c>
      <c r="S34">
        <f>L34*82/F34</f>
        <v>43.05</v>
      </c>
      <c r="U34" s="10">
        <f>SUM(V34:X34)</f>
        <v>12.016047410774995</v>
      </c>
      <c r="V34">
        <f>N34/MAX(N:N)*OFF_C</f>
        <v>6.7858796296296289</v>
      </c>
      <c r="W34">
        <f>O34/MAX(O:O)*PUN_C</f>
        <v>0.47068965517241373</v>
      </c>
      <c r="X34">
        <f>SUM(Z34:AC34)</f>
        <v>4.7594781259729526</v>
      </c>
      <c r="Y34">
        <f>X34/DEF_C*10</f>
        <v>7.9324635432882538</v>
      </c>
      <c r="Z34">
        <f>(0.7*(HIT_F*DEF_C))+(P34/(MAX(P:P))*(0.3*(HIT_F*DEF_C)))</f>
        <v>1.2909948979591834</v>
      </c>
      <c r="AA34">
        <f>(0.7*(BkS_F*DEF_C))+(Q34/(MAX(Q:Q))*(0.3*(BkS_F*DEF_C)))</f>
        <v>0.71621052631578941</v>
      </c>
      <c r="AB34">
        <f>(0.7*(TkA_F*DEF_C))+(R34/(MAX(R:R))*(0.3*(TkA_F*DEF_C)))</f>
        <v>1.6163756756756755</v>
      </c>
      <c r="AC34">
        <f>(0.7*(SH_F*DEF_C))+(S34/(MAX(S:S))*(0.3*(SH_F*DEF_C)))</f>
        <v>1.1358970260223047</v>
      </c>
    </row>
    <row r="35" spans="1:29" x14ac:dyDescent="0.25">
      <c r="A35" s="9">
        <v>33</v>
      </c>
      <c r="B35" s="29" t="s">
        <v>47</v>
      </c>
      <c r="C35" s="29" t="s">
        <v>36</v>
      </c>
      <c r="D35" s="29" t="s">
        <v>322</v>
      </c>
      <c r="E35" s="29" t="s">
        <v>2</v>
      </c>
      <c r="F35">
        <v>82</v>
      </c>
      <c r="G35">
        <v>56</v>
      </c>
      <c r="H35">
        <v>26</v>
      </c>
      <c r="I35">
        <v>52</v>
      </c>
      <c r="J35">
        <v>54</v>
      </c>
      <c r="K35">
        <v>42</v>
      </c>
      <c r="L35">
        <v>5831</v>
      </c>
      <c r="M35">
        <v>1580</v>
      </c>
      <c r="N35">
        <f>G35*82/F35</f>
        <v>56</v>
      </c>
      <c r="O35">
        <f>H35*82/F35</f>
        <v>26</v>
      </c>
      <c r="P35">
        <f>I35*82/F35</f>
        <v>52</v>
      </c>
      <c r="Q35">
        <f>J35*82/F35</f>
        <v>54</v>
      </c>
      <c r="R35">
        <f>K35*82/F35</f>
        <v>42</v>
      </c>
      <c r="S35">
        <f>L35*82/F35</f>
        <v>5831</v>
      </c>
      <c r="U35" s="10">
        <f>SUM(V35:X35)</f>
        <v>12.011466975108268</v>
      </c>
      <c r="V35">
        <f>N35/MAX(N:N)*OFF_C</f>
        <v>6.7407407407407405</v>
      </c>
      <c r="W35">
        <f>O35/MAX(O:O)*PUN_C</f>
        <v>0.28427249789739273</v>
      </c>
      <c r="X35">
        <f>SUM(Z35:AC35)</f>
        <v>4.9864537364701356</v>
      </c>
      <c r="Y35">
        <f>X35/DEF_C*10</f>
        <v>8.3107562274502254</v>
      </c>
      <c r="Z35">
        <f>(0.7*(HIT_F*DEF_C))+(P35/(MAX(P:P))*(0.3*(HIT_F*DEF_C)))</f>
        <v>1.1800647088103533</v>
      </c>
      <c r="AA35">
        <f>(0.7*(BkS_F*DEF_C))+(Q35/(MAX(Q:Q))*(0.3*(BkS_F*DEF_C)))</f>
        <v>0.80468549422336322</v>
      </c>
      <c r="AB35">
        <f>(0.7*(TkA_F*DEF_C))+(R35/(MAX(R:R))*(0.3*(TkA_F*DEF_C)))</f>
        <v>1.6107567567567567</v>
      </c>
      <c r="AC35">
        <f>(0.7*(SH_F*DEF_C))+(S35/(MAX(S:S))*(0.3*(SH_F*DEF_C)))</f>
        <v>1.3909467766796626</v>
      </c>
    </row>
    <row r="36" spans="1:29" x14ac:dyDescent="0.25">
      <c r="A36" s="9">
        <v>34</v>
      </c>
      <c r="B36" s="29" t="s">
        <v>273</v>
      </c>
      <c r="C36" s="29" t="s">
        <v>31</v>
      </c>
      <c r="D36" s="29" t="s">
        <v>322</v>
      </c>
      <c r="E36" s="29" t="s">
        <v>2</v>
      </c>
      <c r="F36">
        <v>78</v>
      </c>
      <c r="G36">
        <v>52</v>
      </c>
      <c r="H36">
        <v>18</v>
      </c>
      <c r="I36">
        <v>13</v>
      </c>
      <c r="J36">
        <v>39</v>
      </c>
      <c r="K36">
        <v>86</v>
      </c>
      <c r="L36">
        <v>6179</v>
      </c>
      <c r="M36">
        <v>1422</v>
      </c>
      <c r="N36">
        <f>G36*82/F36</f>
        <v>54.666666666666664</v>
      </c>
      <c r="O36">
        <f>H36*82/F36</f>
        <v>18.923076923076923</v>
      </c>
      <c r="P36">
        <f>I36*82/F36</f>
        <v>13.666666666666666</v>
      </c>
      <c r="Q36">
        <f>J36*82/F36</f>
        <v>41</v>
      </c>
      <c r="R36">
        <f>K36*82/F36</f>
        <v>90.410256410256409</v>
      </c>
      <c r="S36">
        <f>L36*82/F36</f>
        <v>6495.8717948717949</v>
      </c>
      <c r="U36" s="10">
        <f>SUM(V36:X36)</f>
        <v>11.924020546779253</v>
      </c>
      <c r="V36">
        <f>N36/MAX(N:N)*OFF_C</f>
        <v>6.5802469135802468</v>
      </c>
      <c r="W36">
        <f>O36/MAX(O:O)*PUN_C</f>
        <v>0.20689655172413793</v>
      </c>
      <c r="X36">
        <f>SUM(Z36:AC36)</f>
        <v>5.1368770814748679</v>
      </c>
      <c r="Y36">
        <f>X36/DEF_C*10</f>
        <v>8.5614618024581137</v>
      </c>
      <c r="Z36">
        <f>(0.7*(HIT_F*DEF_C))+(P36/(MAX(P:P))*(0.3*(HIT_F*DEF_C)))</f>
        <v>1.0841836734693875</v>
      </c>
      <c r="AA36">
        <f>(0.7*(BkS_F*DEF_C))+(Q36/(MAX(Q:Q))*(0.3*(BkS_F*DEF_C)))</f>
        <v>0.76263157894736833</v>
      </c>
      <c r="AB36">
        <f>(0.7*(TkA_F*DEF_C))+(R36/(MAX(R:R))*(0.3*(TkA_F*DEF_C)))</f>
        <v>1.8698170478170477</v>
      </c>
      <c r="AC36">
        <f>(0.7*(SH_F*DEF_C))+(S36/(MAX(S:S))*(0.3*(SH_F*DEF_C)))</f>
        <v>1.4202447812410637</v>
      </c>
    </row>
    <row r="37" spans="1:29" x14ac:dyDescent="0.25">
      <c r="A37" s="9">
        <v>35</v>
      </c>
      <c r="B37" s="29" t="s">
        <v>126</v>
      </c>
      <c r="C37" s="29" t="s">
        <v>38</v>
      </c>
      <c r="D37" s="29" t="s">
        <v>322</v>
      </c>
      <c r="E37" s="29" t="s">
        <v>2</v>
      </c>
      <c r="F37">
        <v>72</v>
      </c>
      <c r="G37">
        <v>47</v>
      </c>
      <c r="H37">
        <v>14</v>
      </c>
      <c r="I37">
        <v>92</v>
      </c>
      <c r="J37">
        <v>64</v>
      </c>
      <c r="K37">
        <v>49</v>
      </c>
      <c r="L37">
        <v>5048</v>
      </c>
      <c r="M37">
        <v>1293</v>
      </c>
      <c r="N37">
        <f>G37*82/F37</f>
        <v>53.527777777777779</v>
      </c>
      <c r="O37">
        <f>H37*82/F37</f>
        <v>15.944444444444445</v>
      </c>
      <c r="P37">
        <f>I37*82/F37</f>
        <v>104.77777777777777</v>
      </c>
      <c r="Q37">
        <f>J37*82/F37</f>
        <v>72.888888888888886</v>
      </c>
      <c r="R37">
        <f>K37*82/F37</f>
        <v>55.805555555555557</v>
      </c>
      <c r="S37">
        <f>L37*82/F37</f>
        <v>5749.1111111111113</v>
      </c>
      <c r="U37" s="10">
        <f>SUM(V37:X37)</f>
        <v>11.867325666843843</v>
      </c>
      <c r="V37">
        <f>N37/MAX(N:N)*OFF_C</f>
        <v>6.4431584362139915</v>
      </c>
      <c r="W37">
        <f>O37/MAX(O:O)*PUN_C</f>
        <v>0.17432950191570881</v>
      </c>
      <c r="X37">
        <f>SUM(Z37:AC37)</f>
        <v>5.2498377287141427</v>
      </c>
      <c r="Y37">
        <f>X37/DEF_C*10</f>
        <v>8.749729547856905</v>
      </c>
      <c r="Z37">
        <f>(0.7*(HIT_F*DEF_C))+(P37/(MAX(P:P))*(0.3*(HIT_F*DEF_C)))</f>
        <v>1.3120748299319724</v>
      </c>
      <c r="AA37">
        <f>(0.7*(BkS_F*DEF_C))+(Q37/(MAX(Q:Q))*(0.3*(BkS_F*DEF_C)))</f>
        <v>0.86578947368421044</v>
      </c>
      <c r="AB37">
        <f>(0.7*(TkA_F*DEF_C))+(R37/(MAX(R:R))*(0.3*(TkA_F*DEF_C)))</f>
        <v>1.684635135135135</v>
      </c>
      <c r="AC37">
        <f>(0.7*(SH_F*DEF_C))+(S37/(MAX(S:S))*(0.3*(SH_F*DEF_C)))</f>
        <v>1.387338289962825</v>
      </c>
    </row>
    <row r="38" spans="1:29" x14ac:dyDescent="0.25">
      <c r="A38" s="9">
        <v>36</v>
      </c>
      <c r="B38" s="29" t="s">
        <v>284</v>
      </c>
      <c r="C38" s="29" t="s">
        <v>33</v>
      </c>
      <c r="D38" s="29" t="s">
        <v>322</v>
      </c>
      <c r="E38" s="29" t="s">
        <v>2</v>
      </c>
      <c r="F38">
        <v>64</v>
      </c>
      <c r="G38">
        <v>44</v>
      </c>
      <c r="H38">
        <v>10</v>
      </c>
      <c r="I38">
        <v>35</v>
      </c>
      <c r="J38">
        <v>29</v>
      </c>
      <c r="K38">
        <v>22</v>
      </c>
      <c r="L38">
        <v>6075</v>
      </c>
      <c r="M38">
        <v>1238</v>
      </c>
      <c r="N38">
        <f>G38*82/F38</f>
        <v>56.375</v>
      </c>
      <c r="O38">
        <f>H38*82/F38</f>
        <v>12.8125</v>
      </c>
      <c r="P38">
        <f>I38*82/F38</f>
        <v>44.84375</v>
      </c>
      <c r="Q38">
        <f>J38*82/F38</f>
        <v>37.15625</v>
      </c>
      <c r="R38">
        <f>K38*82/F38</f>
        <v>28.1875</v>
      </c>
      <c r="S38">
        <f>L38*82/F38</f>
        <v>7783.59375</v>
      </c>
      <c r="U38" s="10">
        <f>SUM(V38:X38)</f>
        <v>11.852158679660528</v>
      </c>
      <c r="V38">
        <f>N38/MAX(N:N)*OFF_C</f>
        <v>6.7858796296296289</v>
      </c>
      <c r="W38">
        <f>O38/MAX(O:O)*PUN_C</f>
        <v>0.14008620689655171</v>
      </c>
      <c r="X38">
        <f>SUM(Z38:AC38)</f>
        <v>4.9261928431343476</v>
      </c>
      <c r="Y38">
        <f>X38/DEF_C*10</f>
        <v>8.2103214052239117</v>
      </c>
      <c r="Z38">
        <f>(0.7*(HIT_F*DEF_C))+(P38/(MAX(P:P))*(0.3*(HIT_F*DEF_C)))</f>
        <v>1.1621651785714284</v>
      </c>
      <c r="AA38">
        <f>(0.7*(BkS_F*DEF_C))+(Q38/(MAX(Q:Q))*(0.3*(BkS_F*DEF_C)))</f>
        <v>0.75019736842105256</v>
      </c>
      <c r="AB38">
        <f>(0.7*(TkA_F*DEF_C))+(R38/(MAX(R:R))*(0.3*(TkA_F*DEF_C)))</f>
        <v>1.5368412162162162</v>
      </c>
      <c r="AC38">
        <f>(0.7*(SH_F*DEF_C))+(S38/(MAX(S:S))*(0.3*(SH_F*DEF_C)))</f>
        <v>1.4769890799256504</v>
      </c>
    </row>
    <row r="39" spans="1:29" x14ac:dyDescent="0.25">
      <c r="A39" s="9">
        <v>37</v>
      </c>
      <c r="B39" s="29" t="s">
        <v>88</v>
      </c>
      <c r="C39" s="29" t="s">
        <v>42</v>
      </c>
      <c r="D39" s="29" t="s">
        <v>322</v>
      </c>
      <c r="E39" s="29" t="s">
        <v>2</v>
      </c>
      <c r="F39">
        <v>82</v>
      </c>
      <c r="G39">
        <v>56</v>
      </c>
      <c r="H39">
        <v>14</v>
      </c>
      <c r="I39">
        <v>49</v>
      </c>
      <c r="J39">
        <v>34</v>
      </c>
      <c r="K39">
        <v>51</v>
      </c>
      <c r="L39">
        <v>66</v>
      </c>
      <c r="M39">
        <v>1599</v>
      </c>
      <c r="N39">
        <f>G39*82/F39</f>
        <v>56</v>
      </c>
      <c r="O39">
        <f>H39*82/F39</f>
        <v>14</v>
      </c>
      <c r="P39">
        <f>I39*82/F39</f>
        <v>49</v>
      </c>
      <c r="Q39">
        <f>J39*82/F39</f>
        <v>34</v>
      </c>
      <c r="R39">
        <f>K39*82/F39</f>
        <v>51</v>
      </c>
      <c r="S39">
        <f>L39*82/F39</f>
        <v>66</v>
      </c>
      <c r="U39" s="10">
        <f>SUM(V39:X39)</f>
        <v>11.602185937436824</v>
      </c>
      <c r="V39">
        <f>N39/MAX(N:N)*OFF_C</f>
        <v>6.7407407407407405</v>
      </c>
      <c r="W39">
        <f>O39/MAX(O:O)*PUN_C</f>
        <v>0.15306980656013455</v>
      </c>
      <c r="X39">
        <f>SUM(Z39:AC39)</f>
        <v>4.7083753901359486</v>
      </c>
      <c r="Y39">
        <f>X39/DEF_C*10</f>
        <v>7.8472923168932471</v>
      </c>
      <c r="Z39">
        <f>(0.7*(HIT_F*DEF_C))+(P39/(MAX(P:P))*(0.3*(HIT_F*DEF_C)))</f>
        <v>1.1725609756097559</v>
      </c>
      <c r="AA39">
        <f>(0.7*(BkS_F*DEF_C))+(Q39/(MAX(Q:Q))*(0.3*(BkS_F*DEF_C)))</f>
        <v>0.73998716302952494</v>
      </c>
      <c r="AB39">
        <f>(0.7*(TkA_F*DEF_C))+(R39/(MAX(R:R))*(0.3*(TkA_F*DEF_C)))</f>
        <v>1.6589189189189189</v>
      </c>
      <c r="AC39">
        <f>(0.7*(SH_F*DEF_C))+(S39/(MAX(S:S))*(0.3*(SH_F*DEF_C)))</f>
        <v>1.1369083325777494</v>
      </c>
    </row>
    <row r="40" spans="1:29" x14ac:dyDescent="0.25">
      <c r="A40" s="9">
        <v>38</v>
      </c>
      <c r="B40" s="29" t="s">
        <v>117</v>
      </c>
      <c r="C40" s="29" t="s">
        <v>42</v>
      </c>
      <c r="D40" s="29" t="s">
        <v>322</v>
      </c>
      <c r="E40" s="29" t="s">
        <v>2</v>
      </c>
      <c r="F40">
        <v>76</v>
      </c>
      <c r="G40">
        <v>51</v>
      </c>
      <c r="H40">
        <v>26</v>
      </c>
      <c r="I40">
        <v>21</v>
      </c>
      <c r="J40">
        <v>35</v>
      </c>
      <c r="K40">
        <v>38</v>
      </c>
      <c r="L40">
        <v>488</v>
      </c>
      <c r="M40">
        <v>1263</v>
      </c>
      <c r="N40">
        <f>G40*82/F40</f>
        <v>55.026315789473685</v>
      </c>
      <c r="O40">
        <f>H40*82/F40</f>
        <v>28.05263157894737</v>
      </c>
      <c r="P40">
        <f>I40*82/F40</f>
        <v>22.657894736842106</v>
      </c>
      <c r="Q40">
        <f>J40*82/F40</f>
        <v>37.763157894736842</v>
      </c>
      <c r="R40">
        <f>K40*82/F40</f>
        <v>41</v>
      </c>
      <c r="S40">
        <f>L40*82/F40</f>
        <v>526.52631578947364</v>
      </c>
      <c r="U40" s="10">
        <f>SUM(V40:X40)</f>
        <v>11.551693799549515</v>
      </c>
      <c r="V40">
        <f>N40/MAX(N:N)*OFF_C</f>
        <v>6.6235380116959073</v>
      </c>
      <c r="W40">
        <f>O40/MAX(O:O)*PUN_C</f>
        <v>0.30671506352087113</v>
      </c>
      <c r="X40">
        <f>SUM(Z40:AC40)</f>
        <v>4.6214407243327367</v>
      </c>
      <c r="Y40">
        <f>X40/DEF_C*10</f>
        <v>7.7024012072212278</v>
      </c>
      <c r="Z40">
        <f>(0.7*(HIT_F*DEF_C))+(P40/(MAX(P:P))*(0.3*(HIT_F*DEF_C)))</f>
        <v>1.1066729323308269</v>
      </c>
      <c r="AA40">
        <f>(0.7*(BkS_F*DEF_C))+(Q40/(MAX(Q:Q))*(0.3*(BkS_F*DEF_C)))</f>
        <v>0.75216066481994448</v>
      </c>
      <c r="AB40">
        <f>(0.7*(TkA_F*DEF_C))+(R40/(MAX(R:R))*(0.3*(TkA_F*DEF_C)))</f>
        <v>1.6054054054054052</v>
      </c>
      <c r="AC40">
        <f>(0.7*(SH_F*DEF_C))+(S40/(MAX(S:S))*(0.3*(SH_F*DEF_C)))</f>
        <v>1.1572017217765602</v>
      </c>
    </row>
    <row r="41" spans="1:29" x14ac:dyDescent="0.25">
      <c r="A41" s="9">
        <v>39</v>
      </c>
      <c r="B41" s="29" t="s">
        <v>45</v>
      </c>
      <c r="C41" s="29" t="s">
        <v>31</v>
      </c>
      <c r="D41" s="29" t="s">
        <v>322</v>
      </c>
      <c r="E41" s="29" t="s">
        <v>2</v>
      </c>
      <c r="F41">
        <v>82</v>
      </c>
      <c r="G41">
        <v>53</v>
      </c>
      <c r="H41">
        <v>18</v>
      </c>
      <c r="I41">
        <v>43</v>
      </c>
      <c r="J41">
        <v>38</v>
      </c>
      <c r="K41">
        <v>43</v>
      </c>
      <c r="L41">
        <v>4865</v>
      </c>
      <c r="M41">
        <v>1501</v>
      </c>
      <c r="N41">
        <f>G41*82/F41</f>
        <v>53</v>
      </c>
      <c r="O41">
        <f>H41*82/F41</f>
        <v>18</v>
      </c>
      <c r="P41">
        <f>I41*82/F41</f>
        <v>43</v>
      </c>
      <c r="Q41">
        <f>J41*82/F41</f>
        <v>38</v>
      </c>
      <c r="R41">
        <f>K41*82/F41</f>
        <v>43</v>
      </c>
      <c r="S41">
        <f>L41*82/F41</f>
        <v>4865</v>
      </c>
      <c r="U41" s="10">
        <f>SUM(V41:X41)</f>
        <v>11.451401476716715</v>
      </c>
      <c r="V41">
        <f>N41/MAX(N:N)*OFF_C</f>
        <v>6.3796296296296298</v>
      </c>
      <c r="W41">
        <f>O41/MAX(O:O)*PUN_C</f>
        <v>0.19680403700588728</v>
      </c>
      <c r="X41">
        <f>SUM(Z41:AC41)</f>
        <v>4.8749678100811984</v>
      </c>
      <c r="Y41">
        <f>X41/DEF_C*10</f>
        <v>8.1249463501353301</v>
      </c>
      <c r="Z41">
        <f>(0.7*(HIT_F*DEF_C))+(P41/(MAX(P:P))*(0.3*(HIT_F*DEF_C)))</f>
        <v>1.1575535092085614</v>
      </c>
      <c r="AA41">
        <f>(0.7*(BkS_F*DEF_C))+(Q41/(MAX(Q:Q))*(0.3*(BkS_F*DEF_C)))</f>
        <v>0.75292682926829257</v>
      </c>
      <c r="AB41">
        <f>(0.7*(TkA_F*DEF_C))+(R41/(MAX(R:R))*(0.3*(TkA_F*DEF_C)))</f>
        <v>1.6161081081081079</v>
      </c>
      <c r="AC41">
        <f>(0.7*(SH_F*DEF_C))+(S41/(MAX(S:S))*(0.3*(SH_F*DEF_C)))</f>
        <v>1.3483793634962371</v>
      </c>
    </row>
    <row r="42" spans="1:29" x14ac:dyDescent="0.25">
      <c r="A42" s="9">
        <v>40</v>
      </c>
      <c r="B42" s="29" t="s">
        <v>330</v>
      </c>
      <c r="C42" s="29" t="s">
        <v>31</v>
      </c>
      <c r="D42" s="29" t="s">
        <v>322</v>
      </c>
      <c r="E42" s="29" t="s">
        <v>2</v>
      </c>
      <c r="F42">
        <v>82</v>
      </c>
      <c r="G42">
        <v>52</v>
      </c>
      <c r="H42">
        <v>26</v>
      </c>
      <c r="I42">
        <v>56</v>
      </c>
      <c r="J42">
        <v>39</v>
      </c>
      <c r="K42">
        <v>56</v>
      </c>
      <c r="L42">
        <v>2563</v>
      </c>
      <c r="M42">
        <v>1337</v>
      </c>
      <c r="N42">
        <f>G42*82/F42</f>
        <v>52</v>
      </c>
      <c r="O42">
        <f>H42*82/F42</f>
        <v>26</v>
      </c>
      <c r="P42">
        <f>I42*82/F42</f>
        <v>56</v>
      </c>
      <c r="Q42">
        <f>J42*82/F42</f>
        <v>39</v>
      </c>
      <c r="R42">
        <f>K42*82/F42</f>
        <v>56</v>
      </c>
      <c r="S42">
        <f>L42*82/F42</f>
        <v>2563</v>
      </c>
      <c r="U42" s="10">
        <f>SUM(V42:X42)</f>
        <v>11.422379113507404</v>
      </c>
      <c r="V42">
        <f>N42/MAX(N:N)*OFF_C</f>
        <v>6.2592592592592586</v>
      </c>
      <c r="W42">
        <f>O42/MAX(O:O)*PUN_C</f>
        <v>0.28427249789739273</v>
      </c>
      <c r="X42">
        <f>SUM(Z42:AC42)</f>
        <v>4.8788473563507511</v>
      </c>
      <c r="Y42">
        <f>X42/DEF_C*10</f>
        <v>8.131412260584586</v>
      </c>
      <c r="Z42">
        <f>(0.7*(HIT_F*DEF_C))+(P42/(MAX(P:P))*(0.3*(HIT_F*DEF_C)))</f>
        <v>1.1900696864111495</v>
      </c>
      <c r="AA42">
        <f>(0.7*(BkS_F*DEF_C))+(Q42/(MAX(Q:Q))*(0.3*(BkS_F*DEF_C)))</f>
        <v>0.75616174582798446</v>
      </c>
      <c r="AB42">
        <f>(0.7*(TkA_F*DEF_C))+(R42/(MAX(R:R))*(0.3*(TkA_F*DEF_C)))</f>
        <v>1.6856756756756757</v>
      </c>
      <c r="AC42">
        <f>(0.7*(SH_F*DEF_C))+(S42/(MAX(S:S))*(0.3*(SH_F*DEF_C)))</f>
        <v>1.2469402484359415</v>
      </c>
    </row>
    <row r="43" spans="1:29" x14ac:dyDescent="0.25">
      <c r="A43" s="9">
        <v>41</v>
      </c>
      <c r="B43" s="29" t="s">
        <v>360</v>
      </c>
      <c r="C43" s="29" t="s">
        <v>31</v>
      </c>
      <c r="D43" s="29" t="s">
        <v>322</v>
      </c>
      <c r="E43" s="29" t="s">
        <v>2</v>
      </c>
      <c r="F43">
        <v>82</v>
      </c>
      <c r="G43">
        <v>48</v>
      </c>
      <c r="H43">
        <v>49</v>
      </c>
      <c r="I43">
        <v>127</v>
      </c>
      <c r="J43">
        <v>46</v>
      </c>
      <c r="K43">
        <v>38</v>
      </c>
      <c r="L43">
        <v>761</v>
      </c>
      <c r="M43">
        <v>1364</v>
      </c>
      <c r="N43">
        <f>G43*82/F43</f>
        <v>48</v>
      </c>
      <c r="O43">
        <f>H43*82/F43</f>
        <v>49</v>
      </c>
      <c r="P43">
        <f>I43*82/F43</f>
        <v>127</v>
      </c>
      <c r="Q43">
        <f>J43*82/F43</f>
        <v>46</v>
      </c>
      <c r="R43">
        <f>K43*82/F43</f>
        <v>38</v>
      </c>
      <c r="S43">
        <f>L43*82/F43</f>
        <v>761</v>
      </c>
      <c r="U43" s="10">
        <f>SUM(V43:X43)</f>
        <v>11.216871608595069</v>
      </c>
      <c r="V43">
        <f>N43/MAX(N:N)*OFF_C</f>
        <v>5.7777777777777777</v>
      </c>
      <c r="W43">
        <f>O43/MAX(O:O)*PUN_C</f>
        <v>0.53574432296047092</v>
      </c>
      <c r="X43">
        <f>SUM(Z43:AC43)</f>
        <v>4.9033495078568201</v>
      </c>
      <c r="Y43">
        <f>X43/DEF_C*10</f>
        <v>8.1722491797613674</v>
      </c>
      <c r="Z43">
        <f>(0.7*(HIT_F*DEF_C))+(P43/(MAX(P:P))*(0.3*(HIT_F*DEF_C)))</f>
        <v>1.3676580388252859</v>
      </c>
      <c r="AA43">
        <f>(0.7*(BkS_F*DEF_C))+(Q43/(MAX(Q:Q))*(0.3*(BkS_F*DEF_C)))</f>
        <v>0.77880616174582784</v>
      </c>
      <c r="AB43">
        <f>(0.7*(TkA_F*DEF_C))+(R43/(MAX(R:R))*(0.3*(TkA_F*DEF_C)))</f>
        <v>1.5893513513513513</v>
      </c>
      <c r="AC43">
        <f>(0.7*(SH_F*DEF_C))+(S43/(MAX(S:S))*(0.3*(SH_F*DEF_C)))</f>
        <v>1.1675339559343547</v>
      </c>
    </row>
    <row r="44" spans="1:29" x14ac:dyDescent="0.25">
      <c r="A44" s="9">
        <v>42</v>
      </c>
      <c r="B44" s="29" t="s">
        <v>223</v>
      </c>
      <c r="C44" s="29" t="s">
        <v>33</v>
      </c>
      <c r="D44" s="29" t="s">
        <v>322</v>
      </c>
      <c r="E44" s="29" t="s">
        <v>2</v>
      </c>
      <c r="F44">
        <v>76</v>
      </c>
      <c r="G44">
        <v>44</v>
      </c>
      <c r="H44">
        <v>18</v>
      </c>
      <c r="I44">
        <v>40</v>
      </c>
      <c r="J44">
        <v>36</v>
      </c>
      <c r="K44">
        <v>52</v>
      </c>
      <c r="L44">
        <v>10222</v>
      </c>
      <c r="M44">
        <v>1319</v>
      </c>
      <c r="N44">
        <f>G44*82/F44</f>
        <v>47.473684210526315</v>
      </c>
      <c r="O44">
        <f>H44*82/F44</f>
        <v>19.421052631578949</v>
      </c>
      <c r="P44">
        <f>I44*82/F44</f>
        <v>43.157894736842103</v>
      </c>
      <c r="Q44">
        <f>J44*82/F44</f>
        <v>38.842105263157897</v>
      </c>
      <c r="R44">
        <f>K44*82/F44</f>
        <v>56.10526315789474</v>
      </c>
      <c r="S44">
        <f>L44*82/F44</f>
        <v>11029</v>
      </c>
      <c r="U44" s="10">
        <f>SUM(V44:X44)</f>
        <v>11.146604536971115</v>
      </c>
      <c r="V44">
        <f>N44/MAX(N:N)*OFF_C</f>
        <v>5.7144249512670564</v>
      </c>
      <c r="W44">
        <f>O44/MAX(O:O)*PUN_C</f>
        <v>0.21234119782214156</v>
      </c>
      <c r="X44">
        <f>SUM(Z44:AC44)</f>
        <v>5.219838387881917</v>
      </c>
      <c r="Y44">
        <f>X44/DEF_C*10</f>
        <v>8.6997306464698614</v>
      </c>
      <c r="Z44">
        <f>(0.7*(HIT_F*DEF_C))+(P44/(MAX(P:P))*(0.3*(HIT_F*DEF_C)))</f>
        <v>1.1579484425349085</v>
      </c>
      <c r="AA44">
        <f>(0.7*(BkS_F*DEF_C))+(Q44/(MAX(Q:Q))*(0.3*(BkS_F*DEF_C)))</f>
        <v>0.75565096952908573</v>
      </c>
      <c r="AB44">
        <f>(0.7*(TkA_F*DEF_C))+(R44/(MAX(R:R))*(0.3*(TkA_F*DEF_C)))</f>
        <v>1.686238975817923</v>
      </c>
      <c r="AC44">
        <f>(0.7*(SH_F*DEF_C))+(S44/(MAX(S:S))*(0.3*(SH_F*DEF_C)))</f>
        <v>1.6199999999999999</v>
      </c>
    </row>
    <row r="45" spans="1:29" x14ac:dyDescent="0.25">
      <c r="A45" s="9">
        <v>43</v>
      </c>
      <c r="B45" s="29" t="s">
        <v>288</v>
      </c>
      <c r="C45" s="29" t="s">
        <v>42</v>
      </c>
      <c r="D45" s="29" t="s">
        <v>322</v>
      </c>
      <c r="E45" s="29" t="s">
        <v>2</v>
      </c>
      <c r="F45">
        <v>82</v>
      </c>
      <c r="G45">
        <v>45</v>
      </c>
      <c r="H45">
        <v>46</v>
      </c>
      <c r="I45">
        <v>51</v>
      </c>
      <c r="J45">
        <v>53</v>
      </c>
      <c r="K45">
        <v>44</v>
      </c>
      <c r="L45">
        <v>10086</v>
      </c>
      <c r="M45">
        <v>1516</v>
      </c>
      <c r="N45">
        <f>G45*82/F45</f>
        <v>45</v>
      </c>
      <c r="O45">
        <f>H45*82/F45</f>
        <v>46</v>
      </c>
      <c r="P45">
        <f>I45*82/F45</f>
        <v>51</v>
      </c>
      <c r="Q45">
        <f>J45*82/F45</f>
        <v>53</v>
      </c>
      <c r="R45">
        <f>K45*82/F45</f>
        <v>44</v>
      </c>
      <c r="S45">
        <f>L45*82/F45</f>
        <v>10086</v>
      </c>
      <c r="U45" s="10">
        <f>SUM(V45:X45)</f>
        <v>11.098529914980382</v>
      </c>
      <c r="V45">
        <f>N45/MAX(N:N)*OFF_C</f>
        <v>5.416666666666667</v>
      </c>
      <c r="W45">
        <f>O45/MAX(O:O)*PUN_C</f>
        <v>0.50294365012615638</v>
      </c>
      <c r="X45">
        <f>SUM(Z45:AC45)</f>
        <v>5.1789195981875586</v>
      </c>
      <c r="Y45">
        <f>X45/DEF_C*10</f>
        <v>8.6315326636459311</v>
      </c>
      <c r="Z45">
        <f>(0.7*(HIT_F*DEF_C))+(P45/(MAX(P:P))*(0.3*(HIT_F*DEF_C)))</f>
        <v>1.177563464410154</v>
      </c>
      <c r="AA45">
        <f>(0.7*(BkS_F*DEF_C))+(Q45/(MAX(Q:Q))*(0.3*(BkS_F*DEF_C)))</f>
        <v>0.80145057766367123</v>
      </c>
      <c r="AB45">
        <f>(0.7*(TkA_F*DEF_C))+(R45/(MAX(R:R))*(0.3*(TkA_F*DEF_C)))</f>
        <v>1.6214594594594594</v>
      </c>
      <c r="AC45">
        <f>(0.7*(SH_F*DEF_C))+(S45/(MAX(S:S))*(0.3*(SH_F*DEF_C)))</f>
        <v>1.5784460966542748</v>
      </c>
    </row>
    <row r="46" spans="1:29" x14ac:dyDescent="0.25">
      <c r="A46" s="9">
        <v>44</v>
      </c>
      <c r="B46" s="29" t="s">
        <v>218</v>
      </c>
      <c r="C46" s="29" t="s">
        <v>42</v>
      </c>
      <c r="D46" s="29" t="s">
        <v>322</v>
      </c>
      <c r="E46" s="29" t="s">
        <v>2</v>
      </c>
      <c r="F46">
        <v>77</v>
      </c>
      <c r="G46">
        <v>46</v>
      </c>
      <c r="H46">
        <v>30</v>
      </c>
      <c r="I46">
        <v>55</v>
      </c>
      <c r="J46">
        <v>27</v>
      </c>
      <c r="K46">
        <v>56</v>
      </c>
      <c r="L46">
        <v>508</v>
      </c>
      <c r="M46">
        <v>1355</v>
      </c>
      <c r="N46">
        <f>G46*82/F46</f>
        <v>48.987012987012989</v>
      </c>
      <c r="O46">
        <f>H46*82/F46</f>
        <v>31.948051948051948</v>
      </c>
      <c r="P46">
        <f>I46*82/F46</f>
        <v>58.571428571428569</v>
      </c>
      <c r="Q46">
        <f>J46*82/F46</f>
        <v>28.753246753246753</v>
      </c>
      <c r="R46">
        <f>K46*82/F46</f>
        <v>59.636363636363633</v>
      </c>
      <c r="S46">
        <f>L46*82/F46</f>
        <v>540.98701298701303</v>
      </c>
      <c r="U46" s="10">
        <f>SUM(V46:X46)</f>
        <v>11.028380651787629</v>
      </c>
      <c r="V46">
        <f>N46/MAX(N:N)*OFF_C</f>
        <v>5.8965848965848968</v>
      </c>
      <c r="W46">
        <f>O46/MAX(O:O)*PUN_C</f>
        <v>0.34930586654724582</v>
      </c>
      <c r="X46">
        <f>SUM(Z46:AC46)</f>
        <v>4.7824898886554852</v>
      </c>
      <c r="Y46">
        <f>X46/DEF_C*10</f>
        <v>7.9708164810924753</v>
      </c>
      <c r="Z46">
        <f>(0.7*(HIT_F*DEF_C))+(P46/(MAX(P:P))*(0.3*(HIT_F*DEF_C)))</f>
        <v>1.1965014577259474</v>
      </c>
      <c r="AA46">
        <f>(0.7*(BkS_F*DEF_C))+(Q46/(MAX(Q:Q))*(0.3*(BkS_F*DEF_C)))</f>
        <v>0.72301435406698555</v>
      </c>
      <c r="AB46">
        <f>(0.7*(TkA_F*DEF_C))+(R46/(MAX(R:R))*(0.3*(TkA_F*DEF_C)))</f>
        <v>1.7051351351351349</v>
      </c>
      <c r="AC46">
        <f>(0.7*(SH_F*DEF_C))+(S46/(MAX(S:S))*(0.3*(SH_F*DEF_C)))</f>
        <v>1.1578389417274175</v>
      </c>
    </row>
    <row r="47" spans="1:29" x14ac:dyDescent="0.25">
      <c r="A47" s="9">
        <v>45</v>
      </c>
      <c r="B47" s="29" t="s">
        <v>52</v>
      </c>
      <c r="C47" s="29" t="s">
        <v>42</v>
      </c>
      <c r="D47" s="29" t="s">
        <v>322</v>
      </c>
      <c r="E47" s="29" t="s">
        <v>2</v>
      </c>
      <c r="F47">
        <v>82</v>
      </c>
      <c r="G47">
        <v>43</v>
      </c>
      <c r="H47">
        <v>28</v>
      </c>
      <c r="I47">
        <v>50</v>
      </c>
      <c r="J47">
        <v>33</v>
      </c>
      <c r="K47">
        <v>37</v>
      </c>
      <c r="L47">
        <v>5093</v>
      </c>
      <c r="M47">
        <v>1389</v>
      </c>
      <c r="N47">
        <f>G47*82/F47</f>
        <v>43</v>
      </c>
      <c r="O47">
        <f>H47*82/F47</f>
        <v>28</v>
      </c>
      <c r="P47">
        <f>I47*82/F47</f>
        <v>50</v>
      </c>
      <c r="Q47">
        <f>J47*82/F47</f>
        <v>33</v>
      </c>
      <c r="R47">
        <f>K47*82/F47</f>
        <v>37</v>
      </c>
      <c r="S47">
        <f>L47*82/F47</f>
        <v>5093</v>
      </c>
      <c r="U47" s="10">
        <f>SUM(V47:X47)</f>
        <v>10.33630633610899</v>
      </c>
      <c r="V47">
        <f>N47/MAX(N:N)*OFF_C</f>
        <v>5.1759259259259256</v>
      </c>
      <c r="W47">
        <f>O47/MAX(O:O)*PUN_C</f>
        <v>0.30613961312026911</v>
      </c>
      <c r="X47">
        <f>SUM(Z47:AC47)</f>
        <v>4.8542407970627961</v>
      </c>
      <c r="Y47">
        <f>X47/DEF_C*10</f>
        <v>8.0904013284379932</v>
      </c>
      <c r="Z47">
        <f>(0.7*(HIT_F*DEF_C))+(P47/(MAX(P:P))*(0.3*(HIT_F*DEF_C)))</f>
        <v>1.175062220009955</v>
      </c>
      <c r="AA47">
        <f>(0.7*(BkS_F*DEF_C))+(Q47/(MAX(Q:Q))*(0.3*(BkS_F*DEF_C)))</f>
        <v>0.73675224646983306</v>
      </c>
      <c r="AB47">
        <f>(0.7*(TkA_F*DEF_C))+(R47/(MAX(R:R))*(0.3*(TkA_F*DEF_C)))</f>
        <v>1.5839999999999999</v>
      </c>
      <c r="AC47">
        <f>(0.7*(SH_F*DEF_C))+(S47/(MAX(S:S))*(0.3*(SH_F*DEF_C)))</f>
        <v>1.3584263305830082</v>
      </c>
    </row>
    <row r="48" spans="1:29" x14ac:dyDescent="0.25">
      <c r="A48" s="9">
        <v>46</v>
      </c>
      <c r="B48" s="29" t="s">
        <v>240</v>
      </c>
      <c r="C48" s="29" t="s">
        <v>31</v>
      </c>
      <c r="D48" s="29" t="s">
        <v>322</v>
      </c>
      <c r="E48" s="29" t="s">
        <v>2</v>
      </c>
      <c r="F48">
        <v>66</v>
      </c>
      <c r="G48">
        <v>35</v>
      </c>
      <c r="H48">
        <v>12</v>
      </c>
      <c r="I48">
        <v>28</v>
      </c>
      <c r="J48">
        <v>46</v>
      </c>
      <c r="K48">
        <v>36</v>
      </c>
      <c r="L48">
        <v>4037</v>
      </c>
      <c r="M48">
        <v>1197</v>
      </c>
      <c r="N48">
        <f>G48*82/F48</f>
        <v>43.484848484848484</v>
      </c>
      <c r="O48">
        <f>H48*82/F48</f>
        <v>14.909090909090908</v>
      </c>
      <c r="P48">
        <f>I48*82/F48</f>
        <v>34.787878787878789</v>
      </c>
      <c r="Q48">
        <f>J48*82/F48</f>
        <v>57.151515151515149</v>
      </c>
      <c r="R48">
        <f>K48*82/F48</f>
        <v>44.727272727272727</v>
      </c>
      <c r="S48">
        <f>L48*82/F48</f>
        <v>5015.666666666667</v>
      </c>
      <c r="U48" s="10">
        <f>SUM(V48:X48)</f>
        <v>10.32956003050942</v>
      </c>
      <c r="V48">
        <f>N48/MAX(N:N)*OFF_C</f>
        <v>5.2342873176206508</v>
      </c>
      <c r="W48">
        <f>O48/MAX(O:O)*PUN_C</f>
        <v>0.16300940438871472</v>
      </c>
      <c r="X48">
        <f>SUM(Z48:AC48)</f>
        <v>4.9322633085000529</v>
      </c>
      <c r="Y48">
        <f>X48/DEF_C*10</f>
        <v>8.2204388475000876</v>
      </c>
      <c r="Z48">
        <f>(0.7*(HIT_F*DEF_C))+(P48/(MAX(P:P))*(0.3*(HIT_F*DEF_C)))</f>
        <v>1.1370129870129868</v>
      </c>
      <c r="AA48">
        <f>(0.7*(BkS_F*DEF_C))+(Q48/(MAX(Q:Q))*(0.3*(BkS_F*DEF_C)))</f>
        <v>0.81488038277511943</v>
      </c>
      <c r="AB48">
        <f>(0.7*(TkA_F*DEF_C))+(R48/(MAX(R:R))*(0.3*(TkA_F*DEF_C)))</f>
        <v>1.6253513513513513</v>
      </c>
      <c r="AC48">
        <f>(0.7*(SH_F*DEF_C))+(S48/(MAX(S:S))*(0.3*(SH_F*DEF_C)))</f>
        <v>1.3550185873605947</v>
      </c>
    </row>
    <row r="49" spans="1:29" x14ac:dyDescent="0.25">
      <c r="A49" s="9">
        <v>47</v>
      </c>
      <c r="B49" s="29" t="s">
        <v>331</v>
      </c>
      <c r="C49" s="29" t="s">
        <v>36</v>
      </c>
      <c r="D49" s="29" t="s">
        <v>322</v>
      </c>
      <c r="E49" s="29" t="s">
        <v>2</v>
      </c>
      <c r="F49">
        <v>79</v>
      </c>
      <c r="G49">
        <v>43</v>
      </c>
      <c r="H49">
        <v>28</v>
      </c>
      <c r="I49">
        <v>42</v>
      </c>
      <c r="J49">
        <v>35</v>
      </c>
      <c r="K49">
        <v>30</v>
      </c>
      <c r="L49">
        <v>15</v>
      </c>
      <c r="M49">
        <v>1062</v>
      </c>
      <c r="N49">
        <f>G49*82/F49</f>
        <v>44.632911392405063</v>
      </c>
      <c r="O49">
        <f>H49*82/F49</f>
        <v>29.063291139240505</v>
      </c>
      <c r="P49">
        <f>I49*82/F49</f>
        <v>43.594936708860757</v>
      </c>
      <c r="Q49">
        <f>J49*82/F49</f>
        <v>36.329113924050631</v>
      </c>
      <c r="R49">
        <f>K49*82/F49</f>
        <v>31.139240506329113</v>
      </c>
      <c r="S49">
        <f>L49*82/F49</f>
        <v>15.569620253164556</v>
      </c>
      <c r="U49" s="10">
        <f>SUM(V49:X49)</f>
        <v>10.284131588736813</v>
      </c>
      <c r="V49">
        <f>N49/MAX(N:N)*OFF_C</f>
        <v>5.3724800750117208</v>
      </c>
      <c r="W49">
        <f>O49/MAX(O:O)*PUN_C</f>
        <v>0.31776516804888694</v>
      </c>
      <c r="X49">
        <f>SUM(Z49:AC49)</f>
        <v>4.5938863456762054</v>
      </c>
      <c r="Y49">
        <f>X49/DEF_C*10</f>
        <v>7.6564772427936756</v>
      </c>
      <c r="Z49">
        <f>(0.7*(HIT_F*DEF_C))+(P49/(MAX(P:P))*(0.3*(HIT_F*DEF_C)))</f>
        <v>1.1590415913200722</v>
      </c>
      <c r="AA49">
        <f>(0.7*(BkS_F*DEF_C))+(Q49/(MAX(Q:Q))*(0.3*(BkS_F*DEF_C)))</f>
        <v>0.7475216522318453</v>
      </c>
      <c r="AB49">
        <f>(0.7*(TkA_F*DEF_C))+(R49/(MAX(R:R))*(0.3*(TkA_F*DEF_C)))</f>
        <v>1.552637016763599</v>
      </c>
      <c r="AC49">
        <f>(0.7*(SH_F*DEF_C))+(S49/(MAX(S:S))*(0.3*(SH_F*DEF_C)))</f>
        <v>1.1346860853606888</v>
      </c>
    </row>
    <row r="50" spans="1:29" x14ac:dyDescent="0.25">
      <c r="A50" s="9">
        <v>48</v>
      </c>
      <c r="B50" s="29" t="s">
        <v>297</v>
      </c>
      <c r="C50" s="29" t="s">
        <v>36</v>
      </c>
      <c r="D50" s="29" t="s">
        <v>322</v>
      </c>
      <c r="E50" s="29" t="s">
        <v>2</v>
      </c>
      <c r="F50">
        <v>78</v>
      </c>
      <c r="G50">
        <v>37</v>
      </c>
      <c r="H50">
        <v>22</v>
      </c>
      <c r="I50">
        <v>92</v>
      </c>
      <c r="J50">
        <v>48</v>
      </c>
      <c r="K50">
        <v>20</v>
      </c>
      <c r="L50">
        <v>6039</v>
      </c>
      <c r="M50">
        <v>1282</v>
      </c>
      <c r="N50">
        <f>G50*82/F50</f>
        <v>38.897435897435898</v>
      </c>
      <c r="O50">
        <f>H50*82/F50</f>
        <v>23.128205128205128</v>
      </c>
      <c r="P50">
        <f>I50*82/F50</f>
        <v>96.717948717948715</v>
      </c>
      <c r="Q50">
        <f>J50*82/F50</f>
        <v>50.46153846153846</v>
      </c>
      <c r="R50">
        <f>K50*82/F50</f>
        <v>21.025641025641026</v>
      </c>
      <c r="S50">
        <f>L50*82/F50</f>
        <v>6348.6923076923076</v>
      </c>
      <c r="U50" s="10">
        <f>SUM(V50:X50)</f>
        <v>9.9324012373828054</v>
      </c>
      <c r="V50">
        <f>N50/MAX(N:N)*OFF_C</f>
        <v>4.6820987654320989</v>
      </c>
      <c r="W50">
        <f>O50/MAX(O:O)*PUN_C</f>
        <v>0.25287356321839077</v>
      </c>
      <c r="X50">
        <f>SUM(Z50:AC50)</f>
        <v>4.9974289087323154</v>
      </c>
      <c r="Y50">
        <f>X50/DEF_C*10</f>
        <v>8.329048181220525</v>
      </c>
      <c r="Z50">
        <f>(0.7*(HIT_F*DEF_C))+(P50/(MAX(P:P))*(0.3*(HIT_F*DEF_C)))</f>
        <v>1.2919152276295132</v>
      </c>
      <c r="AA50">
        <f>(0.7*(BkS_F*DEF_C))+(Q50/(MAX(Q:Q))*(0.3*(BkS_F*DEF_C)))</f>
        <v>0.793238866396761</v>
      </c>
      <c r="AB50">
        <f>(0.7*(TkA_F*DEF_C))+(R50/(MAX(R:R))*(0.3*(TkA_F*DEF_C)))</f>
        <v>1.4985155925155924</v>
      </c>
      <c r="AC50">
        <f>(0.7*(SH_F*DEF_C))+(S50/(MAX(S:S))*(0.3*(SH_F*DEF_C)))</f>
        <v>1.4137592221904489</v>
      </c>
    </row>
    <row r="51" spans="1:29" x14ac:dyDescent="0.25">
      <c r="A51" s="9">
        <v>49</v>
      </c>
      <c r="B51" s="29" t="s">
        <v>335</v>
      </c>
      <c r="C51" s="29" t="s">
        <v>31</v>
      </c>
      <c r="D51" s="29" t="s">
        <v>322</v>
      </c>
      <c r="E51" s="29" t="s">
        <v>2</v>
      </c>
      <c r="F51">
        <v>81</v>
      </c>
      <c r="G51">
        <v>37</v>
      </c>
      <c r="H51">
        <v>49</v>
      </c>
      <c r="I51">
        <v>91</v>
      </c>
      <c r="J51">
        <v>18</v>
      </c>
      <c r="K51">
        <v>26</v>
      </c>
      <c r="L51">
        <v>394</v>
      </c>
      <c r="M51">
        <v>1080</v>
      </c>
      <c r="N51">
        <f>G51*82/F51</f>
        <v>37.456790123456791</v>
      </c>
      <c r="O51">
        <f>H51*82/F51</f>
        <v>49.604938271604937</v>
      </c>
      <c r="P51">
        <f>I51*82/F51</f>
        <v>92.123456790123456</v>
      </c>
      <c r="Q51">
        <f>J51*82/F51</f>
        <v>18.222222222222221</v>
      </c>
      <c r="R51">
        <f>K51*82/F51</f>
        <v>26.320987654320987</v>
      </c>
      <c r="S51">
        <f>L51*82/F51</f>
        <v>398.8641975308642</v>
      </c>
      <c r="U51" s="10">
        <f>SUM(V51:X51)</f>
        <v>9.6988458603257772</v>
      </c>
      <c r="V51">
        <f>N51/MAX(N:N)*OFF_C</f>
        <v>4.5086877000457255</v>
      </c>
      <c r="W51">
        <f>O51/MAX(O:O)*PUN_C</f>
        <v>0.54235845040442732</v>
      </c>
      <c r="X51">
        <f>SUM(Z51:AC51)</f>
        <v>4.6477997098756241</v>
      </c>
      <c r="Y51">
        <f>X51/DEF_C*10</f>
        <v>7.7463328497927062</v>
      </c>
      <c r="Z51">
        <f>(0.7*(HIT_F*DEF_C))+(P51/(MAX(P:P))*(0.3*(HIT_F*DEF_C)))</f>
        <v>1.2804232804232802</v>
      </c>
      <c r="AA51">
        <f>(0.7*(BkS_F*DEF_C))+(Q51/(MAX(Q:Q))*(0.3*(BkS_F*DEF_C)))</f>
        <v>0.68894736842105253</v>
      </c>
      <c r="AB51">
        <f>(0.7*(TkA_F*DEF_C))+(R51/(MAX(R:R))*(0.3*(TkA_F*DEF_C)))</f>
        <v>1.5268528528528527</v>
      </c>
      <c r="AC51">
        <f>(0.7*(SH_F*DEF_C))+(S51/(MAX(S:S))*(0.3*(SH_F*DEF_C)))</f>
        <v>1.1515762081784386</v>
      </c>
    </row>
    <row r="52" spans="1:29" x14ac:dyDescent="0.25">
      <c r="A52" s="9">
        <v>50</v>
      </c>
      <c r="B52" s="29" t="s">
        <v>413</v>
      </c>
      <c r="C52" s="29" t="s">
        <v>31</v>
      </c>
      <c r="D52" s="29" t="s">
        <v>322</v>
      </c>
      <c r="E52" s="29" t="s">
        <v>2</v>
      </c>
      <c r="F52">
        <v>44</v>
      </c>
      <c r="G52">
        <v>14</v>
      </c>
      <c r="H52">
        <v>46</v>
      </c>
      <c r="I52">
        <v>71</v>
      </c>
      <c r="J52">
        <v>38</v>
      </c>
      <c r="K52">
        <v>13</v>
      </c>
      <c r="L52">
        <v>5856</v>
      </c>
      <c r="M52">
        <v>794</v>
      </c>
      <c r="N52">
        <f>G52*82/F52</f>
        <v>26.09090909090909</v>
      </c>
      <c r="O52">
        <f>H52*82/F52</f>
        <v>85.727272727272734</v>
      </c>
      <c r="P52">
        <f>I52*82/F52</f>
        <v>132.31818181818181</v>
      </c>
      <c r="Q52">
        <f>J52*82/F52</f>
        <v>70.818181818181813</v>
      </c>
      <c r="R52">
        <f>K52*82/F52</f>
        <v>24.227272727272727</v>
      </c>
      <c r="S52">
        <f>L52*82/F52</f>
        <v>10913.454545454546</v>
      </c>
      <c r="U52" s="10">
        <f>SUM(V52:X52)</f>
        <v>9.4484845498693808</v>
      </c>
      <c r="V52">
        <f>N52/MAX(N:N)*OFF_C</f>
        <v>3.1405723905723901</v>
      </c>
      <c r="W52">
        <f>O52/MAX(O:O)*PUN_C</f>
        <v>0.93730407523510972</v>
      </c>
      <c r="X52">
        <f>SUM(Z52:AC52)</f>
        <v>5.3706080840618808</v>
      </c>
      <c r="Y52">
        <f>X52/DEF_C*10</f>
        <v>8.9510134734364684</v>
      </c>
      <c r="Z52">
        <f>(0.7*(HIT_F*DEF_C))+(P52/(MAX(P:P))*(0.3*(HIT_F*DEF_C)))</f>
        <v>1.380960111317254</v>
      </c>
      <c r="AA52">
        <f>(0.7*(BkS_F*DEF_C))+(Q52/(MAX(Q:Q))*(0.3*(BkS_F*DEF_C)))</f>
        <v>0.85909090909090891</v>
      </c>
      <c r="AB52">
        <f>(0.7*(TkA_F*DEF_C))+(R52/(MAX(R:R))*(0.3*(TkA_F*DEF_C)))</f>
        <v>1.5156486486486485</v>
      </c>
      <c r="AC52">
        <f>(0.7*(SH_F*DEF_C))+(S52/(MAX(S:S))*(0.3*(SH_F*DEF_C)))</f>
        <v>1.6149084150050692</v>
      </c>
    </row>
    <row r="53" spans="1:29" x14ac:dyDescent="0.25">
      <c r="A53" s="9">
        <v>51</v>
      </c>
      <c r="B53" s="29" t="s">
        <v>352</v>
      </c>
      <c r="C53" s="29" t="s">
        <v>31</v>
      </c>
      <c r="D53" s="29" t="s">
        <v>322</v>
      </c>
      <c r="E53" s="29" t="s">
        <v>2</v>
      </c>
      <c r="F53">
        <v>68</v>
      </c>
      <c r="G53">
        <v>28</v>
      </c>
      <c r="H53">
        <v>30</v>
      </c>
      <c r="I53">
        <v>43</v>
      </c>
      <c r="J53">
        <v>32</v>
      </c>
      <c r="K53">
        <v>39</v>
      </c>
      <c r="L53">
        <v>2252</v>
      </c>
      <c r="M53">
        <v>901</v>
      </c>
      <c r="N53">
        <f>G53*82/F53</f>
        <v>33.764705882352942</v>
      </c>
      <c r="O53">
        <f>H53*82/F53</f>
        <v>36.176470588235297</v>
      </c>
      <c r="P53">
        <f>I53*82/F53</f>
        <v>51.852941176470587</v>
      </c>
      <c r="Q53">
        <f>J53*82/F53</f>
        <v>38.588235294117645</v>
      </c>
      <c r="R53">
        <f>K53*82/F53</f>
        <v>47.029411764705884</v>
      </c>
      <c r="S53">
        <f>L53*82/F53</f>
        <v>2715.6470588235293</v>
      </c>
      <c r="U53" s="10">
        <f>SUM(V53:X53)</f>
        <v>9.285671923732739</v>
      </c>
      <c r="V53">
        <f>N53/MAX(N:N)*OFF_C</f>
        <v>4.0642701525054461</v>
      </c>
      <c r="W53">
        <f>O53/MAX(O:O)*PUN_C</f>
        <v>0.39553752535496955</v>
      </c>
      <c r="X53">
        <f>SUM(Z53:AC53)</f>
        <v>4.8258642458723244</v>
      </c>
      <c r="Y53">
        <f>X53/DEF_C*10</f>
        <v>8.0431070764538735</v>
      </c>
      <c r="Z53">
        <f>(0.7*(HIT_F*DEF_C))+(P53/(MAX(P:P))*(0.3*(HIT_F*DEF_C)))</f>
        <v>1.1796968787515003</v>
      </c>
      <c r="AA53">
        <f>(0.7*(BkS_F*DEF_C))+(Q53/(MAX(Q:Q))*(0.3*(BkS_F*DEF_C)))</f>
        <v>0.75482972136222903</v>
      </c>
      <c r="AB53">
        <f>(0.7*(TkA_F*DEF_C))+(R53/(MAX(R:R))*(0.3*(TkA_F*DEF_C)))</f>
        <v>1.6376709062003179</v>
      </c>
      <c r="AC53">
        <f>(0.7*(SH_F*DEF_C))+(S53/(MAX(S:S))*(0.3*(SH_F*DEF_C)))</f>
        <v>1.2536667395582768</v>
      </c>
    </row>
    <row r="54" spans="1:29" x14ac:dyDescent="0.25">
      <c r="A54" s="9">
        <v>52</v>
      </c>
      <c r="B54" s="29" t="s">
        <v>267</v>
      </c>
      <c r="C54" s="29" t="s">
        <v>31</v>
      </c>
      <c r="D54" s="29" t="s">
        <v>322</v>
      </c>
      <c r="E54" s="29" t="s">
        <v>2</v>
      </c>
      <c r="F54">
        <v>21</v>
      </c>
      <c r="G54">
        <v>9</v>
      </c>
      <c r="H54">
        <v>8</v>
      </c>
      <c r="I54">
        <v>7</v>
      </c>
      <c r="J54">
        <v>12</v>
      </c>
      <c r="K54">
        <v>12</v>
      </c>
      <c r="L54">
        <v>99</v>
      </c>
      <c r="M54">
        <v>272</v>
      </c>
      <c r="N54">
        <f>G54*82/F54</f>
        <v>35.142857142857146</v>
      </c>
      <c r="O54">
        <f>H54*82/F54</f>
        <v>31.238095238095237</v>
      </c>
      <c r="P54">
        <f>I54*82/F54</f>
        <v>27.333333333333332</v>
      </c>
      <c r="Q54">
        <f>J54*82/F54</f>
        <v>46.857142857142854</v>
      </c>
      <c r="R54">
        <f>K54*82/F54</f>
        <v>46.857142857142854</v>
      </c>
      <c r="S54">
        <f>L54*82/F54</f>
        <v>386.57142857142856</v>
      </c>
      <c r="U54" s="10">
        <f>SUM(V54:X54)</f>
        <v>9.2594320925562297</v>
      </c>
      <c r="V54">
        <f>N54/MAX(N:N)*OFF_C</f>
        <v>4.2301587301587302</v>
      </c>
      <c r="W54">
        <f>O54/MAX(O:O)*PUN_C</f>
        <v>0.34154351395730703</v>
      </c>
      <c r="X54">
        <f>SUM(Z54:AC54)</f>
        <v>4.6877298484401928</v>
      </c>
      <c r="Y54">
        <f>X54/DEF_C*10</f>
        <v>7.8128830807336547</v>
      </c>
      <c r="Z54">
        <f>(0.7*(HIT_F*DEF_C))+(P54/(MAX(P:P))*(0.3*(HIT_F*DEF_C)))</f>
        <v>1.1183673469387754</v>
      </c>
      <c r="AA54">
        <f>(0.7*(BkS_F*DEF_C))+(Q54/(MAX(Q:Q))*(0.3*(BkS_F*DEF_C)))</f>
        <v>0.78157894736842093</v>
      </c>
      <c r="AB54">
        <f>(0.7*(TkA_F*DEF_C))+(R54/(MAX(R:R))*(0.3*(TkA_F*DEF_C)))</f>
        <v>1.6367490347490345</v>
      </c>
      <c r="AC54">
        <f>(0.7*(SH_F*DEF_C))+(S54/(MAX(S:S))*(0.3*(SH_F*DEF_C)))</f>
        <v>1.1510345193839617</v>
      </c>
    </row>
    <row r="55" spans="1:29" x14ac:dyDescent="0.25">
      <c r="A55" s="9">
        <v>53</v>
      </c>
      <c r="B55" s="29" t="s">
        <v>234</v>
      </c>
      <c r="C55" s="29" t="s">
        <v>31</v>
      </c>
      <c r="D55" s="29" t="s">
        <v>322</v>
      </c>
      <c r="E55" s="29" t="s">
        <v>2</v>
      </c>
      <c r="F55">
        <v>71</v>
      </c>
      <c r="G55">
        <v>31</v>
      </c>
      <c r="H55">
        <v>12</v>
      </c>
      <c r="I55">
        <v>62</v>
      </c>
      <c r="J55">
        <v>29</v>
      </c>
      <c r="K55">
        <v>48</v>
      </c>
      <c r="L55">
        <v>55</v>
      </c>
      <c r="M55">
        <v>1092</v>
      </c>
      <c r="N55">
        <f>G55*82/F55</f>
        <v>35.802816901408448</v>
      </c>
      <c r="O55">
        <f>H55*82/F55</f>
        <v>13.859154929577464</v>
      </c>
      <c r="P55">
        <f>I55*82/F55</f>
        <v>71.605633802816897</v>
      </c>
      <c r="Q55">
        <f>J55*82/F55</f>
        <v>33.492957746478872</v>
      </c>
      <c r="R55">
        <f>K55*82/F55</f>
        <v>55.436619718309856</v>
      </c>
      <c r="S55">
        <f>L55*82/F55</f>
        <v>63.521126760563384</v>
      </c>
      <c r="U55" s="10">
        <f>SUM(V55:X55)</f>
        <v>9.2480382430858405</v>
      </c>
      <c r="V55">
        <f>N55/MAX(N:N)*OFF_C</f>
        <v>4.3095983307250911</v>
      </c>
      <c r="W55">
        <f>O55/MAX(O:O)*PUN_C</f>
        <v>0.15152986886838268</v>
      </c>
      <c r="X55">
        <f>SUM(Z55:AC55)</f>
        <v>4.7869100434923668</v>
      </c>
      <c r="Y55">
        <f>X55/DEF_C*10</f>
        <v>7.9781834058206114</v>
      </c>
      <c r="Z55">
        <f>(0.7*(HIT_F*DEF_C))+(P55/(MAX(P:P))*(0.3*(HIT_F*DEF_C)))</f>
        <v>1.2291031905720033</v>
      </c>
      <c r="AA55">
        <f>(0.7*(BkS_F*DEF_C))+(Q55/(MAX(Q:Q))*(0.3*(BkS_F*DEF_C)))</f>
        <v>0.73834692364714594</v>
      </c>
      <c r="AB55">
        <f>(0.7*(TkA_F*DEF_C))+(R55/(MAX(R:R))*(0.3*(TkA_F*DEF_C)))</f>
        <v>1.6826608298439283</v>
      </c>
      <c r="AC55">
        <f>(0.7*(SH_F*DEF_C))+(S55/(MAX(S:S))*(0.3*(SH_F*DEF_C)))</f>
        <v>1.1367990994292894</v>
      </c>
    </row>
    <row r="56" spans="1:29" x14ac:dyDescent="0.25">
      <c r="A56" s="9">
        <v>54</v>
      </c>
      <c r="B56" s="29" t="s">
        <v>369</v>
      </c>
      <c r="C56" s="29" t="s">
        <v>38</v>
      </c>
      <c r="D56" s="29" t="s">
        <v>322</v>
      </c>
      <c r="E56" s="29" t="s">
        <v>2</v>
      </c>
      <c r="F56">
        <v>73</v>
      </c>
      <c r="G56">
        <v>30</v>
      </c>
      <c r="H56">
        <v>30</v>
      </c>
      <c r="I56">
        <v>48</v>
      </c>
      <c r="J56">
        <v>19</v>
      </c>
      <c r="K56">
        <v>32</v>
      </c>
      <c r="L56">
        <v>76</v>
      </c>
      <c r="M56">
        <v>1002</v>
      </c>
      <c r="N56">
        <f>G56*82/F56</f>
        <v>33.698630136986303</v>
      </c>
      <c r="O56">
        <f>H56*82/F56</f>
        <v>33.698630136986303</v>
      </c>
      <c r="P56">
        <f>I56*82/F56</f>
        <v>53.917808219178085</v>
      </c>
      <c r="Q56">
        <f>J56*82/F56</f>
        <v>21.342465753424658</v>
      </c>
      <c r="R56">
        <f>K56*82/F56</f>
        <v>35.945205479452056</v>
      </c>
      <c r="S56">
        <f>L56*82/F56</f>
        <v>85.369863013698634</v>
      </c>
      <c r="U56" s="10">
        <f>SUM(V56:X56)</f>
        <v>9.0247825183664432</v>
      </c>
      <c r="V56">
        <f>N56/MAX(N:N)*OFF_C</f>
        <v>4.0563165905631662</v>
      </c>
      <c r="W56">
        <f>O56/MAX(O:O)*PUN_C</f>
        <v>0.36844591402928673</v>
      </c>
      <c r="X56">
        <f>SUM(Z56:AC56)</f>
        <v>4.6000200137739906</v>
      </c>
      <c r="Y56">
        <f>X56/DEF_C*10</f>
        <v>7.6667000229566504</v>
      </c>
      <c r="Z56">
        <f>(0.7*(HIT_F*DEF_C))+(P56/(MAX(P:P))*(0.3*(HIT_F*DEF_C)))</f>
        <v>1.1848616158792282</v>
      </c>
      <c r="AA56">
        <f>(0.7*(BkS_F*DEF_C))+(Q56/(MAX(Q:Q))*(0.3*(BkS_F*DEF_C)))</f>
        <v>0.69904109589041086</v>
      </c>
      <c r="AB56">
        <f>(0.7*(TkA_F*DEF_C))+(R56/(MAX(R:R))*(0.3*(TkA_F*DEF_C)))</f>
        <v>1.5783554239170676</v>
      </c>
      <c r="AC56">
        <f>(0.7*(SH_F*DEF_C))+(S56/(MAX(S:S))*(0.3*(SH_F*DEF_C)))</f>
        <v>1.137761878087284</v>
      </c>
    </row>
    <row r="57" spans="1:29" x14ac:dyDescent="0.25">
      <c r="A57" s="9">
        <v>55</v>
      </c>
      <c r="B57" s="29" t="s">
        <v>303</v>
      </c>
      <c r="C57" s="29" t="s">
        <v>42</v>
      </c>
      <c r="D57" s="29" t="s">
        <v>322</v>
      </c>
      <c r="E57" s="29" t="s">
        <v>2</v>
      </c>
      <c r="F57">
        <v>67</v>
      </c>
      <c r="G57">
        <v>20</v>
      </c>
      <c r="H57">
        <v>37</v>
      </c>
      <c r="I57">
        <v>147</v>
      </c>
      <c r="J57">
        <v>33</v>
      </c>
      <c r="K57">
        <v>27</v>
      </c>
      <c r="L57">
        <v>2972</v>
      </c>
      <c r="M57">
        <v>908</v>
      </c>
      <c r="N57">
        <f>G57*82/F57</f>
        <v>24.477611940298509</v>
      </c>
      <c r="O57">
        <f>H57*82/F57</f>
        <v>45.28358208955224</v>
      </c>
      <c r="P57">
        <f>I57*82/F57</f>
        <v>179.91044776119404</v>
      </c>
      <c r="Q57">
        <f>J57*82/F57</f>
        <v>40.388059701492537</v>
      </c>
      <c r="R57">
        <f>K57*82/F57</f>
        <v>33.044776119402982</v>
      </c>
      <c r="S57">
        <f>L57*82/F57</f>
        <v>3637.373134328358</v>
      </c>
      <c r="U57" s="10">
        <f>SUM(V57:X57)</f>
        <v>8.5592592728451375</v>
      </c>
      <c r="V57">
        <f>N57/MAX(N:N)*OFF_C</f>
        <v>2.9463792150359316</v>
      </c>
      <c r="W57">
        <f>O57/MAX(O:O)*PUN_C</f>
        <v>0.49511065362840967</v>
      </c>
      <c r="X57">
        <f>SUM(Z57:AC57)</f>
        <v>5.1177694041807964</v>
      </c>
      <c r="Y57">
        <f>X57/DEF_C*10</f>
        <v>8.5296156736346607</v>
      </c>
      <c r="Z57">
        <f>(0.7*(HIT_F*DEF_C))+(P57/(MAX(P:P))*(0.3*(HIT_F*DEF_C)))</f>
        <v>1.4999999999999998</v>
      </c>
      <c r="AA57">
        <f>(0.7*(BkS_F*DEF_C))+(Q57/(MAX(Q:Q))*(0.3*(BkS_F*DEF_C)))</f>
        <v>0.76065200314218373</v>
      </c>
      <c r="AB57">
        <f>(0.7*(TkA_F*DEF_C))+(R57/(MAX(R:R))*(0.3*(TkA_F*DEF_C)))</f>
        <v>1.5628342073416699</v>
      </c>
      <c r="AC57">
        <f>(0.7*(SH_F*DEF_C))+(S57/(MAX(S:S))*(0.3*(SH_F*DEF_C)))</f>
        <v>1.2942831936969428</v>
      </c>
    </row>
    <row r="58" spans="1:29" x14ac:dyDescent="0.25">
      <c r="A58" s="9">
        <v>56</v>
      </c>
      <c r="B58" s="29" t="s">
        <v>359</v>
      </c>
      <c r="C58" s="29" t="s">
        <v>36</v>
      </c>
      <c r="D58" s="29" t="s">
        <v>322</v>
      </c>
      <c r="E58" s="29" t="s">
        <v>2</v>
      </c>
      <c r="F58">
        <v>71</v>
      </c>
      <c r="G58">
        <v>19</v>
      </c>
      <c r="H58">
        <v>31</v>
      </c>
      <c r="I58">
        <v>117</v>
      </c>
      <c r="J58">
        <v>39</v>
      </c>
      <c r="K58">
        <v>18</v>
      </c>
      <c r="L58">
        <v>132</v>
      </c>
      <c r="M58">
        <v>913</v>
      </c>
      <c r="N58">
        <f>G58*82/F58</f>
        <v>21.943661971830984</v>
      </c>
      <c r="O58">
        <f>H58*82/F58</f>
        <v>35.802816901408448</v>
      </c>
      <c r="P58">
        <f>I58*82/F58</f>
        <v>135.12676056338029</v>
      </c>
      <c r="Q58">
        <f>J58*82/F58</f>
        <v>45.04225352112676</v>
      </c>
      <c r="R58">
        <f>K58*82/F58</f>
        <v>20.788732394366196</v>
      </c>
      <c r="S58">
        <f>L58*82/F58</f>
        <v>152.45070422535213</v>
      </c>
      <c r="U58" s="10">
        <f>SUM(V58:X58)</f>
        <v>7.8344775148741306</v>
      </c>
      <c r="V58">
        <f>N58/MAX(N:N)*OFF_C</f>
        <v>2.6413667188315073</v>
      </c>
      <c r="W58">
        <f>O58/MAX(O:O)*PUN_C</f>
        <v>0.39145216124332194</v>
      </c>
      <c r="X58">
        <f>SUM(Z58:AC58)</f>
        <v>4.8016586347993018</v>
      </c>
      <c r="Y58">
        <f>X58/DEF_C*10</f>
        <v>8.0027643913321693</v>
      </c>
      <c r="Z58">
        <f>(0.7*(HIT_F*DEF_C))+(P58/(MAX(P:P))*(0.3*(HIT_F*DEF_C)))</f>
        <v>1.3879850531761999</v>
      </c>
      <c r="AA58">
        <f>(0.7*(BkS_F*DEF_C))+(Q58/(MAX(Q:Q))*(0.3*(BkS_F*DEF_C)))</f>
        <v>0.77570793180133424</v>
      </c>
      <c r="AB58">
        <f>(0.7*(TkA_F*DEF_C))+(R58/(MAX(R:R))*(0.3*(TkA_F*DEF_C)))</f>
        <v>1.4972478111914731</v>
      </c>
      <c r="AC58">
        <f>(0.7*(SH_F*DEF_C))+(S58/(MAX(S:S))*(0.3*(SH_F*DEF_C)))</f>
        <v>1.1407178386302947</v>
      </c>
    </row>
    <row r="59" spans="1:29" x14ac:dyDescent="0.25">
      <c r="A59" s="9">
        <v>57</v>
      </c>
      <c r="B59" s="29" t="s">
        <v>34</v>
      </c>
      <c r="C59" s="29" t="s">
        <v>31</v>
      </c>
      <c r="D59" s="29" t="s">
        <v>322</v>
      </c>
      <c r="E59" s="29" t="s">
        <v>2</v>
      </c>
      <c r="F59">
        <v>78</v>
      </c>
      <c r="G59">
        <v>26</v>
      </c>
      <c r="H59">
        <v>12</v>
      </c>
      <c r="I59">
        <v>16</v>
      </c>
      <c r="J59">
        <v>26</v>
      </c>
      <c r="K59">
        <v>12</v>
      </c>
      <c r="L59">
        <v>153</v>
      </c>
      <c r="M59">
        <v>1014</v>
      </c>
      <c r="N59">
        <f>G59*82/F59</f>
        <v>27.333333333333332</v>
      </c>
      <c r="O59">
        <f>H59*82/F59</f>
        <v>12.615384615384615</v>
      </c>
      <c r="P59">
        <f>I59*82/F59</f>
        <v>16.820512820512821</v>
      </c>
      <c r="Q59">
        <f>J59*82/F59</f>
        <v>27.333333333333332</v>
      </c>
      <c r="R59">
        <f>K59*82/F59</f>
        <v>12.615384615384615</v>
      </c>
      <c r="S59">
        <f>L59*82/F59</f>
        <v>160.84615384615384</v>
      </c>
      <c r="U59" s="10">
        <f>SUM(V59:X59)</f>
        <v>7.8331449024484865</v>
      </c>
      <c r="V59">
        <f>N59/MAX(N:N)*OFF_C</f>
        <v>3.2901234567901234</v>
      </c>
      <c r="W59">
        <f>O59/MAX(O:O)*PUN_C</f>
        <v>0.13793103448275862</v>
      </c>
      <c r="X59">
        <f>SUM(Z59:AC59)</f>
        <v>4.4050904111756051</v>
      </c>
      <c r="Y59">
        <f>X59/DEF_C*10</f>
        <v>7.3418173519593424</v>
      </c>
      <c r="Z59">
        <f>(0.7*(HIT_F*DEF_C))+(P59/(MAX(P:P))*(0.3*(HIT_F*DEF_C)))</f>
        <v>1.0920722135007848</v>
      </c>
      <c r="AA59">
        <f>(0.7*(BkS_F*DEF_C))+(Q59/(MAX(Q:Q))*(0.3*(BkS_F*DEF_C)))</f>
        <v>0.71842105263157885</v>
      </c>
      <c r="AB59">
        <f>(0.7*(TkA_F*DEF_C))+(R59/(MAX(R:R))*(0.3*(TkA_F*DEF_C)))</f>
        <v>1.4535093555093554</v>
      </c>
      <c r="AC59">
        <f>(0.7*(SH_F*DEF_C))+(S59/(MAX(S:S))*(0.3*(SH_F*DEF_C)))</f>
        <v>1.141087789533886</v>
      </c>
    </row>
    <row r="60" spans="1:29" x14ac:dyDescent="0.25">
      <c r="A60" s="9">
        <v>58</v>
      </c>
      <c r="B60" s="29" t="s">
        <v>428</v>
      </c>
      <c r="C60" s="29" t="s">
        <v>36</v>
      </c>
      <c r="D60" s="29" t="s">
        <v>322</v>
      </c>
      <c r="E60" s="29" t="s">
        <v>2</v>
      </c>
      <c r="F60">
        <v>21</v>
      </c>
      <c r="G60">
        <v>6</v>
      </c>
      <c r="H60">
        <v>8</v>
      </c>
      <c r="I60">
        <v>12</v>
      </c>
      <c r="J60">
        <v>15</v>
      </c>
      <c r="K60">
        <v>7</v>
      </c>
      <c r="L60">
        <v>49</v>
      </c>
      <c r="M60">
        <v>280</v>
      </c>
      <c r="N60">
        <f>G60*82/F60</f>
        <v>23.428571428571427</v>
      </c>
      <c r="O60">
        <f>H60*82/F60</f>
        <v>31.238095238095237</v>
      </c>
      <c r="P60">
        <f>I60*82/F60</f>
        <v>46.857142857142854</v>
      </c>
      <c r="Q60">
        <f>J60*82/F60</f>
        <v>58.571428571428569</v>
      </c>
      <c r="R60">
        <f>K60*82/F60</f>
        <v>27.333333333333332</v>
      </c>
      <c r="S60">
        <f>L60*82/F60</f>
        <v>191.33333333333334</v>
      </c>
      <c r="U60" s="10">
        <f>SUM(V60:X60)</f>
        <v>7.8230256814904804</v>
      </c>
      <c r="V60">
        <f>N60/MAX(N:N)*OFF_C</f>
        <v>2.82010582010582</v>
      </c>
      <c r="W60">
        <f>O60/MAX(O:O)*PUN_C</f>
        <v>0.34154351395730703</v>
      </c>
      <c r="X60">
        <f>SUM(Z60:AC60)</f>
        <v>4.6613763474273533</v>
      </c>
      <c r="Y60">
        <f>X60/DEF_C*10</f>
        <v>7.7689605790455882</v>
      </c>
      <c r="Z60">
        <f>(0.7*(HIT_F*DEF_C))+(P60/(MAX(P:P))*(0.3*(HIT_F*DEF_C)))</f>
        <v>1.1672011661807578</v>
      </c>
      <c r="AA60">
        <f>(0.7*(BkS_F*DEF_C))+(Q60/(MAX(Q:Q))*(0.3*(BkS_F*DEF_C)))</f>
        <v>0.81947368421052624</v>
      </c>
      <c r="AB60">
        <f>(0.7*(TkA_F*DEF_C))+(R60/(MAX(R:R))*(0.3*(TkA_F*DEF_C)))</f>
        <v>1.5322702702702702</v>
      </c>
      <c r="AC60">
        <f>(0.7*(SH_F*DEF_C))+(S60/(MAX(S:S))*(0.3*(SH_F*DEF_C)))</f>
        <v>1.1424312267657992</v>
      </c>
    </row>
    <row r="61" spans="1:29" x14ac:dyDescent="0.25">
      <c r="A61" s="9">
        <v>59</v>
      </c>
      <c r="B61" s="29" t="s">
        <v>370</v>
      </c>
      <c r="C61" s="29" t="s">
        <v>36</v>
      </c>
      <c r="D61" s="29" t="s">
        <v>322</v>
      </c>
      <c r="E61" s="29" t="s">
        <v>2</v>
      </c>
      <c r="F61">
        <v>75</v>
      </c>
      <c r="G61">
        <v>16</v>
      </c>
      <c r="H61">
        <v>22</v>
      </c>
      <c r="I61">
        <v>134</v>
      </c>
      <c r="J61">
        <v>46</v>
      </c>
      <c r="K61">
        <v>17</v>
      </c>
      <c r="L61">
        <v>4886</v>
      </c>
      <c r="M61">
        <v>958</v>
      </c>
      <c r="N61">
        <f>G61*82/F61</f>
        <v>17.493333333333332</v>
      </c>
      <c r="O61">
        <f>H61*82/F61</f>
        <v>24.053333333333335</v>
      </c>
      <c r="P61">
        <f>I61*82/F61</f>
        <v>146.50666666666666</v>
      </c>
      <c r="Q61">
        <f>J61*82/F61</f>
        <v>50.293333333333337</v>
      </c>
      <c r="R61">
        <f>K61*82/F61</f>
        <v>18.586666666666666</v>
      </c>
      <c r="S61">
        <f>L61*82/F61</f>
        <v>5342.0266666666666</v>
      </c>
      <c r="U61" s="10">
        <f>SUM(V61:X61)</f>
        <v>7.4326748696116454</v>
      </c>
      <c r="V61">
        <f>N61/MAX(N:N)*OFF_C</f>
        <v>2.1056790123456786</v>
      </c>
      <c r="W61">
        <f>O61/MAX(O:O)*PUN_C</f>
        <v>0.26298850574712646</v>
      </c>
      <c r="X61">
        <f>SUM(Z61:AC61)</f>
        <v>5.0640073515188408</v>
      </c>
      <c r="Y61">
        <f>X61/DEF_C*10</f>
        <v>8.4400122525314014</v>
      </c>
      <c r="Z61">
        <f>(0.7*(HIT_F*DEF_C))+(P61/(MAX(P:P))*(0.3*(HIT_F*DEF_C)))</f>
        <v>1.4164489795918365</v>
      </c>
      <c r="AA61">
        <f>(0.7*(BkS_F*DEF_C))+(Q61/(MAX(Q:Q))*(0.3*(BkS_F*DEF_C)))</f>
        <v>0.79269473684210512</v>
      </c>
      <c r="AB61">
        <f>(0.7*(TkA_F*DEF_C))+(R61/(MAX(R:R))*(0.3*(TkA_F*DEF_C)))</f>
        <v>1.4854637837837836</v>
      </c>
      <c r="AC61">
        <f>(0.7*(SH_F*DEF_C))+(S61/(MAX(S:S))*(0.3*(SH_F*DEF_C)))</f>
        <v>1.3693998513011152</v>
      </c>
    </row>
    <row r="62" spans="1:29" x14ac:dyDescent="0.25">
      <c r="A62" s="9">
        <v>60</v>
      </c>
      <c r="B62" s="29" t="s">
        <v>397</v>
      </c>
      <c r="C62" s="29" t="s">
        <v>31</v>
      </c>
      <c r="D62" s="29" t="s">
        <v>322</v>
      </c>
      <c r="E62" s="29" t="s">
        <v>2</v>
      </c>
      <c r="F62">
        <v>41</v>
      </c>
      <c r="G62">
        <v>9</v>
      </c>
      <c r="H62">
        <v>12</v>
      </c>
      <c r="I62">
        <v>39</v>
      </c>
      <c r="J62">
        <v>9</v>
      </c>
      <c r="K62">
        <v>20</v>
      </c>
      <c r="L62">
        <v>0</v>
      </c>
      <c r="M62">
        <v>489</v>
      </c>
      <c r="N62">
        <f>G62*82/F62</f>
        <v>18</v>
      </c>
      <c r="O62">
        <f>H62*82/F62</f>
        <v>24</v>
      </c>
      <c r="P62">
        <f>I62*82/F62</f>
        <v>78</v>
      </c>
      <c r="Q62">
        <f>J62*82/F62</f>
        <v>18</v>
      </c>
      <c r="R62">
        <f>K62*82/F62</f>
        <v>40</v>
      </c>
      <c r="S62">
        <f>L62*82/F62</f>
        <v>0</v>
      </c>
      <c r="U62" s="10">
        <f>SUM(V62:X62)</f>
        <v>7.0964516646852207</v>
      </c>
      <c r="V62">
        <f>N62/MAX(N:N)*OFF_C</f>
        <v>2.1666666666666665</v>
      </c>
      <c r="W62">
        <f>O62/MAX(O:O)*PUN_C</f>
        <v>0.26240538267451641</v>
      </c>
      <c r="X62">
        <f>SUM(Z62:AC62)</f>
        <v>4.6673796153440374</v>
      </c>
      <c r="Y62">
        <f>X62/DEF_C*10</f>
        <v>7.7789660255733963</v>
      </c>
      <c r="Z62">
        <f>(0.7*(HIT_F*DEF_C))+(P62/(MAX(P:P))*(0.3*(HIT_F*DEF_C)))</f>
        <v>1.2450970632155298</v>
      </c>
      <c r="AA62">
        <f>(0.7*(BkS_F*DEF_C))+(Q62/(MAX(Q:Q))*(0.3*(BkS_F*DEF_C)))</f>
        <v>0.6882284980744543</v>
      </c>
      <c r="AB62">
        <f>(0.7*(TkA_F*DEF_C))+(R62/(MAX(R:R))*(0.3*(TkA_F*DEF_C)))</f>
        <v>1.600054054054054</v>
      </c>
      <c r="AC62">
        <f>(0.7*(SH_F*DEF_C))+(S62/(MAX(S:S))*(0.3*(SH_F*DEF_C)))</f>
        <v>1.1339999999999999</v>
      </c>
    </row>
    <row r="63" spans="1:29" x14ac:dyDescent="0.25">
      <c r="A63" s="9">
        <v>61</v>
      </c>
      <c r="B63" s="29" t="s">
        <v>308</v>
      </c>
      <c r="C63" s="29" t="s">
        <v>38</v>
      </c>
      <c r="D63" s="29" t="s">
        <v>322</v>
      </c>
      <c r="E63" s="29" t="s">
        <v>2</v>
      </c>
      <c r="F63">
        <v>65</v>
      </c>
      <c r="G63">
        <v>12</v>
      </c>
      <c r="H63">
        <v>23</v>
      </c>
      <c r="I63">
        <v>130</v>
      </c>
      <c r="J63">
        <v>26</v>
      </c>
      <c r="K63">
        <v>9</v>
      </c>
      <c r="L63">
        <v>1679</v>
      </c>
      <c r="M63">
        <v>641</v>
      </c>
      <c r="N63">
        <f>G63*82/F63</f>
        <v>15.138461538461538</v>
      </c>
      <c r="O63">
        <f>H63*82/F63</f>
        <v>29.015384615384615</v>
      </c>
      <c r="P63">
        <f>I63*82/F63</f>
        <v>164</v>
      </c>
      <c r="Q63">
        <f>J63*82/F63</f>
        <v>32.799999999999997</v>
      </c>
      <c r="R63">
        <f>K63*82/F63</f>
        <v>11.353846153846154</v>
      </c>
      <c r="S63">
        <f>L63*82/F63</f>
        <v>2118.123076923077</v>
      </c>
      <c r="U63" s="10">
        <f>SUM(V63:X63)</f>
        <v>7.0098678261042391</v>
      </c>
      <c r="V63">
        <f>N63/MAX(N:N)*OFF_C</f>
        <v>1.8222222222222222</v>
      </c>
      <c r="W63">
        <f>O63/MAX(O:O)*PUN_C</f>
        <v>0.3172413793103448</v>
      </c>
      <c r="X63">
        <f>SUM(Z63:AC63)</f>
        <v>4.8704042245716721</v>
      </c>
      <c r="Y63">
        <f>X63/DEF_C*10</f>
        <v>8.1173403742861208</v>
      </c>
      <c r="Z63">
        <f>(0.7*(HIT_F*DEF_C))+(P63/(MAX(P:P))*(0.3*(HIT_F*DEF_C)))</f>
        <v>1.4602040816326529</v>
      </c>
      <c r="AA63">
        <f>(0.7*(BkS_F*DEF_C))+(Q63/(MAX(Q:Q))*(0.3*(BkS_F*DEF_C)))</f>
        <v>0.7361052631578946</v>
      </c>
      <c r="AB63">
        <f>(0.7*(TkA_F*DEF_C))+(R63/(MAX(R:R))*(0.3*(TkA_F*DEF_C)))</f>
        <v>1.4467584199584198</v>
      </c>
      <c r="AC63">
        <f>(0.7*(SH_F*DEF_C))+(S63/(MAX(S:S))*(0.3*(SH_F*DEF_C)))</f>
        <v>1.227336459822705</v>
      </c>
    </row>
    <row r="64" spans="1:29" x14ac:dyDescent="0.25">
      <c r="A64" s="9">
        <v>62</v>
      </c>
      <c r="B64" s="29" t="s">
        <v>446</v>
      </c>
      <c r="C64" s="29" t="s">
        <v>38</v>
      </c>
      <c r="D64" s="29" t="s">
        <v>322</v>
      </c>
      <c r="E64" s="29" t="s">
        <v>2</v>
      </c>
      <c r="F64">
        <v>21</v>
      </c>
      <c r="G64">
        <v>4</v>
      </c>
      <c r="H64">
        <v>2</v>
      </c>
      <c r="I64">
        <v>5</v>
      </c>
      <c r="J64">
        <v>6</v>
      </c>
      <c r="K64">
        <v>8</v>
      </c>
      <c r="L64">
        <v>241</v>
      </c>
      <c r="M64">
        <v>209</v>
      </c>
      <c r="N64">
        <f>G64*82/F64</f>
        <v>15.619047619047619</v>
      </c>
      <c r="O64">
        <f>H64*82/F64</f>
        <v>7.8095238095238093</v>
      </c>
      <c r="P64">
        <f>I64*82/F64</f>
        <v>19.523809523809526</v>
      </c>
      <c r="Q64">
        <f>J64*82/F64</f>
        <v>23.428571428571427</v>
      </c>
      <c r="R64">
        <f>K64*82/F64</f>
        <v>31.238095238095237</v>
      </c>
      <c r="S64">
        <f>L64*82/F64</f>
        <v>941.04761904761904</v>
      </c>
      <c r="U64" s="10">
        <f>SUM(V64:X64)</f>
        <v>6.4987136117382986</v>
      </c>
      <c r="V64">
        <f>N64/MAX(N:N)*OFF_C</f>
        <v>1.8800705467372132</v>
      </c>
      <c r="W64">
        <f>O64/MAX(O:O)*PUN_C</f>
        <v>8.5385878489326758E-2</v>
      </c>
      <c r="X64">
        <f>SUM(Z64:AC64)</f>
        <v>4.5332571865117588</v>
      </c>
      <c r="Y64">
        <f>X64/DEF_C*10</f>
        <v>7.5554286441862653</v>
      </c>
      <c r="Z64">
        <f>(0.7*(HIT_F*DEF_C))+(P64/(MAX(P:P))*(0.3*(HIT_F*DEF_C)))</f>
        <v>1.0988338192419824</v>
      </c>
      <c r="AA64">
        <f>(0.7*(BkS_F*DEF_C))+(Q64/(MAX(Q:Q))*(0.3*(BkS_F*DEF_C)))</f>
        <v>0.70578947368421041</v>
      </c>
      <c r="AB64">
        <f>(0.7*(TkA_F*DEF_C))+(R64/(MAX(R:R))*(0.3*(TkA_F*DEF_C)))</f>
        <v>1.5531660231660231</v>
      </c>
      <c r="AC64">
        <f>(0.7*(SH_F*DEF_C))+(S64/(MAX(S:S))*(0.3*(SH_F*DEF_C)))</f>
        <v>1.1754678704195431</v>
      </c>
    </row>
    <row r="65" spans="1:29" x14ac:dyDescent="0.25">
      <c r="A65" s="9">
        <v>63</v>
      </c>
      <c r="B65" s="29" t="s">
        <v>230</v>
      </c>
      <c r="C65" s="29" t="s">
        <v>42</v>
      </c>
      <c r="D65" s="29" t="s">
        <v>322</v>
      </c>
      <c r="E65" s="29" t="s">
        <v>2</v>
      </c>
      <c r="F65">
        <v>62</v>
      </c>
      <c r="G65">
        <v>8</v>
      </c>
      <c r="H65">
        <v>14</v>
      </c>
      <c r="I65">
        <v>55</v>
      </c>
      <c r="J65">
        <v>21</v>
      </c>
      <c r="K65">
        <v>14</v>
      </c>
      <c r="L65">
        <v>2779</v>
      </c>
      <c r="M65">
        <v>652</v>
      </c>
      <c r="N65">
        <f>G65*82/F65</f>
        <v>10.580645161290322</v>
      </c>
      <c r="O65">
        <f>H65*82/F65</f>
        <v>18.516129032258064</v>
      </c>
      <c r="P65">
        <f>I65*82/F65</f>
        <v>72.741935483870961</v>
      </c>
      <c r="Q65">
        <f>J65*82/F65</f>
        <v>27.774193548387096</v>
      </c>
      <c r="R65">
        <f>K65*82/F65</f>
        <v>18.516129032258064</v>
      </c>
      <c r="S65">
        <f>L65*82/F65</f>
        <v>3675.4516129032259</v>
      </c>
      <c r="U65" s="10">
        <f>SUM(V65:X65)</f>
        <v>6.2088833563064467</v>
      </c>
      <c r="V65">
        <f>N65/MAX(N:N)*OFF_C</f>
        <v>1.2735961768219832</v>
      </c>
      <c r="W65">
        <f>O65/MAX(O:O)*PUN_C</f>
        <v>0.20244716351501668</v>
      </c>
      <c r="X65">
        <f>SUM(Z65:AC65)</f>
        <v>4.7328400159694466</v>
      </c>
      <c r="Y65">
        <f>X65/DEF_C*10</f>
        <v>7.8880666932824104</v>
      </c>
      <c r="Z65">
        <f>(0.7*(HIT_F*DEF_C))+(P65/(MAX(P:P))*(0.3*(HIT_F*DEF_C)))</f>
        <v>1.2319453587886766</v>
      </c>
      <c r="AA65">
        <f>(0.7*(BkS_F*DEF_C))+(Q65/(MAX(Q:Q))*(0.3*(BkS_F*DEF_C)))</f>
        <v>0.71984719864176561</v>
      </c>
      <c r="AB65">
        <f>(0.7*(TkA_F*DEF_C))+(R65/(MAX(R:R))*(0.3*(TkA_F*DEF_C)))</f>
        <v>1.48508631211857</v>
      </c>
      <c r="AC65">
        <f>(0.7*(SH_F*DEF_C))+(S65/(MAX(S:S))*(0.3*(SH_F*DEF_C)))</f>
        <v>1.2959611464204339</v>
      </c>
    </row>
    <row r="66" spans="1:29" x14ac:dyDescent="0.25">
      <c r="A66" s="9">
        <v>64</v>
      </c>
      <c r="B66" s="29" t="s">
        <v>392</v>
      </c>
      <c r="C66" s="29" t="s">
        <v>38</v>
      </c>
      <c r="D66" s="29" t="s">
        <v>322</v>
      </c>
      <c r="E66" s="29" t="s">
        <v>2</v>
      </c>
      <c r="F66">
        <v>27</v>
      </c>
      <c r="G66">
        <v>2</v>
      </c>
      <c r="H66">
        <v>17</v>
      </c>
      <c r="I66">
        <v>45</v>
      </c>
      <c r="J66">
        <v>5</v>
      </c>
      <c r="K66">
        <v>5</v>
      </c>
      <c r="L66">
        <v>56</v>
      </c>
      <c r="M66">
        <v>230</v>
      </c>
      <c r="N66">
        <f>G66*82/F66</f>
        <v>6.0740740740740744</v>
      </c>
      <c r="O66">
        <f>H66*82/F66</f>
        <v>51.629629629629626</v>
      </c>
      <c r="P66">
        <f>I66*82/F66</f>
        <v>136.66666666666666</v>
      </c>
      <c r="Q66">
        <f>J66*82/F66</f>
        <v>15.185185185185185</v>
      </c>
      <c r="R66">
        <f>K66*82/F66</f>
        <v>15.185185185185185</v>
      </c>
      <c r="S66">
        <f>L66*82/F66</f>
        <v>170.07407407407408</v>
      </c>
      <c r="U66" s="10">
        <f>SUM(V66:X66)</f>
        <v>5.9753493027306366</v>
      </c>
      <c r="V66">
        <f>N66/MAX(N:N)*OFF_C</f>
        <v>0.73113854595336081</v>
      </c>
      <c r="W66">
        <f>O66/MAX(O:O)*PUN_C</f>
        <v>0.56449553001277131</v>
      </c>
      <c r="X66">
        <f>SUM(Z66:AC66)</f>
        <v>4.6797152267645039</v>
      </c>
      <c r="Y66">
        <f>X66/DEF_C*10</f>
        <v>7.7995253779408404</v>
      </c>
      <c r="Z66">
        <f>(0.7*(HIT_F*DEF_C))+(P66/(MAX(P:P))*(0.3*(HIT_F*DEF_C)))</f>
        <v>1.3918367346938774</v>
      </c>
      <c r="AA66">
        <f>(0.7*(BkS_F*DEF_C))+(Q66/(MAX(Q:Q))*(0.3*(BkS_F*DEF_C)))</f>
        <v>0.67912280701754379</v>
      </c>
      <c r="AB66">
        <f>(0.7*(TkA_F*DEF_C))+(R66/(MAX(R:R))*(0.3*(TkA_F*DEF_C)))</f>
        <v>1.4672612612612612</v>
      </c>
      <c r="AC66">
        <f>(0.7*(SH_F*DEF_C))+(S66/(MAX(S:S))*(0.3*(SH_F*DEF_C)))</f>
        <v>1.1414944237918214</v>
      </c>
    </row>
  </sheetData>
  <autoFilter ref="B2:AC66">
    <sortState ref="B3:AC66">
      <sortCondition descending="1" ref="U2:U66"/>
    </sortState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8"/>
  <sheetViews>
    <sheetView workbookViewId="0">
      <selection activeCell="D5" sqref="D5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5" t="s">
        <v>23</v>
      </c>
      <c r="G1" s="12"/>
      <c r="H1" s="12"/>
      <c r="I1" s="12"/>
      <c r="J1" s="12"/>
      <c r="K1" s="12"/>
      <c r="L1" s="13"/>
      <c r="N1" s="11" t="s">
        <v>22</v>
      </c>
      <c r="O1" s="12"/>
      <c r="P1" s="12"/>
      <c r="Q1" s="12"/>
      <c r="R1" s="12"/>
      <c r="S1" s="13"/>
      <c r="U1" s="11" t="s">
        <v>26</v>
      </c>
      <c r="V1" s="12"/>
      <c r="W1" s="12"/>
      <c r="X1" s="12"/>
      <c r="Y1" s="12"/>
      <c r="Z1" s="12"/>
      <c r="AA1" s="12"/>
      <c r="AB1" s="12"/>
      <c r="AC1" s="13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29" t="s">
        <v>227</v>
      </c>
      <c r="C3" s="29" t="s">
        <v>36</v>
      </c>
      <c r="D3" s="29" t="s">
        <v>322</v>
      </c>
      <c r="E3" s="29" t="s">
        <v>3</v>
      </c>
      <c r="F3">
        <v>80</v>
      </c>
      <c r="G3">
        <v>100</v>
      </c>
      <c r="H3">
        <v>42</v>
      </c>
      <c r="I3">
        <v>31</v>
      </c>
      <c r="J3">
        <v>15</v>
      </c>
      <c r="K3">
        <v>66</v>
      </c>
      <c r="L3">
        <v>24</v>
      </c>
      <c r="M3">
        <v>1586</v>
      </c>
      <c r="N3">
        <f>G3*82/F3</f>
        <v>102.5</v>
      </c>
      <c r="O3">
        <f>H3*82/F3</f>
        <v>43.05</v>
      </c>
      <c r="P3">
        <f>I3*82/F3</f>
        <v>31.774999999999999</v>
      </c>
      <c r="Q3">
        <f>J3*82/F3</f>
        <v>15.375</v>
      </c>
      <c r="R3">
        <f>K3*82/F3</f>
        <v>67.650000000000006</v>
      </c>
      <c r="S3">
        <f>L3*82/F3</f>
        <v>24.6</v>
      </c>
      <c r="U3" s="10">
        <f>SUM(V3:X3)</f>
        <v>18.321041460920526</v>
      </c>
      <c r="V3">
        <f>N3/MAX(N:N)*OFF_R</f>
        <v>13</v>
      </c>
      <c r="W3">
        <f>O3/MAX(O:O)*PUN_R</f>
        <v>0.52499999999999991</v>
      </c>
      <c r="X3">
        <f>SUM(Z3:AC3)</f>
        <v>4.7960414609205255</v>
      </c>
      <c r="Y3">
        <f>X3/DEF_R*10</f>
        <v>7.9934024348675425</v>
      </c>
      <c r="Z3">
        <f>(0.7*(HIT_F*DEF_R))+(P3/(MAX(P:P))*(0.3*(HIT_F*DEF_R)))</f>
        <v>1.1189835164835162</v>
      </c>
      <c r="AA3">
        <f>(0.7*(BkS_F*DEF_R))+(Q3/(MAX(Q:Q))*(0.3*(BkS_F*DEF_R)))</f>
        <v>0.68303571428571419</v>
      </c>
      <c r="AB3">
        <f>(0.7*(TkA_F*DEF_R))+(R3/(MAX(R:R))*(0.3*(TkA_F*DEF_R)))</f>
        <v>1.8587541176470588</v>
      </c>
      <c r="AC3">
        <f>(0.7*(SH_F*DEF_R))+(S3/(MAX(S:S))*(0.3*(SH_F*DEF_R)))</f>
        <v>1.1352681125042356</v>
      </c>
    </row>
    <row r="4" spans="1:29" x14ac:dyDescent="0.25">
      <c r="A4" s="9">
        <v>2</v>
      </c>
      <c r="B4" s="29" t="s">
        <v>67</v>
      </c>
      <c r="C4" s="29" t="s">
        <v>38</v>
      </c>
      <c r="D4" s="29" t="s">
        <v>322</v>
      </c>
      <c r="E4" s="29" t="s">
        <v>3</v>
      </c>
      <c r="F4">
        <v>81</v>
      </c>
      <c r="G4">
        <v>91</v>
      </c>
      <c r="H4">
        <v>52</v>
      </c>
      <c r="I4">
        <v>94</v>
      </c>
      <c r="J4">
        <v>66</v>
      </c>
      <c r="K4">
        <v>34</v>
      </c>
      <c r="L4">
        <v>6193</v>
      </c>
      <c r="M4">
        <v>1641</v>
      </c>
      <c r="N4">
        <f>G4*82/F4</f>
        <v>92.123456790123456</v>
      </c>
      <c r="O4">
        <f>H4*82/F4</f>
        <v>52.641975308641975</v>
      </c>
      <c r="P4">
        <f>I4*82/F4</f>
        <v>95.160493827160494</v>
      </c>
      <c r="Q4">
        <f>J4*82/F4</f>
        <v>66.81481481481481</v>
      </c>
      <c r="R4">
        <f>K4*82/F4</f>
        <v>34.419753086419753</v>
      </c>
      <c r="S4">
        <f>L4*82/F4</f>
        <v>6269.4567901234568</v>
      </c>
      <c r="U4" s="10">
        <f>SUM(V4:X4)</f>
        <v>17.526714894959827</v>
      </c>
      <c r="V4">
        <f>N4/MAX(N:N)*OFF_R</f>
        <v>11.683950617283951</v>
      </c>
      <c r="W4">
        <f>O4/MAX(O:O)*PUN_R</f>
        <v>0.64197530864197527</v>
      </c>
      <c r="X4">
        <f>SUM(Z4:AC4)</f>
        <v>5.2007889690339022</v>
      </c>
      <c r="Y4">
        <f>X4/DEF_R*10</f>
        <v>8.6679816150565046</v>
      </c>
      <c r="Z4">
        <f>(0.7*(HIT_F*DEF_R))+(P4/(MAX(P:P))*(0.3*(HIT_F*DEF_R)))</f>
        <v>1.2565934065934063</v>
      </c>
      <c r="AA4">
        <f>(0.7*(BkS_F*DEF_R))+(Q4/(MAX(Q:Q))*(0.3*(BkS_F*DEF_R)))</f>
        <v>0.86047619047619028</v>
      </c>
      <c r="AB4">
        <f>(0.7*(TkA_F*DEF_R))+(R4/(MAX(R:R))*(0.3*(TkA_F*DEF_R)))</f>
        <v>1.6265333333333332</v>
      </c>
      <c r="AC4">
        <f>(0.7*(SH_F*DEF_R))+(S4/(MAX(S:S))*(0.3*(SH_F*DEF_R)))</f>
        <v>1.4571860386309723</v>
      </c>
    </row>
    <row r="5" spans="1:29" x14ac:dyDescent="0.25">
      <c r="A5" s="9">
        <v>3</v>
      </c>
      <c r="B5" s="29" t="s">
        <v>238</v>
      </c>
      <c r="C5" s="29" t="s">
        <v>42</v>
      </c>
      <c r="D5" s="29" t="s">
        <v>322</v>
      </c>
      <c r="E5" s="29" t="s">
        <v>3</v>
      </c>
      <c r="F5">
        <v>58</v>
      </c>
      <c r="G5">
        <v>62</v>
      </c>
      <c r="H5">
        <v>10</v>
      </c>
      <c r="I5">
        <v>53</v>
      </c>
      <c r="J5">
        <v>39</v>
      </c>
      <c r="K5">
        <v>59</v>
      </c>
      <c r="L5">
        <v>4165</v>
      </c>
      <c r="M5">
        <v>1199</v>
      </c>
      <c r="N5">
        <f>G5*82/F5</f>
        <v>87.65517241379311</v>
      </c>
      <c r="O5">
        <f>H5*82/F5</f>
        <v>14.137931034482758</v>
      </c>
      <c r="P5">
        <f>I5*82/F5</f>
        <v>74.931034482758619</v>
      </c>
      <c r="Q5">
        <f>J5*82/F5</f>
        <v>55.137931034482762</v>
      </c>
      <c r="R5">
        <f>K5*82/F5</f>
        <v>83.41379310344827</v>
      </c>
      <c r="S5">
        <f>L5*82/F5</f>
        <v>5888.4482758620688</v>
      </c>
      <c r="U5" s="10">
        <f>SUM(V5:X5)</f>
        <v>16.72898800620705</v>
      </c>
      <c r="V5">
        <f>N5/MAX(N:N)*OFF_R</f>
        <v>11.117241379310345</v>
      </c>
      <c r="W5">
        <f>O5/MAX(O:O)*PUN_R</f>
        <v>0.17241379310344826</v>
      </c>
      <c r="X5">
        <f>SUM(Z5:AC5)</f>
        <v>5.4393328337932578</v>
      </c>
      <c r="Y5">
        <f>X5/DEF_R*10</f>
        <v>9.0655547229887627</v>
      </c>
      <c r="Z5">
        <f>(0.7*(HIT_F*DEF_R))+(P5/(MAX(P:P))*(0.3*(HIT_F*DEF_R)))</f>
        <v>1.2126752557787039</v>
      </c>
      <c r="AA5">
        <f>(0.7*(BkS_F*DEF_R))+(Q5/(MAX(Q:Q))*(0.3*(BkS_F*DEF_R)))</f>
        <v>0.82019704433497531</v>
      </c>
      <c r="AB5">
        <f>(0.7*(TkA_F*DEF_R))+(R5/(MAX(R:R))*(0.3*(TkA_F*DEF_R)))</f>
        <v>1.9689152129817442</v>
      </c>
      <c r="AC5">
        <f>(0.7*(SH_F*DEF_R))+(S5/(MAX(S:S))*(0.3*(SH_F*DEF_R)))</f>
        <v>1.4375453206978346</v>
      </c>
    </row>
    <row r="6" spans="1:29" x14ac:dyDescent="0.25">
      <c r="A6" s="9">
        <v>4</v>
      </c>
      <c r="B6" s="29" t="s">
        <v>56</v>
      </c>
      <c r="C6" s="29" t="s">
        <v>33</v>
      </c>
      <c r="D6" s="29" t="s">
        <v>322</v>
      </c>
      <c r="E6" s="29" t="s">
        <v>3</v>
      </c>
      <c r="F6">
        <v>82</v>
      </c>
      <c r="G6">
        <v>92</v>
      </c>
      <c r="H6">
        <v>36</v>
      </c>
      <c r="I6">
        <v>10</v>
      </c>
      <c r="J6">
        <v>17</v>
      </c>
      <c r="K6">
        <v>26</v>
      </c>
      <c r="L6">
        <v>129</v>
      </c>
      <c r="M6">
        <v>1532</v>
      </c>
      <c r="N6">
        <f>G6*82/F6</f>
        <v>92</v>
      </c>
      <c r="O6">
        <f>H6*82/F6</f>
        <v>36</v>
      </c>
      <c r="P6">
        <f>I6*82/F6</f>
        <v>10</v>
      </c>
      <c r="Q6">
        <f>J6*82/F6</f>
        <v>17</v>
      </c>
      <c r="R6">
        <f>K6*82/F6</f>
        <v>26</v>
      </c>
      <c r="S6">
        <f>L6*82/F6</f>
        <v>129</v>
      </c>
      <c r="U6" s="10">
        <f>SUM(V6:X6)</f>
        <v>16.576012161374042</v>
      </c>
      <c r="V6">
        <f>N6/MAX(N:N)*OFF_R</f>
        <v>11.668292682926829</v>
      </c>
      <c r="W6">
        <f>O6/MAX(O:O)*PUN_R</f>
        <v>0.43902439024390244</v>
      </c>
      <c r="X6">
        <f>SUM(Z6:AC6)</f>
        <v>4.4686950882033099</v>
      </c>
      <c r="Y6">
        <f>X6/DEF_R*10</f>
        <v>7.447825147005517</v>
      </c>
      <c r="Z6">
        <f>(0.7*(HIT_F*DEF_R))+(P6/(MAX(P:P))*(0.3*(HIT_F*DEF_R)))</f>
        <v>1.0717099973197532</v>
      </c>
      <c r="AA6">
        <f>(0.7*(BkS_F*DEF_R))+(Q6/(MAX(Q:Q))*(0.3*(BkS_F*DEF_R)))</f>
        <v>0.6886411149825783</v>
      </c>
      <c r="AB6">
        <f>(0.7*(TkA_F*DEF_R))+(R6/(MAX(R:R))*(0.3*(TkA_F*DEF_R)))</f>
        <v>1.5676941176470587</v>
      </c>
      <c r="AC6">
        <f>(0.7*(SH_F*DEF_R))+(S6/(MAX(S:S))*(0.3*(SH_F*DEF_R)))</f>
        <v>1.1406498582539195</v>
      </c>
    </row>
    <row r="7" spans="1:29" x14ac:dyDescent="0.25">
      <c r="A7" s="9">
        <v>5</v>
      </c>
      <c r="B7" s="29" t="s">
        <v>62</v>
      </c>
      <c r="C7" s="29" t="s">
        <v>38</v>
      </c>
      <c r="D7" s="29" t="s">
        <v>322</v>
      </c>
      <c r="E7" s="29" t="s">
        <v>3</v>
      </c>
      <c r="F7">
        <v>82</v>
      </c>
      <c r="G7">
        <v>85</v>
      </c>
      <c r="H7">
        <v>50</v>
      </c>
      <c r="I7">
        <v>23</v>
      </c>
      <c r="J7">
        <v>32</v>
      </c>
      <c r="K7">
        <v>33</v>
      </c>
      <c r="L7">
        <v>133</v>
      </c>
      <c r="M7">
        <v>1595</v>
      </c>
      <c r="N7">
        <f>G7*82/F7</f>
        <v>85</v>
      </c>
      <c r="O7">
        <f>H7*82/F7</f>
        <v>50</v>
      </c>
      <c r="P7">
        <f>I7*82/F7</f>
        <v>23</v>
      </c>
      <c r="Q7">
        <f>J7*82/F7</f>
        <v>32</v>
      </c>
      <c r="R7">
        <f>K7*82/F7</f>
        <v>33</v>
      </c>
      <c r="S7">
        <f>L7*82/F7</f>
        <v>133</v>
      </c>
      <c r="U7" s="10">
        <f>SUM(V7:X7)</f>
        <v>15.988027991650743</v>
      </c>
      <c r="V7">
        <f>N7/MAX(N:N)*OFF_R</f>
        <v>10.780487804878048</v>
      </c>
      <c r="W7">
        <f>O7/MAX(O:O)*PUN_R</f>
        <v>0.6097560975609756</v>
      </c>
      <c r="X7">
        <f>SUM(Z7:AC7)</f>
        <v>4.5977840892117188</v>
      </c>
      <c r="Y7">
        <f>X7/DEF_R*10</f>
        <v>7.6629734820195319</v>
      </c>
      <c r="Z7">
        <f>(0.7*(HIT_F*DEF_R))+(P7/(MAX(P:P))*(0.3*(HIT_F*DEF_R)))</f>
        <v>1.0999329938354327</v>
      </c>
      <c r="AA7">
        <f>(0.7*(BkS_F*DEF_R))+(Q7/(MAX(Q:Q))*(0.3*(BkS_F*DEF_R)))</f>
        <v>0.74038327526132397</v>
      </c>
      <c r="AB7">
        <f>(0.7*(TkA_F*DEF_R))+(R7/(MAX(R:R))*(0.3*(TkA_F*DEF_R)))</f>
        <v>1.6166117647058822</v>
      </c>
      <c r="AC7">
        <f>(0.7*(SH_F*DEF_R))+(S7/(MAX(S:S))*(0.3*(SH_F*DEF_R)))</f>
        <v>1.1408560554090799</v>
      </c>
    </row>
    <row r="8" spans="1:29" x14ac:dyDescent="0.25">
      <c r="A8" s="9">
        <v>6</v>
      </c>
      <c r="B8" s="29" t="s">
        <v>265</v>
      </c>
      <c r="C8" s="29" t="s">
        <v>33</v>
      </c>
      <c r="D8" s="29" t="s">
        <v>322</v>
      </c>
      <c r="E8" s="29" t="s">
        <v>3</v>
      </c>
      <c r="F8">
        <v>81</v>
      </c>
      <c r="G8">
        <v>84</v>
      </c>
      <c r="H8">
        <v>34</v>
      </c>
      <c r="I8">
        <v>32</v>
      </c>
      <c r="J8">
        <v>40</v>
      </c>
      <c r="K8">
        <v>45</v>
      </c>
      <c r="L8">
        <v>90</v>
      </c>
      <c r="M8">
        <v>1536</v>
      </c>
      <c r="N8">
        <f>G8*82/F8</f>
        <v>85.037037037037038</v>
      </c>
      <c r="O8">
        <f>H8*82/F8</f>
        <v>34.419753086419753</v>
      </c>
      <c r="P8">
        <f>I8*82/F8</f>
        <v>32.395061728395063</v>
      </c>
      <c r="Q8">
        <f>J8*82/F8</f>
        <v>40.493827160493829</v>
      </c>
      <c r="R8">
        <f>K8*82/F8</f>
        <v>45.555555555555557</v>
      </c>
      <c r="S8">
        <f>L8*82/F8</f>
        <v>91.111111111111114</v>
      </c>
      <c r="U8" s="10">
        <f>SUM(V8:X8)</f>
        <v>15.938000135772269</v>
      </c>
      <c r="V8">
        <f>N8/MAX(N:N)*OFF_R</f>
        <v>10.785185185185185</v>
      </c>
      <c r="W8">
        <f>O8/MAX(O:O)*PUN_R</f>
        <v>0.41975308641975306</v>
      </c>
      <c r="X8">
        <f>SUM(Z8:AC8)</f>
        <v>4.7330618641673308</v>
      </c>
      <c r="Y8">
        <f>X8/DEF_R*10</f>
        <v>7.888436440278884</v>
      </c>
      <c r="Z8">
        <f>(0.7*(HIT_F*DEF_R))+(P8/(MAX(P:P))*(0.3*(HIT_F*DEF_R)))</f>
        <v>1.1203296703296701</v>
      </c>
      <c r="AA8">
        <f>(0.7*(BkS_F*DEF_R))+(Q8/(MAX(Q:Q))*(0.3*(BkS_F*DEF_R)))</f>
        <v>0.76968253968253952</v>
      </c>
      <c r="AB8">
        <f>(0.7*(TkA_F*DEF_R))+(R8/(MAX(R:R))*(0.3*(TkA_F*DEF_R)))</f>
        <v>1.7043529411764704</v>
      </c>
      <c r="AC8">
        <f>(0.7*(SH_F*DEF_R))+(S8/(MAX(S:S))*(0.3*(SH_F*DEF_R)))</f>
        <v>1.1386967129786512</v>
      </c>
    </row>
    <row r="9" spans="1:29" x14ac:dyDescent="0.25">
      <c r="A9" s="9">
        <v>7</v>
      </c>
      <c r="B9" s="29" t="s">
        <v>259</v>
      </c>
      <c r="C9" s="29" t="s">
        <v>36</v>
      </c>
      <c r="D9" s="29" t="s">
        <v>322</v>
      </c>
      <c r="E9" s="29" t="s">
        <v>3</v>
      </c>
      <c r="F9">
        <v>82</v>
      </c>
      <c r="G9">
        <v>80</v>
      </c>
      <c r="H9">
        <v>37</v>
      </c>
      <c r="I9">
        <v>55</v>
      </c>
      <c r="J9">
        <v>31</v>
      </c>
      <c r="K9">
        <v>50</v>
      </c>
      <c r="L9">
        <v>64</v>
      </c>
      <c r="M9">
        <v>1473</v>
      </c>
      <c r="N9">
        <f>G9*82/F9</f>
        <v>80</v>
      </c>
      <c r="O9">
        <f>H9*82/F9</f>
        <v>37</v>
      </c>
      <c r="P9">
        <f>I9*82/F9</f>
        <v>55</v>
      </c>
      <c r="Q9">
        <f>J9*82/F9</f>
        <v>31</v>
      </c>
      <c r="R9">
        <f>K9*82/F9</f>
        <v>50</v>
      </c>
      <c r="S9">
        <f>L9*82/F9</f>
        <v>64</v>
      </c>
      <c r="U9" s="10">
        <f>SUM(V9:X9)</f>
        <v>15.376610677966255</v>
      </c>
      <c r="V9">
        <f>N9/MAX(N:N)*OFF_R</f>
        <v>10.146341463414634</v>
      </c>
      <c r="W9">
        <f>O9/MAX(O:O)*PUN_R</f>
        <v>0.45121951219512196</v>
      </c>
      <c r="X9">
        <f>SUM(Z9:AC9)</f>
        <v>4.779049702356498</v>
      </c>
      <c r="Y9">
        <f>X9/DEF_R*10</f>
        <v>7.9650828372608293</v>
      </c>
      <c r="Z9">
        <f>(0.7*(HIT_F*DEF_R))+(P9/(MAX(P:P))*(0.3*(HIT_F*DEF_R)))</f>
        <v>1.1694049852586437</v>
      </c>
      <c r="AA9">
        <f>(0.7*(BkS_F*DEF_R))+(Q9/(MAX(Q:Q))*(0.3*(BkS_F*DEF_R)))</f>
        <v>0.7369337979094075</v>
      </c>
      <c r="AB9">
        <f>(0.7*(TkA_F*DEF_R))+(R9/(MAX(R:R))*(0.3*(TkA_F*DEF_R)))</f>
        <v>1.7354117647058822</v>
      </c>
      <c r="AC9">
        <f>(0.7*(SH_F*DEF_R))+(S9/(MAX(S:S))*(0.3*(SH_F*DEF_R)))</f>
        <v>1.1372991544825648</v>
      </c>
    </row>
    <row r="10" spans="1:29" x14ac:dyDescent="0.25">
      <c r="A10" s="9">
        <v>8</v>
      </c>
      <c r="B10" s="29" t="s">
        <v>144</v>
      </c>
      <c r="C10" s="29" t="s">
        <v>31</v>
      </c>
      <c r="D10" s="29" t="s">
        <v>322</v>
      </c>
      <c r="E10" s="29" t="s">
        <v>3</v>
      </c>
      <c r="F10">
        <v>67</v>
      </c>
      <c r="G10">
        <v>60</v>
      </c>
      <c r="H10">
        <v>24</v>
      </c>
      <c r="I10">
        <v>40</v>
      </c>
      <c r="J10">
        <v>24</v>
      </c>
      <c r="K10">
        <v>54</v>
      </c>
      <c r="L10">
        <v>6699</v>
      </c>
      <c r="M10">
        <v>1201</v>
      </c>
      <c r="N10">
        <f>G10*82/F10</f>
        <v>73.432835820895519</v>
      </c>
      <c r="O10">
        <f>H10*82/F10</f>
        <v>29.373134328358208</v>
      </c>
      <c r="P10">
        <f>I10*82/F10</f>
        <v>48.955223880597018</v>
      </c>
      <c r="Q10">
        <f>J10*82/F10</f>
        <v>29.373134328358208</v>
      </c>
      <c r="R10">
        <f>K10*82/F10</f>
        <v>66.089552238805965</v>
      </c>
      <c r="S10">
        <f>L10*82/F10</f>
        <v>8198.7761194029845</v>
      </c>
      <c r="U10" s="10">
        <f>SUM(V10:X10)</f>
        <v>14.963735950020746</v>
      </c>
      <c r="V10">
        <f>N10/MAX(N:N)*OFF_R</f>
        <v>9.3134328358208958</v>
      </c>
      <c r="W10">
        <f>O10/MAX(O:O)*PUN_R</f>
        <v>0.35820895522388058</v>
      </c>
      <c r="X10">
        <f>SUM(Z10:AC10)</f>
        <v>5.2920941589759707</v>
      </c>
      <c r="Y10">
        <f>X10/DEF_R*10</f>
        <v>8.8201569316266184</v>
      </c>
      <c r="Z10">
        <f>(0.7*(HIT_F*DEF_R))+(P10/(MAX(P:P))*(0.3*(HIT_F*DEF_R)))</f>
        <v>1.1562817779235688</v>
      </c>
      <c r="AA10">
        <f>(0.7*(BkS_F*DEF_R))+(Q10/(MAX(Q:Q))*(0.3*(BkS_F*DEF_R)))</f>
        <v>0.73132196162046892</v>
      </c>
      <c r="AB10">
        <f>(0.7*(TkA_F*DEF_R))+(R10/(MAX(R:R))*(0.3*(TkA_F*DEF_R)))</f>
        <v>1.8478493415276556</v>
      </c>
      <c r="AC10">
        <f>(0.7*(SH_F*DEF_R))+(S10/(MAX(S:S))*(0.3*(SH_F*DEF_R)))</f>
        <v>1.5566410779042772</v>
      </c>
    </row>
    <row r="11" spans="1:29" x14ac:dyDescent="0.25">
      <c r="A11" s="9">
        <v>9</v>
      </c>
      <c r="B11" s="29" t="s">
        <v>217</v>
      </c>
      <c r="C11" s="29" t="s">
        <v>31</v>
      </c>
      <c r="D11" s="29" t="s">
        <v>322</v>
      </c>
      <c r="E11" s="29" t="s">
        <v>3</v>
      </c>
      <c r="F11">
        <v>78</v>
      </c>
      <c r="G11">
        <v>70</v>
      </c>
      <c r="H11">
        <v>30</v>
      </c>
      <c r="I11">
        <v>40</v>
      </c>
      <c r="J11">
        <v>24</v>
      </c>
      <c r="K11">
        <v>78</v>
      </c>
      <c r="L11">
        <v>4735</v>
      </c>
      <c r="M11">
        <v>1507</v>
      </c>
      <c r="N11">
        <f>G11*82/F11</f>
        <v>73.589743589743591</v>
      </c>
      <c r="O11">
        <f>H11*82/F11</f>
        <v>31.53846153846154</v>
      </c>
      <c r="P11">
        <f>I11*82/F11</f>
        <v>42.051282051282051</v>
      </c>
      <c r="Q11">
        <f>J11*82/F11</f>
        <v>25.23076923076923</v>
      </c>
      <c r="R11">
        <f>K11*82/F11</f>
        <v>82</v>
      </c>
      <c r="S11">
        <f>L11*82/F11</f>
        <v>4977.8205128205127</v>
      </c>
      <c r="U11" s="10">
        <f>SUM(V11:X11)</f>
        <v>14.92591340832243</v>
      </c>
      <c r="V11">
        <f>N11/MAX(N:N)*OFF_R</f>
        <v>9.3333333333333339</v>
      </c>
      <c r="W11">
        <f>O11/MAX(O:O)*PUN_R</f>
        <v>0.38461538461538464</v>
      </c>
      <c r="X11">
        <f>SUM(Z11:AC11)</f>
        <v>5.2079646903737116</v>
      </c>
      <c r="Y11">
        <f>X11/DEF_R*10</f>
        <v>8.6799411506228523</v>
      </c>
      <c r="Z11">
        <f>(0.7*(HIT_F*DEF_R))+(P11/(MAX(P:P))*(0.3*(HIT_F*DEF_R)))</f>
        <v>1.1412933220625527</v>
      </c>
      <c r="AA11">
        <f>(0.7*(BkS_F*DEF_R))+(Q11/(MAX(Q:Q))*(0.3*(BkS_F*DEF_R)))</f>
        <v>0.71703296703296693</v>
      </c>
      <c r="AB11">
        <f>(0.7*(TkA_F*DEF_R))+(R11/(MAX(R:R))*(0.3*(TkA_F*DEF_R)))</f>
        <v>1.959035294117647</v>
      </c>
      <c r="AC11">
        <f>(0.7*(SH_F*DEF_R))+(S11/(MAX(S:S))*(0.3*(SH_F*DEF_R)))</f>
        <v>1.3906031071605451</v>
      </c>
    </row>
    <row r="12" spans="1:29" x14ac:dyDescent="0.25">
      <c r="A12" s="9">
        <v>10</v>
      </c>
      <c r="B12" s="29" t="s">
        <v>279</v>
      </c>
      <c r="C12" s="29" t="s">
        <v>42</v>
      </c>
      <c r="D12" s="29" t="s">
        <v>322</v>
      </c>
      <c r="E12" s="29" t="s">
        <v>3</v>
      </c>
      <c r="F12">
        <v>82</v>
      </c>
      <c r="G12">
        <v>72</v>
      </c>
      <c r="H12">
        <v>72</v>
      </c>
      <c r="I12">
        <v>77</v>
      </c>
      <c r="J12">
        <v>64</v>
      </c>
      <c r="K12">
        <v>46</v>
      </c>
      <c r="L12">
        <v>100</v>
      </c>
      <c r="M12">
        <v>1650</v>
      </c>
      <c r="N12">
        <f>G12*82/F12</f>
        <v>72</v>
      </c>
      <c r="O12">
        <f>H12*82/F12</f>
        <v>72</v>
      </c>
      <c r="P12">
        <f>I12*82/F12</f>
        <v>77</v>
      </c>
      <c r="Q12">
        <f>J12*82/F12</f>
        <v>64</v>
      </c>
      <c r="R12">
        <f>K12*82/F12</f>
        <v>46</v>
      </c>
      <c r="S12">
        <f>L12*82/F12</f>
        <v>100</v>
      </c>
      <c r="U12" s="10">
        <f>SUM(V12:X12)</f>
        <v>14.924303379854145</v>
      </c>
      <c r="V12">
        <f>N12/MAX(N:N)*OFF_R</f>
        <v>9.13170731707317</v>
      </c>
      <c r="W12">
        <f>O12/MAX(O:O)*PUN_R</f>
        <v>0.87804878048780488</v>
      </c>
      <c r="X12">
        <f>SUM(Z12:AC12)</f>
        <v>4.9145472822931682</v>
      </c>
      <c r="Y12">
        <f>X12/DEF_R*10</f>
        <v>8.19091213715528</v>
      </c>
      <c r="Z12">
        <f>(0.7*(HIT_F*DEF_R))+(P12/(MAX(P:P))*(0.3*(HIT_F*DEF_R)))</f>
        <v>1.2171669793621012</v>
      </c>
      <c r="AA12">
        <f>(0.7*(BkS_F*DEF_R))+(Q12/(MAX(Q:Q))*(0.3*(BkS_F*DEF_R)))</f>
        <v>0.85076655052264794</v>
      </c>
      <c r="AB12">
        <f>(0.7*(TkA_F*DEF_R))+(R12/(MAX(R:R))*(0.3*(TkA_F*DEF_R)))</f>
        <v>1.7074588235294117</v>
      </c>
      <c r="AC12">
        <f>(0.7*(SH_F*DEF_R))+(S12/(MAX(S:S))*(0.3*(SH_F*DEF_R)))</f>
        <v>1.1391549288790075</v>
      </c>
    </row>
    <row r="13" spans="1:29" x14ac:dyDescent="0.25">
      <c r="A13" s="9">
        <v>11</v>
      </c>
      <c r="B13" s="29" t="s">
        <v>59</v>
      </c>
      <c r="C13" s="29" t="s">
        <v>38</v>
      </c>
      <c r="D13" s="29" t="s">
        <v>322</v>
      </c>
      <c r="E13" s="29" t="s">
        <v>3</v>
      </c>
      <c r="F13">
        <v>82</v>
      </c>
      <c r="G13">
        <v>76</v>
      </c>
      <c r="H13">
        <v>32</v>
      </c>
      <c r="I13">
        <v>18</v>
      </c>
      <c r="J13">
        <v>14</v>
      </c>
      <c r="K13">
        <v>47</v>
      </c>
      <c r="L13">
        <v>359</v>
      </c>
      <c r="M13">
        <v>1655</v>
      </c>
      <c r="N13">
        <f>G13*82/F13</f>
        <v>76</v>
      </c>
      <c r="O13">
        <f>H13*82/F13</f>
        <v>32</v>
      </c>
      <c r="P13">
        <f>I13*82/F13</f>
        <v>18</v>
      </c>
      <c r="Q13">
        <f>J13*82/F13</f>
        <v>14</v>
      </c>
      <c r="R13">
        <f>K13*82/F13</f>
        <v>47</v>
      </c>
      <c r="S13">
        <f>L13*82/F13</f>
        <v>359</v>
      </c>
      <c r="U13" s="10">
        <f>SUM(V13:X13)</f>
        <v>14.663592224284479</v>
      </c>
      <c r="V13">
        <f>N13/MAX(N:N)*OFF_R</f>
        <v>9.6390243902439021</v>
      </c>
      <c r="W13">
        <f>O13/MAX(O:O)*PUN_R</f>
        <v>0.3902439024390244</v>
      </c>
      <c r="X13">
        <f>SUM(Z13:AC13)</f>
        <v>4.6343239316015516</v>
      </c>
      <c r="Y13">
        <f>X13/DEF_R*10</f>
        <v>7.7238732193359194</v>
      </c>
      <c r="Z13">
        <f>(0.7*(HIT_F*DEF_R))+(P13/(MAX(P:P))*(0.3*(HIT_F*DEF_R)))</f>
        <v>1.089077995175556</v>
      </c>
      <c r="AA13">
        <f>(0.7*(BkS_F*DEF_R))+(Q13/(MAX(Q:Q))*(0.3*(BkS_F*DEF_R)))</f>
        <v>0.6782926829268292</v>
      </c>
      <c r="AB13">
        <f>(0.7*(TkA_F*DEF_R))+(R13/(MAX(R:R))*(0.3*(TkA_F*DEF_R)))</f>
        <v>1.7144470588235294</v>
      </c>
      <c r="AC13">
        <f>(0.7*(SH_F*DEF_R))+(S13/(MAX(S:S))*(0.3*(SH_F*DEF_R)))</f>
        <v>1.152506194675637</v>
      </c>
    </row>
    <row r="14" spans="1:29" x14ac:dyDescent="0.25">
      <c r="A14" s="9">
        <v>12</v>
      </c>
      <c r="B14" s="29" t="s">
        <v>139</v>
      </c>
      <c r="C14" s="29" t="s">
        <v>31</v>
      </c>
      <c r="D14" s="29" t="s">
        <v>322</v>
      </c>
      <c r="E14" s="29" t="s">
        <v>3</v>
      </c>
      <c r="F14">
        <v>77</v>
      </c>
      <c r="G14">
        <v>67</v>
      </c>
      <c r="H14">
        <v>18</v>
      </c>
      <c r="I14">
        <v>47</v>
      </c>
      <c r="J14">
        <v>45</v>
      </c>
      <c r="K14">
        <v>33</v>
      </c>
      <c r="L14">
        <v>8853</v>
      </c>
      <c r="M14">
        <v>1446</v>
      </c>
      <c r="N14">
        <f>G14*82/F14</f>
        <v>71.350649350649348</v>
      </c>
      <c r="O14">
        <f>H14*82/F14</f>
        <v>19.168831168831169</v>
      </c>
      <c r="P14">
        <f>I14*82/F14</f>
        <v>50.051948051948052</v>
      </c>
      <c r="Q14">
        <f>J14*82/F14</f>
        <v>47.922077922077925</v>
      </c>
      <c r="R14">
        <f>K14*82/F14</f>
        <v>35.142857142857146</v>
      </c>
      <c r="S14">
        <f>L14*82/F14</f>
        <v>9427.8701298701308</v>
      </c>
      <c r="U14" s="10">
        <f>SUM(V14:X14)</f>
        <v>14.488672325993335</v>
      </c>
      <c r="V14">
        <f>N14/MAX(N:N)*OFF_R</f>
        <v>9.0493506493506501</v>
      </c>
      <c r="W14">
        <f>O14/MAX(O:O)*PUN_R</f>
        <v>0.23376623376623376</v>
      </c>
      <c r="X14">
        <f>SUM(Z14:AC14)</f>
        <v>5.2055554428764506</v>
      </c>
      <c r="Y14">
        <f>X14/DEF_R*10</f>
        <v>8.6759257381274182</v>
      </c>
      <c r="Z14">
        <f>(0.7*(HIT_F*DEF_R))+(P14/(MAX(P:P))*(0.3*(HIT_F*DEF_R)))</f>
        <v>1.1586627658056228</v>
      </c>
      <c r="AA14">
        <f>(0.7*(BkS_F*DEF_R))+(Q14/(MAX(Q:Q))*(0.3*(BkS_F*DEF_R)))</f>
        <v>0.79530612244897947</v>
      </c>
      <c r="AB14">
        <f>(0.7*(TkA_F*DEF_R))+(R14/(MAX(R:R))*(0.3*(TkA_F*DEF_R)))</f>
        <v>1.6315865546218487</v>
      </c>
      <c r="AC14">
        <f>(0.7*(SH_F*DEF_R))+(S14/(MAX(S:S))*(0.3*(SH_F*DEF_R)))</f>
        <v>1.6199999999999999</v>
      </c>
    </row>
    <row r="15" spans="1:29" x14ac:dyDescent="0.25">
      <c r="A15" s="9">
        <v>13</v>
      </c>
      <c r="B15" s="29" t="s">
        <v>327</v>
      </c>
      <c r="C15" s="29" t="s">
        <v>33</v>
      </c>
      <c r="D15" s="29" t="s">
        <v>322</v>
      </c>
      <c r="E15" s="29" t="s">
        <v>3</v>
      </c>
      <c r="F15">
        <v>62</v>
      </c>
      <c r="G15">
        <v>55</v>
      </c>
      <c r="H15">
        <v>16</v>
      </c>
      <c r="I15">
        <v>29</v>
      </c>
      <c r="J15">
        <v>24</v>
      </c>
      <c r="K15">
        <v>26</v>
      </c>
      <c r="L15">
        <v>146</v>
      </c>
      <c r="M15">
        <v>1085</v>
      </c>
      <c r="N15">
        <f>G15*82/F15</f>
        <v>72.741935483870961</v>
      </c>
      <c r="O15">
        <f>H15*82/F15</f>
        <v>21.161290322580644</v>
      </c>
      <c r="P15">
        <f>I15*82/F15</f>
        <v>38.354838709677416</v>
      </c>
      <c r="Q15">
        <f>J15*82/F15</f>
        <v>31.741935483870968</v>
      </c>
      <c r="R15">
        <f>K15*82/F15</f>
        <v>34.387096774193552</v>
      </c>
      <c r="S15">
        <f>L15*82/F15</f>
        <v>193.09677419354838</v>
      </c>
      <c r="U15" s="10">
        <f>SUM(V15:X15)</f>
        <v>14.126891524575198</v>
      </c>
      <c r="V15">
        <f>N15/MAX(N:N)*OFF_R</f>
        <v>9.2258064516129021</v>
      </c>
      <c r="W15">
        <f>O15/MAX(O:O)*PUN_R</f>
        <v>0.25806451612903225</v>
      </c>
      <c r="X15">
        <f>SUM(Z15:AC15)</f>
        <v>4.6430205568332639</v>
      </c>
      <c r="Y15">
        <f>X15/DEF_R*10</f>
        <v>7.7383675947221064</v>
      </c>
      <c r="Z15">
        <f>(0.7*(HIT_F*DEF_R))+(P15/(MAX(P:P))*(0.3*(HIT_F*DEF_R)))</f>
        <v>1.1332683445586669</v>
      </c>
      <c r="AA15">
        <f>(0.7*(BkS_F*DEF_R))+(Q15/(MAX(Q:Q))*(0.3*(BkS_F*DEF_R)))</f>
        <v>0.73949308755760357</v>
      </c>
      <c r="AB15">
        <f>(0.7*(TkA_F*DEF_R))+(R15/(MAX(R:R))*(0.3*(TkA_F*DEF_R)))</f>
        <v>1.6263051233396584</v>
      </c>
      <c r="AC15">
        <f>(0.7*(SH_F*DEF_R))+(S15/(MAX(S:S))*(0.3*(SH_F*DEF_R)))</f>
        <v>1.1439540013773351</v>
      </c>
    </row>
    <row r="16" spans="1:29" x14ac:dyDescent="0.25">
      <c r="A16" s="9">
        <v>14</v>
      </c>
      <c r="B16" s="29" t="s">
        <v>270</v>
      </c>
      <c r="C16" s="29" t="s">
        <v>42</v>
      </c>
      <c r="D16" s="29" t="s">
        <v>322</v>
      </c>
      <c r="E16" s="29" t="s">
        <v>3</v>
      </c>
      <c r="F16">
        <v>82</v>
      </c>
      <c r="G16">
        <v>69</v>
      </c>
      <c r="H16">
        <v>26</v>
      </c>
      <c r="I16">
        <v>31</v>
      </c>
      <c r="J16">
        <v>25</v>
      </c>
      <c r="K16">
        <v>85</v>
      </c>
      <c r="L16">
        <v>209</v>
      </c>
      <c r="M16">
        <v>1344</v>
      </c>
      <c r="N16">
        <f>G16*82/F16</f>
        <v>69</v>
      </c>
      <c r="O16">
        <f>H16*82/F16</f>
        <v>26</v>
      </c>
      <c r="P16">
        <f>I16*82/F16</f>
        <v>31</v>
      </c>
      <c r="Q16">
        <f>J16*82/F16</f>
        <v>25</v>
      </c>
      <c r="R16">
        <f>K16*82/F16</f>
        <v>85</v>
      </c>
      <c r="S16">
        <f>L16*82/F16</f>
        <v>209</v>
      </c>
      <c r="U16" s="10">
        <f>SUM(V16:X16)</f>
        <v>14.0266044097731</v>
      </c>
      <c r="V16">
        <f>N16/MAX(N:N)*OFF_R</f>
        <v>8.7512195121951226</v>
      </c>
      <c r="W16">
        <f>O16/MAX(O:O)*PUN_R</f>
        <v>0.31707317073170732</v>
      </c>
      <c r="X16">
        <f>SUM(Z16:AC16)</f>
        <v>4.9583117268462704</v>
      </c>
      <c r="Y16">
        <f>X16/DEF_R*10</f>
        <v>8.2638528780771168</v>
      </c>
      <c r="Z16">
        <f>(0.7*(HIT_F*DEF_R))+(P16/(MAX(P:P))*(0.3*(HIT_F*DEF_R)))</f>
        <v>1.1173009916912353</v>
      </c>
      <c r="AA16">
        <f>(0.7*(BkS_F*DEF_R))+(Q16/(MAX(Q:Q))*(0.3*(BkS_F*DEF_R)))</f>
        <v>0.71623693379790931</v>
      </c>
      <c r="AB16">
        <f>(0.7*(TkA_F*DEF_R))+(R16/(MAX(R:R))*(0.3*(TkA_F*DEF_R)))</f>
        <v>1.98</v>
      </c>
      <c r="AC16">
        <f>(0.7*(SH_F*DEF_R))+(S16/(MAX(S:S))*(0.3*(SH_F*DEF_R)))</f>
        <v>1.1447738013571256</v>
      </c>
    </row>
    <row r="17" spans="1:29" x14ac:dyDescent="0.25">
      <c r="A17" s="9">
        <v>15</v>
      </c>
      <c r="B17" s="29" t="s">
        <v>326</v>
      </c>
      <c r="C17" s="29" t="s">
        <v>42</v>
      </c>
      <c r="D17" s="29" t="s">
        <v>322</v>
      </c>
      <c r="E17" s="29" t="s">
        <v>3</v>
      </c>
      <c r="F17">
        <v>74</v>
      </c>
      <c r="G17">
        <v>65</v>
      </c>
      <c r="H17">
        <v>8</v>
      </c>
      <c r="I17">
        <v>27</v>
      </c>
      <c r="J17">
        <v>33</v>
      </c>
      <c r="K17">
        <v>46</v>
      </c>
      <c r="L17">
        <v>14</v>
      </c>
      <c r="M17">
        <v>1384</v>
      </c>
      <c r="N17">
        <f>G17*82/F17</f>
        <v>72.027027027027032</v>
      </c>
      <c r="O17">
        <f>H17*82/F17</f>
        <v>8.8648648648648649</v>
      </c>
      <c r="P17">
        <f>I17*82/F17</f>
        <v>29.918918918918919</v>
      </c>
      <c r="Q17">
        <f>J17*82/F17</f>
        <v>36.567567567567565</v>
      </c>
      <c r="R17">
        <f>K17*82/F17</f>
        <v>50.972972972972975</v>
      </c>
      <c r="S17">
        <f>L17*82/F17</f>
        <v>15.513513513513514</v>
      </c>
      <c r="U17" s="10">
        <f>SUM(V17:X17)</f>
        <v>13.991347043700296</v>
      </c>
      <c r="V17">
        <f>N17/MAX(N:N)*OFF_R</f>
        <v>9.1351351351351351</v>
      </c>
      <c r="W17">
        <f>O17/MAX(O:O)*PUN_R</f>
        <v>0.10810810810810811</v>
      </c>
      <c r="X17">
        <f>SUM(Z17:AC17)</f>
        <v>4.7481038004570522</v>
      </c>
      <c r="Y17">
        <f>X17/DEF_R*10</f>
        <v>7.9135063340950875</v>
      </c>
      <c r="Z17">
        <f>(0.7*(HIT_F*DEF_R))+(P17/(MAX(P:P))*(0.3*(HIT_F*DEF_R)))</f>
        <v>1.1149539649539648</v>
      </c>
      <c r="AA17">
        <f>(0.7*(BkS_F*DEF_R))+(Q17/(MAX(Q:Q))*(0.3*(BkS_F*DEF_R)))</f>
        <v>0.75613899613899604</v>
      </c>
      <c r="AB17">
        <f>(0.7*(TkA_F*DEF_R))+(R17/(MAX(R:R))*(0.3*(TkA_F*DEF_R)))</f>
        <v>1.7422111287758346</v>
      </c>
      <c r="AC17">
        <f>(0.7*(SH_F*DEF_R))+(S17/(MAX(S:S))*(0.3*(SH_F*DEF_R)))</f>
        <v>1.1347997105882568</v>
      </c>
    </row>
    <row r="18" spans="1:29" x14ac:dyDescent="0.25">
      <c r="A18" s="9">
        <v>16</v>
      </c>
      <c r="B18" s="29" t="s">
        <v>35</v>
      </c>
      <c r="C18" s="29" t="s">
        <v>31</v>
      </c>
      <c r="D18" s="29" t="s">
        <v>322</v>
      </c>
      <c r="E18" s="29" t="s">
        <v>3</v>
      </c>
      <c r="F18">
        <v>82</v>
      </c>
      <c r="G18">
        <v>66</v>
      </c>
      <c r="H18">
        <v>41</v>
      </c>
      <c r="I18">
        <v>93</v>
      </c>
      <c r="J18">
        <v>70</v>
      </c>
      <c r="K18">
        <v>44</v>
      </c>
      <c r="L18">
        <v>1429</v>
      </c>
      <c r="M18">
        <v>1579</v>
      </c>
      <c r="N18">
        <f>G18*82/F18</f>
        <v>66</v>
      </c>
      <c r="O18">
        <f>H18*82/F18</f>
        <v>41</v>
      </c>
      <c r="P18">
        <f>I18*82/F18</f>
        <v>93</v>
      </c>
      <c r="Q18">
        <f>J18*82/F18</f>
        <v>70</v>
      </c>
      <c r="R18">
        <f>K18*82/F18</f>
        <v>44</v>
      </c>
      <c r="S18">
        <f>L18*82/F18</f>
        <v>1429</v>
      </c>
      <c r="U18" s="10">
        <f>SUM(V18:X18)</f>
        <v>13.895244383647119</v>
      </c>
      <c r="V18">
        <f>N18/MAX(N:N)*OFF_R</f>
        <v>8.3707317073170735</v>
      </c>
      <c r="W18">
        <f>O18/MAX(O:O)*PUN_R</f>
        <v>0.5</v>
      </c>
      <c r="X18">
        <f>SUM(Z18:AC18)</f>
        <v>5.0245126763300458</v>
      </c>
      <c r="Y18">
        <f>X18/DEF_R*10</f>
        <v>8.3741877938834097</v>
      </c>
      <c r="Z18">
        <f>(0.7*(HIT_F*DEF_R))+(P18/(MAX(P:P))*(0.3*(HIT_F*DEF_R)))</f>
        <v>1.2519029750737065</v>
      </c>
      <c r="AA18">
        <f>(0.7*(BkS_F*DEF_R))+(Q18/(MAX(Q:Q))*(0.3*(BkS_F*DEF_R)))</f>
        <v>0.87146341463414623</v>
      </c>
      <c r="AB18">
        <f>(0.7*(TkA_F*DEF_R))+(R18/(MAX(R:R))*(0.3*(TkA_F*DEF_R)))</f>
        <v>1.6934823529411764</v>
      </c>
      <c r="AC18">
        <f>(0.7*(SH_F*DEF_R))+(S18/(MAX(S:S))*(0.3*(SH_F*DEF_R)))</f>
        <v>1.2076639336810175</v>
      </c>
    </row>
    <row r="19" spans="1:29" x14ac:dyDescent="0.25">
      <c r="A19" s="9">
        <v>17</v>
      </c>
      <c r="B19" s="29" t="s">
        <v>278</v>
      </c>
      <c r="C19" s="29" t="s">
        <v>36</v>
      </c>
      <c r="D19" s="29" t="s">
        <v>322</v>
      </c>
      <c r="E19" s="29" t="s">
        <v>3</v>
      </c>
      <c r="F19">
        <v>82</v>
      </c>
      <c r="G19">
        <v>70</v>
      </c>
      <c r="H19">
        <v>24</v>
      </c>
      <c r="I19">
        <v>74</v>
      </c>
      <c r="J19">
        <v>43</v>
      </c>
      <c r="K19">
        <v>29</v>
      </c>
      <c r="L19">
        <v>6</v>
      </c>
      <c r="M19">
        <v>1351</v>
      </c>
      <c r="N19">
        <f>G19*82/F19</f>
        <v>70</v>
      </c>
      <c r="O19">
        <f>H19*82/F19</f>
        <v>24</v>
      </c>
      <c r="P19">
        <f>I19*82/F19</f>
        <v>74</v>
      </c>
      <c r="Q19">
        <f>J19*82/F19</f>
        <v>43</v>
      </c>
      <c r="R19">
        <f>K19*82/F19</f>
        <v>29</v>
      </c>
      <c r="S19">
        <f>L19*82/F19</f>
        <v>6</v>
      </c>
      <c r="U19" s="10">
        <f>SUM(V19:X19)</f>
        <v>13.882681332877805</v>
      </c>
      <c r="V19">
        <f>N19/MAX(N:N)*OFF_R</f>
        <v>8.8780487804878057</v>
      </c>
      <c r="W19">
        <f>O19/MAX(O:O)*PUN_R</f>
        <v>0.29268292682926828</v>
      </c>
      <c r="X19">
        <f>SUM(Z19:AC19)</f>
        <v>4.7119496255607309</v>
      </c>
      <c r="Y19">
        <f>X19/DEF_R*10</f>
        <v>7.853249375934551</v>
      </c>
      <c r="Z19">
        <f>(0.7*(HIT_F*DEF_R))+(P19/(MAX(P:P))*(0.3*(HIT_F*DEF_R)))</f>
        <v>1.2106539801661751</v>
      </c>
      <c r="AA19">
        <f>(0.7*(BkS_F*DEF_R))+(Q19/(MAX(Q:Q))*(0.3*(BkS_F*DEF_R)))</f>
        <v>0.77832752613240408</v>
      </c>
      <c r="AB19">
        <f>(0.7*(TkA_F*DEF_R))+(R19/(MAX(R:R))*(0.3*(TkA_F*DEF_R)))</f>
        <v>1.5886588235294117</v>
      </c>
      <c r="AC19">
        <f>(0.7*(SH_F*DEF_R))+(S19/(MAX(S:S))*(0.3*(SH_F*DEF_R)))</f>
        <v>1.1343092957327403</v>
      </c>
    </row>
    <row r="20" spans="1:29" x14ac:dyDescent="0.25">
      <c r="A20" s="9">
        <v>18</v>
      </c>
      <c r="B20" s="29" t="s">
        <v>263</v>
      </c>
      <c r="C20" s="29" t="s">
        <v>42</v>
      </c>
      <c r="D20" s="29" t="s">
        <v>322</v>
      </c>
      <c r="E20" s="29" t="s">
        <v>3</v>
      </c>
      <c r="F20">
        <v>78</v>
      </c>
      <c r="G20">
        <v>61</v>
      </c>
      <c r="H20">
        <v>36</v>
      </c>
      <c r="I20">
        <v>30</v>
      </c>
      <c r="J20">
        <v>52</v>
      </c>
      <c r="K20">
        <v>31</v>
      </c>
      <c r="L20">
        <v>6241</v>
      </c>
      <c r="M20">
        <v>1384</v>
      </c>
      <c r="N20">
        <f>G20*82/F20</f>
        <v>64.128205128205124</v>
      </c>
      <c r="O20">
        <f>H20*82/F20</f>
        <v>37.846153846153847</v>
      </c>
      <c r="P20">
        <f>I20*82/F20</f>
        <v>31.53846153846154</v>
      </c>
      <c r="Q20">
        <f>J20*82/F20</f>
        <v>54.666666666666664</v>
      </c>
      <c r="R20">
        <f>K20*82/F20</f>
        <v>32.589743589743591</v>
      </c>
      <c r="S20">
        <f>L20*82/F20</f>
        <v>6561.0512820512822</v>
      </c>
      <c r="U20" s="10">
        <f>SUM(V20:X20)</f>
        <v>13.617875538675182</v>
      </c>
      <c r="V20">
        <f>N20/MAX(N:N)*OFF_R</f>
        <v>8.1333333333333329</v>
      </c>
      <c r="W20">
        <f>O20/MAX(O:O)*PUN_R</f>
        <v>0.46153846153846156</v>
      </c>
      <c r="X20">
        <f>SUM(Z20:AC20)</f>
        <v>5.0230037438033888</v>
      </c>
      <c r="Y20">
        <f>X20/DEF_R*10</f>
        <v>8.371672906338981</v>
      </c>
      <c r="Z20">
        <f>(0.7*(HIT_F*DEF_R))+(P20/(MAX(P:P))*(0.3*(HIT_F*DEF_R)))</f>
        <v>1.1184699915469145</v>
      </c>
      <c r="AA20">
        <f>(0.7*(BkS_F*DEF_R))+(Q20/(MAX(Q:Q))*(0.3*(BkS_F*DEF_R)))</f>
        <v>0.81857142857142851</v>
      </c>
      <c r="AB20">
        <f>(0.7*(TkA_F*DEF_R))+(R20/(MAX(R:R))*(0.3*(TkA_F*DEF_R)))</f>
        <v>1.6137447963800904</v>
      </c>
      <c r="AC20">
        <f>(0.7*(SH_F*DEF_R))+(S20/(MAX(S:S))*(0.3*(SH_F*DEF_R)))</f>
        <v>1.4722175273049551</v>
      </c>
    </row>
    <row r="21" spans="1:29" x14ac:dyDescent="0.25">
      <c r="A21" s="9">
        <v>19</v>
      </c>
      <c r="B21" s="29" t="s">
        <v>145</v>
      </c>
      <c r="C21" s="29" t="s">
        <v>31</v>
      </c>
      <c r="D21" s="29" t="s">
        <v>322</v>
      </c>
      <c r="E21" s="29" t="s">
        <v>3</v>
      </c>
      <c r="F21">
        <v>80</v>
      </c>
      <c r="G21">
        <v>66</v>
      </c>
      <c r="H21">
        <v>17</v>
      </c>
      <c r="I21">
        <v>89</v>
      </c>
      <c r="J21">
        <v>37</v>
      </c>
      <c r="K21">
        <v>32</v>
      </c>
      <c r="L21">
        <v>658</v>
      </c>
      <c r="M21">
        <v>1525</v>
      </c>
      <c r="N21">
        <f>G21*82/F21</f>
        <v>67.650000000000006</v>
      </c>
      <c r="O21">
        <f>H21*82/F21</f>
        <v>17.425000000000001</v>
      </c>
      <c r="P21">
        <f>I21*82/F21</f>
        <v>91.224999999999994</v>
      </c>
      <c r="Q21">
        <f>J21*82/F21</f>
        <v>37.924999999999997</v>
      </c>
      <c r="R21">
        <f>K21*82/F21</f>
        <v>32.799999999999997</v>
      </c>
      <c r="S21">
        <f>L21*82/F21</f>
        <v>674.45</v>
      </c>
      <c r="U21" s="10">
        <f>SUM(V21:X21)</f>
        <v>13.585352414592403</v>
      </c>
      <c r="V21">
        <f>N21/MAX(N:N)*OFF_R</f>
        <v>8.58</v>
      </c>
      <c r="W21">
        <f>O21/MAX(O:O)*PUN_R</f>
        <v>0.21250000000000002</v>
      </c>
      <c r="X21">
        <f>SUM(Z21:AC21)</f>
        <v>4.7928524145924039</v>
      </c>
      <c r="Y21">
        <f>X21/DEF_R*10</f>
        <v>7.988087357654007</v>
      </c>
      <c r="Z21">
        <f>(0.7*(HIT_F*DEF_R))+(P21/(MAX(P:P))*(0.3*(HIT_F*DEF_R)))</f>
        <v>1.2480494505494504</v>
      </c>
      <c r="AA21">
        <f>(0.7*(BkS_F*DEF_R))+(Q21/(MAX(Q:Q))*(0.3*(BkS_F*DEF_R)))</f>
        <v>0.76082142857142843</v>
      </c>
      <c r="AB21">
        <f>(0.7*(TkA_F*DEF_R))+(R21/(MAX(R:R))*(0.3*(TkA_F*DEF_R)))</f>
        <v>1.6152141176470587</v>
      </c>
      <c r="AC21">
        <f>(0.7*(SH_F*DEF_R))+(S21/(MAX(S:S))*(0.3*(SH_F*DEF_R)))</f>
        <v>1.1687674178244662</v>
      </c>
    </row>
    <row r="22" spans="1:29" x14ac:dyDescent="0.25">
      <c r="A22" s="9">
        <v>20</v>
      </c>
      <c r="B22" s="29" t="s">
        <v>63</v>
      </c>
      <c r="C22" s="29" t="s">
        <v>42</v>
      </c>
      <c r="D22" s="29" t="s">
        <v>322</v>
      </c>
      <c r="E22" s="29" t="s">
        <v>3</v>
      </c>
      <c r="F22">
        <v>70</v>
      </c>
      <c r="G22">
        <v>49</v>
      </c>
      <c r="H22">
        <v>58</v>
      </c>
      <c r="I22">
        <v>137</v>
      </c>
      <c r="J22">
        <v>64</v>
      </c>
      <c r="K22">
        <v>24</v>
      </c>
      <c r="L22">
        <v>177</v>
      </c>
      <c r="M22">
        <v>1213</v>
      </c>
      <c r="N22">
        <f>G22*82/F22</f>
        <v>57.4</v>
      </c>
      <c r="O22">
        <f>H22*82/F22</f>
        <v>67.942857142857136</v>
      </c>
      <c r="P22">
        <f>I22*82/F22</f>
        <v>160.48571428571429</v>
      </c>
      <c r="Q22">
        <f>J22*82/F22</f>
        <v>74.971428571428575</v>
      </c>
      <c r="R22">
        <f>K22*82/F22</f>
        <v>28.114285714285714</v>
      </c>
      <c r="S22">
        <f>L22*82/F22</f>
        <v>207.34285714285716</v>
      </c>
      <c r="U22" s="10">
        <f>SUM(V22:X22)</f>
        <v>13.12275573668844</v>
      </c>
      <c r="V22">
        <f>N22/MAX(N:N)*OFF_R</f>
        <v>7.2799999999999994</v>
      </c>
      <c r="W22">
        <f>O22/MAX(O:O)*PUN_R</f>
        <v>0.82857142857142851</v>
      </c>
      <c r="X22">
        <f>SUM(Z22:AC22)</f>
        <v>5.0141843081170112</v>
      </c>
      <c r="Y22">
        <f>X22/DEF_R*10</f>
        <v>8.3569738468616848</v>
      </c>
      <c r="Z22">
        <f>(0.7*(HIT_F*DEF_R))+(P22/(MAX(P:P))*(0.3*(HIT_F*DEF_R)))</f>
        <v>1.3984144427001568</v>
      </c>
      <c r="AA22">
        <f>(0.7*(BkS_F*DEF_R))+(Q22/(MAX(Q:Q))*(0.3*(BkS_F*DEF_R)))</f>
        <v>0.88861224489795909</v>
      </c>
      <c r="AB22">
        <f>(0.7*(TkA_F*DEF_R))+(R22/(MAX(R:R))*(0.3*(TkA_F*DEF_R)))</f>
        <v>1.5824692436974788</v>
      </c>
      <c r="AC22">
        <f>(0.7*(SH_F*DEF_R))+(S22/(MAX(S:S))*(0.3*(SH_F*DEF_R)))</f>
        <v>1.1446883768214164</v>
      </c>
    </row>
    <row r="23" spans="1:29" x14ac:dyDescent="0.25">
      <c r="A23" s="9">
        <v>21</v>
      </c>
      <c r="B23" s="29" t="s">
        <v>136</v>
      </c>
      <c r="C23" s="29" t="s">
        <v>36</v>
      </c>
      <c r="D23" s="29" t="s">
        <v>322</v>
      </c>
      <c r="E23" s="29" t="s">
        <v>3</v>
      </c>
      <c r="F23">
        <v>62</v>
      </c>
      <c r="G23">
        <v>44</v>
      </c>
      <c r="H23">
        <v>30</v>
      </c>
      <c r="I23">
        <v>94</v>
      </c>
      <c r="J23">
        <v>50</v>
      </c>
      <c r="K23">
        <v>33</v>
      </c>
      <c r="L23">
        <v>2630</v>
      </c>
      <c r="M23">
        <v>1073</v>
      </c>
      <c r="N23">
        <f>G23*82/F23</f>
        <v>58.193548387096776</v>
      </c>
      <c r="O23">
        <f>H23*82/F23</f>
        <v>39.677419354838712</v>
      </c>
      <c r="P23">
        <f>I23*82/F23</f>
        <v>124.3225806451613</v>
      </c>
      <c r="Q23">
        <f>J23*82/F23</f>
        <v>66.129032258064512</v>
      </c>
      <c r="R23">
        <f>K23*82/F23</f>
        <v>43.645161290322584</v>
      </c>
      <c r="S23">
        <f>L23*82/F23</f>
        <v>3478.3870967741937</v>
      </c>
      <c r="U23" s="10">
        <f>SUM(V23:X23)</f>
        <v>13.046842054891501</v>
      </c>
      <c r="V23">
        <f>N23/MAX(N:N)*OFF_R</f>
        <v>7.3806451612903228</v>
      </c>
      <c r="W23">
        <f>O23/MAX(O:O)*PUN_R</f>
        <v>0.4838709677419355</v>
      </c>
      <c r="X23">
        <f>SUM(Z23:AC23)</f>
        <v>5.1823259258592422</v>
      </c>
      <c r="Y23">
        <f>X23/DEF_R*10</f>
        <v>8.6372098764320704</v>
      </c>
      <c r="Z23">
        <f>(0.7*(HIT_F*DEF_R))+(P23/(MAX(P:P))*(0.3*(HIT_F*DEF_R)))</f>
        <v>1.3199042892591277</v>
      </c>
      <c r="AA23">
        <f>(0.7*(BkS_F*DEF_R))+(Q23/(MAX(Q:Q))*(0.3*(BkS_F*DEF_R)))</f>
        <v>0.85811059907834086</v>
      </c>
      <c r="AB23">
        <f>(0.7*(TkA_F*DEF_R))+(R23/(MAX(R:R))*(0.3*(TkA_F*DEF_R)))</f>
        <v>1.6910026565464895</v>
      </c>
      <c r="AC23">
        <f>(0.7*(SH_F*DEF_R))+(S23/(MAX(S:S))*(0.3*(SH_F*DEF_R)))</f>
        <v>1.3133083809752844</v>
      </c>
    </row>
    <row r="24" spans="1:29" x14ac:dyDescent="0.25">
      <c r="A24" s="9">
        <v>22</v>
      </c>
      <c r="B24" s="29" t="s">
        <v>250</v>
      </c>
      <c r="C24" s="29" t="s">
        <v>36</v>
      </c>
      <c r="D24" s="29" t="s">
        <v>322</v>
      </c>
      <c r="E24" s="29" t="s">
        <v>3</v>
      </c>
      <c r="F24">
        <v>82</v>
      </c>
      <c r="G24">
        <v>64</v>
      </c>
      <c r="H24">
        <v>14</v>
      </c>
      <c r="I24">
        <v>26</v>
      </c>
      <c r="J24">
        <v>22</v>
      </c>
      <c r="K24">
        <v>47</v>
      </c>
      <c r="L24">
        <v>56</v>
      </c>
      <c r="M24">
        <v>1385</v>
      </c>
      <c r="N24">
        <f>G24*82/F24</f>
        <v>64</v>
      </c>
      <c r="O24">
        <f>H24*82/F24</f>
        <v>14</v>
      </c>
      <c r="P24">
        <f>I24*82/F24</f>
        <v>26</v>
      </c>
      <c r="Q24">
        <f>J24*82/F24</f>
        <v>22</v>
      </c>
      <c r="R24">
        <f>K24*82/F24</f>
        <v>47</v>
      </c>
      <c r="S24">
        <f>L24*82/F24</f>
        <v>56</v>
      </c>
      <c r="U24" s="10">
        <f>SUM(V24:X24)</f>
        <v>12.951473191818071</v>
      </c>
      <c r="V24">
        <f>N24/MAX(N:N)*OFF_R</f>
        <v>8.1170731707317074</v>
      </c>
      <c r="W24">
        <f>O24/MAX(O:O)*PUN_R</f>
        <v>0.17073170731707318</v>
      </c>
      <c r="X24">
        <f>SUM(Z24:AC24)</f>
        <v>4.6636683137692918</v>
      </c>
      <c r="Y24">
        <f>X24/DEF_R*10</f>
        <v>7.7727805229488203</v>
      </c>
      <c r="Z24">
        <f>(0.7*(HIT_F*DEF_R))+(P24/(MAX(P:P))*(0.3*(HIT_F*DEF_R)))</f>
        <v>1.1064459930313586</v>
      </c>
      <c r="AA24">
        <f>(0.7*(BkS_F*DEF_R))+(Q24/(MAX(Q:Q))*(0.3*(BkS_F*DEF_R)))</f>
        <v>0.70588850174216011</v>
      </c>
      <c r="AB24">
        <f>(0.7*(TkA_F*DEF_R))+(R24/(MAX(R:R))*(0.3*(TkA_F*DEF_R)))</f>
        <v>1.7144470588235294</v>
      </c>
      <c r="AC24">
        <f>(0.7*(SH_F*DEF_R))+(S24/(MAX(S:S))*(0.3*(SH_F*DEF_R)))</f>
        <v>1.1368867601722441</v>
      </c>
    </row>
    <row r="25" spans="1:29" x14ac:dyDescent="0.25">
      <c r="A25" s="9">
        <v>23</v>
      </c>
      <c r="B25" s="29" t="s">
        <v>65</v>
      </c>
      <c r="C25" s="29" t="s">
        <v>33</v>
      </c>
      <c r="D25" s="29" t="s">
        <v>322</v>
      </c>
      <c r="E25" s="29" t="s">
        <v>3</v>
      </c>
      <c r="F25">
        <v>71</v>
      </c>
      <c r="G25">
        <v>49</v>
      </c>
      <c r="H25">
        <v>71</v>
      </c>
      <c r="I25">
        <v>59</v>
      </c>
      <c r="J25">
        <v>36</v>
      </c>
      <c r="K25">
        <v>18</v>
      </c>
      <c r="L25">
        <v>125</v>
      </c>
      <c r="M25">
        <v>1262</v>
      </c>
      <c r="N25">
        <f>G25*82/F25</f>
        <v>56.591549295774648</v>
      </c>
      <c r="O25">
        <f>H25*82/F25</f>
        <v>82</v>
      </c>
      <c r="P25">
        <f>I25*82/F25</f>
        <v>68.140845070422529</v>
      </c>
      <c r="Q25">
        <f>J25*82/F25</f>
        <v>41.577464788732392</v>
      </c>
      <c r="R25">
        <f>K25*82/F25</f>
        <v>20.788732394366196</v>
      </c>
      <c r="S25">
        <f>L25*82/F25</f>
        <v>144.36619718309859</v>
      </c>
      <c r="U25" s="10">
        <f>SUM(V25:X25)</f>
        <v>12.821537596484081</v>
      </c>
      <c r="V25">
        <f>N25/MAX(N:N)*OFF_R</f>
        <v>7.1774647887323946</v>
      </c>
      <c r="W25">
        <f>O25/MAX(O:O)*PUN_R</f>
        <v>1</v>
      </c>
      <c r="X25">
        <f>SUM(Z25:AC25)</f>
        <v>4.6440728077516864</v>
      </c>
      <c r="Y25">
        <f>X25/DEF_R*10</f>
        <v>7.7401213462528107</v>
      </c>
      <c r="Z25">
        <f>(0.7*(HIT_F*DEF_R))+(P25/(MAX(P:P))*(0.3*(HIT_F*DEF_R)))</f>
        <v>1.1979337563844603</v>
      </c>
      <c r="AA25">
        <f>(0.7*(BkS_F*DEF_R))+(Q25/(MAX(Q:Q))*(0.3*(BkS_F*DEF_R)))</f>
        <v>0.77342052313883292</v>
      </c>
      <c r="AB25">
        <f>(0.7*(TkA_F*DEF_R))+(R25/(MAX(R:R))*(0.3*(TkA_F*DEF_R)))</f>
        <v>1.5312765534382766</v>
      </c>
      <c r="AC25">
        <f>(0.7*(SH_F*DEF_R))+(S25/(MAX(S:S))*(0.3*(SH_F*DEF_R)))</f>
        <v>1.1414419747901163</v>
      </c>
    </row>
    <row r="26" spans="1:29" x14ac:dyDescent="0.25">
      <c r="A26" s="9">
        <v>24</v>
      </c>
      <c r="B26" s="29" t="s">
        <v>143</v>
      </c>
      <c r="C26" s="29" t="s">
        <v>31</v>
      </c>
      <c r="D26" s="29" t="s">
        <v>322</v>
      </c>
      <c r="E26" s="29" t="s">
        <v>3</v>
      </c>
      <c r="F26">
        <v>82</v>
      </c>
      <c r="G26">
        <v>58</v>
      </c>
      <c r="H26">
        <v>40</v>
      </c>
      <c r="I26">
        <v>124</v>
      </c>
      <c r="J26">
        <v>26</v>
      </c>
      <c r="K26">
        <v>43</v>
      </c>
      <c r="L26">
        <v>1711</v>
      </c>
      <c r="M26">
        <v>1396</v>
      </c>
      <c r="N26">
        <f>G26*82/F26</f>
        <v>58</v>
      </c>
      <c r="O26">
        <f>H26*82/F26</f>
        <v>40</v>
      </c>
      <c r="P26">
        <f>I26*82/F26</f>
        <v>124</v>
      </c>
      <c r="Q26">
        <f>J26*82/F26</f>
        <v>26</v>
      </c>
      <c r="R26">
        <f>K26*82/F26</f>
        <v>43</v>
      </c>
      <c r="S26">
        <f>L26*82/F26</f>
        <v>1711</v>
      </c>
      <c r="U26" s="10">
        <f>SUM(V26:X26)</f>
        <v>12.791487767706034</v>
      </c>
      <c r="V26">
        <f>N26/MAX(N:N)*OFF_R</f>
        <v>7.3560975609756092</v>
      </c>
      <c r="W26">
        <f>O26/MAX(O:O)*PUN_R</f>
        <v>0.48780487804878048</v>
      </c>
      <c r="X26">
        <f>SUM(Z26:AC26)</f>
        <v>4.9475853286816447</v>
      </c>
      <c r="Y26">
        <f>X26/DEF_R*10</f>
        <v>8.2459755478027414</v>
      </c>
      <c r="Z26">
        <f>(0.7*(HIT_F*DEF_R))+(P26/(MAX(P:P))*(0.3*(HIT_F*DEF_R)))</f>
        <v>1.3192039667649422</v>
      </c>
      <c r="AA26">
        <f>(0.7*(BkS_F*DEF_R))+(Q26/(MAX(Q:Q))*(0.3*(BkS_F*DEF_R)))</f>
        <v>0.71968641114982568</v>
      </c>
      <c r="AB26">
        <f>(0.7*(TkA_F*DEF_R))+(R26/(MAX(R:R))*(0.3*(TkA_F*DEF_R)))</f>
        <v>1.6864941176470587</v>
      </c>
      <c r="AC26">
        <f>(0.7*(SH_F*DEF_R))+(S26/(MAX(S:S))*(0.3*(SH_F*DEF_R)))</f>
        <v>1.2222008331198186</v>
      </c>
    </row>
    <row r="27" spans="1:29" x14ac:dyDescent="0.25">
      <c r="A27" s="9">
        <v>25</v>
      </c>
      <c r="B27" s="29" t="s">
        <v>70</v>
      </c>
      <c r="C27" s="29" t="s">
        <v>42</v>
      </c>
      <c r="D27" s="29" t="s">
        <v>322</v>
      </c>
      <c r="E27" s="29" t="s">
        <v>3</v>
      </c>
      <c r="F27">
        <v>80</v>
      </c>
      <c r="G27">
        <v>53</v>
      </c>
      <c r="H27">
        <v>36</v>
      </c>
      <c r="I27">
        <v>62</v>
      </c>
      <c r="J27">
        <v>67</v>
      </c>
      <c r="K27">
        <v>69</v>
      </c>
      <c r="L27">
        <v>5353</v>
      </c>
      <c r="M27">
        <v>1514</v>
      </c>
      <c r="N27">
        <f>G27*82/F27</f>
        <v>54.325000000000003</v>
      </c>
      <c r="O27">
        <f>H27*82/F27</f>
        <v>36.9</v>
      </c>
      <c r="P27">
        <f>I27*82/F27</f>
        <v>63.55</v>
      </c>
      <c r="Q27">
        <f>J27*82/F27</f>
        <v>68.674999999999997</v>
      </c>
      <c r="R27">
        <f>K27*82/F27</f>
        <v>70.724999999999994</v>
      </c>
      <c r="S27">
        <f>L27*82/F27</f>
        <v>5486.8249999999998</v>
      </c>
      <c r="U27" s="10">
        <f>SUM(V27:X27)</f>
        <v>12.691944757751966</v>
      </c>
      <c r="V27">
        <f>N27/MAX(N:N)*OFF_R</f>
        <v>6.8900000000000006</v>
      </c>
      <c r="W27">
        <f>O27/MAX(O:O)*PUN_R</f>
        <v>0.44999999999999996</v>
      </c>
      <c r="X27">
        <f>SUM(Z27:AC27)</f>
        <v>5.3519447577519648</v>
      </c>
      <c r="Y27">
        <f>X27/DEF_R*10</f>
        <v>8.9199079295866071</v>
      </c>
      <c r="Z27">
        <f>(0.7*(HIT_F*DEF_R))+(P27/(MAX(P:P))*(0.3*(HIT_F*DEF_R)))</f>
        <v>1.1879670329670329</v>
      </c>
      <c r="AA27">
        <f>(0.7*(BkS_F*DEF_R))+(Q27/(MAX(Q:Q))*(0.3*(BkS_F*DEF_R)))</f>
        <v>0.86689285714285702</v>
      </c>
      <c r="AB27">
        <f>(0.7*(TkA_F*DEF_R))+(R27/(MAX(R:R))*(0.3*(TkA_F*DEF_R)))</f>
        <v>1.8802429411764705</v>
      </c>
      <c r="AC27">
        <f>(0.7*(SH_F*DEF_R))+(S27/(MAX(S:S))*(0.3*(SH_F*DEF_R)))</f>
        <v>1.4168419264656047</v>
      </c>
    </row>
    <row r="28" spans="1:29" x14ac:dyDescent="0.25">
      <c r="A28" s="9">
        <v>26</v>
      </c>
      <c r="B28" s="29" t="s">
        <v>332</v>
      </c>
      <c r="C28" s="29" t="s">
        <v>38</v>
      </c>
      <c r="D28" s="29" t="s">
        <v>322</v>
      </c>
      <c r="E28" s="29" t="s">
        <v>3</v>
      </c>
      <c r="F28">
        <v>82</v>
      </c>
      <c r="G28">
        <v>61</v>
      </c>
      <c r="H28">
        <v>10</v>
      </c>
      <c r="I28">
        <v>21</v>
      </c>
      <c r="J28">
        <v>18</v>
      </c>
      <c r="K28">
        <v>68</v>
      </c>
      <c r="L28">
        <v>111</v>
      </c>
      <c r="M28">
        <v>1368</v>
      </c>
      <c r="N28">
        <f>G28*82/F28</f>
        <v>61</v>
      </c>
      <c r="O28">
        <f>H28*82/F28</f>
        <v>10</v>
      </c>
      <c r="P28">
        <f>I28*82/F28</f>
        <v>21</v>
      </c>
      <c r="Q28">
        <f>J28*82/F28</f>
        <v>18</v>
      </c>
      <c r="R28">
        <f>K28*82/F28</f>
        <v>68</v>
      </c>
      <c r="S28">
        <f>L28*82/F28</f>
        <v>111</v>
      </c>
      <c r="U28" s="10">
        <f>SUM(V28:X28)</f>
        <v>12.64714014312753</v>
      </c>
      <c r="V28">
        <f>N28/MAX(N:N)*OFF_R</f>
        <v>7.7365853658536583</v>
      </c>
      <c r="W28">
        <f>O28/MAX(O:O)*PUN_R</f>
        <v>0.12195121951219512</v>
      </c>
      <c r="X28">
        <f>SUM(Z28:AC28)</f>
        <v>4.7886035577616752</v>
      </c>
      <c r="Y28">
        <f>X28/DEF_R*10</f>
        <v>7.9810059296027926</v>
      </c>
      <c r="Z28">
        <f>(0.7*(HIT_F*DEF_R))+(P28/(MAX(P:P))*(0.3*(HIT_F*DEF_R)))</f>
        <v>1.0955909943714821</v>
      </c>
      <c r="AA28">
        <f>(0.7*(BkS_F*DEF_R))+(Q28/(MAX(Q:Q))*(0.3*(BkS_F*DEF_R)))</f>
        <v>0.69209059233449466</v>
      </c>
      <c r="AB28">
        <f>(0.7*(TkA_F*DEF_R))+(R28/(MAX(R:R))*(0.3*(TkA_F*DEF_R)))</f>
        <v>1.8612</v>
      </c>
      <c r="AC28">
        <f>(0.7*(SH_F*DEF_R))+(S28/(MAX(S:S))*(0.3*(SH_F*DEF_R)))</f>
        <v>1.1397219710556983</v>
      </c>
    </row>
    <row r="29" spans="1:29" x14ac:dyDescent="0.25">
      <c r="A29" s="9">
        <v>27</v>
      </c>
      <c r="B29" s="29" t="s">
        <v>135</v>
      </c>
      <c r="C29" s="29" t="s">
        <v>33</v>
      </c>
      <c r="D29" s="29" t="s">
        <v>322</v>
      </c>
      <c r="E29" s="29" t="s">
        <v>3</v>
      </c>
      <c r="F29">
        <v>65</v>
      </c>
      <c r="G29">
        <v>46</v>
      </c>
      <c r="H29">
        <v>14</v>
      </c>
      <c r="I29">
        <v>32</v>
      </c>
      <c r="J29">
        <v>29</v>
      </c>
      <c r="K29">
        <v>31</v>
      </c>
      <c r="L29">
        <v>5547</v>
      </c>
      <c r="M29">
        <v>1229</v>
      </c>
      <c r="N29">
        <f>G29*82/F29</f>
        <v>58.030769230769231</v>
      </c>
      <c r="O29">
        <f>H29*82/F29</f>
        <v>17.661538461538463</v>
      </c>
      <c r="P29">
        <f>I29*82/F29</f>
        <v>40.369230769230768</v>
      </c>
      <c r="Q29">
        <f>J29*82/F29</f>
        <v>36.584615384615383</v>
      </c>
      <c r="R29">
        <f>K29*82/F29</f>
        <v>39.107692307692311</v>
      </c>
      <c r="S29">
        <f>L29*82/F29</f>
        <v>6997.7538461538461</v>
      </c>
      <c r="U29" s="10">
        <f>SUM(V29:X29)</f>
        <v>12.623246996315821</v>
      </c>
      <c r="V29">
        <f>N29/MAX(N:N)*OFF_R</f>
        <v>7.3599999999999994</v>
      </c>
      <c r="W29">
        <f>O29/MAX(O:O)*PUN_R</f>
        <v>0.2153846153846154</v>
      </c>
      <c r="X29">
        <f>SUM(Z29:AC29)</f>
        <v>5.0478623809312051</v>
      </c>
      <c r="Y29">
        <f>X29/DEF_R*10</f>
        <v>8.4131039682186746</v>
      </c>
      <c r="Z29">
        <f>(0.7*(HIT_F*DEF_R))+(P29/(MAX(P:P))*(0.3*(HIT_F*DEF_R)))</f>
        <v>1.1376415891800504</v>
      </c>
      <c r="AA29">
        <f>(0.7*(BkS_F*DEF_R))+(Q29/(MAX(Q:Q))*(0.3*(BkS_F*DEF_R)))</f>
        <v>0.75619780219780208</v>
      </c>
      <c r="AB29">
        <f>(0.7*(TkA_F*DEF_R))+(R29/(MAX(R:R))*(0.3*(TkA_F*DEF_R)))</f>
        <v>1.6592937556561085</v>
      </c>
      <c r="AC29">
        <f>(0.7*(SH_F*DEF_R))+(S29/(MAX(S:S))*(0.3*(SH_F*DEF_R)))</f>
        <v>1.4947292338972447</v>
      </c>
    </row>
    <row r="30" spans="1:29" x14ac:dyDescent="0.25">
      <c r="A30" s="9">
        <v>28</v>
      </c>
      <c r="B30" s="29" t="s">
        <v>60</v>
      </c>
      <c r="C30" s="29" t="s">
        <v>31</v>
      </c>
      <c r="D30" s="29" t="s">
        <v>322</v>
      </c>
      <c r="E30" s="29" t="s">
        <v>3</v>
      </c>
      <c r="F30">
        <v>81</v>
      </c>
      <c r="G30">
        <v>59</v>
      </c>
      <c r="H30">
        <v>21</v>
      </c>
      <c r="I30">
        <v>46</v>
      </c>
      <c r="J30">
        <v>30</v>
      </c>
      <c r="K30">
        <v>38</v>
      </c>
      <c r="L30">
        <v>132</v>
      </c>
      <c r="M30">
        <v>1302</v>
      </c>
      <c r="N30">
        <f>G30*82/F30</f>
        <v>59.728395061728392</v>
      </c>
      <c r="O30">
        <f>H30*82/F30</f>
        <v>21.25925925925926</v>
      </c>
      <c r="P30">
        <f>I30*82/F30</f>
        <v>46.567901234567898</v>
      </c>
      <c r="Q30">
        <f>J30*82/F30</f>
        <v>30.37037037037037</v>
      </c>
      <c r="R30">
        <f>K30*82/F30</f>
        <v>38.469135802469133</v>
      </c>
      <c r="S30">
        <f>L30*82/F30</f>
        <v>133.62962962962962</v>
      </c>
      <c r="U30" s="10">
        <f>SUM(V30:X30)</f>
        <v>12.516148592013081</v>
      </c>
      <c r="V30">
        <f>N30/MAX(N:N)*OFF_R</f>
        <v>7.5753086419753082</v>
      </c>
      <c r="W30">
        <f>O30/MAX(O:O)*PUN_R</f>
        <v>0.25925925925925924</v>
      </c>
      <c r="X30">
        <f>SUM(Z30:AC30)</f>
        <v>4.6815806907785138</v>
      </c>
      <c r="Y30">
        <f>X30/DEF_R*10</f>
        <v>7.8026344846308557</v>
      </c>
      <c r="Z30">
        <f>(0.7*(HIT_F*DEF_R))+(P30/(MAX(P:P))*(0.3*(HIT_F*DEF_R)))</f>
        <v>1.151098901098901</v>
      </c>
      <c r="AA30">
        <f>(0.7*(BkS_F*DEF_R))+(Q30/(MAX(Q:Q))*(0.3*(BkS_F*DEF_R)))</f>
        <v>0.73476190476190462</v>
      </c>
      <c r="AB30">
        <f>(0.7*(TkA_F*DEF_R))+(R30/(MAX(R:R))*(0.3*(TkA_F*DEF_R)))</f>
        <v>1.6548313725490194</v>
      </c>
      <c r="AC30">
        <f>(0.7*(SH_F*DEF_R))+(S30/(MAX(S:S))*(0.3*(SH_F*DEF_R)))</f>
        <v>1.1408885123686885</v>
      </c>
    </row>
    <row r="31" spans="1:29" x14ac:dyDescent="0.25">
      <c r="A31" s="9">
        <v>29</v>
      </c>
      <c r="B31" s="29" t="s">
        <v>66</v>
      </c>
      <c r="C31" s="29" t="s">
        <v>36</v>
      </c>
      <c r="D31" s="29" t="s">
        <v>322</v>
      </c>
      <c r="E31" s="29" t="s">
        <v>3</v>
      </c>
      <c r="F31">
        <v>75</v>
      </c>
      <c r="G31">
        <v>46</v>
      </c>
      <c r="H31">
        <v>57</v>
      </c>
      <c r="I31">
        <v>129</v>
      </c>
      <c r="J31">
        <v>54</v>
      </c>
      <c r="K31">
        <v>38</v>
      </c>
      <c r="L31">
        <v>3858</v>
      </c>
      <c r="M31">
        <v>1357</v>
      </c>
      <c r="N31">
        <f>G31*82/F31</f>
        <v>50.293333333333337</v>
      </c>
      <c r="O31">
        <f>H31*82/F31</f>
        <v>62.32</v>
      </c>
      <c r="P31">
        <f>I31*82/F31</f>
        <v>141.04</v>
      </c>
      <c r="Q31">
        <f>J31*82/F31</f>
        <v>59.04</v>
      </c>
      <c r="R31">
        <f>K31*82/F31</f>
        <v>41.546666666666667</v>
      </c>
      <c r="S31">
        <f>L31*82/F31</f>
        <v>4218.08</v>
      </c>
      <c r="U31" s="10">
        <f>SUM(V31:X31)</f>
        <v>12.356298518134192</v>
      </c>
      <c r="V31">
        <f>N31/MAX(N:N)*OFF_R</f>
        <v>6.3786666666666667</v>
      </c>
      <c r="W31">
        <f>O31/MAX(O:O)*PUN_R</f>
        <v>0.76</v>
      </c>
      <c r="X31">
        <f>SUM(Z31:AC31)</f>
        <v>5.2176318514675266</v>
      </c>
      <c r="Y31">
        <f>X31/DEF_R*10</f>
        <v>8.6960530857792104</v>
      </c>
      <c r="Z31">
        <f>(0.7*(HIT_F*DEF_R))+(P31/(MAX(P:P))*(0.3*(HIT_F*DEF_R)))</f>
        <v>1.3561978021978021</v>
      </c>
      <c r="AA31">
        <f>(0.7*(BkS_F*DEF_R))+(Q31/(MAX(Q:Q))*(0.3*(BkS_F*DEF_R)))</f>
        <v>0.83365714285714276</v>
      </c>
      <c r="AB31">
        <f>(0.7*(TkA_F*DEF_R))+(R31/(MAX(R:R))*(0.3*(TkA_F*DEF_R)))</f>
        <v>1.6763378823529411</v>
      </c>
      <c r="AC31">
        <f>(0.7*(SH_F*DEF_R))+(S31/(MAX(S:S))*(0.3*(SH_F*DEF_R)))</f>
        <v>1.3514390240596406</v>
      </c>
    </row>
    <row r="32" spans="1:29" x14ac:dyDescent="0.25">
      <c r="A32" s="9">
        <v>30</v>
      </c>
      <c r="B32" s="29" t="s">
        <v>64</v>
      </c>
      <c r="C32" s="29" t="s">
        <v>36</v>
      </c>
      <c r="D32" s="29" t="s">
        <v>322</v>
      </c>
      <c r="E32" s="29" t="s">
        <v>3</v>
      </c>
      <c r="F32">
        <v>74</v>
      </c>
      <c r="G32">
        <v>47</v>
      </c>
      <c r="H32">
        <v>31</v>
      </c>
      <c r="I32">
        <v>124</v>
      </c>
      <c r="J32">
        <v>54</v>
      </c>
      <c r="K32">
        <v>51</v>
      </c>
      <c r="L32">
        <v>3487</v>
      </c>
      <c r="M32">
        <v>1362</v>
      </c>
      <c r="N32">
        <f>G32*82/F32</f>
        <v>52.081081081081081</v>
      </c>
      <c r="O32">
        <f>H32*82/F32</f>
        <v>34.351351351351354</v>
      </c>
      <c r="P32">
        <f>I32*82/F32</f>
        <v>137.40540540540542</v>
      </c>
      <c r="Q32">
        <f>J32*82/F32</f>
        <v>59.837837837837839</v>
      </c>
      <c r="R32">
        <f>K32*82/F32</f>
        <v>56.513513513513516</v>
      </c>
      <c r="S32">
        <f>L32*82/F32</f>
        <v>3863.9729729729729</v>
      </c>
      <c r="U32" s="10">
        <f>SUM(V32:X32)</f>
        <v>12.323155477431248</v>
      </c>
      <c r="V32">
        <f>N32/MAX(N:N)*OFF_R</f>
        <v>6.6054054054054054</v>
      </c>
      <c r="W32">
        <f>O32/MAX(O:O)*PUN_R</f>
        <v>0.41891891891891897</v>
      </c>
      <c r="X32">
        <f>SUM(Z32:AC32)</f>
        <v>5.2988311531069234</v>
      </c>
      <c r="Y32">
        <f>X32/DEF_R*10</f>
        <v>8.8313852551782048</v>
      </c>
      <c r="Z32">
        <f>(0.7*(HIT_F*DEF_R))+(P32/(MAX(P:P))*(0.3*(HIT_F*DEF_R)))</f>
        <v>1.3483070983070982</v>
      </c>
      <c r="AA32">
        <f>(0.7*(BkS_F*DEF_R))+(Q32/(MAX(Q:Q))*(0.3*(BkS_F*DEF_R)))</f>
        <v>0.83640926640926627</v>
      </c>
      <c r="AB32">
        <f>(0.7*(TkA_F*DEF_R))+(R32/(MAX(R:R))*(0.3*(TkA_F*DEF_R)))</f>
        <v>1.7809297297297295</v>
      </c>
      <c r="AC32">
        <f>(0.7*(SH_F*DEF_R))+(S32/(MAX(S:S))*(0.3*(SH_F*DEF_R)))</f>
        <v>1.3331850586608294</v>
      </c>
    </row>
    <row r="33" spans="1:29" x14ac:dyDescent="0.25">
      <c r="A33" s="9">
        <v>31</v>
      </c>
      <c r="B33" s="29" t="s">
        <v>138</v>
      </c>
      <c r="C33" s="29" t="s">
        <v>42</v>
      </c>
      <c r="D33" s="29" t="s">
        <v>322</v>
      </c>
      <c r="E33" s="29" t="s">
        <v>3</v>
      </c>
      <c r="F33">
        <v>82</v>
      </c>
      <c r="G33">
        <v>54</v>
      </c>
      <c r="H33">
        <v>34</v>
      </c>
      <c r="I33">
        <v>90</v>
      </c>
      <c r="J33">
        <v>41</v>
      </c>
      <c r="K33">
        <v>42</v>
      </c>
      <c r="L33">
        <v>1215</v>
      </c>
      <c r="M33">
        <v>1325</v>
      </c>
      <c r="N33">
        <f>G33*82/F33</f>
        <v>54</v>
      </c>
      <c r="O33">
        <f>H33*82/F33</f>
        <v>34</v>
      </c>
      <c r="P33">
        <f>I33*82/F33</f>
        <v>90</v>
      </c>
      <c r="Q33">
        <f>J33*82/F33</f>
        <v>41</v>
      </c>
      <c r="R33">
        <f>K33*82/F33</f>
        <v>42</v>
      </c>
      <c r="S33">
        <f>L33*82/F33</f>
        <v>1215</v>
      </c>
      <c r="U33" s="10">
        <f>SUM(V33:X33)</f>
        <v>12.156371449685576</v>
      </c>
      <c r="V33">
        <f>N33/MAX(N:N)*OFF_R</f>
        <v>6.8487804878048788</v>
      </c>
      <c r="W33">
        <f>O33/MAX(O:O)*PUN_R</f>
        <v>0.41463414634146339</v>
      </c>
      <c r="X33">
        <f>SUM(Z33:AC33)</f>
        <v>4.8929568155392342</v>
      </c>
      <c r="Y33">
        <f>X33/DEF_R*10</f>
        <v>8.1549280258987231</v>
      </c>
      <c r="Z33">
        <f>(0.7*(HIT_F*DEF_R))+(P33/(MAX(P:P))*(0.3*(HIT_F*DEF_R)))</f>
        <v>1.2453899758777807</v>
      </c>
      <c r="AA33">
        <f>(0.7*(BkS_F*DEF_R))+(Q33/(MAX(Q:Q))*(0.3*(BkS_F*DEF_R)))</f>
        <v>0.77142857142857135</v>
      </c>
      <c r="AB33">
        <f>(0.7*(TkA_F*DEF_R))+(R33/(MAX(R:R))*(0.3*(TkA_F*DEF_R)))</f>
        <v>1.6795058823529412</v>
      </c>
      <c r="AC33">
        <f>(0.7*(SH_F*DEF_R))+(S33/(MAX(S:S))*(0.3*(SH_F*DEF_R)))</f>
        <v>1.1966323858799415</v>
      </c>
    </row>
    <row r="34" spans="1:29" x14ac:dyDescent="0.25">
      <c r="A34" s="9">
        <v>32</v>
      </c>
      <c r="B34" s="29" t="s">
        <v>49</v>
      </c>
      <c r="C34" s="29" t="s">
        <v>38</v>
      </c>
      <c r="D34" s="29" t="s">
        <v>322</v>
      </c>
      <c r="E34" s="29" t="s">
        <v>3</v>
      </c>
      <c r="F34">
        <v>57</v>
      </c>
      <c r="G34">
        <v>33</v>
      </c>
      <c r="H34">
        <v>53</v>
      </c>
      <c r="I34">
        <v>137</v>
      </c>
      <c r="J34">
        <v>25</v>
      </c>
      <c r="K34">
        <v>31</v>
      </c>
      <c r="L34">
        <v>651</v>
      </c>
      <c r="M34">
        <v>878</v>
      </c>
      <c r="N34">
        <f>G34*82/F34</f>
        <v>47.473684210526315</v>
      </c>
      <c r="O34">
        <f>H34*82/F34</f>
        <v>76.245614035087726</v>
      </c>
      <c r="P34">
        <f>I34*82/F34</f>
        <v>197.08771929824562</v>
      </c>
      <c r="Q34">
        <f>J34*82/F34</f>
        <v>35.964912280701753</v>
      </c>
      <c r="R34">
        <f>K34*82/F34</f>
        <v>44.596491228070178</v>
      </c>
      <c r="S34">
        <f>L34*82/F34</f>
        <v>936.52631578947364</v>
      </c>
      <c r="U34" s="10">
        <f>SUM(V34:X34)</f>
        <v>12.062742768636463</v>
      </c>
      <c r="V34">
        <f>N34/MAX(N:N)*OFF_R</f>
        <v>6.0210526315789474</v>
      </c>
      <c r="W34">
        <f>O34/MAX(O:O)*PUN_R</f>
        <v>0.92982456140350889</v>
      </c>
      <c r="X34">
        <f>SUM(Z34:AC34)</f>
        <v>5.111865575654007</v>
      </c>
      <c r="Y34">
        <f>X34/DEF_R*10</f>
        <v>8.5197759594233453</v>
      </c>
      <c r="Z34">
        <f>(0.7*(HIT_F*DEF_R))+(P34/(MAX(P:P))*(0.3*(HIT_F*DEF_R)))</f>
        <v>1.4778773857721224</v>
      </c>
      <c r="AA34">
        <f>(0.7*(BkS_F*DEF_R))+(Q34/(MAX(Q:Q))*(0.3*(BkS_F*DEF_R)))</f>
        <v>0.75406015037593976</v>
      </c>
      <c r="AB34">
        <f>(0.7*(TkA_F*DEF_R))+(R34/(MAX(R:R))*(0.3*(TkA_F*DEF_R)))</f>
        <v>1.697650773993808</v>
      </c>
      <c r="AC34">
        <f>(0.7*(SH_F*DEF_R))+(S34/(MAX(S:S))*(0.3*(SH_F*DEF_R)))</f>
        <v>1.1822772655121367</v>
      </c>
    </row>
    <row r="35" spans="1:29" x14ac:dyDescent="0.25">
      <c r="A35" s="9">
        <v>33</v>
      </c>
      <c r="B35" s="29" t="s">
        <v>153</v>
      </c>
      <c r="C35" s="29" t="s">
        <v>42</v>
      </c>
      <c r="D35" s="29" t="s">
        <v>322</v>
      </c>
      <c r="E35" s="29" t="s">
        <v>3</v>
      </c>
      <c r="F35">
        <v>81</v>
      </c>
      <c r="G35">
        <v>50</v>
      </c>
      <c r="H35">
        <v>24</v>
      </c>
      <c r="I35">
        <v>48</v>
      </c>
      <c r="J35">
        <v>47</v>
      </c>
      <c r="K35">
        <v>39</v>
      </c>
      <c r="L35">
        <v>7334</v>
      </c>
      <c r="M35">
        <v>1376</v>
      </c>
      <c r="N35">
        <f>G35*82/F35</f>
        <v>50.617283950617285</v>
      </c>
      <c r="O35">
        <f>H35*82/F35</f>
        <v>24.296296296296298</v>
      </c>
      <c r="P35">
        <f>I35*82/F35</f>
        <v>48.592592592592595</v>
      </c>
      <c r="Q35">
        <f>J35*82/F35</f>
        <v>47.580246913580247</v>
      </c>
      <c r="R35">
        <f>K35*82/F35</f>
        <v>39.481481481481481</v>
      </c>
      <c r="S35">
        <f>L35*82/F35</f>
        <v>7424.5432098765432</v>
      </c>
      <c r="U35" s="10">
        <f>SUM(V35:X35)</f>
        <v>11.844306676750799</v>
      </c>
      <c r="V35">
        <f>N35/MAX(N:N)*OFF_R</f>
        <v>6.4197530864197532</v>
      </c>
      <c r="W35">
        <f>O35/MAX(O:O)*PUN_R</f>
        <v>0.29629629629629634</v>
      </c>
      <c r="X35">
        <f>SUM(Z35:AC35)</f>
        <v>5.1282572940347491</v>
      </c>
      <c r="Y35">
        <f>X35/DEF_R*10</f>
        <v>8.5470954900579148</v>
      </c>
      <c r="Z35">
        <f>(0.7*(HIT_F*DEF_R))+(P35/(MAX(P:P))*(0.3*(HIT_F*DEF_R)))</f>
        <v>1.1554945054945054</v>
      </c>
      <c r="AA35">
        <f>(0.7*(BkS_F*DEF_R))+(Q35/(MAX(Q:Q))*(0.3*(BkS_F*DEF_R)))</f>
        <v>0.79412698412698401</v>
      </c>
      <c r="AB35">
        <f>(0.7*(TkA_F*DEF_R))+(R35/(MAX(R:R))*(0.3*(TkA_F*DEF_R)))</f>
        <v>1.6619058823529411</v>
      </c>
      <c r="AC35">
        <f>(0.7*(SH_F*DEF_R))+(S35/(MAX(S:S))*(0.3*(SH_F*DEF_R)))</f>
        <v>1.5167299220603183</v>
      </c>
    </row>
    <row r="36" spans="1:29" x14ac:dyDescent="0.25">
      <c r="A36" s="9">
        <v>34</v>
      </c>
      <c r="B36" s="29" t="s">
        <v>169</v>
      </c>
      <c r="C36" s="29" t="s">
        <v>33</v>
      </c>
      <c r="D36" s="29" t="s">
        <v>322</v>
      </c>
      <c r="E36" s="29" t="s">
        <v>3</v>
      </c>
      <c r="F36">
        <v>76</v>
      </c>
      <c r="G36">
        <v>46</v>
      </c>
      <c r="H36">
        <v>20</v>
      </c>
      <c r="I36">
        <v>53</v>
      </c>
      <c r="J36">
        <v>58</v>
      </c>
      <c r="K36">
        <v>34</v>
      </c>
      <c r="L36">
        <v>5611</v>
      </c>
      <c r="M36">
        <v>1421</v>
      </c>
      <c r="N36">
        <f>G36*82/F36</f>
        <v>49.631578947368418</v>
      </c>
      <c r="O36">
        <f>H36*82/F36</f>
        <v>21.578947368421051</v>
      </c>
      <c r="P36">
        <f>I36*82/F36</f>
        <v>57.184210526315788</v>
      </c>
      <c r="Q36">
        <f>J36*82/F36</f>
        <v>62.578947368421055</v>
      </c>
      <c r="R36">
        <f>K36*82/F36</f>
        <v>36.684210526315788</v>
      </c>
      <c r="S36">
        <f>L36*82/F36</f>
        <v>6053.9736842105267</v>
      </c>
      <c r="U36" s="10">
        <f>SUM(V36:X36)</f>
        <v>11.666342236733819</v>
      </c>
      <c r="V36">
        <f>N36/MAX(N:N)*OFF_R</f>
        <v>6.2947368421052623</v>
      </c>
      <c r="W36">
        <f>O36/MAX(O:O)*PUN_R</f>
        <v>0.26315789473684209</v>
      </c>
      <c r="X36">
        <f>SUM(Z36:AC36)</f>
        <v>5.1084474998917146</v>
      </c>
      <c r="Y36">
        <f>X36/DEF_R*10</f>
        <v>8.5140791664861908</v>
      </c>
      <c r="Z36">
        <f>(0.7*(HIT_F*DEF_R))+(P36/(MAX(P:P))*(0.3*(HIT_F*DEF_R)))</f>
        <v>1.1741469057258529</v>
      </c>
      <c r="AA36">
        <f>(0.7*(BkS_F*DEF_R))+(Q36/(MAX(Q:Q))*(0.3*(BkS_F*DEF_R)))</f>
        <v>0.84586466165413521</v>
      </c>
      <c r="AB36">
        <f>(0.7*(TkA_F*DEF_R))+(R36/(MAX(R:R))*(0.3*(TkA_F*DEF_R)))</f>
        <v>1.642357894736842</v>
      </c>
      <c r="AC36">
        <f>(0.7*(SH_F*DEF_R))+(S36/(MAX(S:S))*(0.3*(SH_F*DEF_R)))</f>
        <v>1.4460780377748845</v>
      </c>
    </row>
    <row r="37" spans="1:29" x14ac:dyDescent="0.25">
      <c r="A37" s="9">
        <v>35</v>
      </c>
      <c r="B37" s="29" t="s">
        <v>75</v>
      </c>
      <c r="C37" s="29" t="s">
        <v>33</v>
      </c>
      <c r="D37" s="29" t="s">
        <v>322</v>
      </c>
      <c r="E37" s="29" t="s">
        <v>3</v>
      </c>
      <c r="F37">
        <v>71</v>
      </c>
      <c r="G37">
        <v>44</v>
      </c>
      <c r="H37">
        <v>24</v>
      </c>
      <c r="I37">
        <v>44</v>
      </c>
      <c r="J37">
        <v>30</v>
      </c>
      <c r="K37">
        <v>49</v>
      </c>
      <c r="L37">
        <v>135</v>
      </c>
      <c r="M37">
        <v>1219</v>
      </c>
      <c r="N37">
        <f>G37*82/F37</f>
        <v>50.816901408450704</v>
      </c>
      <c r="O37">
        <f>H37*82/F37</f>
        <v>27.718309859154928</v>
      </c>
      <c r="P37">
        <f>I37*82/F37</f>
        <v>50.816901408450704</v>
      </c>
      <c r="Q37">
        <f>J37*82/F37</f>
        <v>34.647887323943664</v>
      </c>
      <c r="R37">
        <f>K37*82/F37</f>
        <v>56.591549295774648</v>
      </c>
      <c r="S37">
        <f>L37*82/F37</f>
        <v>155.91549295774647</v>
      </c>
      <c r="U37" s="10">
        <f>SUM(V37:X37)</f>
        <v>11.61645156841341</v>
      </c>
      <c r="V37">
        <f>N37/MAX(N:N)*OFF_R</f>
        <v>6.4450704225352116</v>
      </c>
      <c r="W37">
        <f>O37/MAX(O:O)*PUN_R</f>
        <v>0.3380281690140845</v>
      </c>
      <c r="X37">
        <f>SUM(Z37:AC37)</f>
        <v>4.8333529768641146</v>
      </c>
      <c r="Y37">
        <f>X37/DEF_R*10</f>
        <v>8.0555882947735249</v>
      </c>
      <c r="Z37">
        <f>(0.7*(HIT_F*DEF_R))+(P37/(MAX(P:P))*(0.3*(HIT_F*DEF_R)))</f>
        <v>1.1603234793375636</v>
      </c>
      <c r="AA37">
        <f>(0.7*(BkS_F*DEF_R))+(Q37/(MAX(Q:Q))*(0.3*(BkS_F*DEF_R)))</f>
        <v>0.74951710261569404</v>
      </c>
      <c r="AB37">
        <f>(0.7*(TkA_F*DEF_R))+(R37/(MAX(R:R))*(0.3*(TkA_F*DEF_R)))</f>
        <v>1.781475062137531</v>
      </c>
      <c r="AC37">
        <f>(0.7*(SH_F*DEF_R))+(S37/(MAX(S:S))*(0.3*(SH_F*DEF_R)))</f>
        <v>1.1420373327733258</v>
      </c>
    </row>
    <row r="38" spans="1:29" x14ac:dyDescent="0.25">
      <c r="A38" s="9">
        <v>36</v>
      </c>
      <c r="B38" s="29" t="s">
        <v>347</v>
      </c>
      <c r="C38" s="29" t="s">
        <v>36</v>
      </c>
      <c r="D38" s="29" t="s">
        <v>322</v>
      </c>
      <c r="E38" s="29" t="s">
        <v>3</v>
      </c>
      <c r="F38">
        <v>81</v>
      </c>
      <c r="G38">
        <v>47</v>
      </c>
      <c r="H38">
        <v>46</v>
      </c>
      <c r="I38">
        <v>97</v>
      </c>
      <c r="J38">
        <v>53</v>
      </c>
      <c r="K38">
        <v>31</v>
      </c>
      <c r="L38">
        <v>39</v>
      </c>
      <c r="M38">
        <v>1207</v>
      </c>
      <c r="N38">
        <f>G38*82/F38</f>
        <v>47.580246913580247</v>
      </c>
      <c r="O38">
        <f>H38*82/F38</f>
        <v>46.567901234567898</v>
      </c>
      <c r="P38">
        <f>I38*82/F38</f>
        <v>98.197530864197532</v>
      </c>
      <c r="Q38">
        <f>J38*82/F38</f>
        <v>53.654320987654323</v>
      </c>
      <c r="R38">
        <f>K38*82/F38</f>
        <v>31.382716049382715</v>
      </c>
      <c r="S38">
        <f>L38*82/F38</f>
        <v>39.481481481481481</v>
      </c>
      <c r="U38" s="10">
        <f>SUM(V38:X38)</f>
        <v>11.422080360280965</v>
      </c>
      <c r="V38">
        <f>N38/MAX(N:N)*OFF_R</f>
        <v>6.0345679012345679</v>
      </c>
      <c r="W38">
        <f>O38/MAX(O:O)*PUN_R</f>
        <v>0.5679012345679012</v>
      </c>
      <c r="X38">
        <f>SUM(Z38:AC38)</f>
        <v>4.8196112244784954</v>
      </c>
      <c r="Y38">
        <f>X38/DEF_R*10</f>
        <v>8.0326853741308248</v>
      </c>
      <c r="Z38">
        <f>(0.7*(HIT_F*DEF_R))+(P38/(MAX(P:P))*(0.3*(HIT_F*DEF_R)))</f>
        <v>1.2631868131868129</v>
      </c>
      <c r="AA38">
        <f>(0.7*(BkS_F*DEF_R))+(Q38/(MAX(Q:Q))*(0.3*(BkS_F*DEF_R)))</f>
        <v>0.81507936507936496</v>
      </c>
      <c r="AB38">
        <f>(0.7*(TkA_F*DEF_R))+(R38/(MAX(R:R))*(0.3*(TkA_F*DEF_R)))</f>
        <v>1.6053098039215685</v>
      </c>
      <c r="AC38">
        <f>(0.7*(SH_F*DEF_R))+(S38/(MAX(S:S))*(0.3*(SH_F*DEF_R)))</f>
        <v>1.1360352422907487</v>
      </c>
    </row>
    <row r="39" spans="1:29" x14ac:dyDescent="0.25">
      <c r="A39" s="9">
        <v>37</v>
      </c>
      <c r="B39" s="29" t="s">
        <v>235</v>
      </c>
      <c r="C39" s="29" t="s">
        <v>42</v>
      </c>
      <c r="D39" s="29" t="s">
        <v>322</v>
      </c>
      <c r="E39" s="29" t="s">
        <v>3</v>
      </c>
      <c r="F39">
        <v>82</v>
      </c>
      <c r="G39">
        <v>50</v>
      </c>
      <c r="H39">
        <v>26</v>
      </c>
      <c r="I39">
        <v>48</v>
      </c>
      <c r="J39">
        <v>42</v>
      </c>
      <c r="K39">
        <v>29</v>
      </c>
      <c r="L39">
        <v>56</v>
      </c>
      <c r="M39">
        <v>1402</v>
      </c>
      <c r="N39">
        <f>G39*82/F39</f>
        <v>50</v>
      </c>
      <c r="O39">
        <f>H39*82/F39</f>
        <v>26</v>
      </c>
      <c r="P39">
        <f>I39*82/F39</f>
        <v>48</v>
      </c>
      <c r="Q39">
        <f>J39*82/F39</f>
        <v>42</v>
      </c>
      <c r="R39">
        <f>K39*82/F39</f>
        <v>29</v>
      </c>
      <c r="S39">
        <f>L39*82/F39</f>
        <v>56</v>
      </c>
      <c r="U39" s="10">
        <f>SUM(V39:X39)</f>
        <v>11.313168204982814</v>
      </c>
      <c r="V39">
        <f>N39/MAX(N:N)*OFF_R</f>
        <v>6.3414634146341466</v>
      </c>
      <c r="W39">
        <f>O39/MAX(O:O)*PUN_R</f>
        <v>0.31707317073170732</v>
      </c>
      <c r="X39">
        <f>SUM(Z39:AC39)</f>
        <v>4.6546316196169597</v>
      </c>
      <c r="Y39">
        <f>X39/DEF_R*10</f>
        <v>7.7577193660282662</v>
      </c>
      <c r="Z39">
        <f>(0.7*(HIT_F*DEF_R))+(P39/(MAX(P:P))*(0.3*(HIT_F*DEF_R)))</f>
        <v>1.1542079871348163</v>
      </c>
      <c r="AA39">
        <f>(0.7*(BkS_F*DEF_R))+(Q39/(MAX(Q:Q))*(0.3*(BkS_F*DEF_R)))</f>
        <v>0.77487804878048772</v>
      </c>
      <c r="AB39">
        <f>(0.7*(TkA_F*DEF_R))+(R39/(MAX(R:R))*(0.3*(TkA_F*DEF_R)))</f>
        <v>1.5886588235294117</v>
      </c>
      <c r="AC39">
        <f>(0.7*(SH_F*DEF_R))+(S39/(MAX(S:S))*(0.3*(SH_F*DEF_R)))</f>
        <v>1.1368867601722441</v>
      </c>
    </row>
    <row r="40" spans="1:29" x14ac:dyDescent="0.25">
      <c r="A40" s="9">
        <v>38</v>
      </c>
      <c r="B40" s="29" t="s">
        <v>336</v>
      </c>
      <c r="C40" s="29" t="s">
        <v>36</v>
      </c>
      <c r="D40" s="29" t="s">
        <v>322</v>
      </c>
      <c r="E40" s="29" t="s">
        <v>3</v>
      </c>
      <c r="F40">
        <v>82</v>
      </c>
      <c r="G40">
        <v>52</v>
      </c>
      <c r="H40">
        <v>6</v>
      </c>
      <c r="I40">
        <v>40</v>
      </c>
      <c r="J40">
        <v>25</v>
      </c>
      <c r="K40">
        <v>33</v>
      </c>
      <c r="L40">
        <v>713</v>
      </c>
      <c r="M40">
        <v>1214</v>
      </c>
      <c r="N40">
        <f>G40*82/F40</f>
        <v>52</v>
      </c>
      <c r="O40">
        <f>H40*82/F40</f>
        <v>6</v>
      </c>
      <c r="P40">
        <f>I40*82/F40</f>
        <v>40</v>
      </c>
      <c r="Q40">
        <f>J40*82/F40</f>
        <v>25</v>
      </c>
      <c r="R40">
        <f>K40*82/F40</f>
        <v>33</v>
      </c>
      <c r="S40">
        <f>L40*82/F40</f>
        <v>713</v>
      </c>
      <c r="U40" s="10">
        <f>SUM(V40:X40)</f>
        <v>11.308736013616958</v>
      </c>
      <c r="V40">
        <f>N40/MAX(N:N)*OFF_R</f>
        <v>6.5951219512195127</v>
      </c>
      <c r="W40">
        <f>O40/MAX(O:O)*PUN_R</f>
        <v>7.3170731707317069E-2</v>
      </c>
      <c r="X40">
        <f>SUM(Z40:AC40)</f>
        <v>4.6404433306901289</v>
      </c>
      <c r="Y40">
        <f>X40/DEF_R*10</f>
        <v>7.7340722178168821</v>
      </c>
      <c r="Z40">
        <f>(0.7*(HIT_F*DEF_R))+(P40/(MAX(P:P))*(0.3*(HIT_F*DEF_R)))</f>
        <v>1.1368399892790135</v>
      </c>
      <c r="AA40">
        <f>(0.7*(BkS_F*DEF_R))+(Q40/(MAX(Q:Q))*(0.3*(BkS_F*DEF_R)))</f>
        <v>0.71623693379790931</v>
      </c>
      <c r="AB40">
        <f>(0.7*(TkA_F*DEF_R))+(R40/(MAX(R:R))*(0.3*(TkA_F*DEF_R)))</f>
        <v>1.6166117647058822</v>
      </c>
      <c r="AC40">
        <f>(0.7*(SH_F*DEF_R))+(S40/(MAX(S:S))*(0.3*(SH_F*DEF_R)))</f>
        <v>1.1707546429073237</v>
      </c>
    </row>
    <row r="41" spans="1:29" x14ac:dyDescent="0.25">
      <c r="A41" s="9">
        <v>39</v>
      </c>
      <c r="B41" s="29" t="s">
        <v>155</v>
      </c>
      <c r="C41" s="29" t="s">
        <v>38</v>
      </c>
      <c r="D41" s="29" t="s">
        <v>322</v>
      </c>
      <c r="E41" s="29" t="s">
        <v>3</v>
      </c>
      <c r="F41">
        <v>66</v>
      </c>
      <c r="G41">
        <v>37</v>
      </c>
      <c r="H41">
        <v>18</v>
      </c>
      <c r="I41">
        <v>76</v>
      </c>
      <c r="J41">
        <v>63</v>
      </c>
      <c r="K41">
        <v>29</v>
      </c>
      <c r="L41">
        <v>4036</v>
      </c>
      <c r="M41">
        <v>1091</v>
      </c>
      <c r="N41">
        <f>G41*82/F41</f>
        <v>45.969696969696969</v>
      </c>
      <c r="O41">
        <f>H41*82/F41</f>
        <v>22.363636363636363</v>
      </c>
      <c r="P41">
        <f>I41*82/F41</f>
        <v>94.424242424242422</v>
      </c>
      <c r="Q41">
        <f>J41*82/F41</f>
        <v>78.272727272727266</v>
      </c>
      <c r="R41">
        <f>K41*82/F41</f>
        <v>36.030303030303031</v>
      </c>
      <c r="S41">
        <f>L41*82/F41</f>
        <v>5014.424242424242</v>
      </c>
      <c r="U41" s="10">
        <f>SUM(V41:X41)</f>
        <v>11.288303546708107</v>
      </c>
      <c r="V41">
        <f>N41/MAX(N:N)*OFF_R</f>
        <v>5.8303030303030301</v>
      </c>
      <c r="W41">
        <f>O41/MAX(O:O)*PUN_R</f>
        <v>0.27272727272727271</v>
      </c>
      <c r="X41">
        <f>SUM(Z41:AC41)</f>
        <v>5.1852732436778037</v>
      </c>
      <c r="Y41">
        <f>X41/DEF_R*10</f>
        <v>8.6421220727963401</v>
      </c>
      <c r="Z41">
        <f>(0.7*(HIT_F*DEF_R))+(P41/(MAX(P:P))*(0.3*(HIT_F*DEF_R)))</f>
        <v>1.2549950049950047</v>
      </c>
      <c r="AA41">
        <f>(0.7*(BkS_F*DEF_R))+(Q41/(MAX(Q:Q))*(0.3*(BkS_F*DEF_R)))</f>
        <v>0.89999999999999991</v>
      </c>
      <c r="AB41">
        <f>(0.7*(TkA_F*DEF_R))+(R41/(MAX(R:R))*(0.3*(TkA_F*DEF_R)))</f>
        <v>1.6377882352941175</v>
      </c>
      <c r="AC41">
        <f>(0.7*(SH_F*DEF_R))+(S41/(MAX(S:S))*(0.3*(SH_F*DEF_R)))</f>
        <v>1.3924900033886818</v>
      </c>
    </row>
    <row r="42" spans="1:29" x14ac:dyDescent="0.25">
      <c r="A42" s="9">
        <v>40</v>
      </c>
      <c r="B42" s="29" t="s">
        <v>69</v>
      </c>
      <c r="C42" s="29" t="s">
        <v>33</v>
      </c>
      <c r="D42" s="29" t="s">
        <v>322</v>
      </c>
      <c r="E42" s="29" t="s">
        <v>3</v>
      </c>
      <c r="F42">
        <v>76</v>
      </c>
      <c r="G42">
        <v>44</v>
      </c>
      <c r="H42">
        <v>40</v>
      </c>
      <c r="I42">
        <v>70</v>
      </c>
      <c r="J42">
        <v>34</v>
      </c>
      <c r="K42">
        <v>24</v>
      </c>
      <c r="L42">
        <v>525</v>
      </c>
      <c r="M42">
        <v>1294</v>
      </c>
      <c r="N42">
        <f>G42*82/F42</f>
        <v>47.473684210526315</v>
      </c>
      <c r="O42">
        <f>H42*82/F42</f>
        <v>43.157894736842103</v>
      </c>
      <c r="P42">
        <f>I42*82/F42</f>
        <v>75.526315789473685</v>
      </c>
      <c r="Q42">
        <f>J42*82/F42</f>
        <v>36.684210526315788</v>
      </c>
      <c r="R42">
        <f>K42*82/F42</f>
        <v>25.894736842105264</v>
      </c>
      <c r="S42">
        <f>L42*82/F42</f>
        <v>566.4473684210526</v>
      </c>
      <c r="U42" s="10">
        <f>SUM(V42:X42)</f>
        <v>11.248035858683126</v>
      </c>
      <c r="V42">
        <f>N42/MAX(N:N)*OFF_R</f>
        <v>6.0210526315789474</v>
      </c>
      <c r="W42">
        <f>O42/MAX(O:O)*PUN_R</f>
        <v>0.52631578947368418</v>
      </c>
      <c r="X42">
        <f>SUM(Z42:AC42)</f>
        <v>4.7006674376304947</v>
      </c>
      <c r="Y42">
        <f>X42/DEF_R*10</f>
        <v>7.8344457293841572</v>
      </c>
      <c r="Z42">
        <f>(0.7*(HIT_F*DEF_R))+(P42/(MAX(P:P))*(0.3*(HIT_F*DEF_R)))</f>
        <v>1.2139676113360323</v>
      </c>
      <c r="AA42">
        <f>(0.7*(BkS_F*DEF_R))+(Q42/(MAX(Q:Q))*(0.3*(BkS_F*DEF_R)))</f>
        <v>0.75654135338345851</v>
      </c>
      <c r="AB42">
        <f>(0.7*(TkA_F*DEF_R))+(R42/(MAX(R:R))*(0.3*(TkA_F*DEF_R)))</f>
        <v>1.5669585139318885</v>
      </c>
      <c r="AC42">
        <f>(0.7*(SH_F*DEF_R))+(S42/(MAX(S:S))*(0.3*(SH_F*DEF_R)))</f>
        <v>1.1631999589791149</v>
      </c>
    </row>
    <row r="43" spans="1:29" x14ac:dyDescent="0.25">
      <c r="A43" s="9">
        <v>41</v>
      </c>
      <c r="B43" s="29" t="s">
        <v>160</v>
      </c>
      <c r="C43" s="29" t="s">
        <v>38</v>
      </c>
      <c r="D43" s="29" t="s">
        <v>322</v>
      </c>
      <c r="E43" s="29" t="s">
        <v>3</v>
      </c>
      <c r="F43">
        <v>81</v>
      </c>
      <c r="G43">
        <v>44</v>
      </c>
      <c r="H43">
        <v>18</v>
      </c>
      <c r="I43">
        <v>98</v>
      </c>
      <c r="J43">
        <v>41</v>
      </c>
      <c r="K43">
        <v>48</v>
      </c>
      <c r="L43">
        <v>6529</v>
      </c>
      <c r="M43">
        <v>1449</v>
      </c>
      <c r="N43">
        <f>G43*82/F43</f>
        <v>44.543209876543209</v>
      </c>
      <c r="O43">
        <f>H43*82/F43</f>
        <v>18.222222222222221</v>
      </c>
      <c r="P43">
        <f>I43*82/F43</f>
        <v>99.209876543209873</v>
      </c>
      <c r="Q43">
        <f>J43*82/F43</f>
        <v>41.506172839506171</v>
      </c>
      <c r="R43">
        <f>K43*82/F43</f>
        <v>48.592592592592595</v>
      </c>
      <c r="S43">
        <f>L43*82/F43</f>
        <v>6609.6049382716046</v>
      </c>
      <c r="U43" s="10">
        <f>SUM(V43:X43)</f>
        <v>11.11046106117033</v>
      </c>
      <c r="V43">
        <f>N43/MAX(N:N)*OFF_R</f>
        <v>5.6493827160493826</v>
      </c>
      <c r="W43">
        <f>O43/MAX(O:O)*PUN_R</f>
        <v>0.22222222222222221</v>
      </c>
      <c r="X43">
        <f>SUM(Z43:AC43)</f>
        <v>5.2388561228987243</v>
      </c>
      <c r="Y43">
        <f>X43/DEF_R*10</f>
        <v>8.7314268714978738</v>
      </c>
      <c r="Z43">
        <f>(0.7*(HIT_F*DEF_R))+(P43/(MAX(P:P))*(0.3*(HIT_F*DEF_R)))</f>
        <v>1.2653846153846151</v>
      </c>
      <c r="AA43">
        <f>(0.7*(BkS_F*DEF_R))+(Q43/(MAX(Q:Q))*(0.3*(BkS_F*DEF_R)))</f>
        <v>0.77317460317460307</v>
      </c>
      <c r="AB43">
        <f>(0.7*(TkA_F*DEF_R))+(R43/(MAX(R:R))*(0.3*(TkA_F*DEF_R)))</f>
        <v>1.7255764705882353</v>
      </c>
      <c r="AC43">
        <f>(0.7*(SH_F*DEF_R))+(S43/(MAX(S:S))*(0.3*(SH_F*DEF_R)))</f>
        <v>1.4747204337512705</v>
      </c>
    </row>
    <row r="44" spans="1:29" x14ac:dyDescent="0.25">
      <c r="A44" s="9">
        <v>42</v>
      </c>
      <c r="B44" s="29" t="s">
        <v>275</v>
      </c>
      <c r="C44" s="29" t="s">
        <v>33</v>
      </c>
      <c r="D44" s="29" t="s">
        <v>322</v>
      </c>
      <c r="E44" s="29" t="s">
        <v>3</v>
      </c>
      <c r="F44">
        <v>74</v>
      </c>
      <c r="G44">
        <v>43</v>
      </c>
      <c r="H44">
        <v>20</v>
      </c>
      <c r="I44">
        <v>51</v>
      </c>
      <c r="J44">
        <v>35</v>
      </c>
      <c r="K44">
        <v>39</v>
      </c>
      <c r="L44">
        <v>272</v>
      </c>
      <c r="M44">
        <v>1111</v>
      </c>
      <c r="N44">
        <f>G44*82/F44</f>
        <v>47.648648648648646</v>
      </c>
      <c r="O44">
        <f>H44*82/F44</f>
        <v>22.162162162162161</v>
      </c>
      <c r="P44">
        <f>I44*82/F44</f>
        <v>56.513513513513516</v>
      </c>
      <c r="Q44">
        <f>J44*82/F44</f>
        <v>38.783783783783782</v>
      </c>
      <c r="R44">
        <f>K44*82/F44</f>
        <v>43.216216216216218</v>
      </c>
      <c r="S44">
        <f>L44*82/F44</f>
        <v>301.40540540540542</v>
      </c>
      <c r="U44" s="10">
        <f>SUM(V44:X44)</f>
        <v>11.087530441714634</v>
      </c>
      <c r="V44">
        <f>N44/MAX(N:N)*OFF_R</f>
        <v>6.0432432432432428</v>
      </c>
      <c r="W44">
        <f>O44/MAX(O:O)*PUN_R</f>
        <v>0.27027027027027029</v>
      </c>
      <c r="X44">
        <f>SUM(Z44:AC44)</f>
        <v>4.7740169282011209</v>
      </c>
      <c r="Y44">
        <f>X44/DEF_R*10</f>
        <v>7.9566948803352009</v>
      </c>
      <c r="Z44">
        <f>(0.7*(HIT_F*DEF_R))+(P44/(MAX(P:P))*(0.3*(HIT_F*DEF_R)))</f>
        <v>1.1726908226908226</v>
      </c>
      <c r="AA44">
        <f>(0.7*(BkS_F*DEF_R))+(Q44/(MAX(Q:Q))*(0.3*(BkS_F*DEF_R)))</f>
        <v>0.76378378378378364</v>
      </c>
      <c r="AB44">
        <f>(0.7*(TkA_F*DEF_R))+(R44/(MAX(R:R))*(0.3*(TkA_F*DEF_R)))</f>
        <v>1.6880050874403816</v>
      </c>
      <c r="AC44">
        <f>(0.7*(SH_F*DEF_R))+(S44/(MAX(S:S))*(0.3*(SH_F*DEF_R)))</f>
        <v>1.1495372342861327</v>
      </c>
    </row>
    <row r="45" spans="1:29" x14ac:dyDescent="0.25">
      <c r="A45" s="9">
        <v>43</v>
      </c>
      <c r="B45" s="29" t="s">
        <v>86</v>
      </c>
      <c r="C45" s="29" t="s">
        <v>36</v>
      </c>
      <c r="D45" s="29" t="s">
        <v>322</v>
      </c>
      <c r="E45" s="29" t="s">
        <v>3</v>
      </c>
      <c r="F45">
        <v>72</v>
      </c>
      <c r="G45">
        <v>33</v>
      </c>
      <c r="H45">
        <v>50</v>
      </c>
      <c r="I45">
        <v>182</v>
      </c>
      <c r="J45">
        <v>60</v>
      </c>
      <c r="K45">
        <v>34</v>
      </c>
      <c r="L45">
        <v>5199</v>
      </c>
      <c r="M45">
        <v>1321</v>
      </c>
      <c r="N45">
        <f>G45*82/F45</f>
        <v>37.583333333333336</v>
      </c>
      <c r="O45">
        <f>H45*82/F45</f>
        <v>56.944444444444443</v>
      </c>
      <c r="P45">
        <f>I45*82/F45</f>
        <v>207.27777777777777</v>
      </c>
      <c r="Q45">
        <f>J45*82/F45</f>
        <v>68.333333333333329</v>
      </c>
      <c r="R45">
        <f>K45*82/F45</f>
        <v>38.722222222222221</v>
      </c>
      <c r="S45">
        <f>L45*82/F45</f>
        <v>5921.083333333333</v>
      </c>
      <c r="U45" s="10">
        <f>SUM(V45:X45)</f>
        <v>10.922653031525499</v>
      </c>
      <c r="V45">
        <f>N45/MAX(N:N)*OFF_R</f>
        <v>4.7666666666666675</v>
      </c>
      <c r="W45">
        <f>O45/MAX(O:O)*PUN_R</f>
        <v>0.69444444444444442</v>
      </c>
      <c r="X45">
        <f>SUM(Z45:AC45)</f>
        <v>5.4615419204143869</v>
      </c>
      <c r="Y45">
        <f>X45/DEF_R*10</f>
        <v>9.1025698673573121</v>
      </c>
      <c r="Z45">
        <f>(0.7*(HIT_F*DEF_R))+(P45/(MAX(P:P))*(0.3*(HIT_F*DEF_R)))</f>
        <v>1.4999999999999998</v>
      </c>
      <c r="AA45">
        <f>(0.7*(BkS_F*DEF_R))+(Q45/(MAX(Q:Q))*(0.3*(BkS_F*DEF_R)))</f>
        <v>0.86571428571428555</v>
      </c>
      <c r="AB45">
        <f>(0.7*(TkA_F*DEF_R))+(R45/(MAX(R:R))*(0.3*(TkA_F*DEF_R)))</f>
        <v>1.6565999999999999</v>
      </c>
      <c r="AC45">
        <f>(0.7*(SH_F*DEF_R))+(S45/(MAX(S:S))*(0.3*(SH_F*DEF_R)))</f>
        <v>1.4392276347001016</v>
      </c>
    </row>
    <row r="46" spans="1:29" x14ac:dyDescent="0.25">
      <c r="A46" s="9">
        <v>44</v>
      </c>
      <c r="B46" s="29" t="s">
        <v>168</v>
      </c>
      <c r="C46" s="29" t="s">
        <v>38</v>
      </c>
      <c r="D46" s="29" t="s">
        <v>322</v>
      </c>
      <c r="E46" s="29" t="s">
        <v>3</v>
      </c>
      <c r="F46">
        <v>77</v>
      </c>
      <c r="G46">
        <v>40</v>
      </c>
      <c r="H46">
        <v>18</v>
      </c>
      <c r="I46">
        <v>52</v>
      </c>
      <c r="J46">
        <v>61</v>
      </c>
      <c r="K46">
        <v>40</v>
      </c>
      <c r="L46">
        <v>7850</v>
      </c>
      <c r="M46">
        <v>1383</v>
      </c>
      <c r="N46">
        <f>G46*82/F46</f>
        <v>42.597402597402599</v>
      </c>
      <c r="O46">
        <f>H46*82/F46</f>
        <v>19.168831168831169</v>
      </c>
      <c r="P46">
        <f>I46*82/F46</f>
        <v>55.376623376623378</v>
      </c>
      <c r="Q46">
        <f>J46*82/F46</f>
        <v>64.961038961038966</v>
      </c>
      <c r="R46">
        <f>K46*82/F46</f>
        <v>42.597402597402599</v>
      </c>
      <c r="S46">
        <f>L46*82/F46</f>
        <v>8359.7402597402597</v>
      </c>
      <c r="U46" s="10">
        <f>SUM(V46:X46)</f>
        <v>10.909287240653324</v>
      </c>
      <c r="V46">
        <f>N46/MAX(N:N)*OFF_R</f>
        <v>5.4025974025974026</v>
      </c>
      <c r="W46">
        <f>O46/MAX(O:O)*PUN_R</f>
        <v>0.23376623376623376</v>
      </c>
      <c r="X46">
        <f>SUM(Z46:AC46)</f>
        <v>5.2729236042896872</v>
      </c>
      <c r="Y46">
        <f>X46/DEF_R*10</f>
        <v>8.7882060071494781</v>
      </c>
      <c r="Z46">
        <f>(0.7*(HIT_F*DEF_R))+(P46/(MAX(P:P))*(0.3*(HIT_F*DEF_R)))</f>
        <v>1.1702226345083486</v>
      </c>
      <c r="AA46">
        <f>(0.7*(BkS_F*DEF_R))+(Q46/(MAX(Q:Q))*(0.3*(BkS_F*DEF_R)))</f>
        <v>0.85408163265306114</v>
      </c>
      <c r="AB46">
        <f>(0.7*(TkA_F*DEF_R))+(R46/(MAX(R:R))*(0.3*(TkA_F*DEF_R)))</f>
        <v>1.6836806722689075</v>
      </c>
      <c r="AC46">
        <f>(0.7*(SH_F*DEF_R))+(S46/(MAX(S:S))*(0.3*(SH_F*DEF_R)))</f>
        <v>1.5649386648593695</v>
      </c>
    </row>
    <row r="47" spans="1:29" x14ac:dyDescent="0.25">
      <c r="A47" s="9">
        <v>45</v>
      </c>
      <c r="B47" s="29" t="s">
        <v>170</v>
      </c>
      <c r="C47" s="29" t="s">
        <v>42</v>
      </c>
      <c r="D47" s="29" t="s">
        <v>322</v>
      </c>
      <c r="E47" s="29" t="s">
        <v>3</v>
      </c>
      <c r="F47">
        <v>82</v>
      </c>
      <c r="G47">
        <v>47</v>
      </c>
      <c r="H47">
        <v>16</v>
      </c>
      <c r="I47">
        <v>75</v>
      </c>
      <c r="J47">
        <v>17</v>
      </c>
      <c r="K47">
        <v>26</v>
      </c>
      <c r="L47">
        <v>2307</v>
      </c>
      <c r="M47">
        <v>1322</v>
      </c>
      <c r="N47">
        <f>G47*82/F47</f>
        <v>47</v>
      </c>
      <c r="O47">
        <f>H47*82/F47</f>
        <v>16</v>
      </c>
      <c r="P47">
        <f>I47*82/F47</f>
        <v>75</v>
      </c>
      <c r="Q47">
        <f>J47*82/F47</f>
        <v>17</v>
      </c>
      <c r="R47">
        <f>K47*82/F47</f>
        <v>26</v>
      </c>
      <c r="S47">
        <f>L47*82/F47</f>
        <v>2307</v>
      </c>
      <c r="U47" s="10">
        <f>SUM(V47:X47)</f>
        <v>10.878181982742101</v>
      </c>
      <c r="V47">
        <f>N47/MAX(N:N)*OFF_R</f>
        <v>5.9609756097560975</v>
      </c>
      <c r="W47">
        <f>O47/MAX(O:O)*PUN_R</f>
        <v>0.1951219512195122</v>
      </c>
      <c r="X47">
        <f>SUM(Z47:AC47)</f>
        <v>4.7220844217664908</v>
      </c>
      <c r="Y47">
        <f>X47/DEF_R*10</f>
        <v>7.8701407029441519</v>
      </c>
      <c r="Z47">
        <f>(0.7*(HIT_F*DEF_R))+(P47/(MAX(P:P))*(0.3*(HIT_F*DEF_R)))</f>
        <v>1.2128249798981505</v>
      </c>
      <c r="AA47">
        <f>(0.7*(BkS_F*DEF_R))+(Q47/(MAX(Q:Q))*(0.3*(BkS_F*DEF_R)))</f>
        <v>0.6886411149825783</v>
      </c>
      <c r="AB47">
        <f>(0.7*(TkA_F*DEF_R))+(R47/(MAX(R:R))*(0.3*(TkA_F*DEF_R)))</f>
        <v>1.5676941176470587</v>
      </c>
      <c r="AC47">
        <f>(0.7*(SH_F*DEF_R))+(S47/(MAX(S:S))*(0.3*(SH_F*DEF_R)))</f>
        <v>1.2529242092387036</v>
      </c>
    </row>
    <row r="48" spans="1:29" x14ac:dyDescent="0.25">
      <c r="A48" s="9">
        <v>46</v>
      </c>
      <c r="B48" s="29" t="s">
        <v>85</v>
      </c>
      <c r="C48" s="29" t="s">
        <v>31</v>
      </c>
      <c r="D48" s="29" t="s">
        <v>322</v>
      </c>
      <c r="E48" s="29" t="s">
        <v>3</v>
      </c>
      <c r="F48">
        <v>62</v>
      </c>
      <c r="G48">
        <v>33</v>
      </c>
      <c r="H48">
        <v>14</v>
      </c>
      <c r="I48">
        <v>97</v>
      </c>
      <c r="J48">
        <v>52</v>
      </c>
      <c r="K48">
        <v>24</v>
      </c>
      <c r="L48">
        <v>30</v>
      </c>
      <c r="M48">
        <v>1019</v>
      </c>
      <c r="N48">
        <f>G48*82/F48</f>
        <v>43.645161290322584</v>
      </c>
      <c r="O48">
        <f>H48*82/F48</f>
        <v>18.516129032258064</v>
      </c>
      <c r="P48">
        <f>I48*82/F48</f>
        <v>128.29032258064515</v>
      </c>
      <c r="Q48">
        <f>J48*82/F48</f>
        <v>68.774193548387103</v>
      </c>
      <c r="R48">
        <f>K48*82/F48</f>
        <v>31.741935483870968</v>
      </c>
      <c r="S48">
        <f>L48*82/F48</f>
        <v>39.677419354838712</v>
      </c>
      <c r="U48" s="10">
        <f>SUM(V48:X48)</f>
        <v>10.700909058160491</v>
      </c>
      <c r="V48">
        <f>N48/MAX(N:N)*OFF_R</f>
        <v>5.5354838709677425</v>
      </c>
      <c r="W48">
        <f>O48/MAX(O:O)*PUN_R</f>
        <v>0.22580645161290322</v>
      </c>
      <c r="X48">
        <f>SUM(Z48:AC48)</f>
        <v>4.9396187355798444</v>
      </c>
      <c r="Y48">
        <f>X48/DEF_R*10</f>
        <v>8.2326978926330732</v>
      </c>
      <c r="Z48">
        <f>(0.7*(HIT_F*DEF_R))+(P48/(MAX(P:P))*(0.3*(HIT_F*DEF_R)))</f>
        <v>1.3285182559376105</v>
      </c>
      <c r="AA48">
        <f>(0.7*(BkS_F*DEF_R))+(Q48/(MAX(Q:Q))*(0.3*(BkS_F*DEF_R)))</f>
        <v>0.8672350230414746</v>
      </c>
      <c r="AB48">
        <f>(0.7*(TkA_F*DEF_R))+(R48/(MAX(R:R))*(0.3*(TkA_F*DEF_R)))</f>
        <v>1.6078201138519923</v>
      </c>
      <c r="AC48">
        <f>(0.7*(SH_F*DEF_R))+(S48/(MAX(S:S))*(0.3*(SH_F*DEF_R)))</f>
        <v>1.1360453427487673</v>
      </c>
    </row>
    <row r="49" spans="1:29" x14ac:dyDescent="0.25">
      <c r="A49" s="9">
        <v>47</v>
      </c>
      <c r="B49" s="29" t="s">
        <v>344</v>
      </c>
      <c r="C49" s="29" t="s">
        <v>36</v>
      </c>
      <c r="D49" s="29" t="s">
        <v>322</v>
      </c>
      <c r="E49" s="29" t="s">
        <v>3</v>
      </c>
      <c r="F49">
        <v>78</v>
      </c>
      <c r="G49">
        <v>37</v>
      </c>
      <c r="H49">
        <v>27</v>
      </c>
      <c r="I49">
        <v>99</v>
      </c>
      <c r="J49">
        <v>42</v>
      </c>
      <c r="K49">
        <v>57</v>
      </c>
      <c r="L49">
        <v>210</v>
      </c>
      <c r="M49">
        <v>1190</v>
      </c>
      <c r="N49">
        <f>G49*82/F49</f>
        <v>38.897435897435898</v>
      </c>
      <c r="O49">
        <f>H49*82/F49</f>
        <v>28.384615384615383</v>
      </c>
      <c r="P49">
        <f>I49*82/F49</f>
        <v>104.07692307692308</v>
      </c>
      <c r="Q49">
        <f>J49*82/F49</f>
        <v>44.153846153846153</v>
      </c>
      <c r="R49">
        <f>K49*82/F49</f>
        <v>59.92307692307692</v>
      </c>
      <c r="S49">
        <f>L49*82/F49</f>
        <v>220.76923076923077</v>
      </c>
      <c r="U49" s="10">
        <f>SUM(V49:X49)</f>
        <v>10.287882901818548</v>
      </c>
      <c r="V49">
        <f>N49/MAX(N:N)*OFF_R</f>
        <v>4.9333333333333336</v>
      </c>
      <c r="W49">
        <f>O49/MAX(O:O)*PUN_R</f>
        <v>0.34615384615384615</v>
      </c>
      <c r="X49">
        <f>SUM(Z49:AC49)</f>
        <v>5.0083957223313682</v>
      </c>
      <c r="Y49">
        <f>X49/DEF_R*10</f>
        <v>8.3473262038856131</v>
      </c>
      <c r="Z49">
        <f>(0.7*(HIT_F*DEF_R))+(P49/(MAX(P:P))*(0.3*(HIT_F*DEF_R)))</f>
        <v>1.2759509721048181</v>
      </c>
      <c r="AA49">
        <f>(0.7*(BkS_F*DEF_R))+(Q49/(MAX(Q:Q))*(0.3*(BkS_F*DEF_R)))</f>
        <v>0.78230769230769215</v>
      </c>
      <c r="AB49">
        <f>(0.7*(TkA_F*DEF_R))+(R49/(MAX(R:R))*(0.3*(TkA_F*DEF_R)))</f>
        <v>1.8047565610859726</v>
      </c>
      <c r="AC49">
        <f>(0.7*(SH_F*DEF_R))+(S49/(MAX(S:S))*(0.3*(SH_F*DEF_R)))</f>
        <v>1.1453804968328858</v>
      </c>
    </row>
    <row r="50" spans="1:29" x14ac:dyDescent="0.25">
      <c r="A50" s="9">
        <v>48</v>
      </c>
      <c r="B50" s="29" t="s">
        <v>356</v>
      </c>
      <c r="C50" s="29" t="s">
        <v>42</v>
      </c>
      <c r="D50" s="29" t="s">
        <v>322</v>
      </c>
      <c r="E50" s="29" t="s">
        <v>3</v>
      </c>
      <c r="F50">
        <v>22</v>
      </c>
      <c r="G50">
        <v>12</v>
      </c>
      <c r="H50">
        <v>2</v>
      </c>
      <c r="I50">
        <v>3</v>
      </c>
      <c r="J50">
        <v>1</v>
      </c>
      <c r="K50">
        <v>10</v>
      </c>
      <c r="L50">
        <v>0</v>
      </c>
      <c r="M50">
        <v>314</v>
      </c>
      <c r="N50">
        <f>G50*82/F50</f>
        <v>44.727272727272727</v>
      </c>
      <c r="O50">
        <f>H50*82/F50</f>
        <v>7.4545454545454541</v>
      </c>
      <c r="P50">
        <f>I50*82/F50</f>
        <v>11.181818181818182</v>
      </c>
      <c r="Q50">
        <f>J50*82/F50</f>
        <v>3.7272727272727271</v>
      </c>
      <c r="R50">
        <f>K50*82/F50</f>
        <v>37.272727272727273</v>
      </c>
      <c r="S50">
        <f>L50*82/F50</f>
        <v>0</v>
      </c>
      <c r="U50" s="10">
        <f>SUM(V50:X50)</f>
        <v>10.261239819004524</v>
      </c>
      <c r="V50">
        <f>N50/MAX(N:N)*OFF_R</f>
        <v>5.6727272727272728</v>
      </c>
      <c r="W50">
        <f>O50/MAX(O:O)*PUN_R</f>
        <v>9.0909090909090898E-2</v>
      </c>
      <c r="X50">
        <f>SUM(Z50:AC50)</f>
        <v>4.4976034553681608</v>
      </c>
      <c r="Y50">
        <f>X50/DEF_R*10</f>
        <v>7.496005758946934</v>
      </c>
      <c r="Z50">
        <f>(0.7*(HIT_F*DEF_R))+(P50/(MAX(P:P))*(0.3*(HIT_F*DEF_R)))</f>
        <v>1.0742757242757242</v>
      </c>
      <c r="AA50">
        <f>(0.7*(BkS_F*DEF_R))+(Q50/(MAX(Q:Q))*(0.3*(BkS_F*DEF_R)))</f>
        <v>0.64285714285714279</v>
      </c>
      <c r="AB50">
        <f>(0.7*(TkA_F*DEF_R))+(R50/(MAX(R:R))*(0.3*(TkA_F*DEF_R)))</f>
        <v>1.6464705882352941</v>
      </c>
      <c r="AC50">
        <f>(0.7*(SH_F*DEF_R))+(S50/(MAX(S:S))*(0.3*(SH_F*DEF_R)))</f>
        <v>1.1339999999999999</v>
      </c>
    </row>
    <row r="51" spans="1:29" x14ac:dyDescent="0.25">
      <c r="A51" s="9">
        <v>49</v>
      </c>
      <c r="B51" s="29" t="s">
        <v>232</v>
      </c>
      <c r="C51" s="29" t="s">
        <v>36</v>
      </c>
      <c r="D51" s="29" t="s">
        <v>322</v>
      </c>
      <c r="E51" s="29" t="s">
        <v>3</v>
      </c>
      <c r="F51">
        <v>82</v>
      </c>
      <c r="G51">
        <v>40</v>
      </c>
      <c r="H51">
        <v>20</v>
      </c>
      <c r="I51">
        <v>65</v>
      </c>
      <c r="J51">
        <v>36</v>
      </c>
      <c r="K51">
        <v>44</v>
      </c>
      <c r="L51">
        <v>30</v>
      </c>
      <c r="M51">
        <v>1464</v>
      </c>
      <c r="N51">
        <f>G51*82/F51</f>
        <v>40</v>
      </c>
      <c r="O51">
        <f>H51*82/F51</f>
        <v>20</v>
      </c>
      <c r="P51">
        <f>I51*82/F51</f>
        <v>65</v>
      </c>
      <c r="Q51">
        <f>J51*82/F51</f>
        <v>36</v>
      </c>
      <c r="R51">
        <f>K51*82/F51</f>
        <v>44</v>
      </c>
      <c r="S51">
        <f>L51*82/F51</f>
        <v>30</v>
      </c>
      <c r="U51" s="10">
        <f>SUM(V51:X51)</f>
        <v>10.091398169583972</v>
      </c>
      <c r="V51">
        <f>N51/MAX(N:N)*OFF_R</f>
        <v>5.0731707317073171</v>
      </c>
      <c r="W51">
        <f>O51/MAX(O:O)*PUN_R</f>
        <v>0.24390243902439024</v>
      </c>
      <c r="X51">
        <f>SUM(Z51:AC51)</f>
        <v>4.7743249988522649</v>
      </c>
      <c r="Y51">
        <f>X51/DEF_R*10</f>
        <v>7.9572083314204409</v>
      </c>
      <c r="Z51">
        <f>(0.7*(HIT_F*DEF_R))+(P51/(MAX(P:P))*(0.3*(HIT_F*DEF_R)))</f>
        <v>1.1911149825783971</v>
      </c>
      <c r="AA51">
        <f>(0.7*(BkS_F*DEF_R))+(Q51/(MAX(Q:Q))*(0.3*(BkS_F*DEF_R)))</f>
        <v>0.75418118466898942</v>
      </c>
      <c r="AB51">
        <f>(0.7*(TkA_F*DEF_R))+(R51/(MAX(R:R))*(0.3*(TkA_F*DEF_R)))</f>
        <v>1.6934823529411764</v>
      </c>
      <c r="AC51">
        <f>(0.7*(SH_F*DEF_R))+(S51/(MAX(S:S))*(0.3*(SH_F*DEF_R)))</f>
        <v>1.1355464786637022</v>
      </c>
    </row>
    <row r="52" spans="1:29" x14ac:dyDescent="0.25">
      <c r="A52" s="9">
        <v>50</v>
      </c>
      <c r="B52" s="29" t="s">
        <v>337</v>
      </c>
      <c r="C52" s="29" t="s">
        <v>42</v>
      </c>
      <c r="D52" s="29" t="s">
        <v>322</v>
      </c>
      <c r="E52" s="29" t="s">
        <v>3</v>
      </c>
      <c r="F52">
        <v>78</v>
      </c>
      <c r="G52">
        <v>31</v>
      </c>
      <c r="H52">
        <v>72</v>
      </c>
      <c r="I52">
        <v>113</v>
      </c>
      <c r="J52">
        <v>38</v>
      </c>
      <c r="K52">
        <v>26</v>
      </c>
      <c r="L52">
        <v>1425</v>
      </c>
      <c r="M52">
        <v>1019</v>
      </c>
      <c r="N52">
        <f>G52*82/F52</f>
        <v>32.589743589743591</v>
      </c>
      <c r="O52">
        <f>H52*82/F52</f>
        <v>75.692307692307693</v>
      </c>
      <c r="P52">
        <f>I52*82/F52</f>
        <v>118.7948717948718</v>
      </c>
      <c r="Q52">
        <f>J52*82/F52</f>
        <v>39.948717948717949</v>
      </c>
      <c r="R52">
        <f>K52*82/F52</f>
        <v>27.333333333333332</v>
      </c>
      <c r="S52">
        <f>L52*82/F52</f>
        <v>1498.0769230769231</v>
      </c>
      <c r="U52" s="10">
        <f>SUM(V52:X52)</f>
        <v>9.9203526536824889</v>
      </c>
      <c r="V52">
        <f>N52/MAX(N:N)*OFF_R</f>
        <v>4.1333333333333337</v>
      </c>
      <c r="W52">
        <f>O52/MAX(O:O)*PUN_R</f>
        <v>0.92307692307692313</v>
      </c>
      <c r="X52">
        <f>SUM(Z52:AC52)</f>
        <v>4.8639423972722318</v>
      </c>
      <c r="Y52">
        <f>X52/DEF_R*10</f>
        <v>8.1065706621203866</v>
      </c>
      <c r="Z52">
        <f>(0.7*(HIT_F*DEF_R))+(P52/(MAX(P:P))*(0.3*(HIT_F*DEF_R)))</f>
        <v>1.3079036348267117</v>
      </c>
      <c r="AA52">
        <f>(0.7*(BkS_F*DEF_R))+(Q52/(MAX(Q:Q))*(0.3*(BkS_F*DEF_R)))</f>
        <v>0.76780219780219772</v>
      </c>
      <c r="AB52">
        <f>(0.7*(TkA_F*DEF_R))+(R52/(MAX(R:R))*(0.3*(TkA_F*DEF_R)))</f>
        <v>1.5770117647058823</v>
      </c>
      <c r="AC52">
        <f>(0.7*(SH_F*DEF_R))+(S52/(MAX(S:S))*(0.3*(SH_F*DEF_R)))</f>
        <v>1.2112247999374397</v>
      </c>
    </row>
    <row r="53" spans="1:29" x14ac:dyDescent="0.25">
      <c r="A53" s="9">
        <v>51</v>
      </c>
      <c r="B53" s="29" t="s">
        <v>274</v>
      </c>
      <c r="C53" s="29" t="s">
        <v>38</v>
      </c>
      <c r="D53" s="29" t="s">
        <v>322</v>
      </c>
      <c r="E53" s="29" t="s">
        <v>3</v>
      </c>
      <c r="F53">
        <v>82</v>
      </c>
      <c r="G53">
        <v>40</v>
      </c>
      <c r="H53">
        <v>9</v>
      </c>
      <c r="I53">
        <v>64</v>
      </c>
      <c r="J53">
        <v>43</v>
      </c>
      <c r="K53">
        <v>26</v>
      </c>
      <c r="L53">
        <v>32</v>
      </c>
      <c r="M53">
        <v>1172</v>
      </c>
      <c r="N53">
        <f>G53*82/F53</f>
        <v>40</v>
      </c>
      <c r="O53">
        <f>H53*82/F53</f>
        <v>9</v>
      </c>
      <c r="P53">
        <f>I53*82/F53</f>
        <v>64</v>
      </c>
      <c r="Q53">
        <f>J53*82/F53</f>
        <v>43</v>
      </c>
      <c r="R53">
        <f>K53*82/F53</f>
        <v>26</v>
      </c>
      <c r="S53">
        <f>L53*82/F53</f>
        <v>32</v>
      </c>
      <c r="U53" s="10">
        <f>SUM(V53:X53)</f>
        <v>9.853542033135458</v>
      </c>
      <c r="V53">
        <f>N53/MAX(N:N)*OFF_R</f>
        <v>5.0731707317073171</v>
      </c>
      <c r="W53">
        <f>O53/MAX(O:O)*PUN_R</f>
        <v>0.10975609756097561</v>
      </c>
      <c r="X53">
        <f>SUM(Z53:AC53)</f>
        <v>4.6706152038671664</v>
      </c>
      <c r="Y53">
        <f>X53/DEF_R*10</f>
        <v>7.7843586731119441</v>
      </c>
      <c r="Z53">
        <f>(0.7*(HIT_F*DEF_R))+(P53/(MAX(P:P))*(0.3*(HIT_F*DEF_R)))</f>
        <v>1.1889439828464217</v>
      </c>
      <c r="AA53">
        <f>(0.7*(BkS_F*DEF_R))+(Q53/(MAX(Q:Q))*(0.3*(BkS_F*DEF_R)))</f>
        <v>0.77832752613240408</v>
      </c>
      <c r="AB53">
        <f>(0.7*(TkA_F*DEF_R))+(R53/(MAX(R:R))*(0.3*(TkA_F*DEF_R)))</f>
        <v>1.5676941176470587</v>
      </c>
      <c r="AC53">
        <f>(0.7*(SH_F*DEF_R))+(S53/(MAX(S:S))*(0.3*(SH_F*DEF_R)))</f>
        <v>1.1356495772412822</v>
      </c>
    </row>
    <row r="54" spans="1:29" x14ac:dyDescent="0.25">
      <c r="A54" s="9">
        <v>52</v>
      </c>
      <c r="B54" s="29" t="s">
        <v>264</v>
      </c>
      <c r="C54" s="29" t="s">
        <v>36</v>
      </c>
      <c r="D54" s="29" t="s">
        <v>322</v>
      </c>
      <c r="E54" s="29" t="s">
        <v>3</v>
      </c>
      <c r="F54">
        <v>71</v>
      </c>
      <c r="G54">
        <v>33</v>
      </c>
      <c r="H54">
        <v>16</v>
      </c>
      <c r="I54">
        <v>24</v>
      </c>
      <c r="J54">
        <v>28</v>
      </c>
      <c r="K54">
        <v>38</v>
      </c>
      <c r="L54">
        <v>1605</v>
      </c>
      <c r="M54">
        <v>1087</v>
      </c>
      <c r="N54">
        <f>G54*82/F54</f>
        <v>38.112676056338032</v>
      </c>
      <c r="O54">
        <f>H54*82/F54</f>
        <v>18.47887323943662</v>
      </c>
      <c r="P54">
        <f>I54*82/F54</f>
        <v>27.718309859154928</v>
      </c>
      <c r="Q54">
        <f>J54*82/F54</f>
        <v>32.338028169014088</v>
      </c>
      <c r="R54">
        <f>K54*82/F54</f>
        <v>43.887323943661968</v>
      </c>
      <c r="S54">
        <f>L54*82/F54</f>
        <v>1853.661971830986</v>
      </c>
      <c r="U54" s="10">
        <f>SUM(V54:X54)</f>
        <v>9.8331305710797174</v>
      </c>
      <c r="V54">
        <f>N54/MAX(N:N)*OFF_R</f>
        <v>4.8338028169014091</v>
      </c>
      <c r="W54">
        <f>O54/MAX(O:O)*PUN_R</f>
        <v>0.22535211267605634</v>
      </c>
      <c r="X54">
        <f>SUM(Z54:AC54)</f>
        <v>4.7739756415022514</v>
      </c>
      <c r="Y54">
        <f>X54/DEF_R*10</f>
        <v>7.9566260691704196</v>
      </c>
      <c r="Z54">
        <f>(0.7*(HIT_F*DEF_R))+(P54/(MAX(P:P))*(0.3*(HIT_F*DEF_R)))</f>
        <v>1.1101764432750347</v>
      </c>
      <c r="AA54">
        <f>(0.7*(BkS_F*DEF_R))+(Q54/(MAX(Q:Q))*(0.3*(BkS_F*DEF_R)))</f>
        <v>0.74154929577464779</v>
      </c>
      <c r="AB54">
        <f>(0.7*(TkA_F*DEF_R))+(R54/(MAX(R:R))*(0.3*(TkA_F*DEF_R)))</f>
        <v>1.692694946147473</v>
      </c>
      <c r="AC54">
        <f>(0.7*(SH_F*DEF_R))+(S54/(MAX(S:S))*(0.3*(SH_F*DEF_R)))</f>
        <v>1.2295549563050958</v>
      </c>
    </row>
    <row r="55" spans="1:29" x14ac:dyDescent="0.25">
      <c r="A55" s="9">
        <v>53</v>
      </c>
      <c r="B55" s="29" t="s">
        <v>215</v>
      </c>
      <c r="C55" s="29" t="s">
        <v>33</v>
      </c>
      <c r="D55" s="29" t="s">
        <v>322</v>
      </c>
      <c r="E55" s="29" t="s">
        <v>3</v>
      </c>
      <c r="F55">
        <v>56</v>
      </c>
      <c r="G55">
        <v>25</v>
      </c>
      <c r="H55">
        <v>27</v>
      </c>
      <c r="I55">
        <v>40</v>
      </c>
      <c r="J55">
        <v>26</v>
      </c>
      <c r="K55">
        <v>23</v>
      </c>
      <c r="L55">
        <v>0</v>
      </c>
      <c r="M55">
        <v>775</v>
      </c>
      <c r="N55">
        <f>G55*82/F55</f>
        <v>36.607142857142854</v>
      </c>
      <c r="O55">
        <f>H55*82/F55</f>
        <v>39.535714285714285</v>
      </c>
      <c r="P55">
        <f>I55*82/F55</f>
        <v>58.571428571428569</v>
      </c>
      <c r="Q55">
        <f>J55*82/F55</f>
        <v>38.071428571428569</v>
      </c>
      <c r="R55">
        <f>K55*82/F55</f>
        <v>33.678571428571431</v>
      </c>
      <c r="S55">
        <f>L55*82/F55</f>
        <v>0</v>
      </c>
      <c r="U55" s="10">
        <f>SUM(V55:X55)</f>
        <v>9.8188388678548328</v>
      </c>
      <c r="V55">
        <f>N55/MAX(N:N)*OFF_R</f>
        <v>4.6428571428571423</v>
      </c>
      <c r="W55">
        <f>O55/MAX(O:O)*PUN_R</f>
        <v>0.48214285714285715</v>
      </c>
      <c r="X55">
        <f>SUM(Z55:AC55)</f>
        <v>4.6938388678548337</v>
      </c>
      <c r="Y55">
        <f>X55/DEF_R*10</f>
        <v>7.8230647797580568</v>
      </c>
      <c r="Z55">
        <f>(0.7*(HIT_F*DEF_R))+(P55/(MAX(P:P))*(0.3*(HIT_F*DEF_R)))</f>
        <v>1.1771585557299842</v>
      </c>
      <c r="AA55">
        <f>(0.7*(BkS_F*DEF_R))+(Q55/(MAX(Q:Q))*(0.3*(BkS_F*DEF_R)))</f>
        <v>0.76132653061224476</v>
      </c>
      <c r="AB55">
        <f>(0.7*(TkA_F*DEF_R))+(R55/(MAX(R:R))*(0.3*(TkA_F*DEF_R)))</f>
        <v>1.6213537815126049</v>
      </c>
      <c r="AC55">
        <f>(0.7*(SH_F*DEF_R))+(S55/(MAX(S:S))*(0.3*(SH_F*DEF_R)))</f>
        <v>1.1339999999999999</v>
      </c>
    </row>
    <row r="56" spans="1:29" x14ac:dyDescent="0.25">
      <c r="A56" s="9">
        <v>54</v>
      </c>
      <c r="B56" s="29" t="s">
        <v>239</v>
      </c>
      <c r="C56" s="29" t="s">
        <v>42</v>
      </c>
      <c r="D56" s="29" t="s">
        <v>322</v>
      </c>
      <c r="E56" s="29" t="s">
        <v>3</v>
      </c>
      <c r="F56">
        <v>82</v>
      </c>
      <c r="G56">
        <v>34</v>
      </c>
      <c r="H56">
        <v>33</v>
      </c>
      <c r="I56">
        <v>43</v>
      </c>
      <c r="J56">
        <v>17</v>
      </c>
      <c r="K56">
        <v>41</v>
      </c>
      <c r="L56">
        <v>3726</v>
      </c>
      <c r="M56">
        <v>1248</v>
      </c>
      <c r="N56">
        <f>G56*82/F56</f>
        <v>34</v>
      </c>
      <c r="O56">
        <f>H56*82/F56</f>
        <v>33</v>
      </c>
      <c r="P56">
        <f>I56*82/F56</f>
        <v>43</v>
      </c>
      <c r="Q56">
        <f>J56*82/F56</f>
        <v>17</v>
      </c>
      <c r="R56">
        <f>K56*82/F56</f>
        <v>41</v>
      </c>
      <c r="S56">
        <f>L56*82/F56</f>
        <v>3726</v>
      </c>
      <c r="U56" s="10">
        <f>SUM(V56:X56)</f>
        <v>9.5452185468896253</v>
      </c>
      <c r="V56">
        <f>N56/MAX(N:N)*OFF_R</f>
        <v>4.3121951219512198</v>
      </c>
      <c r="W56">
        <f>O56/MAX(O:O)*PUN_R</f>
        <v>0.40243902439024393</v>
      </c>
      <c r="X56">
        <f>SUM(Z56:AC56)</f>
        <v>4.8305844005481617</v>
      </c>
      <c r="Y56">
        <f>X56/DEF_R*10</f>
        <v>8.0509740009136035</v>
      </c>
      <c r="Z56">
        <f>(0.7*(HIT_F*DEF_R))+(P56/(MAX(P:P))*(0.3*(HIT_F*DEF_R)))</f>
        <v>1.1433529884749396</v>
      </c>
      <c r="AA56">
        <f>(0.7*(BkS_F*DEF_R))+(Q56/(MAX(Q:Q))*(0.3*(BkS_F*DEF_R)))</f>
        <v>0.6886411149825783</v>
      </c>
      <c r="AB56">
        <f>(0.7*(TkA_F*DEF_R))+(R56/(MAX(R:R))*(0.3*(TkA_F*DEF_R)))</f>
        <v>1.6725176470588234</v>
      </c>
      <c r="AC56">
        <f>(0.7*(SH_F*DEF_R))+(S56/(MAX(S:S))*(0.3*(SH_F*DEF_R)))</f>
        <v>1.3260726500318205</v>
      </c>
    </row>
    <row r="57" spans="1:29" x14ac:dyDescent="0.25">
      <c r="A57" s="9">
        <v>55</v>
      </c>
      <c r="B57" s="29" t="s">
        <v>426</v>
      </c>
      <c r="C57" s="29" t="s">
        <v>31</v>
      </c>
      <c r="D57" s="29" t="s">
        <v>322</v>
      </c>
      <c r="E57" s="29" t="s">
        <v>3</v>
      </c>
      <c r="F57">
        <v>31</v>
      </c>
      <c r="G57">
        <v>14</v>
      </c>
      <c r="H57">
        <v>2</v>
      </c>
      <c r="I57">
        <v>20</v>
      </c>
      <c r="J57">
        <v>9</v>
      </c>
      <c r="K57">
        <v>14</v>
      </c>
      <c r="L57">
        <v>0</v>
      </c>
      <c r="M57">
        <v>382</v>
      </c>
      <c r="N57">
        <f>G57*82/F57</f>
        <v>37.032258064516128</v>
      </c>
      <c r="O57">
        <f>H57*82/F57</f>
        <v>5.290322580645161</v>
      </c>
      <c r="P57">
        <f>I57*82/F57</f>
        <v>52.903225806451616</v>
      </c>
      <c r="Q57">
        <f>J57*82/F57</f>
        <v>23.806451612903224</v>
      </c>
      <c r="R57">
        <f>K57*82/F57</f>
        <v>37.032258064516128</v>
      </c>
      <c r="S57">
        <f>L57*82/F57</f>
        <v>0</v>
      </c>
      <c r="U57" s="10">
        <f>SUM(V57:X57)</f>
        <v>9.4170531601226095</v>
      </c>
      <c r="V57">
        <f>N57/MAX(N:N)*OFF_R</f>
        <v>4.6967741935483867</v>
      </c>
      <c r="W57">
        <f>O57/MAX(O:O)*PUN_R</f>
        <v>6.4516129032258063E-2</v>
      </c>
      <c r="X57">
        <f>SUM(Z57:AC57)</f>
        <v>4.655762837541964</v>
      </c>
      <c r="Y57">
        <f>X57/DEF_R*10</f>
        <v>7.7596047292366066</v>
      </c>
      <c r="Z57">
        <f>(0.7*(HIT_F*DEF_R))+(P57/(MAX(P:P))*(0.3*(HIT_F*DEF_R)))</f>
        <v>1.1648528890464371</v>
      </c>
      <c r="AA57">
        <f>(0.7*(BkS_F*DEF_R))+(Q57/(MAX(Q:Q))*(0.3*(BkS_F*DEF_R)))</f>
        <v>0.7121198156682027</v>
      </c>
      <c r="AB57">
        <f>(0.7*(TkA_F*DEF_R))+(R57/(MAX(R:R))*(0.3*(TkA_F*DEF_R)))</f>
        <v>1.6447901328273242</v>
      </c>
      <c r="AC57">
        <f>(0.7*(SH_F*DEF_R))+(S57/(MAX(S:S))*(0.3*(SH_F*DEF_R)))</f>
        <v>1.1339999999999999</v>
      </c>
    </row>
    <row r="58" spans="1:29" x14ac:dyDescent="0.25">
      <c r="A58" s="9">
        <v>56</v>
      </c>
      <c r="B58" s="29" t="s">
        <v>219</v>
      </c>
      <c r="C58" s="29" t="s">
        <v>33</v>
      </c>
      <c r="D58" s="29" t="s">
        <v>322</v>
      </c>
      <c r="E58" s="29" t="s">
        <v>3</v>
      </c>
      <c r="F58">
        <v>56</v>
      </c>
      <c r="G58">
        <v>23</v>
      </c>
      <c r="H58">
        <v>16</v>
      </c>
      <c r="I58">
        <v>46</v>
      </c>
      <c r="J58">
        <v>26</v>
      </c>
      <c r="K58">
        <v>21</v>
      </c>
      <c r="L58">
        <v>60</v>
      </c>
      <c r="M58">
        <v>744</v>
      </c>
      <c r="N58">
        <f>G58*82/F58</f>
        <v>33.678571428571431</v>
      </c>
      <c r="O58">
        <f>H58*82/F58</f>
        <v>23.428571428571427</v>
      </c>
      <c r="P58">
        <f>I58*82/F58</f>
        <v>67.357142857142861</v>
      </c>
      <c r="Q58">
        <f>J58*82/F58</f>
        <v>38.071428571428569</v>
      </c>
      <c r="R58">
        <f>K58*82/F58</f>
        <v>30.75</v>
      </c>
      <c r="S58">
        <f>L58*82/F58</f>
        <v>87.857142857142861</v>
      </c>
      <c r="U58" s="10">
        <f>SUM(V58:X58)</f>
        <v>9.2541189353681155</v>
      </c>
      <c r="V58">
        <f>N58/MAX(N:N)*OFF_R</f>
        <v>4.2714285714285714</v>
      </c>
      <c r="W58">
        <f>O58/MAX(O:O)*PUN_R</f>
        <v>0.2857142857142857</v>
      </c>
      <c r="X58">
        <f>SUM(Z58:AC58)</f>
        <v>4.6969760782252576</v>
      </c>
      <c r="Y58">
        <f>X58/DEF_R*10</f>
        <v>7.8282934637087633</v>
      </c>
      <c r="Z58">
        <f>(0.7*(HIT_F*DEF_R))+(P58/(MAX(P:P))*(0.3*(HIT_F*DEF_R)))</f>
        <v>1.1962323390894818</v>
      </c>
      <c r="AA58">
        <f>(0.7*(BkS_F*DEF_R))+(Q58/(MAX(Q:Q))*(0.3*(BkS_F*DEF_R)))</f>
        <v>0.76132653061224476</v>
      </c>
      <c r="AB58">
        <f>(0.7*(TkA_F*DEF_R))+(R58/(MAX(R:R))*(0.3*(TkA_F*DEF_R)))</f>
        <v>1.6008882352941176</v>
      </c>
      <c r="AC58">
        <f>(0.7*(SH_F*DEF_R))+(S58/(MAX(S:S))*(0.3*(SH_F*DEF_R)))</f>
        <v>1.1385289732294137</v>
      </c>
    </row>
    <row r="59" spans="1:29" x14ac:dyDescent="0.25">
      <c r="A59" s="9">
        <v>57</v>
      </c>
      <c r="B59" s="29" t="s">
        <v>349</v>
      </c>
      <c r="C59" s="29" t="s">
        <v>38</v>
      </c>
      <c r="D59" s="29" t="s">
        <v>322</v>
      </c>
      <c r="E59" s="29" t="s">
        <v>3</v>
      </c>
      <c r="F59">
        <v>79</v>
      </c>
      <c r="G59">
        <v>33</v>
      </c>
      <c r="H59">
        <v>14</v>
      </c>
      <c r="I59">
        <v>109</v>
      </c>
      <c r="J59">
        <v>23</v>
      </c>
      <c r="K59">
        <v>15</v>
      </c>
      <c r="L59">
        <v>101</v>
      </c>
      <c r="M59">
        <v>1098</v>
      </c>
      <c r="N59">
        <f>G59*82/F59</f>
        <v>34.253164556962027</v>
      </c>
      <c r="O59">
        <f>H59*82/F59</f>
        <v>14.531645569620252</v>
      </c>
      <c r="P59">
        <f>I59*82/F59</f>
        <v>113.13924050632912</v>
      </c>
      <c r="Q59">
        <f>J59*82/F59</f>
        <v>23.873417721518987</v>
      </c>
      <c r="R59">
        <f>K59*82/F59</f>
        <v>15.569620253164556</v>
      </c>
      <c r="S59">
        <f>L59*82/F59</f>
        <v>104.83544303797468</v>
      </c>
      <c r="U59" s="10">
        <f>SUM(V59:X59)</f>
        <v>9.1637034241978981</v>
      </c>
      <c r="V59">
        <f>N59/MAX(N:N)*OFF_R</f>
        <v>4.3443037974683545</v>
      </c>
      <c r="W59">
        <f>O59/MAX(O:O)*PUN_R</f>
        <v>0.17721518987341772</v>
      </c>
      <c r="X59">
        <f>SUM(Z59:AC59)</f>
        <v>4.6421844368561267</v>
      </c>
      <c r="Y59">
        <f>X59/DEF_R*10</f>
        <v>7.7369740614268778</v>
      </c>
      <c r="Z59">
        <f>(0.7*(HIT_F*DEF_R))+(P59/(MAX(P:P))*(0.3*(HIT_F*DEF_R)))</f>
        <v>1.2956252608151342</v>
      </c>
      <c r="AA59">
        <f>(0.7*(BkS_F*DEF_R))+(Q59/(MAX(Q:Q))*(0.3*(BkS_F*DEF_R)))</f>
        <v>0.71235081374321874</v>
      </c>
      <c r="AB59">
        <f>(0.7*(TkA_F*DEF_R))+(R59/(MAX(R:R))*(0.3*(TkA_F*DEF_R)))</f>
        <v>1.4948041697691734</v>
      </c>
      <c r="AC59">
        <f>(0.7*(SH_F*DEF_R))+(S59/(MAX(S:S))*(0.3*(SH_F*DEF_R)))</f>
        <v>1.1394041925286</v>
      </c>
    </row>
    <row r="60" spans="1:29" x14ac:dyDescent="0.25">
      <c r="A60" s="9">
        <v>58</v>
      </c>
      <c r="B60" s="29" t="s">
        <v>306</v>
      </c>
      <c r="C60" s="29" t="s">
        <v>36</v>
      </c>
      <c r="D60" s="29" t="s">
        <v>322</v>
      </c>
      <c r="E60" s="29" t="s">
        <v>3</v>
      </c>
      <c r="F60">
        <v>75</v>
      </c>
      <c r="G60">
        <v>20</v>
      </c>
      <c r="H60">
        <v>46</v>
      </c>
      <c r="I60">
        <v>156</v>
      </c>
      <c r="J60">
        <v>29</v>
      </c>
      <c r="K60">
        <v>51</v>
      </c>
      <c r="L60">
        <v>55</v>
      </c>
      <c r="M60">
        <v>899</v>
      </c>
      <c r="N60">
        <f>G60*82/F60</f>
        <v>21.866666666666667</v>
      </c>
      <c r="O60">
        <f>H60*82/F60</f>
        <v>50.293333333333337</v>
      </c>
      <c r="P60">
        <f>I60*82/F60</f>
        <v>170.56</v>
      </c>
      <c r="Q60">
        <f>J60*82/F60</f>
        <v>31.706666666666667</v>
      </c>
      <c r="R60">
        <f>K60*82/F60</f>
        <v>55.76</v>
      </c>
      <c r="S60">
        <f>L60*82/F60</f>
        <v>60.133333333333333</v>
      </c>
      <c r="U60" s="10">
        <f>SUM(V60:X60)</f>
        <v>8.4590876400897184</v>
      </c>
      <c r="V60">
        <f>N60/MAX(N:N)*OFF_R</f>
        <v>2.7733333333333334</v>
      </c>
      <c r="W60">
        <f>O60/MAX(O:O)*PUN_R</f>
        <v>0.6133333333333334</v>
      </c>
      <c r="X60">
        <f>SUM(Z60:AC60)</f>
        <v>5.0724209734230516</v>
      </c>
      <c r="Y60">
        <f>X60/DEF_R*10</f>
        <v>8.4540349557050867</v>
      </c>
      <c r="Z60">
        <f>(0.7*(HIT_F*DEF_R))+(P60/(MAX(P:P))*(0.3*(HIT_F*DEF_R)))</f>
        <v>1.4202857142857139</v>
      </c>
      <c r="AA60">
        <f>(0.7*(BkS_F*DEF_R))+(Q60/(MAX(Q:Q))*(0.3*(BkS_F*DEF_R)))</f>
        <v>0.73937142857142846</v>
      </c>
      <c r="AB60">
        <f>(0.7*(TkA_F*DEF_R))+(R60/(MAX(R:R))*(0.3*(TkA_F*DEF_R)))</f>
        <v>1.7756639999999999</v>
      </c>
      <c r="AC60">
        <f>(0.7*(SH_F*DEF_R))+(S60/(MAX(S:S))*(0.3*(SH_F*DEF_R)))</f>
        <v>1.1370998305659097</v>
      </c>
    </row>
    <row r="61" spans="1:29" x14ac:dyDescent="0.25">
      <c r="A61" s="9">
        <v>59</v>
      </c>
      <c r="B61" s="29" t="s">
        <v>411</v>
      </c>
      <c r="C61" s="29" t="s">
        <v>36</v>
      </c>
      <c r="D61" s="29" t="s">
        <v>322</v>
      </c>
      <c r="E61" s="29" t="s">
        <v>3</v>
      </c>
      <c r="F61">
        <v>38</v>
      </c>
      <c r="G61">
        <v>14</v>
      </c>
      <c r="H61">
        <v>6</v>
      </c>
      <c r="I61">
        <v>12</v>
      </c>
      <c r="J61">
        <v>7</v>
      </c>
      <c r="K61">
        <v>10</v>
      </c>
      <c r="L61">
        <v>18</v>
      </c>
      <c r="M61">
        <v>469</v>
      </c>
      <c r="N61">
        <f>G61*82/F61</f>
        <v>30.210526315789473</v>
      </c>
      <c r="O61">
        <f>H61*82/F61</f>
        <v>12.947368421052632</v>
      </c>
      <c r="P61">
        <f>I61*82/F61</f>
        <v>25.894736842105264</v>
      </c>
      <c r="Q61">
        <f>J61*82/F61</f>
        <v>15.105263157894736</v>
      </c>
      <c r="R61">
        <f>K61*82/F61</f>
        <v>21.578947368421051</v>
      </c>
      <c r="S61">
        <f>L61*82/F61</f>
        <v>38.842105263157897</v>
      </c>
      <c r="U61" s="10">
        <f>SUM(V61:X61)</f>
        <v>8.450597458623534</v>
      </c>
      <c r="V61">
        <f>N61/MAX(N:N)*OFF_R</f>
        <v>3.8315789473684205</v>
      </c>
      <c r="W61">
        <f>O61/MAX(O:O)*PUN_R</f>
        <v>0.15789473684210525</v>
      </c>
      <c r="X61">
        <f>SUM(Z61:AC61)</f>
        <v>4.461123774413009</v>
      </c>
      <c r="Y61">
        <f>X61/DEF_R*10</f>
        <v>7.4352062906883489</v>
      </c>
      <c r="Z61">
        <f>(0.7*(HIT_F*DEF_R))+(P61/(MAX(P:P))*(0.3*(HIT_F*DEF_R)))</f>
        <v>1.1062174667437823</v>
      </c>
      <c r="AA61">
        <f>(0.7*(BkS_F*DEF_R))+(Q61/(MAX(Q:Q))*(0.3*(BkS_F*DEF_R)))</f>
        <v>0.68210526315789466</v>
      </c>
      <c r="AB61">
        <f>(0.7*(TkA_F*DEF_R))+(R61/(MAX(R:R))*(0.3*(TkA_F*DEF_R)))</f>
        <v>1.536798761609907</v>
      </c>
      <c r="AC61">
        <f>(0.7*(SH_F*DEF_R))+(S61/(MAX(S:S))*(0.3*(SH_F*DEF_R)))</f>
        <v>1.1360022829014249</v>
      </c>
    </row>
    <row r="62" spans="1:29" x14ac:dyDescent="0.25">
      <c r="A62" s="9">
        <v>60</v>
      </c>
      <c r="B62" s="29" t="s">
        <v>236</v>
      </c>
      <c r="C62" s="29" t="s">
        <v>31</v>
      </c>
      <c r="D62" s="29" t="s">
        <v>322</v>
      </c>
      <c r="E62" s="29" t="s">
        <v>3</v>
      </c>
      <c r="F62">
        <v>78</v>
      </c>
      <c r="G62">
        <v>25</v>
      </c>
      <c r="H62">
        <v>6</v>
      </c>
      <c r="I62">
        <v>96</v>
      </c>
      <c r="J62">
        <v>41</v>
      </c>
      <c r="K62">
        <v>18</v>
      </c>
      <c r="L62">
        <v>5597</v>
      </c>
      <c r="M62">
        <v>1143</v>
      </c>
      <c r="N62">
        <f>G62*82/F62</f>
        <v>26.282051282051281</v>
      </c>
      <c r="O62">
        <f>H62*82/F62</f>
        <v>6.3076923076923075</v>
      </c>
      <c r="P62">
        <f>I62*82/F62</f>
        <v>100.92307692307692</v>
      </c>
      <c r="Q62">
        <f>J62*82/F62</f>
        <v>43.102564102564102</v>
      </c>
      <c r="R62">
        <f>K62*82/F62</f>
        <v>18.923076923076923</v>
      </c>
      <c r="S62">
        <f>L62*82/F62</f>
        <v>5884.0256410256407</v>
      </c>
      <c r="U62" s="10">
        <f>SUM(V62:X62)</f>
        <v>8.4135979529324434</v>
      </c>
      <c r="V62">
        <f>N62/MAX(N:N)*OFF_R</f>
        <v>3.333333333333333</v>
      </c>
      <c r="W62">
        <f>O62/MAX(O:O)*PUN_R</f>
        <v>7.6923076923076927E-2</v>
      </c>
      <c r="X62">
        <f>SUM(Z62:AC62)</f>
        <v>5.0033415426760328</v>
      </c>
      <c r="Y62">
        <f>X62/DEF_R*10</f>
        <v>8.338902571126722</v>
      </c>
      <c r="Z62">
        <f>(0.7*(HIT_F*DEF_R))+(P62/(MAX(P:P))*(0.3*(HIT_F*DEF_R)))</f>
        <v>1.2691039729501266</v>
      </c>
      <c r="AA62">
        <f>(0.7*(BkS_F*DEF_R))+(Q62/(MAX(Q:Q))*(0.3*(BkS_F*DEF_R)))</f>
        <v>0.77868131868131862</v>
      </c>
      <c r="AB62">
        <f>(0.7*(TkA_F*DEF_R))+(R62/(MAX(R:R))*(0.3*(TkA_F*DEF_R)))</f>
        <v>1.5182389140271493</v>
      </c>
      <c r="AC62">
        <f>(0.7*(SH_F*DEF_R))+(S62/(MAX(S:S))*(0.3*(SH_F*DEF_R)))</f>
        <v>1.4373173370174386</v>
      </c>
    </row>
    <row r="63" spans="1:29" x14ac:dyDescent="0.25">
      <c r="A63" s="9">
        <v>61</v>
      </c>
      <c r="B63" s="29" t="s">
        <v>293</v>
      </c>
      <c r="C63" s="29" t="s">
        <v>38</v>
      </c>
      <c r="D63" s="29" t="s">
        <v>322</v>
      </c>
      <c r="E63" s="29" t="s">
        <v>3</v>
      </c>
      <c r="F63">
        <v>65</v>
      </c>
      <c r="G63">
        <v>20</v>
      </c>
      <c r="H63">
        <v>14</v>
      </c>
      <c r="I63">
        <v>67</v>
      </c>
      <c r="J63">
        <v>23</v>
      </c>
      <c r="K63">
        <v>27</v>
      </c>
      <c r="L63">
        <v>24</v>
      </c>
      <c r="M63">
        <v>869</v>
      </c>
      <c r="N63">
        <f>G63*82/F63</f>
        <v>25.23076923076923</v>
      </c>
      <c r="O63">
        <f>H63*82/F63</f>
        <v>17.661538461538463</v>
      </c>
      <c r="P63">
        <f>I63*82/F63</f>
        <v>84.523076923076928</v>
      </c>
      <c r="Q63">
        <f>J63*82/F63</f>
        <v>29.015384615384615</v>
      </c>
      <c r="R63">
        <f>K63*82/F63</f>
        <v>34.061538461538461</v>
      </c>
      <c r="S63">
        <f>L63*82/F63</f>
        <v>30.276923076923076</v>
      </c>
      <c r="U63" s="10">
        <f>SUM(V63:X63)</f>
        <v>8.1385629039184941</v>
      </c>
      <c r="V63">
        <f>N63/MAX(N:N)*OFF_R</f>
        <v>3.1999999999999997</v>
      </c>
      <c r="W63">
        <f>O63/MAX(O:O)*PUN_R</f>
        <v>0.2153846153846154</v>
      </c>
      <c r="X63">
        <f>SUM(Z63:AC63)</f>
        <v>4.7231782885338784</v>
      </c>
      <c r="Y63">
        <f>X63/DEF_R*10</f>
        <v>7.8719638142231307</v>
      </c>
      <c r="Z63">
        <f>(0.7*(HIT_F*DEF_R))+(P63/(MAX(P:P))*(0.3*(HIT_F*DEF_R)))</f>
        <v>1.2334995773457309</v>
      </c>
      <c r="AA63">
        <f>(0.7*(BkS_F*DEF_R))+(Q63/(MAX(Q:Q))*(0.3*(BkS_F*DEF_R)))</f>
        <v>0.73008791208791202</v>
      </c>
      <c r="AB63">
        <f>(0.7*(TkA_F*DEF_R))+(R63/(MAX(R:R))*(0.3*(TkA_F*DEF_R)))</f>
        <v>1.6240300452488687</v>
      </c>
      <c r="AC63">
        <f>(0.7*(SH_F*DEF_R))+(S63/(MAX(S:S))*(0.3*(SH_F*DEF_R)))</f>
        <v>1.135560753851367</v>
      </c>
    </row>
    <row r="64" spans="1:29" x14ac:dyDescent="0.25">
      <c r="A64" s="9">
        <v>62</v>
      </c>
      <c r="B64" s="29" t="s">
        <v>74</v>
      </c>
      <c r="C64" s="29" t="s">
        <v>42</v>
      </c>
      <c r="D64" s="29" t="s">
        <v>322</v>
      </c>
      <c r="E64" s="29" t="s">
        <v>3</v>
      </c>
      <c r="F64">
        <v>70</v>
      </c>
      <c r="G64">
        <v>21</v>
      </c>
      <c r="H64">
        <v>14</v>
      </c>
      <c r="I64">
        <v>46</v>
      </c>
      <c r="J64">
        <v>25</v>
      </c>
      <c r="K64">
        <v>16</v>
      </c>
      <c r="L64">
        <v>159</v>
      </c>
      <c r="M64">
        <v>902</v>
      </c>
      <c r="N64">
        <f>G64*82/F64</f>
        <v>24.6</v>
      </c>
      <c r="O64">
        <f>H64*82/F64</f>
        <v>16.399999999999999</v>
      </c>
      <c r="P64">
        <f>I64*82/F64</f>
        <v>53.885714285714286</v>
      </c>
      <c r="Q64">
        <f>J64*82/F64</f>
        <v>29.285714285714285</v>
      </c>
      <c r="R64">
        <f>K64*82/F64</f>
        <v>18.742857142857144</v>
      </c>
      <c r="S64">
        <f>L64*82/F64</f>
        <v>186.25714285714287</v>
      </c>
      <c r="U64" s="10">
        <f>SUM(V64:X64)</f>
        <v>7.8785871984795275</v>
      </c>
      <c r="V64">
        <f>N64/MAX(N:N)*OFF_R</f>
        <v>3.12</v>
      </c>
      <c r="W64">
        <f>O64/MAX(O:O)*PUN_R</f>
        <v>0.19999999999999998</v>
      </c>
      <c r="X64">
        <f>SUM(Z64:AC64)</f>
        <v>4.5585871984795272</v>
      </c>
      <c r="Y64">
        <f>X64/DEF_R*10</f>
        <v>7.597645330799212</v>
      </c>
      <c r="Z64">
        <f>(0.7*(HIT_F*DEF_R))+(P64/(MAX(P:P))*(0.3*(HIT_F*DEF_R)))</f>
        <v>1.1669858712715855</v>
      </c>
      <c r="AA64">
        <f>(0.7*(BkS_F*DEF_R))+(Q64/(MAX(Q:Q))*(0.3*(BkS_F*DEF_R)))</f>
        <v>0.73102040816326519</v>
      </c>
      <c r="AB64">
        <f>(0.7*(TkA_F*DEF_R))+(R64/(MAX(R:R))*(0.3*(TkA_F*DEF_R)))</f>
        <v>1.5169794957983191</v>
      </c>
      <c r="AC64">
        <f>(0.7*(SH_F*DEF_R))+(S64/(MAX(S:S))*(0.3*(SH_F*DEF_R)))</f>
        <v>1.1436014232463572</v>
      </c>
    </row>
    <row r="65" spans="1:29" x14ac:dyDescent="0.25">
      <c r="A65" s="9">
        <v>63</v>
      </c>
      <c r="B65" s="29" t="s">
        <v>390</v>
      </c>
      <c r="C65" s="29" t="s">
        <v>42</v>
      </c>
      <c r="D65" s="29" t="s">
        <v>322</v>
      </c>
      <c r="E65" s="29" t="s">
        <v>3</v>
      </c>
      <c r="F65">
        <v>38</v>
      </c>
      <c r="G65">
        <v>9</v>
      </c>
      <c r="H65">
        <v>4</v>
      </c>
      <c r="I65">
        <v>57</v>
      </c>
      <c r="J65">
        <v>9</v>
      </c>
      <c r="K65">
        <v>12</v>
      </c>
      <c r="L65">
        <v>2462</v>
      </c>
      <c r="M65">
        <v>427</v>
      </c>
      <c r="N65">
        <f>G65*82/F65</f>
        <v>19.421052631578949</v>
      </c>
      <c r="O65">
        <f>H65*82/F65</f>
        <v>8.6315789473684212</v>
      </c>
      <c r="P65">
        <f>I65*82/F65</f>
        <v>123</v>
      </c>
      <c r="Q65">
        <f>J65*82/F65</f>
        <v>19.421052631578949</v>
      </c>
      <c r="R65">
        <f>K65*82/F65</f>
        <v>25.894736842105264</v>
      </c>
      <c r="S65">
        <f>L65*82/F65</f>
        <v>5312.7368421052633</v>
      </c>
      <c r="U65" s="10">
        <f>SUM(V65:X65)</f>
        <v>7.557272820538798</v>
      </c>
      <c r="V65">
        <f>N65/MAX(N:N)*OFF_R</f>
        <v>2.4631578947368422</v>
      </c>
      <c r="W65">
        <f>O65/MAX(O:O)*PUN_R</f>
        <v>0.10526315789473685</v>
      </c>
      <c r="X65">
        <f>SUM(Z65:AC65)</f>
        <v>4.9888517679072191</v>
      </c>
      <c r="Y65">
        <f>X65/DEF_R*10</f>
        <v>8.3147529465120318</v>
      </c>
      <c r="Z65">
        <f>(0.7*(HIT_F*DEF_R))+(P65/(MAX(P:P))*(0.3*(HIT_F*DEF_R)))</f>
        <v>1.3170329670329668</v>
      </c>
      <c r="AA65">
        <f>(0.7*(BkS_F*DEF_R))+(Q65/(MAX(Q:Q))*(0.3*(BkS_F*DEF_R)))</f>
        <v>0.69699248120300739</v>
      </c>
      <c r="AB65">
        <f>(0.7*(TkA_F*DEF_R))+(R65/(MAX(R:R))*(0.3*(TkA_F*DEF_R)))</f>
        <v>1.5669585139318885</v>
      </c>
      <c r="AC65">
        <f>(0.7*(SH_F*DEF_R))+(S65/(MAX(S:S))*(0.3*(SH_F*DEF_R)))</f>
        <v>1.4078678057393568</v>
      </c>
    </row>
    <row r="66" spans="1:29" x14ac:dyDescent="0.25">
      <c r="A66" s="9">
        <v>64</v>
      </c>
      <c r="B66" s="29" t="s">
        <v>394</v>
      </c>
      <c r="C66" s="29" t="s">
        <v>31</v>
      </c>
      <c r="D66" s="29" t="s">
        <v>322</v>
      </c>
      <c r="E66" s="29" t="s">
        <v>3</v>
      </c>
      <c r="F66">
        <v>26</v>
      </c>
      <c r="G66">
        <v>6</v>
      </c>
      <c r="H66">
        <v>8</v>
      </c>
      <c r="I66">
        <v>18</v>
      </c>
      <c r="J66">
        <v>15</v>
      </c>
      <c r="K66">
        <v>13</v>
      </c>
      <c r="L66">
        <v>42</v>
      </c>
      <c r="M66">
        <v>348</v>
      </c>
      <c r="N66">
        <f>G66*82/F66</f>
        <v>18.923076923076923</v>
      </c>
      <c r="O66">
        <f>H66*82/F66</f>
        <v>25.23076923076923</v>
      </c>
      <c r="P66">
        <f>I66*82/F66</f>
        <v>56.769230769230766</v>
      </c>
      <c r="Q66">
        <f>J66*82/F66</f>
        <v>47.307692307692307</v>
      </c>
      <c r="R66">
        <f>K66*82/F66</f>
        <v>41</v>
      </c>
      <c r="S66">
        <f>L66*82/F66</f>
        <v>132.46153846153845</v>
      </c>
      <c r="U66" s="10">
        <f>SUM(V66:X66)</f>
        <v>7.4874710508221218</v>
      </c>
      <c r="V66">
        <f>N66/MAX(N:N)*OFF_R</f>
        <v>2.4000000000000004</v>
      </c>
      <c r="W66">
        <f>O66/MAX(O:O)*PUN_R</f>
        <v>0.30769230769230771</v>
      </c>
      <c r="X66">
        <f>SUM(Z66:AC66)</f>
        <v>4.779778743129814</v>
      </c>
      <c r="Y66">
        <f>X66/DEF_R*10</f>
        <v>7.9662979052163561</v>
      </c>
      <c r="Z66">
        <f>(0.7*(HIT_F*DEF_R))+(P66/(MAX(P:P))*(0.3*(HIT_F*DEF_R)))</f>
        <v>1.1732459847844461</v>
      </c>
      <c r="AA66">
        <f>(0.7*(BkS_F*DEF_R))+(Q66/(MAX(Q:Q))*(0.3*(BkS_F*DEF_R)))</f>
        <v>0.79318681318681306</v>
      </c>
      <c r="AB66">
        <f>(0.7*(TkA_F*DEF_R))+(R66/(MAX(R:R))*(0.3*(TkA_F*DEF_R)))</f>
        <v>1.6725176470588234</v>
      </c>
      <c r="AC66">
        <f>(0.7*(SH_F*DEF_R))+(S66/(MAX(S:S))*(0.3*(SH_F*DEF_R)))</f>
        <v>1.1408282980997313</v>
      </c>
    </row>
    <row r="67" spans="1:29" x14ac:dyDescent="0.25">
      <c r="A67" s="9">
        <v>65</v>
      </c>
      <c r="B67" s="29" t="s">
        <v>262</v>
      </c>
      <c r="C67" s="29" t="s">
        <v>42</v>
      </c>
      <c r="D67" s="29" t="s">
        <v>322</v>
      </c>
      <c r="E67" s="29" t="s">
        <v>3</v>
      </c>
      <c r="F67">
        <v>50</v>
      </c>
      <c r="G67">
        <v>12</v>
      </c>
      <c r="H67">
        <v>8</v>
      </c>
      <c r="I67">
        <v>61</v>
      </c>
      <c r="J67">
        <v>18</v>
      </c>
      <c r="K67">
        <v>25</v>
      </c>
      <c r="L67">
        <v>175</v>
      </c>
      <c r="M67">
        <v>591</v>
      </c>
      <c r="N67">
        <f>G67*82/F67</f>
        <v>19.68</v>
      </c>
      <c r="O67">
        <f>H67*82/F67</f>
        <v>13.12</v>
      </c>
      <c r="P67">
        <f>I67*82/F67</f>
        <v>100.04</v>
      </c>
      <c r="Q67">
        <f>J67*82/F67</f>
        <v>29.52</v>
      </c>
      <c r="R67">
        <f>K67*82/F67</f>
        <v>41</v>
      </c>
      <c r="S67">
        <f>L67*82/F67</f>
        <v>287</v>
      </c>
      <c r="U67" s="10">
        <f>SUM(V67:X67)</f>
        <v>7.4763276775569594</v>
      </c>
      <c r="V67">
        <f>N67/MAX(N:N)*OFF_R</f>
        <v>2.496</v>
      </c>
      <c r="W67">
        <f>O67/MAX(O:O)*PUN_R</f>
        <v>0.16</v>
      </c>
      <c r="X67">
        <f>SUM(Z67:AC67)</f>
        <v>4.8203276775569588</v>
      </c>
      <c r="Y67">
        <f>X67/DEF_R*10</f>
        <v>8.0338794625949319</v>
      </c>
      <c r="Z67">
        <f>(0.7*(HIT_F*DEF_R))+(P67/(MAX(P:P))*(0.3*(HIT_F*DEF_R)))</f>
        <v>1.2671868131868129</v>
      </c>
      <c r="AA67">
        <f>(0.7*(BkS_F*DEF_R))+(Q67/(MAX(Q:Q))*(0.3*(BkS_F*DEF_R)))</f>
        <v>0.73182857142857127</v>
      </c>
      <c r="AB67">
        <f>(0.7*(TkA_F*DEF_R))+(R67/(MAX(R:R))*(0.3*(TkA_F*DEF_R)))</f>
        <v>1.6725176470588234</v>
      </c>
      <c r="AC67">
        <f>(0.7*(SH_F*DEF_R))+(S67/(MAX(S:S))*(0.3*(SH_F*DEF_R)))</f>
        <v>1.1487946458827516</v>
      </c>
    </row>
    <row r="68" spans="1:29" x14ac:dyDescent="0.25">
      <c r="A68" s="9">
        <v>66</v>
      </c>
      <c r="B68" s="29" t="s">
        <v>377</v>
      </c>
      <c r="C68" s="29" t="s">
        <v>31</v>
      </c>
      <c r="D68" s="29" t="s">
        <v>322</v>
      </c>
      <c r="E68" s="29" t="s">
        <v>3</v>
      </c>
      <c r="F68">
        <v>71</v>
      </c>
      <c r="G68">
        <v>14</v>
      </c>
      <c r="H68">
        <v>42</v>
      </c>
      <c r="I68">
        <v>172</v>
      </c>
      <c r="J68">
        <v>10</v>
      </c>
      <c r="K68">
        <v>9</v>
      </c>
      <c r="L68">
        <v>0</v>
      </c>
      <c r="M68">
        <v>770</v>
      </c>
      <c r="N68">
        <f>G68*82/F68</f>
        <v>16.169014084507044</v>
      </c>
      <c r="O68">
        <f>H68*82/F68</f>
        <v>48.507042253521128</v>
      </c>
      <c r="P68">
        <f>I68*82/F68</f>
        <v>198.64788732394365</v>
      </c>
      <c r="Q68">
        <f>J68*82/F68</f>
        <v>11.549295774647888</v>
      </c>
      <c r="R68">
        <f>K68*82/F68</f>
        <v>10.394366197183098</v>
      </c>
      <c r="S68">
        <f>L68*82/F68</f>
        <v>0</v>
      </c>
      <c r="U68" s="10">
        <f>SUM(V68:X68)</f>
        <v>7.3859953421888784</v>
      </c>
      <c r="V68">
        <f>N68/MAX(N:N)*OFF_R</f>
        <v>2.0507042253521126</v>
      </c>
      <c r="W68">
        <f>O68/MAX(O:O)*PUN_R</f>
        <v>0.59154929577464788</v>
      </c>
      <c r="X68">
        <f>SUM(Z68:AC68)</f>
        <v>4.7437418210621178</v>
      </c>
      <c r="Y68">
        <f>X68/DEF_R*10</f>
        <v>7.9062363684368631</v>
      </c>
      <c r="Z68">
        <f>(0.7*(HIT_F*DEF_R))+(P68/(MAX(P:P))*(0.3*(HIT_F*DEF_R)))</f>
        <v>1.4812645101377493</v>
      </c>
      <c r="AA68">
        <f>(0.7*(BkS_F*DEF_R))+(Q68/(MAX(Q:Q))*(0.3*(BkS_F*DEF_R)))</f>
        <v>0.66983903420523128</v>
      </c>
      <c r="AB68">
        <f>(0.7*(TkA_F*DEF_R))+(R68/(MAX(R:R))*(0.3*(TkA_F*DEF_R)))</f>
        <v>1.4586382767191381</v>
      </c>
      <c r="AC68">
        <f>(0.7*(SH_F*DEF_R))+(S68/(MAX(S:S))*(0.3*(SH_F*DEF_R)))</f>
        <v>1.1339999999999999</v>
      </c>
    </row>
  </sheetData>
  <autoFilter ref="B2:AC68">
    <sortState ref="B3:AC68">
      <sortCondition descending="1" ref="U2:U68"/>
    </sortState>
  </autoFilter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7"/>
  <sheetViews>
    <sheetView workbookViewId="0">
      <selection activeCell="U3" sqref="U3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5" t="s">
        <v>23</v>
      </c>
      <c r="G1" s="16"/>
      <c r="H1" s="12"/>
      <c r="I1" s="12"/>
      <c r="J1" s="12"/>
      <c r="K1" s="12"/>
      <c r="L1" s="13"/>
      <c r="N1" s="11" t="s">
        <v>22</v>
      </c>
      <c r="O1" s="12"/>
      <c r="P1" s="12"/>
      <c r="Q1" s="12"/>
      <c r="R1" s="12"/>
      <c r="S1" s="13"/>
      <c r="U1" s="11" t="s">
        <v>26</v>
      </c>
      <c r="V1" s="12"/>
      <c r="W1" s="12"/>
      <c r="X1" s="12"/>
      <c r="Y1" s="12"/>
      <c r="Z1" s="12"/>
      <c r="AA1" s="12"/>
      <c r="AB1" s="12"/>
      <c r="AC1" s="13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8" t="s">
        <v>7</v>
      </c>
      <c r="H2" s="7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29" t="s">
        <v>82</v>
      </c>
      <c r="C3" s="29" t="s">
        <v>31</v>
      </c>
      <c r="D3" s="29" t="s">
        <v>322</v>
      </c>
      <c r="E3" s="29" t="s">
        <v>1</v>
      </c>
      <c r="F3">
        <v>68</v>
      </c>
      <c r="G3">
        <v>85</v>
      </c>
      <c r="H3">
        <v>63</v>
      </c>
      <c r="I3">
        <v>37</v>
      </c>
      <c r="J3">
        <v>25</v>
      </c>
      <c r="K3">
        <v>58</v>
      </c>
      <c r="L3">
        <v>7373</v>
      </c>
      <c r="M3">
        <v>1341</v>
      </c>
      <c r="N3">
        <f>G3*82/F3</f>
        <v>102.5</v>
      </c>
      <c r="O3">
        <f>H3*82/F3</f>
        <v>75.970588235294116</v>
      </c>
      <c r="P3">
        <f>I3*82/F3</f>
        <v>44.617647058823529</v>
      </c>
      <c r="Q3">
        <f>J3*82/F3</f>
        <v>30.147058823529413</v>
      </c>
      <c r="R3">
        <f>K3*82/F3</f>
        <v>69.941176470588232</v>
      </c>
      <c r="S3">
        <f>L3*82/F3</f>
        <v>8890.9705882352937</v>
      </c>
      <c r="U3" s="10">
        <f>SUM(V3:X3)</f>
        <v>19.028133341328026</v>
      </c>
      <c r="V3">
        <f>N3/MAX(N:N)*OFF_C</f>
        <v>13</v>
      </c>
      <c r="W3">
        <f>O3/MAX(O:O)*PUN_C</f>
        <v>0.88127690100430411</v>
      </c>
      <c r="X3">
        <f>SUM(Z3:AC3)</f>
        <v>5.1468564403237229</v>
      </c>
      <c r="Y3">
        <f>X3/DEF_C*10</f>
        <v>8.5780940672062052</v>
      </c>
      <c r="Z3">
        <f>(0.7*(HIT_F*DEF_C))+(P3/(MAX(P:P))*(0.3*(HIT_F*DEF_C)))</f>
        <v>1.1290470125057896</v>
      </c>
      <c r="AA3">
        <f>(0.7*(BkS_F*DEF_C))+(Q3/(MAX(Q:Q))*(0.3*(BkS_F*DEF_C)))</f>
        <v>0.71969702338766817</v>
      </c>
      <c r="AB3">
        <f>(0.7*(TkA_F*DEF_C))+(R3/(MAX(R:R))*(0.3*(TkA_F*DEF_C)))</f>
        <v>1.8327210626185957</v>
      </c>
      <c r="AC3">
        <f>(0.7*(SH_F*DEF_C))+(S3/(MAX(S:S))*(0.3*(SH_F*DEF_C)))</f>
        <v>1.4653913418116691</v>
      </c>
    </row>
    <row r="4" spans="1:29" x14ac:dyDescent="0.25">
      <c r="A4" s="9">
        <v>2</v>
      </c>
      <c r="B4" s="29" t="s">
        <v>84</v>
      </c>
      <c r="C4" s="29" t="s">
        <v>33</v>
      </c>
      <c r="D4" s="29" t="s">
        <v>322</v>
      </c>
      <c r="E4" s="29" t="s">
        <v>1</v>
      </c>
      <c r="F4">
        <v>76</v>
      </c>
      <c r="G4">
        <v>93</v>
      </c>
      <c r="H4">
        <v>34</v>
      </c>
      <c r="I4">
        <v>72</v>
      </c>
      <c r="J4">
        <v>44</v>
      </c>
      <c r="K4">
        <v>81</v>
      </c>
      <c r="L4">
        <v>459</v>
      </c>
      <c r="M4">
        <v>1455</v>
      </c>
      <c r="N4">
        <f>G4*82/F4</f>
        <v>100.34210526315789</v>
      </c>
      <c r="O4">
        <f>H4*82/F4</f>
        <v>36.684210526315788</v>
      </c>
      <c r="P4">
        <f>I4*82/F4</f>
        <v>77.684210526315795</v>
      </c>
      <c r="Q4">
        <f>J4*82/F4</f>
        <v>47.473684210526315</v>
      </c>
      <c r="R4">
        <f>K4*82/F4</f>
        <v>87.39473684210526</v>
      </c>
      <c r="S4">
        <f>L4*82/F4</f>
        <v>495.23684210526318</v>
      </c>
      <c r="U4" s="10">
        <f>SUM(V4:X4)</f>
        <v>18.207397578957831</v>
      </c>
      <c r="V4">
        <f>N4/MAX(N:N)*OFF_C</f>
        <v>12.726315789473684</v>
      </c>
      <c r="W4">
        <f>O4/MAX(O:O)*PUN_C</f>
        <v>0.42554557124518611</v>
      </c>
      <c r="X4">
        <f>SUM(Z4:AC4)</f>
        <v>5.055536218238962</v>
      </c>
      <c r="Y4">
        <f>X4/DEF_C*10</f>
        <v>8.4258936970649358</v>
      </c>
      <c r="Z4">
        <f>(0.7*(HIT_F*DEF_C))+(P4/(MAX(P:P))*(0.3*(HIT_F*DEF_C)))</f>
        <v>1.1876295068379608</v>
      </c>
      <c r="AA4">
        <f>(0.7*(BkS_F*DEF_C))+(Q4/(MAX(Q:Q))*(0.3*(BkS_F*DEF_C)))</f>
        <v>0.77124920735573865</v>
      </c>
      <c r="AB4">
        <f>(0.7*(TkA_F*DEF_C))+(R4/(MAX(R:R))*(0.3*(TkA_F*DEF_C)))</f>
        <v>1.9441986417657044</v>
      </c>
      <c r="AC4">
        <f>(0.7*(SH_F*DEF_C))+(S4/(MAX(S:S))*(0.3*(SH_F*DEF_C)))</f>
        <v>1.152458862279558</v>
      </c>
    </row>
    <row r="5" spans="1:29" x14ac:dyDescent="0.25">
      <c r="A5" s="9">
        <v>3</v>
      </c>
      <c r="B5" s="29" t="s">
        <v>57</v>
      </c>
      <c r="C5" s="29" t="s">
        <v>31</v>
      </c>
      <c r="D5" s="29" t="s">
        <v>322</v>
      </c>
      <c r="E5" s="29" t="s">
        <v>1</v>
      </c>
      <c r="F5">
        <v>82</v>
      </c>
      <c r="G5">
        <v>102</v>
      </c>
      <c r="H5">
        <v>20</v>
      </c>
      <c r="I5">
        <v>30</v>
      </c>
      <c r="J5">
        <v>23</v>
      </c>
      <c r="K5">
        <v>34</v>
      </c>
      <c r="L5">
        <v>3911</v>
      </c>
      <c r="M5">
        <v>1670</v>
      </c>
      <c r="N5">
        <f>G5*82/F5</f>
        <v>102</v>
      </c>
      <c r="O5">
        <f>H5*82/F5</f>
        <v>20</v>
      </c>
      <c r="P5">
        <f>I5*82/F5</f>
        <v>30</v>
      </c>
      <c r="Q5">
        <f>J5*82/F5</f>
        <v>23</v>
      </c>
      <c r="R5">
        <f>K5*82/F5</f>
        <v>34</v>
      </c>
      <c r="S5">
        <f>L5*82/F5</f>
        <v>3911</v>
      </c>
      <c r="U5" s="10">
        <f>SUM(V5:X5)</f>
        <v>17.853107196237495</v>
      </c>
      <c r="V5">
        <f>N5/MAX(N:N)*OFF_C</f>
        <v>12.936585365853659</v>
      </c>
      <c r="W5">
        <f>O5/MAX(O:O)*PUN_C</f>
        <v>0.23200475907198095</v>
      </c>
      <c r="X5">
        <f>SUM(Z5:AC5)</f>
        <v>4.6845170713118547</v>
      </c>
      <c r="Y5">
        <f>X5/DEF_C*10</f>
        <v>7.8075284521864239</v>
      </c>
      <c r="Z5">
        <f>(0.7*(HIT_F*DEF_C))+(P5/(MAX(P:P))*(0.3*(HIT_F*DEF_C)))</f>
        <v>1.1031496062992123</v>
      </c>
      <c r="AA5">
        <f>(0.7*(BkS_F*DEF_C))+(Q5/(MAX(Q:Q))*(0.3*(BkS_F*DEF_C)))</f>
        <v>0.69843226564795757</v>
      </c>
      <c r="AB5">
        <f>(0.7*(TkA_F*DEF_C))+(R5/(MAX(R:R))*(0.3*(TkA_F*DEF_C)))</f>
        <v>1.6031612903225805</v>
      </c>
      <c r="AC5">
        <f>(0.7*(SH_F*DEF_C))+(S5/(MAX(S:S))*(0.3*(SH_F*DEF_C)))</f>
        <v>1.2797739090421043</v>
      </c>
    </row>
    <row r="6" spans="1:29" x14ac:dyDescent="0.25">
      <c r="A6" s="9">
        <v>4</v>
      </c>
      <c r="B6" s="29" t="s">
        <v>79</v>
      </c>
      <c r="C6" s="29" t="s">
        <v>36</v>
      </c>
      <c r="D6" s="29" t="s">
        <v>322</v>
      </c>
      <c r="E6" s="29" t="s">
        <v>1</v>
      </c>
      <c r="F6">
        <v>82</v>
      </c>
      <c r="G6">
        <v>87</v>
      </c>
      <c r="H6">
        <v>32</v>
      </c>
      <c r="I6">
        <v>139</v>
      </c>
      <c r="J6">
        <v>21</v>
      </c>
      <c r="K6">
        <v>25</v>
      </c>
      <c r="L6">
        <v>148</v>
      </c>
      <c r="M6">
        <v>1652</v>
      </c>
      <c r="N6">
        <f>G6*82/F6</f>
        <v>87</v>
      </c>
      <c r="O6">
        <f>H6*82/F6</f>
        <v>32</v>
      </c>
      <c r="P6">
        <f>I6*82/F6</f>
        <v>139</v>
      </c>
      <c r="Q6">
        <f>J6*82/F6</f>
        <v>21</v>
      </c>
      <c r="R6">
        <f>K6*82/F6</f>
        <v>25</v>
      </c>
      <c r="S6">
        <f>L6*82/F6</f>
        <v>148</v>
      </c>
      <c r="U6" s="10">
        <f>SUM(V6:X6)</f>
        <v>16.079289225660645</v>
      </c>
      <c r="V6">
        <f>N6/MAX(N:N)*OFF_C</f>
        <v>11.034146341463414</v>
      </c>
      <c r="W6">
        <f>O6/MAX(O:O)*PUN_C</f>
        <v>0.37120761451516954</v>
      </c>
      <c r="X6">
        <f>SUM(Z6:AC6)</f>
        <v>4.6739352696820635</v>
      </c>
      <c r="Y6">
        <f>X6/DEF_C*10</f>
        <v>7.7898921161367731</v>
      </c>
      <c r="Z6">
        <f>(0.7*(HIT_F*DEF_C))+(P6/(MAX(P:P))*(0.3*(HIT_F*DEF_C)))</f>
        <v>1.2962598425196847</v>
      </c>
      <c r="AA6">
        <f>(0.7*(BkS_F*DEF_C))+(Q6/(MAX(Q:Q))*(0.3*(BkS_F*DEF_C)))</f>
        <v>0.69248163385248296</v>
      </c>
      <c r="AB6">
        <f>(0.7*(TkA_F*DEF_C))+(R6/(MAX(R:R))*(0.3*(TkA_F*DEF_C)))</f>
        <v>1.5456774193548386</v>
      </c>
      <c r="AC6">
        <f>(0.7*(SH_F*DEF_C))+(S6/(MAX(S:S))*(0.3*(SH_F*DEF_C)))</f>
        <v>1.1395163739550578</v>
      </c>
    </row>
    <row r="7" spans="1:29" x14ac:dyDescent="0.25">
      <c r="A7" s="9">
        <v>5</v>
      </c>
      <c r="B7" s="29" t="s">
        <v>72</v>
      </c>
      <c r="C7" s="29" t="s">
        <v>38</v>
      </c>
      <c r="D7" s="29" t="s">
        <v>322</v>
      </c>
      <c r="E7" s="29" t="s">
        <v>1</v>
      </c>
      <c r="F7">
        <v>82</v>
      </c>
      <c r="G7">
        <v>79</v>
      </c>
      <c r="H7">
        <v>54</v>
      </c>
      <c r="I7">
        <v>140</v>
      </c>
      <c r="J7">
        <v>62</v>
      </c>
      <c r="K7">
        <v>63</v>
      </c>
      <c r="L7">
        <v>6812</v>
      </c>
      <c r="M7">
        <v>1625</v>
      </c>
      <c r="N7">
        <f>G7*82/F7</f>
        <v>79</v>
      </c>
      <c r="O7">
        <f>H7*82/F7</f>
        <v>54</v>
      </c>
      <c r="P7">
        <f>I7*82/F7</f>
        <v>140</v>
      </c>
      <c r="Q7">
        <f>J7*82/F7</f>
        <v>62</v>
      </c>
      <c r="R7">
        <f>K7*82/F7</f>
        <v>63</v>
      </c>
      <c r="S7">
        <f>L7*82/F7</f>
        <v>6812</v>
      </c>
      <c r="U7" s="10">
        <f>SUM(V7:X7)</f>
        <v>15.934715516233835</v>
      </c>
      <c r="V7">
        <f>N7/MAX(N:N)*OFF_C</f>
        <v>10.019512195121951</v>
      </c>
      <c r="W7">
        <f>O7/MAX(O:O)*PUN_C</f>
        <v>0.62641284949434861</v>
      </c>
      <c r="X7">
        <f>SUM(Z7:AC7)</f>
        <v>5.2887904716175349</v>
      </c>
      <c r="Y7">
        <f>X7/DEF_C*10</f>
        <v>8.8146507860292242</v>
      </c>
      <c r="Z7">
        <f>(0.7*(HIT_F*DEF_C))+(P7/(MAX(P:P))*(0.3*(HIT_F*DEF_C)))</f>
        <v>1.298031496062992</v>
      </c>
      <c r="AA7">
        <f>(0.7*(BkS_F*DEF_C))+(Q7/(MAX(Q:Q))*(0.3*(BkS_F*DEF_C)))</f>
        <v>0.81446958565971195</v>
      </c>
      <c r="AB7">
        <f>(0.7*(TkA_F*DEF_C))+(R7/(MAX(R:R))*(0.3*(TkA_F*DEF_C)))</f>
        <v>1.7883870967741933</v>
      </c>
      <c r="AC7">
        <f>(0.7*(SH_F*DEF_C))+(S7/(MAX(S:S))*(0.3*(SH_F*DEF_C)))</f>
        <v>1.387902293120638</v>
      </c>
    </row>
    <row r="8" spans="1:29" x14ac:dyDescent="0.25">
      <c r="A8" s="9">
        <v>6</v>
      </c>
      <c r="B8" s="29" t="s">
        <v>221</v>
      </c>
      <c r="C8" s="29" t="s">
        <v>33</v>
      </c>
      <c r="D8" s="29" t="s">
        <v>322</v>
      </c>
      <c r="E8" s="29" t="s">
        <v>1</v>
      </c>
      <c r="F8">
        <v>80</v>
      </c>
      <c r="G8">
        <v>84</v>
      </c>
      <c r="H8">
        <v>26</v>
      </c>
      <c r="I8">
        <v>16</v>
      </c>
      <c r="J8">
        <v>18</v>
      </c>
      <c r="K8">
        <v>44</v>
      </c>
      <c r="L8">
        <v>112</v>
      </c>
      <c r="M8">
        <v>1554</v>
      </c>
      <c r="N8">
        <f>G8*82/F8</f>
        <v>86.1</v>
      </c>
      <c r="O8">
        <f>H8*82/F8</f>
        <v>26.65</v>
      </c>
      <c r="P8">
        <f>I8*82/F8</f>
        <v>16.399999999999999</v>
      </c>
      <c r="Q8">
        <f>J8*82/F8</f>
        <v>18.45</v>
      </c>
      <c r="R8">
        <f>K8*82/F8</f>
        <v>45.1</v>
      </c>
      <c r="S8">
        <f>L8*82/F8</f>
        <v>114.8</v>
      </c>
      <c r="U8" s="10">
        <f>SUM(V8:X8)</f>
        <v>15.805433019497901</v>
      </c>
      <c r="V8">
        <f>N8/MAX(N:N)*OFF_C</f>
        <v>10.92</v>
      </c>
      <c r="W8">
        <f>O8/MAX(O:O)*PUN_C</f>
        <v>0.30914634146341463</v>
      </c>
      <c r="X8">
        <f>SUM(Z8:AC8)</f>
        <v>4.5762866780344869</v>
      </c>
      <c r="Y8">
        <f>X8/DEF_C*10</f>
        <v>7.6271444633908114</v>
      </c>
      <c r="Z8">
        <f>(0.7*(HIT_F*DEF_C))+(P8/(MAX(P:P))*(0.3*(HIT_F*DEF_C)))</f>
        <v>1.0790551181102361</v>
      </c>
      <c r="AA8">
        <f>(0.7*(BkS_F*DEF_C))+(Q8/(MAX(Q:Q))*(0.3*(BkS_F*DEF_C)))</f>
        <v>0.68489457831325284</v>
      </c>
      <c r="AB8">
        <f>(0.7*(TkA_F*DEF_C))+(R8/(MAX(R:R))*(0.3*(TkA_F*DEF_C)))</f>
        <v>1.6740580645161289</v>
      </c>
      <c r="AC8">
        <f>(0.7*(SH_F*DEF_C))+(S8/(MAX(S:S))*(0.3*(SH_F*DEF_C)))</f>
        <v>1.1382789170948691</v>
      </c>
    </row>
    <row r="9" spans="1:29" x14ac:dyDescent="0.25">
      <c r="A9" s="9">
        <v>7</v>
      </c>
      <c r="B9" s="29" t="s">
        <v>252</v>
      </c>
      <c r="C9" s="29" t="s">
        <v>42</v>
      </c>
      <c r="D9" s="29" t="s">
        <v>322</v>
      </c>
      <c r="E9" s="29" t="s">
        <v>1</v>
      </c>
      <c r="F9">
        <v>81</v>
      </c>
      <c r="G9">
        <v>82</v>
      </c>
      <c r="H9">
        <v>26</v>
      </c>
      <c r="I9">
        <v>15</v>
      </c>
      <c r="J9">
        <v>19</v>
      </c>
      <c r="K9">
        <v>70</v>
      </c>
      <c r="L9">
        <v>107</v>
      </c>
      <c r="M9">
        <v>1631</v>
      </c>
      <c r="N9">
        <f>G9*82/F9</f>
        <v>83.012345679012341</v>
      </c>
      <c r="O9">
        <f>H9*82/F9</f>
        <v>26.320987654320987</v>
      </c>
      <c r="P9">
        <f>I9*82/F9</f>
        <v>15.185185185185185</v>
      </c>
      <c r="Q9">
        <f>J9*82/F9</f>
        <v>19.234567901234566</v>
      </c>
      <c r="R9">
        <f>K9*82/F9</f>
        <v>70.864197530864203</v>
      </c>
      <c r="S9">
        <f>L9*82/F9</f>
        <v>108.32098765432099</v>
      </c>
      <c r="U9" s="10">
        <f>SUM(V9:X9)</f>
        <v>15.574510498132206</v>
      </c>
      <c r="V9">
        <f>N9/MAX(N:N)*OFF_C</f>
        <v>10.528395061728395</v>
      </c>
      <c r="W9">
        <f>O9/MAX(O:O)*PUN_C</f>
        <v>0.30532971996386632</v>
      </c>
      <c r="X9">
        <f>SUM(Z9:AC9)</f>
        <v>4.7407857164399445</v>
      </c>
      <c r="Y9">
        <f>X9/DEF_C*10</f>
        <v>7.9013095273999081</v>
      </c>
      <c r="Z9">
        <f>(0.7*(HIT_F*DEF_C))+(P9/(MAX(P:P))*(0.3*(HIT_F*DEF_C)))</f>
        <v>1.0769028871391075</v>
      </c>
      <c r="AA9">
        <f>(0.7*(BkS_F*DEF_C))+(Q9/(MAX(Q:Q))*(0.3*(BkS_F*DEF_C)))</f>
        <v>0.68722891566265043</v>
      </c>
      <c r="AB9">
        <f>(0.7*(TkA_F*DEF_C))+(R9/(MAX(R:R))*(0.3*(TkA_F*DEF_C)))</f>
        <v>1.8386164874551971</v>
      </c>
      <c r="AC9">
        <f>(0.7*(SH_F*DEF_C))+(S9/(MAX(S:S))*(0.3*(SH_F*DEF_C)))</f>
        <v>1.1380374261829893</v>
      </c>
    </row>
    <row r="10" spans="1:29" x14ac:dyDescent="0.25">
      <c r="A10" s="9">
        <v>8</v>
      </c>
      <c r="B10" s="29" t="s">
        <v>156</v>
      </c>
      <c r="C10" s="29" t="s">
        <v>38</v>
      </c>
      <c r="D10" s="29" t="s">
        <v>322</v>
      </c>
      <c r="E10" s="29" t="s">
        <v>1</v>
      </c>
      <c r="F10">
        <v>67</v>
      </c>
      <c r="G10">
        <v>64</v>
      </c>
      <c r="H10">
        <v>38</v>
      </c>
      <c r="I10">
        <v>86</v>
      </c>
      <c r="J10">
        <v>37</v>
      </c>
      <c r="K10">
        <v>49</v>
      </c>
      <c r="L10">
        <v>2275</v>
      </c>
      <c r="M10">
        <v>1171</v>
      </c>
      <c r="N10">
        <f>G10*82/F10</f>
        <v>78.328358208955223</v>
      </c>
      <c r="O10">
        <f>H10*82/F10</f>
        <v>46.507462686567166</v>
      </c>
      <c r="P10">
        <f>I10*82/F10</f>
        <v>105.25373134328358</v>
      </c>
      <c r="Q10">
        <f>J10*82/F10</f>
        <v>45.28358208955224</v>
      </c>
      <c r="R10">
        <f>K10*82/F10</f>
        <v>59.970149253731343</v>
      </c>
      <c r="S10">
        <f>L10*82/F10</f>
        <v>2784.3283582089553</v>
      </c>
      <c r="U10" s="10">
        <f>SUM(V10:X10)</f>
        <v>15.481846952274974</v>
      </c>
      <c r="V10">
        <f>N10/MAX(N:N)*OFF_C</f>
        <v>9.9343283582089548</v>
      </c>
      <c r="W10">
        <f>O10/MAX(O:O)*PUN_C</f>
        <v>0.53949763378230797</v>
      </c>
      <c r="X10">
        <f>SUM(Z10:AC10)</f>
        <v>5.0080209602837114</v>
      </c>
      <c r="Y10">
        <f>X10/DEF_C*10</f>
        <v>8.3467016004728514</v>
      </c>
      <c r="Z10">
        <f>(0.7*(HIT_F*DEF_C))+(P10/(MAX(P:P))*(0.3*(HIT_F*DEF_C)))</f>
        <v>1.2364731460806202</v>
      </c>
      <c r="AA10">
        <f>(0.7*(BkS_F*DEF_C))+(Q10/(MAX(Q:Q))*(0.3*(BkS_F*DEF_C)))</f>
        <v>0.76473296169753624</v>
      </c>
      <c r="AB10">
        <f>(0.7*(TkA_F*DEF_C))+(R10/(MAX(R:R))*(0.3*(TkA_F*DEF_C)))</f>
        <v>1.7690351468464129</v>
      </c>
      <c r="AC10">
        <f>(0.7*(SH_F*DEF_C))+(S10/(MAX(S:S))*(0.3*(SH_F*DEF_C)))</f>
        <v>1.237779705659142</v>
      </c>
    </row>
    <row r="11" spans="1:29" x14ac:dyDescent="0.25">
      <c r="A11" s="9">
        <v>9</v>
      </c>
      <c r="B11" s="29" t="s">
        <v>120</v>
      </c>
      <c r="C11" s="29" t="s">
        <v>33</v>
      </c>
      <c r="D11" s="29" t="s">
        <v>322</v>
      </c>
      <c r="E11" s="29" t="s">
        <v>1</v>
      </c>
      <c r="F11">
        <v>70</v>
      </c>
      <c r="G11">
        <v>66</v>
      </c>
      <c r="H11">
        <v>50</v>
      </c>
      <c r="I11">
        <v>118</v>
      </c>
      <c r="J11">
        <v>20</v>
      </c>
      <c r="K11">
        <v>48</v>
      </c>
      <c r="L11">
        <v>859</v>
      </c>
      <c r="M11">
        <v>1247</v>
      </c>
      <c r="N11">
        <f>G11*82/F11</f>
        <v>77.314285714285717</v>
      </c>
      <c r="O11">
        <f>H11*82/F11</f>
        <v>58.571428571428569</v>
      </c>
      <c r="P11">
        <f>I11*82/F11</f>
        <v>138.22857142857143</v>
      </c>
      <c r="Q11">
        <f>J11*82/F11</f>
        <v>23.428571428571427</v>
      </c>
      <c r="R11">
        <f>K11*82/F11</f>
        <v>56.228571428571428</v>
      </c>
      <c r="S11">
        <f>L11*82/F11</f>
        <v>1006.2571428571429</v>
      </c>
      <c r="U11" s="10">
        <f>SUM(V11:X11)</f>
        <v>15.396400679213542</v>
      </c>
      <c r="V11">
        <f>N11/MAX(N:N)*OFF_C</f>
        <v>9.805714285714286</v>
      </c>
      <c r="W11">
        <f>O11/MAX(O:O)*PUN_C</f>
        <v>0.67944250871080136</v>
      </c>
      <c r="X11">
        <f>SUM(Z11:AC11)</f>
        <v>4.9112438847884556</v>
      </c>
      <c r="Y11">
        <f>X11/DEF_C*10</f>
        <v>8.1854064746474258</v>
      </c>
      <c r="Z11">
        <f>(0.7*(HIT_F*DEF_C))+(P11/(MAX(P:P))*(0.3*(HIT_F*DEF_C)))</f>
        <v>1.2948931383577051</v>
      </c>
      <c r="AA11">
        <f>(0.7*(BkS_F*DEF_C))+(Q11/(MAX(Q:Q))*(0.3*(BkS_F*DEF_C)))</f>
        <v>0.69970740103270213</v>
      </c>
      <c r="AB11">
        <f>(0.7*(TkA_F*DEF_C))+(R11/(MAX(R:R))*(0.3*(TkA_F*DEF_C)))</f>
        <v>1.7451373271889399</v>
      </c>
      <c r="AC11">
        <f>(0.7*(SH_F*DEF_C))+(S11/(MAX(S:S))*(0.3*(SH_F*DEF_C)))</f>
        <v>1.1715060182091088</v>
      </c>
    </row>
    <row r="12" spans="1:29" x14ac:dyDescent="0.25">
      <c r="A12" s="9">
        <v>10</v>
      </c>
      <c r="B12" s="29" t="s">
        <v>124</v>
      </c>
      <c r="C12" s="29" t="s">
        <v>36</v>
      </c>
      <c r="D12" s="29" t="s">
        <v>322</v>
      </c>
      <c r="E12" s="29" t="s">
        <v>1</v>
      </c>
      <c r="F12">
        <v>62</v>
      </c>
      <c r="G12">
        <v>59</v>
      </c>
      <c r="H12">
        <v>26</v>
      </c>
      <c r="I12">
        <v>52</v>
      </c>
      <c r="J12">
        <v>30</v>
      </c>
      <c r="K12">
        <v>45</v>
      </c>
      <c r="L12">
        <v>2408</v>
      </c>
      <c r="M12">
        <v>1202</v>
      </c>
      <c r="N12">
        <f>G12*82/F12</f>
        <v>78.032258064516128</v>
      </c>
      <c r="O12">
        <f>H12*82/F12</f>
        <v>34.387096774193552</v>
      </c>
      <c r="P12">
        <f>I12*82/F12</f>
        <v>68.774193548387103</v>
      </c>
      <c r="Q12">
        <f>J12*82/F12</f>
        <v>39.677419354838712</v>
      </c>
      <c r="R12">
        <f>K12*82/F12</f>
        <v>59.516129032258064</v>
      </c>
      <c r="S12">
        <f>L12*82/F12</f>
        <v>3184.7741935483873</v>
      </c>
      <c r="U12" s="10">
        <f>SUM(V12:X12)</f>
        <v>15.234410316679316</v>
      </c>
      <c r="V12">
        <f>N12/MAX(N:N)*OFF_C</f>
        <v>9.8967741935483868</v>
      </c>
      <c r="W12">
        <f>O12/MAX(O:O)*PUN_C</f>
        <v>0.39889850511408342</v>
      </c>
      <c r="X12">
        <f>SUM(Z12:AC12)</f>
        <v>4.9387376180168454</v>
      </c>
      <c r="Y12">
        <f>X12/DEF_C*10</f>
        <v>8.2312293633614093</v>
      </c>
      <c r="Z12">
        <f>(0.7*(HIT_F*DEF_C))+(P12/(MAX(P:P))*(0.3*(HIT_F*DEF_C)))</f>
        <v>1.1718440436880873</v>
      </c>
      <c r="AA12">
        <f>(0.7*(BkS_F*DEF_C))+(Q12/(MAX(Q:Q))*(0.3*(BkS_F*DEF_C)))</f>
        <v>0.74805285658764076</v>
      </c>
      <c r="AB12">
        <f>(0.7*(TkA_F*DEF_C))+(R12/(MAX(R:R))*(0.3*(TkA_F*DEF_C)))</f>
        <v>1.7661352757544224</v>
      </c>
      <c r="AC12">
        <f>(0.7*(SH_F*DEF_C))+(S12/(MAX(S:S))*(0.3*(SH_F*DEF_C)))</f>
        <v>1.252705441986695</v>
      </c>
    </row>
    <row r="13" spans="1:29" x14ac:dyDescent="0.25">
      <c r="A13" s="9">
        <v>11</v>
      </c>
      <c r="B13" s="29" t="s">
        <v>208</v>
      </c>
      <c r="C13" s="29" t="s">
        <v>33</v>
      </c>
      <c r="D13" s="29" t="s">
        <v>322</v>
      </c>
      <c r="E13" s="29" t="s">
        <v>1</v>
      </c>
      <c r="F13">
        <v>77</v>
      </c>
      <c r="G13">
        <v>69</v>
      </c>
      <c r="H13">
        <v>14</v>
      </c>
      <c r="I13">
        <v>115</v>
      </c>
      <c r="J13">
        <v>30</v>
      </c>
      <c r="K13">
        <v>32</v>
      </c>
      <c r="L13">
        <v>533</v>
      </c>
      <c r="M13">
        <v>1495</v>
      </c>
      <c r="N13">
        <f>G13*82/F13</f>
        <v>73.480519480519476</v>
      </c>
      <c r="O13">
        <f>H13*82/F13</f>
        <v>14.909090909090908</v>
      </c>
      <c r="P13">
        <f>I13*82/F13</f>
        <v>122.46753246753246</v>
      </c>
      <c r="Q13">
        <f>J13*82/F13</f>
        <v>31.948051948051948</v>
      </c>
      <c r="R13">
        <f>K13*82/F13</f>
        <v>34.077922077922075</v>
      </c>
      <c r="S13">
        <f>L13*82/F13</f>
        <v>567.61038961038957</v>
      </c>
      <c r="U13" s="10">
        <f>SUM(V13:X13)</f>
        <v>14.24327051939531</v>
      </c>
      <c r="V13">
        <f>N13/MAX(N:N)*OFF_C</f>
        <v>9.3194805194805177</v>
      </c>
      <c r="W13">
        <f>O13/MAX(O:O)*PUN_C</f>
        <v>0.17294900221729489</v>
      </c>
      <c r="X13">
        <f>SUM(Z13:AC13)</f>
        <v>4.7508409976974963</v>
      </c>
      <c r="Y13">
        <f>X13/DEF_C*10</f>
        <v>7.9180683294958278</v>
      </c>
      <c r="Z13">
        <f>(0.7*(HIT_F*DEF_C))+(P13/(MAX(P:P))*(0.3*(HIT_F*DEF_C)))</f>
        <v>1.2669700378361795</v>
      </c>
      <c r="AA13">
        <f>(0.7*(BkS_F*DEF_C))+(Q13/(MAX(Q:Q))*(0.3*(BkS_F*DEF_C)))</f>
        <v>0.72505554686277562</v>
      </c>
      <c r="AB13">
        <f>(0.7*(TkA_F*DEF_C))+(R13/(MAX(R:R))*(0.3*(TkA_F*DEF_C)))</f>
        <v>1.6036589861751152</v>
      </c>
      <c r="AC13">
        <f>(0.7*(SH_F*DEF_C))+(S13/(MAX(S:S))*(0.3*(SH_F*DEF_C)))</f>
        <v>1.1551564268234258</v>
      </c>
    </row>
    <row r="14" spans="1:29" x14ac:dyDescent="0.25">
      <c r="A14" s="9">
        <v>12</v>
      </c>
      <c r="B14" s="29" t="s">
        <v>122</v>
      </c>
      <c r="C14" s="29" t="s">
        <v>36</v>
      </c>
      <c r="D14" s="29" t="s">
        <v>322</v>
      </c>
      <c r="E14" s="29" t="s">
        <v>1</v>
      </c>
      <c r="F14">
        <v>78</v>
      </c>
      <c r="G14">
        <v>62</v>
      </c>
      <c r="H14">
        <v>37</v>
      </c>
      <c r="I14">
        <v>149</v>
      </c>
      <c r="J14">
        <v>51</v>
      </c>
      <c r="K14">
        <v>54</v>
      </c>
      <c r="L14">
        <v>5242</v>
      </c>
      <c r="M14">
        <v>1571</v>
      </c>
      <c r="N14">
        <f>G14*82/F14</f>
        <v>65.179487179487182</v>
      </c>
      <c r="O14">
        <f>H14*82/F14</f>
        <v>38.897435897435898</v>
      </c>
      <c r="P14">
        <f>I14*82/F14</f>
        <v>156.64102564102564</v>
      </c>
      <c r="Q14">
        <f>J14*82/F14</f>
        <v>53.615384615384613</v>
      </c>
      <c r="R14">
        <f>K14*82/F14</f>
        <v>56.769230769230766</v>
      </c>
      <c r="S14">
        <f>L14*82/F14</f>
        <v>5510.8205128205127</v>
      </c>
      <c r="U14" s="10">
        <f>SUM(V14:X14)</f>
        <v>13.92291677813774</v>
      </c>
      <c r="V14">
        <f>N14/MAX(N:N)*OFF_C</f>
        <v>8.2666666666666675</v>
      </c>
      <c r="W14">
        <f>O14/MAX(O:O)*PUN_C</f>
        <v>0.45121951219512196</v>
      </c>
      <c r="X14">
        <f>SUM(Z14:AC14)</f>
        <v>5.2050305992759505</v>
      </c>
      <c r="Y14">
        <f>X14/DEF_C*10</f>
        <v>8.6750509987932514</v>
      </c>
      <c r="Z14">
        <f>(0.7*(HIT_F*DEF_C))+(P14/(MAX(P:P))*(0.3*(HIT_F*DEF_C)))</f>
        <v>1.3275136281041791</v>
      </c>
      <c r="AA14">
        <f>(0.7*(BkS_F*DEF_C))+(Q14/(MAX(Q:Q))*(0.3*(BkS_F*DEF_C)))</f>
        <v>0.78952270620945308</v>
      </c>
      <c r="AB14">
        <f>(0.7*(TkA_F*DEF_C))+(R14/(MAX(R:R))*(0.3*(TkA_F*DEF_C)))</f>
        <v>1.7485905707196028</v>
      </c>
      <c r="AC14">
        <f>(0.7*(SH_F*DEF_C))+(S14/(MAX(S:S))*(0.3*(SH_F*DEF_C)))</f>
        <v>1.3394036942427154</v>
      </c>
    </row>
    <row r="15" spans="1:29" x14ac:dyDescent="0.25">
      <c r="A15" s="9">
        <v>13</v>
      </c>
      <c r="B15" s="29" t="s">
        <v>323</v>
      </c>
      <c r="C15" s="29" t="s">
        <v>31</v>
      </c>
      <c r="D15" s="29" t="s">
        <v>322</v>
      </c>
      <c r="E15" s="29" t="s">
        <v>1</v>
      </c>
      <c r="F15">
        <v>82</v>
      </c>
      <c r="G15">
        <v>69</v>
      </c>
      <c r="H15">
        <v>32</v>
      </c>
      <c r="I15">
        <v>41</v>
      </c>
      <c r="J15">
        <v>42</v>
      </c>
      <c r="K15">
        <v>54</v>
      </c>
      <c r="L15">
        <v>488</v>
      </c>
      <c r="M15">
        <v>1575</v>
      </c>
      <c r="N15">
        <f>G15*82/F15</f>
        <v>69</v>
      </c>
      <c r="O15">
        <f>H15*82/F15</f>
        <v>32</v>
      </c>
      <c r="P15">
        <f>I15*82/F15</f>
        <v>41</v>
      </c>
      <c r="Q15">
        <f>J15*82/F15</f>
        <v>42</v>
      </c>
      <c r="R15">
        <f>K15*82/F15</f>
        <v>54</v>
      </c>
      <c r="S15">
        <f>L15*82/F15</f>
        <v>488</v>
      </c>
      <c r="U15" s="10">
        <f>SUM(V15:X15)</f>
        <v>13.883120540430193</v>
      </c>
      <c r="V15">
        <f>N15/MAX(N:N)*OFF_C</f>
        <v>8.7512195121951226</v>
      </c>
      <c r="W15">
        <f>O15/MAX(O:O)*PUN_C</f>
        <v>0.37120761451516954</v>
      </c>
      <c r="X15">
        <f>SUM(Z15:AC15)</f>
        <v>4.7606934137199008</v>
      </c>
      <c r="Y15">
        <f>X15/DEF_C*10</f>
        <v>7.9344890228665008</v>
      </c>
      <c r="Z15">
        <f>(0.7*(HIT_F*DEF_C))+(P15/(MAX(P:P))*(0.3*(HIT_F*DEF_C)))</f>
        <v>1.1226377952755904</v>
      </c>
      <c r="AA15">
        <f>(0.7*(BkS_F*DEF_C))+(Q15/(MAX(Q:Q))*(0.3*(BkS_F*DEF_C)))</f>
        <v>0.75496326770496602</v>
      </c>
      <c r="AB15">
        <f>(0.7*(TkA_F*DEF_C))+(R15/(MAX(R:R))*(0.3*(TkA_F*DEF_C)))</f>
        <v>1.7309032258064514</v>
      </c>
      <c r="AC15">
        <f>(0.7*(SH_F*DEF_C))+(S15/(MAX(S:S))*(0.3*(SH_F*DEF_C)))</f>
        <v>1.1521891249328935</v>
      </c>
    </row>
    <row r="16" spans="1:29" x14ac:dyDescent="0.25">
      <c r="A16" s="9">
        <v>14</v>
      </c>
      <c r="B16" s="29" t="s">
        <v>283</v>
      </c>
      <c r="C16" s="29" t="s">
        <v>42</v>
      </c>
      <c r="D16" s="29" t="s">
        <v>322</v>
      </c>
      <c r="E16" s="29" t="s">
        <v>1</v>
      </c>
      <c r="F16">
        <v>78</v>
      </c>
      <c r="G16">
        <v>65</v>
      </c>
      <c r="H16">
        <v>24</v>
      </c>
      <c r="I16">
        <v>65</v>
      </c>
      <c r="J16">
        <v>17</v>
      </c>
      <c r="K16">
        <v>59</v>
      </c>
      <c r="L16">
        <v>168</v>
      </c>
      <c r="M16">
        <v>1398</v>
      </c>
      <c r="N16">
        <f>G16*82/F16</f>
        <v>68.333333333333329</v>
      </c>
      <c r="O16">
        <f>H16*82/F16</f>
        <v>25.23076923076923</v>
      </c>
      <c r="P16">
        <f>I16*82/F16</f>
        <v>68.333333333333329</v>
      </c>
      <c r="Q16">
        <f>J16*82/F16</f>
        <v>17.871794871794872</v>
      </c>
      <c r="R16">
        <f>K16*82/F16</f>
        <v>62.025641025641029</v>
      </c>
      <c r="S16">
        <f>L16*82/F16</f>
        <v>176.61538461538461</v>
      </c>
      <c r="U16" s="10">
        <f>SUM(V16:X16)</f>
        <v>13.73633354211395</v>
      </c>
      <c r="V16">
        <f>N16/MAX(N:N)*OFF_C</f>
        <v>8.6666666666666661</v>
      </c>
      <c r="W16">
        <f>O16/MAX(O:O)*PUN_C</f>
        <v>0.29268292682926828</v>
      </c>
      <c r="X16">
        <f>SUM(Z16:AC16)</f>
        <v>4.7769839486180157</v>
      </c>
      <c r="Y16">
        <f>X16/DEF_C*10</f>
        <v>7.96163991436336</v>
      </c>
      <c r="Z16">
        <f>(0.7*(HIT_F*DEF_C))+(P16/(MAX(P:P))*(0.3*(HIT_F*DEF_C)))</f>
        <v>1.1710629921259841</v>
      </c>
      <c r="AA16">
        <f>(0.7*(BkS_F*DEF_C))+(Q16/(MAX(Q:Q))*(0.3*(BkS_F*DEF_C)))</f>
        <v>0.68317423540315092</v>
      </c>
      <c r="AB16">
        <f>(0.7*(TkA_F*DEF_C))+(R16/(MAX(R:R))*(0.3*(TkA_F*DEF_C)))</f>
        <v>1.7821637717121588</v>
      </c>
      <c r="AC16">
        <f>(0.7*(SH_F*DEF_C))+(S16/(MAX(S:S))*(0.3*(SH_F*DEF_C)))</f>
        <v>1.1405829493767219</v>
      </c>
    </row>
    <row r="17" spans="1:29" x14ac:dyDescent="0.25">
      <c r="A17" s="9">
        <v>15</v>
      </c>
      <c r="B17" s="29" t="s">
        <v>147</v>
      </c>
      <c r="C17" s="29" t="s">
        <v>36</v>
      </c>
      <c r="D17" s="29" t="s">
        <v>322</v>
      </c>
      <c r="E17" s="29" t="s">
        <v>1</v>
      </c>
      <c r="F17">
        <v>82</v>
      </c>
      <c r="G17">
        <v>64</v>
      </c>
      <c r="H17">
        <v>44</v>
      </c>
      <c r="I17">
        <v>80</v>
      </c>
      <c r="J17">
        <v>47</v>
      </c>
      <c r="K17">
        <v>54</v>
      </c>
      <c r="L17">
        <v>2904</v>
      </c>
      <c r="M17">
        <v>1391</v>
      </c>
      <c r="N17">
        <f>G17*82/F17</f>
        <v>64</v>
      </c>
      <c r="O17">
        <f>H17*82/F17</f>
        <v>44</v>
      </c>
      <c r="P17">
        <f>I17*82/F17</f>
        <v>80</v>
      </c>
      <c r="Q17">
        <f>J17*82/F17</f>
        <v>47</v>
      </c>
      <c r="R17">
        <f>K17*82/F17</f>
        <v>54</v>
      </c>
      <c r="S17">
        <f>L17*82/F17</f>
        <v>2904</v>
      </c>
      <c r="U17" s="10">
        <f>SUM(V17:X17)</f>
        <v>13.562199199624251</v>
      </c>
      <c r="V17">
        <f>N17/MAX(N:N)*OFF_C</f>
        <v>8.1170731707317074</v>
      </c>
      <c r="W17">
        <f>O17/MAX(O:O)*PUN_C</f>
        <v>0.51041046995835815</v>
      </c>
      <c r="X17">
        <f>SUM(Z17:AC17)</f>
        <v>4.9347155589341849</v>
      </c>
      <c r="Y17">
        <f>X17/DEF_C*10</f>
        <v>8.2245259315569754</v>
      </c>
      <c r="Z17">
        <f>(0.7*(HIT_F*DEF_C))+(P17/(MAX(P:P))*(0.3*(HIT_F*DEF_C)))</f>
        <v>1.1917322834645667</v>
      </c>
      <c r="AA17">
        <f>(0.7*(BkS_F*DEF_C))+(Q17/(MAX(Q:Q))*(0.3*(BkS_F*DEF_C)))</f>
        <v>0.7698398471936525</v>
      </c>
      <c r="AB17">
        <f>(0.7*(TkA_F*DEF_C))+(R17/(MAX(R:R))*(0.3*(TkA_F*DEF_C)))</f>
        <v>1.7309032258064514</v>
      </c>
      <c r="AC17">
        <f>(0.7*(SH_F*DEF_C))+(S17/(MAX(S:S))*(0.3*(SH_F*DEF_C)))</f>
        <v>1.2422402024695145</v>
      </c>
    </row>
    <row r="18" spans="1:29" x14ac:dyDescent="0.25">
      <c r="A18" s="9">
        <v>16</v>
      </c>
      <c r="B18" s="29" t="s">
        <v>83</v>
      </c>
      <c r="C18" s="29" t="s">
        <v>42</v>
      </c>
      <c r="D18" s="29" t="s">
        <v>322</v>
      </c>
      <c r="E18" s="29" t="s">
        <v>1</v>
      </c>
      <c r="F18">
        <v>78</v>
      </c>
      <c r="G18">
        <v>54</v>
      </c>
      <c r="H18">
        <v>82</v>
      </c>
      <c r="I18">
        <v>159</v>
      </c>
      <c r="J18">
        <v>34</v>
      </c>
      <c r="K18">
        <v>40</v>
      </c>
      <c r="L18">
        <v>3305</v>
      </c>
      <c r="M18">
        <v>1527</v>
      </c>
      <c r="N18">
        <f>G18*82/F18</f>
        <v>56.769230769230766</v>
      </c>
      <c r="O18">
        <f>H18*82/F18</f>
        <v>86.205128205128204</v>
      </c>
      <c r="P18">
        <f>I18*82/F18</f>
        <v>167.15384615384616</v>
      </c>
      <c r="Q18">
        <f>J18*82/F18</f>
        <v>35.743589743589745</v>
      </c>
      <c r="R18">
        <f>K18*82/F18</f>
        <v>42.051282051282051</v>
      </c>
      <c r="S18">
        <f>L18*82/F18</f>
        <v>3474.4871794871797</v>
      </c>
      <c r="U18" s="10">
        <f>SUM(V18:X18)</f>
        <v>13.200576637860628</v>
      </c>
      <c r="V18">
        <f>N18/MAX(N:N)*OFF_C</f>
        <v>7.1999999999999993</v>
      </c>
      <c r="W18">
        <f>O18/MAX(O:O)*PUN_C</f>
        <v>1</v>
      </c>
      <c r="X18">
        <f>SUM(Z18:AC18)</f>
        <v>5.0005766378606289</v>
      </c>
      <c r="Y18">
        <f>X18/DEF_C*10</f>
        <v>8.3342943964343821</v>
      </c>
      <c r="Z18">
        <f>(0.7*(HIT_F*DEF_C))+(P18/(MAX(P:P))*(0.3*(HIT_F*DEF_C)))</f>
        <v>1.346138703815869</v>
      </c>
      <c r="AA18">
        <f>(0.7*(BkS_F*DEF_C))+(Q18/(MAX(Q:Q))*(0.3*(BkS_F*DEF_C)))</f>
        <v>0.73634847080630206</v>
      </c>
      <c r="AB18">
        <f>(0.7*(TkA_F*DEF_C))+(R18/(MAX(R:R))*(0.3*(TkA_F*DEF_C)))</f>
        <v>1.6545856079404464</v>
      </c>
      <c r="AC18">
        <f>(0.7*(SH_F*DEF_C))+(S18/(MAX(S:S))*(0.3*(SH_F*DEF_C)))</f>
        <v>1.2635038552980111</v>
      </c>
    </row>
    <row r="19" spans="1:29" x14ac:dyDescent="0.25">
      <c r="A19" s="9">
        <v>17</v>
      </c>
      <c r="B19" s="29" t="s">
        <v>324</v>
      </c>
      <c r="C19" s="29" t="s">
        <v>38</v>
      </c>
      <c r="D19" s="29" t="s">
        <v>322</v>
      </c>
      <c r="E19" s="29" t="s">
        <v>1</v>
      </c>
      <c r="F19">
        <v>82</v>
      </c>
      <c r="G19">
        <v>65</v>
      </c>
      <c r="H19">
        <v>24</v>
      </c>
      <c r="I19">
        <v>7</v>
      </c>
      <c r="J19">
        <v>28</v>
      </c>
      <c r="K19">
        <v>42</v>
      </c>
      <c r="L19">
        <v>660</v>
      </c>
      <c r="M19">
        <v>1483</v>
      </c>
      <c r="N19">
        <f>G19*82/F19</f>
        <v>65</v>
      </c>
      <c r="O19">
        <f>H19*82/F19</f>
        <v>24</v>
      </c>
      <c r="P19">
        <f>I19*82/F19</f>
        <v>7</v>
      </c>
      <c r="Q19">
        <f>J19*82/F19</f>
        <v>28</v>
      </c>
      <c r="R19">
        <f>K19*82/F19</f>
        <v>42</v>
      </c>
      <c r="S19">
        <f>L19*82/F19</f>
        <v>660</v>
      </c>
      <c r="U19" s="10">
        <f>SUM(V19:X19)</f>
        <v>13.110876680382487</v>
      </c>
      <c r="V19">
        <f>N19/MAX(N:N)*OFF_C</f>
        <v>8.2439024390243905</v>
      </c>
      <c r="W19">
        <f>O19/MAX(O:O)*PUN_C</f>
        <v>0.27840571088637717</v>
      </c>
      <c r="X19">
        <f>SUM(Z19:AC19)</f>
        <v>4.5885685304717203</v>
      </c>
      <c r="Y19">
        <f>X19/DEF_C*10</f>
        <v>7.6476142174528672</v>
      </c>
      <c r="Z19">
        <f>(0.7*(HIT_F*DEF_C))+(P19/(MAX(P:P))*(0.3*(HIT_F*DEF_C)))</f>
        <v>1.0624015748031495</v>
      </c>
      <c r="AA19">
        <f>(0.7*(BkS_F*DEF_C))+(Q19/(MAX(Q:Q))*(0.3*(BkS_F*DEF_C)))</f>
        <v>0.71330884513664405</v>
      </c>
      <c r="AB19">
        <f>(0.7*(TkA_F*DEF_C))+(R19/(MAX(R:R))*(0.3*(TkA_F*DEF_C)))</f>
        <v>1.6542580645161289</v>
      </c>
      <c r="AC19">
        <f>(0.7*(SH_F*DEF_C))+(S19/(MAX(S:S))*(0.3*(SH_F*DEF_C)))</f>
        <v>1.1586000460157986</v>
      </c>
    </row>
    <row r="20" spans="1:29" x14ac:dyDescent="0.25">
      <c r="A20" s="9">
        <v>18</v>
      </c>
      <c r="B20" s="29" t="s">
        <v>229</v>
      </c>
      <c r="C20" s="29" t="s">
        <v>36</v>
      </c>
      <c r="D20" s="29" t="s">
        <v>322</v>
      </c>
      <c r="E20" s="29" t="s">
        <v>1</v>
      </c>
      <c r="F20">
        <v>82</v>
      </c>
      <c r="G20">
        <v>62</v>
      </c>
      <c r="H20">
        <v>44</v>
      </c>
      <c r="I20">
        <v>102</v>
      </c>
      <c r="J20">
        <v>38</v>
      </c>
      <c r="K20">
        <v>26</v>
      </c>
      <c r="L20">
        <v>67</v>
      </c>
      <c r="M20">
        <v>1416</v>
      </c>
      <c r="N20">
        <f>G20*82/F20</f>
        <v>62</v>
      </c>
      <c r="O20">
        <f>H20*82/F20</f>
        <v>44</v>
      </c>
      <c r="P20">
        <f>I20*82/F20</f>
        <v>102</v>
      </c>
      <c r="Q20">
        <f>J20*82/F20</f>
        <v>38</v>
      </c>
      <c r="R20">
        <f>K20*82/F20</f>
        <v>26</v>
      </c>
      <c r="S20">
        <f>L20*82/F20</f>
        <v>67</v>
      </c>
      <c r="U20" s="10">
        <f>SUM(V20:X20)</f>
        <v>13.036157563163645</v>
      </c>
      <c r="V20">
        <f>N20/MAX(N:N)*OFF_C</f>
        <v>7.8634146341463413</v>
      </c>
      <c r="W20">
        <f>O20/MAX(O:O)*PUN_C</f>
        <v>0.51041046995835815</v>
      </c>
      <c r="X20">
        <f>SUM(Z20:AC20)</f>
        <v>4.6623324590589448</v>
      </c>
      <c r="Y20">
        <f>X20/DEF_C*10</f>
        <v>7.7705540984315746</v>
      </c>
      <c r="Z20">
        <f>(0.7*(HIT_F*DEF_C))+(P20/(MAX(P:P))*(0.3*(HIT_F*DEF_C)))</f>
        <v>1.2307086614173226</v>
      </c>
      <c r="AA20">
        <f>(0.7*(BkS_F*DEF_C))+(Q20/(MAX(Q:Q))*(0.3*(BkS_F*DEF_C)))</f>
        <v>0.74306200411401691</v>
      </c>
      <c r="AB20">
        <f>(0.7*(TkA_F*DEF_C))+(R20/(MAX(R:R))*(0.3*(TkA_F*DEF_C)))</f>
        <v>1.5520645161290321</v>
      </c>
      <c r="AC20">
        <f>(0.7*(SH_F*DEF_C))+(S20/(MAX(S:S))*(0.3*(SH_F*DEF_C)))</f>
        <v>1.1364972773985733</v>
      </c>
    </row>
    <row r="21" spans="1:29" x14ac:dyDescent="0.25">
      <c r="A21" s="9">
        <v>19</v>
      </c>
      <c r="B21" s="29" t="s">
        <v>285</v>
      </c>
      <c r="C21" s="29" t="s">
        <v>42</v>
      </c>
      <c r="D21" s="29" t="s">
        <v>322</v>
      </c>
      <c r="E21" s="29" t="s">
        <v>1</v>
      </c>
      <c r="F21">
        <v>68</v>
      </c>
      <c r="G21">
        <v>49</v>
      </c>
      <c r="H21">
        <v>61</v>
      </c>
      <c r="I21">
        <v>80</v>
      </c>
      <c r="J21">
        <v>16</v>
      </c>
      <c r="K21">
        <v>32</v>
      </c>
      <c r="L21">
        <v>23</v>
      </c>
      <c r="M21">
        <v>1173</v>
      </c>
      <c r="N21">
        <f>G21*82/F21</f>
        <v>59.088235294117645</v>
      </c>
      <c r="O21">
        <f>H21*82/F21</f>
        <v>73.558823529411768</v>
      </c>
      <c r="P21">
        <f>I21*82/F21</f>
        <v>96.470588235294116</v>
      </c>
      <c r="Q21">
        <f>J21*82/F21</f>
        <v>19.294117647058822</v>
      </c>
      <c r="R21">
        <f>K21*82/F21</f>
        <v>38.588235294117645</v>
      </c>
      <c r="S21">
        <f>L21*82/F21</f>
        <v>27.735294117647058</v>
      </c>
      <c r="U21" s="10">
        <f>SUM(V21:X21)</f>
        <v>13.023236623182971</v>
      </c>
      <c r="V21">
        <f>N21/MAX(N:N)*OFF_C</f>
        <v>7.4941176470588227</v>
      </c>
      <c r="W21">
        <f>O21/MAX(O:O)*PUN_C</f>
        <v>0.85329985652797713</v>
      </c>
      <c r="X21">
        <f>SUM(Z21:AC21)</f>
        <v>4.6758191195961709</v>
      </c>
      <c r="Y21">
        <f>X21/DEF_C*10</f>
        <v>7.7930318659936182</v>
      </c>
      <c r="Z21">
        <f>(0.7*(HIT_F*DEF_C))+(P21/(MAX(P:P))*(0.3*(HIT_F*DEF_C)))</f>
        <v>1.2209124594719776</v>
      </c>
      <c r="AA21">
        <f>(0.7*(BkS_F*DEF_C))+(Q21/(MAX(Q:Q))*(0.3*(BkS_F*DEF_C)))</f>
        <v>0.68740609496810756</v>
      </c>
      <c r="AB21">
        <f>(0.7*(TkA_F*DEF_C))+(R21/(MAX(R:R))*(0.3*(TkA_F*DEF_C)))</f>
        <v>1.6324667931688803</v>
      </c>
      <c r="AC21">
        <f>(0.7*(SH_F*DEF_C))+(S21/(MAX(S:S))*(0.3*(SH_F*DEF_C)))</f>
        <v>1.1350337719872057</v>
      </c>
    </row>
    <row r="22" spans="1:29" x14ac:dyDescent="0.25">
      <c r="A22" s="9">
        <v>20</v>
      </c>
      <c r="B22" s="29" t="s">
        <v>268</v>
      </c>
      <c r="C22" s="29" t="s">
        <v>31</v>
      </c>
      <c r="D22" s="29" t="s">
        <v>322</v>
      </c>
      <c r="E22" s="29" t="s">
        <v>1</v>
      </c>
      <c r="F22">
        <v>76</v>
      </c>
      <c r="G22">
        <v>57</v>
      </c>
      <c r="H22">
        <v>16</v>
      </c>
      <c r="I22">
        <v>18</v>
      </c>
      <c r="J22">
        <v>26</v>
      </c>
      <c r="K22">
        <v>39</v>
      </c>
      <c r="L22">
        <v>45</v>
      </c>
      <c r="M22">
        <v>1285</v>
      </c>
      <c r="N22">
        <f>G22*82/F22</f>
        <v>61.5</v>
      </c>
      <c r="O22">
        <f>H22*82/F22</f>
        <v>17.263157894736842</v>
      </c>
      <c r="P22">
        <f>I22*82/F22</f>
        <v>19.421052631578949</v>
      </c>
      <c r="Q22">
        <f>J22*82/F22</f>
        <v>28.05263157894737</v>
      </c>
      <c r="R22">
        <f>K22*82/F22</f>
        <v>42.078947368421055</v>
      </c>
      <c r="S22">
        <f>L22*82/F22</f>
        <v>48.55263157894737</v>
      </c>
      <c r="U22" s="10">
        <f>SUM(V22:X22)</f>
        <v>12.588701558207848</v>
      </c>
      <c r="V22">
        <f>N22/MAX(N:N)*OFF_C</f>
        <v>7.8</v>
      </c>
      <c r="W22">
        <f>O22/MAX(O:O)*PUN_C</f>
        <v>0.20025673940949937</v>
      </c>
      <c r="X22">
        <f>SUM(Z22:AC22)</f>
        <v>4.58844481879835</v>
      </c>
      <c r="Y22">
        <f>X22/DEF_C*10</f>
        <v>7.6474080313305839</v>
      </c>
      <c r="Z22">
        <f>(0.7*(HIT_F*DEF_C))+(P22/(MAX(P:P))*(0.3*(HIT_F*DEF_C)))</f>
        <v>1.0844073767094902</v>
      </c>
      <c r="AA22">
        <f>(0.7*(BkS_F*DEF_C))+(Q22/(MAX(Q:Q))*(0.3*(BkS_F*DEF_C)))</f>
        <v>0.71346544071020912</v>
      </c>
      <c r="AB22">
        <f>(0.7*(TkA_F*DEF_C))+(R22/(MAX(R:R))*(0.3*(TkA_F*DEF_C)))</f>
        <v>1.6547623089983021</v>
      </c>
      <c r="AC22">
        <f>(0.7*(SH_F*DEF_C))+(S22/(MAX(S:S))*(0.3*(SH_F*DEF_C)))</f>
        <v>1.1358096923803487</v>
      </c>
    </row>
    <row r="23" spans="1:29" x14ac:dyDescent="0.25">
      <c r="A23" s="9">
        <v>21</v>
      </c>
      <c r="B23" s="29" t="s">
        <v>256</v>
      </c>
      <c r="C23" s="29" t="s">
        <v>31</v>
      </c>
      <c r="D23" s="29" t="s">
        <v>322</v>
      </c>
      <c r="E23" s="29" t="s">
        <v>1</v>
      </c>
      <c r="F23">
        <v>82</v>
      </c>
      <c r="G23">
        <v>60</v>
      </c>
      <c r="H23">
        <v>26</v>
      </c>
      <c r="I23">
        <v>39</v>
      </c>
      <c r="J23">
        <v>27</v>
      </c>
      <c r="K23">
        <v>38</v>
      </c>
      <c r="L23">
        <v>79</v>
      </c>
      <c r="M23">
        <v>1319</v>
      </c>
      <c r="N23">
        <f>G23*82/F23</f>
        <v>60</v>
      </c>
      <c r="O23">
        <f>H23*82/F23</f>
        <v>26</v>
      </c>
      <c r="P23">
        <f>I23*82/F23</f>
        <v>39</v>
      </c>
      <c r="Q23">
        <f>J23*82/F23</f>
        <v>27</v>
      </c>
      <c r="R23">
        <f>K23*82/F23</f>
        <v>38</v>
      </c>
      <c r="S23">
        <f>L23*82/F23</f>
        <v>79</v>
      </c>
      <c r="U23" s="10">
        <f>SUM(V23:X23)</f>
        <v>12.506444530164284</v>
      </c>
      <c r="V23">
        <f>N23/MAX(N:N)*OFF_C</f>
        <v>7.6097560975609753</v>
      </c>
      <c r="W23">
        <f>O23/MAX(O:O)*PUN_C</f>
        <v>0.30160618679357526</v>
      </c>
      <c r="X23">
        <f>SUM(Z23:AC23)</f>
        <v>4.595082245809734</v>
      </c>
      <c r="Y23">
        <f>X23/DEF_C*10</f>
        <v>7.6584704096828906</v>
      </c>
      <c r="Z23">
        <f>(0.7*(HIT_F*DEF_C))+(P23/(MAX(P:P))*(0.3*(HIT_F*DEF_C)))</f>
        <v>1.1190944881889762</v>
      </c>
      <c r="AA23">
        <f>(0.7*(BkS_F*DEF_C))+(Q23/(MAX(Q:Q))*(0.3*(BkS_F*DEF_C)))</f>
        <v>0.71033352923890669</v>
      </c>
      <c r="AB23">
        <f>(0.7*(TkA_F*DEF_C))+(R23/(MAX(R:R))*(0.3*(TkA_F*DEF_C)))</f>
        <v>1.6287096774193548</v>
      </c>
      <c r="AC23">
        <f>(0.7*(SH_F*DEF_C))+(S23/(MAX(S:S))*(0.3*(SH_F*DEF_C)))</f>
        <v>1.1369445509624969</v>
      </c>
    </row>
    <row r="24" spans="1:29" x14ac:dyDescent="0.25">
      <c r="A24" s="9">
        <v>22</v>
      </c>
      <c r="B24" s="29" t="s">
        <v>71</v>
      </c>
      <c r="C24" s="29" t="s">
        <v>38</v>
      </c>
      <c r="D24" s="29" t="s">
        <v>322</v>
      </c>
      <c r="E24" s="29" t="s">
        <v>1</v>
      </c>
      <c r="F24">
        <v>80</v>
      </c>
      <c r="G24">
        <v>56</v>
      </c>
      <c r="H24">
        <v>36</v>
      </c>
      <c r="I24">
        <v>36</v>
      </c>
      <c r="J24">
        <v>18</v>
      </c>
      <c r="K24">
        <v>28</v>
      </c>
      <c r="L24">
        <v>36</v>
      </c>
      <c r="M24">
        <v>1127</v>
      </c>
      <c r="N24">
        <f>G24*82/F24</f>
        <v>57.4</v>
      </c>
      <c r="O24">
        <f>H24*82/F24</f>
        <v>36.9</v>
      </c>
      <c r="P24">
        <f>I24*82/F24</f>
        <v>36.9</v>
      </c>
      <c r="Q24">
        <f>J24*82/F24</f>
        <v>18.45</v>
      </c>
      <c r="R24">
        <f>K24*82/F24</f>
        <v>28.7</v>
      </c>
      <c r="S24">
        <f>L24*82/F24</f>
        <v>36.9</v>
      </c>
      <c r="U24" s="10">
        <f>SUM(V24:X24)</f>
        <v>12.213002418177508</v>
      </c>
      <c r="V24">
        <f>N24/MAX(N:N)*OFF_C</f>
        <v>7.2799999999999994</v>
      </c>
      <c r="W24">
        <f>O24/MAX(O:O)*PUN_C</f>
        <v>0.42804878048780487</v>
      </c>
      <c r="X24">
        <f>SUM(Z24:AC24)</f>
        <v>4.5049536376897041</v>
      </c>
      <c r="Y24">
        <f>X24/DEF_C*10</f>
        <v>7.508256062816173</v>
      </c>
      <c r="Z24">
        <f>(0.7*(HIT_F*DEF_C))+(P24/(MAX(P:P))*(0.3*(HIT_F*DEF_C)))</f>
        <v>1.1153740157480314</v>
      </c>
      <c r="AA24">
        <f>(0.7*(BkS_F*DEF_C))+(Q24/(MAX(Q:Q))*(0.3*(BkS_F*DEF_C)))</f>
        <v>0.68489457831325284</v>
      </c>
      <c r="AB24">
        <f>(0.7*(TkA_F*DEF_C))+(R24/(MAX(R:R))*(0.3*(TkA_F*DEF_C)))</f>
        <v>1.5693096774193547</v>
      </c>
      <c r="AC24">
        <f>(0.7*(SH_F*DEF_C))+(S24/(MAX(S:S))*(0.3*(SH_F*DEF_C)))</f>
        <v>1.1353753662090651</v>
      </c>
    </row>
    <row r="25" spans="1:29" x14ac:dyDescent="0.25">
      <c r="A25" s="9">
        <v>23</v>
      </c>
      <c r="B25" s="29" t="s">
        <v>224</v>
      </c>
      <c r="C25" s="29" t="s">
        <v>42</v>
      </c>
      <c r="D25" s="29" t="s">
        <v>322</v>
      </c>
      <c r="E25" s="29" t="s">
        <v>1</v>
      </c>
      <c r="F25">
        <v>82</v>
      </c>
      <c r="G25">
        <v>56</v>
      </c>
      <c r="H25">
        <v>32</v>
      </c>
      <c r="I25">
        <v>31</v>
      </c>
      <c r="J25">
        <v>34</v>
      </c>
      <c r="K25">
        <v>51</v>
      </c>
      <c r="L25">
        <v>224</v>
      </c>
      <c r="M25">
        <v>1509</v>
      </c>
      <c r="N25">
        <f>G25*82/F25</f>
        <v>56</v>
      </c>
      <c r="O25">
        <f>H25*82/F25</f>
        <v>32</v>
      </c>
      <c r="P25">
        <f>I25*82/F25</f>
        <v>31</v>
      </c>
      <c r="Q25">
        <f>J25*82/F25</f>
        <v>34</v>
      </c>
      <c r="R25">
        <f>K25*82/F25</f>
        <v>51</v>
      </c>
      <c r="S25">
        <f>L25*82/F25</f>
        <v>224</v>
      </c>
      <c r="U25" s="10">
        <f>SUM(V25:X25)</f>
        <v>12.163819681281446</v>
      </c>
      <c r="V25">
        <f>N25/MAX(N:N)*OFF_C</f>
        <v>7.1024390243902449</v>
      </c>
      <c r="W25">
        <f>O25/MAX(O:O)*PUN_C</f>
        <v>0.37120761451516954</v>
      </c>
      <c r="X25">
        <f>SUM(Z25:AC25)</f>
        <v>4.6901730423760322</v>
      </c>
      <c r="Y25">
        <f>X25/DEF_C*10</f>
        <v>7.8169550706267197</v>
      </c>
      <c r="Z25">
        <f>(0.7*(HIT_F*DEF_C))+(P25/(MAX(P:P))*(0.3*(HIT_F*DEF_C)))</f>
        <v>1.1049212598425195</v>
      </c>
      <c r="AA25">
        <f>(0.7*(BkS_F*DEF_C))+(Q25/(MAX(Q:Q))*(0.3*(BkS_F*DEF_C)))</f>
        <v>0.73116074052306779</v>
      </c>
      <c r="AB25">
        <f>(0.7*(TkA_F*DEF_C))+(R25/(MAX(R:R))*(0.3*(TkA_F*DEF_C)))</f>
        <v>1.7117419354838708</v>
      </c>
      <c r="AC25">
        <f>(0.7*(SH_F*DEF_C))+(S25/(MAX(S:S))*(0.3*(SH_F*DEF_C)))</f>
        <v>1.1423491065265741</v>
      </c>
    </row>
    <row r="26" spans="1:29" x14ac:dyDescent="0.25">
      <c r="A26" s="9">
        <v>24</v>
      </c>
      <c r="B26" s="29" t="s">
        <v>141</v>
      </c>
      <c r="C26" s="29" t="s">
        <v>38</v>
      </c>
      <c r="D26" s="29" t="s">
        <v>322</v>
      </c>
      <c r="E26" s="29" t="s">
        <v>1</v>
      </c>
      <c r="F26">
        <v>58</v>
      </c>
      <c r="G26">
        <v>37</v>
      </c>
      <c r="H26">
        <v>44</v>
      </c>
      <c r="I26">
        <v>103</v>
      </c>
      <c r="J26">
        <v>24</v>
      </c>
      <c r="K26">
        <v>18</v>
      </c>
      <c r="L26">
        <v>84</v>
      </c>
      <c r="M26">
        <v>906</v>
      </c>
      <c r="N26">
        <f>G26*82/F26</f>
        <v>52.310344827586206</v>
      </c>
      <c r="O26">
        <f>H26*82/F26</f>
        <v>62.206896551724135</v>
      </c>
      <c r="P26">
        <f>I26*82/F26</f>
        <v>145.62068965517241</v>
      </c>
      <c r="Q26">
        <f>J26*82/F26</f>
        <v>33.931034482758619</v>
      </c>
      <c r="R26">
        <f>K26*82/F26</f>
        <v>25.448275862068964</v>
      </c>
      <c r="S26">
        <f>L26*82/F26</f>
        <v>118.75862068965517</v>
      </c>
      <c r="U26" s="10">
        <f>SUM(V26:X26)</f>
        <v>12.082009584732859</v>
      </c>
      <c r="V26">
        <f>N26/MAX(N:N)*OFF_C</f>
        <v>6.63448275862069</v>
      </c>
      <c r="W26">
        <f>O26/MAX(O:O)*PUN_C</f>
        <v>0.72161480235492004</v>
      </c>
      <c r="X26">
        <f>SUM(Z26:AC26)</f>
        <v>4.7259120237572496</v>
      </c>
      <c r="Y26">
        <f>X26/DEF_C*10</f>
        <v>7.876520039595416</v>
      </c>
      <c r="Z26">
        <f>(0.7*(HIT_F*DEF_C))+(P26/(MAX(P:P))*(0.3*(HIT_F*DEF_C)))</f>
        <v>1.3079894108064076</v>
      </c>
      <c r="AA26">
        <f>(0.7*(BkS_F*DEF_C))+(Q26/(MAX(Q:Q))*(0.3*(BkS_F*DEF_C)))</f>
        <v>0.73095554632322379</v>
      </c>
      <c r="AB26">
        <f>(0.7*(TkA_F*DEF_C))+(R26/(MAX(R:R))*(0.3*(TkA_F*DEF_C)))</f>
        <v>1.5485406006674081</v>
      </c>
      <c r="AC26">
        <f>(0.7*(SH_F*DEF_C))+(S26/(MAX(S:S))*(0.3*(SH_F*DEF_C)))</f>
        <v>1.1384264659602095</v>
      </c>
    </row>
    <row r="27" spans="1:29" x14ac:dyDescent="0.25">
      <c r="A27" s="9">
        <v>25</v>
      </c>
      <c r="B27" s="29" t="s">
        <v>80</v>
      </c>
      <c r="C27" s="29" t="s">
        <v>31</v>
      </c>
      <c r="D27" s="29" t="s">
        <v>322</v>
      </c>
      <c r="E27" s="29" t="s">
        <v>1</v>
      </c>
      <c r="F27">
        <v>81</v>
      </c>
      <c r="G27">
        <v>54</v>
      </c>
      <c r="H27">
        <v>30</v>
      </c>
      <c r="I27">
        <v>40</v>
      </c>
      <c r="J27">
        <v>23</v>
      </c>
      <c r="K27">
        <v>30</v>
      </c>
      <c r="L27">
        <v>87</v>
      </c>
      <c r="M27">
        <v>1206</v>
      </c>
      <c r="N27">
        <f>G27*82/F27</f>
        <v>54.666666666666664</v>
      </c>
      <c r="O27">
        <f>H27*82/F27</f>
        <v>30.37037037037037</v>
      </c>
      <c r="P27">
        <f>I27*82/F27</f>
        <v>40.493827160493829</v>
      </c>
      <c r="Q27">
        <f>J27*82/F27</f>
        <v>23.283950617283949</v>
      </c>
      <c r="R27">
        <f>K27*82/F27</f>
        <v>30.37037037037037</v>
      </c>
      <c r="S27">
        <f>L27*82/F27</f>
        <v>88.074074074074076</v>
      </c>
      <c r="U27" s="10">
        <f>SUM(V27:X27)</f>
        <v>11.823916258880272</v>
      </c>
      <c r="V27">
        <f>N27/MAX(N:N)*OFF_C</f>
        <v>6.9333333333333336</v>
      </c>
      <c r="W27">
        <f>O27/MAX(O:O)*PUN_C</f>
        <v>0.35230352303523038</v>
      </c>
      <c r="X27">
        <f>SUM(Z27:AC27)</f>
        <v>4.5382794025117086</v>
      </c>
      <c r="Y27">
        <f>X27/DEF_C*10</f>
        <v>7.5637990041861816</v>
      </c>
      <c r="Z27">
        <f>(0.7*(HIT_F*DEF_C))+(P27/(MAX(P:P))*(0.3*(HIT_F*DEF_C)))</f>
        <v>1.1217410323709534</v>
      </c>
      <c r="AA27">
        <f>(0.7*(BkS_F*DEF_C))+(Q27/(MAX(Q:Q))*(0.3*(BkS_F*DEF_C)))</f>
        <v>0.69927710843373481</v>
      </c>
      <c r="AB27">
        <f>(0.7*(TkA_F*DEF_C))+(R27/(MAX(R:R))*(0.3*(TkA_F*DEF_C)))</f>
        <v>1.5799784946236559</v>
      </c>
      <c r="AC27">
        <f>(0.7*(SH_F*DEF_C))+(S27/(MAX(S:S))*(0.3*(SH_F*DEF_C)))</f>
        <v>1.1372827670833652</v>
      </c>
    </row>
    <row r="28" spans="1:29" x14ac:dyDescent="0.25">
      <c r="A28" s="9">
        <v>26</v>
      </c>
      <c r="B28" s="29" t="s">
        <v>157</v>
      </c>
      <c r="C28" s="29" t="s">
        <v>31</v>
      </c>
      <c r="D28" s="29" t="s">
        <v>322</v>
      </c>
      <c r="E28" s="29" t="s">
        <v>1</v>
      </c>
      <c r="F28">
        <v>79</v>
      </c>
      <c r="G28">
        <v>46</v>
      </c>
      <c r="H28">
        <v>41</v>
      </c>
      <c r="I28">
        <v>84</v>
      </c>
      <c r="J28">
        <v>71</v>
      </c>
      <c r="K28">
        <v>60</v>
      </c>
      <c r="L28">
        <v>7152</v>
      </c>
      <c r="M28">
        <v>1430</v>
      </c>
      <c r="N28">
        <f>G28*82/F28</f>
        <v>47.746835443037973</v>
      </c>
      <c r="O28">
        <f>H28*82/F28</f>
        <v>42.556962025316459</v>
      </c>
      <c r="P28">
        <f>I28*82/F28</f>
        <v>87.189873417721515</v>
      </c>
      <c r="Q28">
        <f>J28*82/F28</f>
        <v>73.696202531645568</v>
      </c>
      <c r="R28">
        <f>K28*82/F28</f>
        <v>62.278481012658226</v>
      </c>
      <c r="S28">
        <f>L28*82/F28</f>
        <v>7423.5949367088606</v>
      </c>
      <c r="U28" s="10">
        <f>SUM(V28:X28)</f>
        <v>11.797583652000414</v>
      </c>
      <c r="V28">
        <f>N28/MAX(N:N)*OFF_C</f>
        <v>6.055696202531645</v>
      </c>
      <c r="W28">
        <f>O28/MAX(O:O)*PUN_C</f>
        <v>0.49367088607594939</v>
      </c>
      <c r="X28">
        <f>SUM(Z28:AC28)</f>
        <v>5.2482165633928197</v>
      </c>
      <c r="Y28">
        <f>X28/DEF_C*10</f>
        <v>8.7470276056546989</v>
      </c>
      <c r="Z28">
        <f>(0.7*(HIT_F*DEF_C))+(P28/(MAX(P:P))*(0.3*(HIT_F*DEF_C)))</f>
        <v>1.2044702481810026</v>
      </c>
      <c r="AA28">
        <f>(0.7*(BkS_F*DEF_C))+(Q28/(MAX(Q:Q))*(0.3*(BkS_F*DEF_C)))</f>
        <v>0.84926948299527205</v>
      </c>
      <c r="AB28">
        <f>(0.7*(TkA_F*DEF_C))+(R28/(MAX(R:R))*(0.3*(TkA_F*DEF_C)))</f>
        <v>1.7837786851776234</v>
      </c>
      <c r="AC28">
        <f>(0.7*(SH_F*DEF_C))+(S28/(MAX(S:S))*(0.3*(SH_F*DEF_C)))</f>
        <v>1.4106981470389222</v>
      </c>
    </row>
    <row r="29" spans="1:29" x14ac:dyDescent="0.25">
      <c r="A29" s="9">
        <v>27</v>
      </c>
      <c r="B29" s="29" t="s">
        <v>204</v>
      </c>
      <c r="C29" s="29" t="s">
        <v>36</v>
      </c>
      <c r="D29" s="29" t="s">
        <v>322</v>
      </c>
      <c r="E29" s="29" t="s">
        <v>1</v>
      </c>
      <c r="F29">
        <v>56</v>
      </c>
      <c r="G29">
        <v>35</v>
      </c>
      <c r="H29">
        <v>6</v>
      </c>
      <c r="I29">
        <v>80</v>
      </c>
      <c r="J29">
        <v>48</v>
      </c>
      <c r="K29">
        <v>34</v>
      </c>
      <c r="L29">
        <v>3732</v>
      </c>
      <c r="M29">
        <v>952</v>
      </c>
      <c r="N29">
        <f>G29*82/F29</f>
        <v>51.25</v>
      </c>
      <c r="O29">
        <f>H29*82/F29</f>
        <v>8.7857142857142865</v>
      </c>
      <c r="P29">
        <f>I29*82/F29</f>
        <v>117.14285714285714</v>
      </c>
      <c r="Q29">
        <f>J29*82/F29</f>
        <v>70.285714285714292</v>
      </c>
      <c r="R29">
        <f>K29*82/F29</f>
        <v>49.785714285714285</v>
      </c>
      <c r="S29">
        <f>L29*82/F29</f>
        <v>5464.7142857142853</v>
      </c>
      <c r="U29" s="10">
        <f>SUM(V29:X29)</f>
        <v>11.740246498649835</v>
      </c>
      <c r="V29">
        <f>N29/MAX(N:N)*OFF_C</f>
        <v>6.5</v>
      </c>
      <c r="W29">
        <f>O29/MAX(O:O)*PUN_C</f>
        <v>0.10191637630662022</v>
      </c>
      <c r="X29">
        <f>SUM(Z29:AC29)</f>
        <v>5.1383301223432145</v>
      </c>
      <c r="Y29">
        <f>X29/DEF_C*10</f>
        <v>8.5638835372386914</v>
      </c>
      <c r="Z29">
        <f>(0.7*(HIT_F*DEF_C))+(P29/(MAX(P:P))*(0.3*(HIT_F*DEF_C)))</f>
        <v>1.2575365579302584</v>
      </c>
      <c r="AA29">
        <f>(0.7*(BkS_F*DEF_C))+(Q29/(MAX(Q:Q))*(0.3*(BkS_F*DEF_C)))</f>
        <v>0.83912220309810659</v>
      </c>
      <c r="AB29">
        <f>(0.7*(TkA_F*DEF_C))+(R29/(MAX(R:R))*(0.3*(TkA_F*DEF_C)))</f>
        <v>1.7039861751152072</v>
      </c>
      <c r="AC29">
        <f>(0.7*(SH_F*DEF_C))+(S29/(MAX(S:S))*(0.3*(SH_F*DEF_C)))</f>
        <v>1.3376851861996428</v>
      </c>
    </row>
    <row r="30" spans="1:29" x14ac:dyDescent="0.25">
      <c r="A30" s="9">
        <v>28</v>
      </c>
      <c r="B30" s="29" t="s">
        <v>205</v>
      </c>
      <c r="C30" s="29" t="s">
        <v>42</v>
      </c>
      <c r="D30" s="29" t="s">
        <v>322</v>
      </c>
      <c r="E30" s="29" t="s">
        <v>1</v>
      </c>
      <c r="F30">
        <v>74</v>
      </c>
      <c r="G30">
        <v>43</v>
      </c>
      <c r="H30">
        <v>73</v>
      </c>
      <c r="I30">
        <v>150</v>
      </c>
      <c r="J30">
        <v>14</v>
      </c>
      <c r="K30">
        <v>22</v>
      </c>
      <c r="L30">
        <v>35</v>
      </c>
      <c r="M30">
        <v>1224</v>
      </c>
      <c r="N30">
        <f>G30*82/F30</f>
        <v>47.648648648648646</v>
      </c>
      <c r="O30">
        <f>H30*82/F30</f>
        <v>80.891891891891888</v>
      </c>
      <c r="P30">
        <f>I30*82/F30</f>
        <v>166.21621621621622</v>
      </c>
      <c r="Q30">
        <f>J30*82/F30</f>
        <v>15.513513513513514</v>
      </c>
      <c r="R30">
        <f>K30*82/F30</f>
        <v>24.378378378378379</v>
      </c>
      <c r="S30">
        <f>L30*82/F30</f>
        <v>38.783783783783782</v>
      </c>
      <c r="U30" s="10">
        <f>SUM(V30:X30)</f>
        <v>11.679396231507301</v>
      </c>
      <c r="V30">
        <f>N30/MAX(N:N)*OFF_C</f>
        <v>6.0432432432432428</v>
      </c>
      <c r="W30">
        <f>O30/MAX(O:O)*PUN_C</f>
        <v>0.93836519446275535</v>
      </c>
      <c r="X30">
        <f>SUM(Z30:AC30)</f>
        <v>4.6977877938013037</v>
      </c>
      <c r="Y30">
        <f>X30/DEF_C*10</f>
        <v>7.8296463230021729</v>
      </c>
      <c r="Z30">
        <f>(0.7*(HIT_F*DEF_C))+(P30/(MAX(P:P))*(0.3*(HIT_F*DEF_C)))</f>
        <v>1.3444775484145561</v>
      </c>
      <c r="AA30">
        <f>(0.7*(BkS_F*DEF_C))+(Q30/(MAX(Q:Q))*(0.3*(BkS_F*DEF_C)))</f>
        <v>0.67615760338651898</v>
      </c>
      <c r="AB30">
        <f>(0.7*(TkA_F*DEF_C))+(R30/(MAX(R:R))*(0.3*(TkA_F*DEF_C)))</f>
        <v>1.5417070619006101</v>
      </c>
      <c r="AC30">
        <f>(0.7*(SH_F*DEF_C))+(S30/(MAX(S:S))*(0.3*(SH_F*DEF_C)))</f>
        <v>1.1354455800996179</v>
      </c>
    </row>
    <row r="31" spans="1:29" x14ac:dyDescent="0.25">
      <c r="A31" s="9">
        <v>29</v>
      </c>
      <c r="B31" s="29" t="s">
        <v>325</v>
      </c>
      <c r="C31" s="29" t="s">
        <v>31</v>
      </c>
      <c r="D31" s="29" t="s">
        <v>322</v>
      </c>
      <c r="E31" s="29" t="s">
        <v>1</v>
      </c>
      <c r="F31">
        <v>80</v>
      </c>
      <c r="G31">
        <v>48</v>
      </c>
      <c r="H31">
        <v>52</v>
      </c>
      <c r="I31">
        <v>91</v>
      </c>
      <c r="J31">
        <v>36</v>
      </c>
      <c r="K31">
        <v>36</v>
      </c>
      <c r="L31">
        <v>93</v>
      </c>
      <c r="M31">
        <v>1384</v>
      </c>
      <c r="N31">
        <f>G31*82/F31</f>
        <v>49.2</v>
      </c>
      <c r="O31">
        <f>H31*82/F31</f>
        <v>53.3</v>
      </c>
      <c r="P31">
        <f>I31*82/F31</f>
        <v>93.275000000000006</v>
      </c>
      <c r="Q31">
        <f>J31*82/F31</f>
        <v>36.9</v>
      </c>
      <c r="R31">
        <f>K31*82/F31</f>
        <v>36.9</v>
      </c>
      <c r="S31">
        <f>L31*82/F31</f>
        <v>95.325000000000003</v>
      </c>
      <c r="U31" s="10">
        <f>SUM(V31:X31)</f>
        <v>11.572569724146463</v>
      </c>
      <c r="V31">
        <f>N31/MAX(N:N)*OFF_C</f>
        <v>6.24</v>
      </c>
      <c r="W31">
        <f>O31/MAX(O:O)*PUN_C</f>
        <v>0.61829268292682926</v>
      </c>
      <c r="X31">
        <f>SUM(Z31:AC31)</f>
        <v>4.714277041219634</v>
      </c>
      <c r="Y31">
        <f>X31/DEF_C*10</f>
        <v>7.8571284020327239</v>
      </c>
      <c r="Z31">
        <f>(0.7*(HIT_F*DEF_C))+(P31/(MAX(P:P))*(0.3*(HIT_F*DEF_C)))</f>
        <v>1.2152509842519683</v>
      </c>
      <c r="AA31">
        <f>(0.7*(BkS_F*DEF_C))+(Q31/(MAX(Q:Q))*(0.3*(BkS_F*DEF_C)))</f>
        <v>0.73978915662650591</v>
      </c>
      <c r="AB31">
        <f>(0.7*(TkA_F*DEF_C))+(R31/(MAX(R:R))*(0.3*(TkA_F*DEF_C)))</f>
        <v>1.6216838709677419</v>
      </c>
      <c r="AC31">
        <f>(0.7*(SH_F*DEF_C))+(S31/(MAX(S:S))*(0.3*(SH_F*DEF_C)))</f>
        <v>1.1375530293734182</v>
      </c>
    </row>
    <row r="32" spans="1:29" x14ac:dyDescent="0.25">
      <c r="A32" s="9">
        <v>30</v>
      </c>
      <c r="B32" s="29" t="s">
        <v>76</v>
      </c>
      <c r="C32" s="29" t="s">
        <v>31</v>
      </c>
      <c r="D32" s="29" t="s">
        <v>322</v>
      </c>
      <c r="E32" s="29" t="s">
        <v>1</v>
      </c>
      <c r="F32">
        <v>64</v>
      </c>
      <c r="G32">
        <v>37</v>
      </c>
      <c r="H32">
        <v>30</v>
      </c>
      <c r="I32">
        <v>118</v>
      </c>
      <c r="J32">
        <v>27</v>
      </c>
      <c r="K32">
        <v>24</v>
      </c>
      <c r="L32">
        <v>6563</v>
      </c>
      <c r="M32">
        <v>1217</v>
      </c>
      <c r="N32">
        <f>G32*82/F32</f>
        <v>47.40625</v>
      </c>
      <c r="O32">
        <f>H32*82/F32</f>
        <v>38.4375</v>
      </c>
      <c r="P32">
        <f>I32*82/F32</f>
        <v>151.1875</v>
      </c>
      <c r="Q32">
        <f>J32*82/F32</f>
        <v>34.59375</v>
      </c>
      <c r="R32">
        <f>K32*82/F32</f>
        <v>30.75</v>
      </c>
      <c r="S32">
        <f>L32*82/F32</f>
        <v>8408.84375</v>
      </c>
      <c r="U32" s="10">
        <f>SUM(V32:X32)</f>
        <v>11.538987702608946</v>
      </c>
      <c r="V32">
        <f>N32/MAX(N:N)*OFF_C</f>
        <v>6.0125000000000002</v>
      </c>
      <c r="W32">
        <f>O32/MAX(O:O)*PUN_C</f>
        <v>0.44588414634146339</v>
      </c>
      <c r="X32">
        <f>SUM(Z32:AC32)</f>
        <v>5.0806035562674818</v>
      </c>
      <c r="Y32">
        <f>X32/DEF_C*10</f>
        <v>8.4676725937791364</v>
      </c>
      <c r="Z32">
        <f>(0.7*(HIT_F*DEF_C))+(P32/(MAX(P:P))*(0.3*(HIT_F*DEF_C)))</f>
        <v>1.3178518700787398</v>
      </c>
      <c r="AA32">
        <f>(0.7*(BkS_F*DEF_C))+(Q32/(MAX(Q:Q))*(0.3*(BkS_F*DEF_C)))</f>
        <v>0.73292733433734925</v>
      </c>
      <c r="AB32">
        <f>(0.7*(TkA_F*DEF_C))+(R32/(MAX(R:R))*(0.3*(TkA_F*DEF_C)))</f>
        <v>1.5824032258064515</v>
      </c>
      <c r="AC32">
        <f>(0.7*(SH_F*DEF_C))+(S32/(MAX(S:S))*(0.3*(SH_F*DEF_C)))</f>
        <v>1.4474211260449419</v>
      </c>
    </row>
    <row r="33" spans="1:29" x14ac:dyDescent="0.25">
      <c r="A33" s="9">
        <v>31</v>
      </c>
      <c r="B33" s="29" t="s">
        <v>73</v>
      </c>
      <c r="C33" s="29" t="s">
        <v>36</v>
      </c>
      <c r="D33" s="29" t="s">
        <v>322</v>
      </c>
      <c r="E33" s="29" t="s">
        <v>1</v>
      </c>
      <c r="F33">
        <v>82</v>
      </c>
      <c r="G33">
        <v>49</v>
      </c>
      <c r="H33">
        <v>34</v>
      </c>
      <c r="I33">
        <v>35</v>
      </c>
      <c r="J33">
        <v>24</v>
      </c>
      <c r="K33">
        <v>93</v>
      </c>
      <c r="L33">
        <v>41</v>
      </c>
      <c r="M33">
        <v>1370</v>
      </c>
      <c r="N33">
        <f>G33*82/F33</f>
        <v>49</v>
      </c>
      <c r="O33">
        <f>H33*82/F33</f>
        <v>34</v>
      </c>
      <c r="P33">
        <f>I33*82/F33</f>
        <v>35</v>
      </c>
      <c r="Q33">
        <f>J33*82/F33</f>
        <v>24</v>
      </c>
      <c r="R33">
        <f>K33*82/F33</f>
        <v>93</v>
      </c>
      <c r="S33">
        <f>L33*82/F33</f>
        <v>41</v>
      </c>
      <c r="U33" s="10">
        <f>SUM(V33:X33)</f>
        <v>11.537985877002011</v>
      </c>
      <c r="V33">
        <f>N33/MAX(N:N)*OFF_C</f>
        <v>6.2146341463414636</v>
      </c>
      <c r="W33">
        <f>O33/MAX(O:O)*PUN_C</f>
        <v>0.39440809042236763</v>
      </c>
      <c r="X33">
        <f>SUM(Z33:AC33)</f>
        <v>4.928943640238181</v>
      </c>
      <c r="Y33">
        <f>X33/DEF_C*10</f>
        <v>8.2149060670636356</v>
      </c>
      <c r="Z33">
        <f>(0.7*(HIT_F*DEF_C))+(P33/(MAX(P:P))*(0.3*(HIT_F*DEF_C)))</f>
        <v>1.1120078740157477</v>
      </c>
      <c r="AA33">
        <f>(0.7*(BkS_F*DEF_C))+(Q33/(MAX(Q:Q))*(0.3*(BkS_F*DEF_C)))</f>
        <v>0.70140758154569482</v>
      </c>
      <c r="AB33">
        <f>(0.7*(TkA_F*DEF_C))+(R33/(MAX(R:R))*(0.3*(TkA_F*DEF_C)))</f>
        <v>1.98</v>
      </c>
      <c r="AC33">
        <f>(0.7*(SH_F*DEF_C))+(S33/(MAX(S:S))*(0.3*(SH_F*DEF_C)))</f>
        <v>1.1355281846767389</v>
      </c>
    </row>
    <row r="34" spans="1:29" x14ac:dyDescent="0.25">
      <c r="A34" s="9">
        <v>32</v>
      </c>
      <c r="B34" s="29" t="s">
        <v>302</v>
      </c>
      <c r="C34" s="29" t="s">
        <v>31</v>
      </c>
      <c r="D34" s="29" t="s">
        <v>322</v>
      </c>
      <c r="E34" s="29" t="s">
        <v>1</v>
      </c>
      <c r="F34">
        <v>82</v>
      </c>
      <c r="G34">
        <v>48</v>
      </c>
      <c r="H34">
        <v>42</v>
      </c>
      <c r="I34">
        <v>142</v>
      </c>
      <c r="J34">
        <v>46</v>
      </c>
      <c r="K34">
        <v>36</v>
      </c>
      <c r="L34">
        <v>1114</v>
      </c>
      <c r="M34">
        <v>1352</v>
      </c>
      <c r="N34">
        <f>G34*82/F34</f>
        <v>48</v>
      </c>
      <c r="O34">
        <f>H34*82/F34</f>
        <v>42</v>
      </c>
      <c r="P34">
        <f>I34*82/F34</f>
        <v>142</v>
      </c>
      <c r="Q34">
        <f>J34*82/F34</f>
        <v>46</v>
      </c>
      <c r="R34">
        <f>K34*82/F34</f>
        <v>36</v>
      </c>
      <c r="S34">
        <f>L34*82/F34</f>
        <v>1114</v>
      </c>
      <c r="U34" s="10">
        <f>SUM(V34:X34)</f>
        <v>11.434911586267338</v>
      </c>
      <c r="V34">
        <f>N34/MAX(N:N)*OFF_C</f>
        <v>6.0878048780487806</v>
      </c>
      <c r="W34">
        <f>O34/MAX(O:O)*PUN_C</f>
        <v>0.48720999405116</v>
      </c>
      <c r="X34">
        <f>SUM(Z34:AC34)</f>
        <v>4.8598967141673981</v>
      </c>
      <c r="Y34">
        <f>X34/DEF_C*10</f>
        <v>8.0998278569456641</v>
      </c>
      <c r="Z34">
        <f>(0.7*(HIT_F*DEF_C))+(P34/(MAX(P:P))*(0.3*(HIT_F*DEF_C)))</f>
        <v>1.3015748031496062</v>
      </c>
      <c r="AA34">
        <f>(0.7*(BkS_F*DEF_C))+(Q34/(MAX(Q:Q))*(0.3*(BkS_F*DEF_C)))</f>
        <v>0.76686453129591525</v>
      </c>
      <c r="AB34">
        <f>(0.7*(TkA_F*DEF_C))+(R34/(MAX(R:R))*(0.3*(TkA_F*DEF_C)))</f>
        <v>1.6159354838709676</v>
      </c>
      <c r="AC34">
        <f>(0.7*(SH_F*DEF_C))+(S34/(MAX(S:S))*(0.3*(SH_F*DEF_C)))</f>
        <v>1.1755218958509086</v>
      </c>
    </row>
    <row r="35" spans="1:29" x14ac:dyDescent="0.25">
      <c r="A35" s="9">
        <v>33</v>
      </c>
      <c r="B35" s="29" t="s">
        <v>202</v>
      </c>
      <c r="C35" s="29" t="s">
        <v>42</v>
      </c>
      <c r="D35" s="29" t="s">
        <v>322</v>
      </c>
      <c r="E35" s="29" t="s">
        <v>1</v>
      </c>
      <c r="F35">
        <v>82</v>
      </c>
      <c r="G35">
        <v>47</v>
      </c>
      <c r="H35">
        <v>45</v>
      </c>
      <c r="I35">
        <v>82</v>
      </c>
      <c r="J35">
        <v>25</v>
      </c>
      <c r="K35">
        <v>32</v>
      </c>
      <c r="L35">
        <v>8293</v>
      </c>
      <c r="M35">
        <v>1353</v>
      </c>
      <c r="N35">
        <f>G35*82/F35</f>
        <v>47</v>
      </c>
      <c r="O35">
        <f>H35*82/F35</f>
        <v>45</v>
      </c>
      <c r="P35">
        <f>I35*82/F35</f>
        <v>82</v>
      </c>
      <c r="Q35">
        <f>J35*82/F35</f>
        <v>25</v>
      </c>
      <c r="R35">
        <f>K35*82/F35</f>
        <v>32</v>
      </c>
      <c r="S35">
        <f>L35*82/F35</f>
        <v>8293</v>
      </c>
      <c r="U35" s="10">
        <f>SUM(V35:X35)</f>
        <v>11.416135207905072</v>
      </c>
      <c r="V35">
        <f>N35/MAX(N:N)*OFF_C</f>
        <v>5.9609756097560975</v>
      </c>
      <c r="W35">
        <f>O35/MAX(O:O)*PUN_C</f>
        <v>0.52201070791195714</v>
      </c>
      <c r="X35">
        <f>SUM(Z35:AC35)</f>
        <v>4.9331488902370175</v>
      </c>
      <c r="Y35">
        <f>X35/DEF_C*10</f>
        <v>8.2219148170616965</v>
      </c>
      <c r="Z35">
        <f>(0.7*(HIT_F*DEF_C))+(P35/(MAX(P:P))*(0.3*(HIT_F*DEF_C)))</f>
        <v>1.1952755905511809</v>
      </c>
      <c r="AA35">
        <f>(0.7*(BkS_F*DEF_C))+(Q35/(MAX(Q:Q))*(0.3*(BkS_F*DEF_C)))</f>
        <v>0.70438289744343219</v>
      </c>
      <c r="AB35">
        <f>(0.7*(TkA_F*DEF_C))+(R35/(MAX(R:R))*(0.3*(TkA_F*DEF_C)))</f>
        <v>1.5903870967741935</v>
      </c>
      <c r="AC35">
        <f>(0.7*(SH_F*DEF_C))+(S35/(MAX(S:S))*(0.3*(SH_F*DEF_C)))</f>
        <v>1.4431033054682105</v>
      </c>
    </row>
    <row r="36" spans="1:29" x14ac:dyDescent="0.25">
      <c r="A36" s="9">
        <v>34</v>
      </c>
      <c r="B36" s="29" t="s">
        <v>231</v>
      </c>
      <c r="C36" s="29" t="s">
        <v>31</v>
      </c>
      <c r="D36" s="29" t="s">
        <v>322</v>
      </c>
      <c r="E36" s="29" t="s">
        <v>1</v>
      </c>
      <c r="F36">
        <v>81</v>
      </c>
      <c r="G36">
        <v>48</v>
      </c>
      <c r="H36">
        <v>45</v>
      </c>
      <c r="I36">
        <v>79</v>
      </c>
      <c r="J36">
        <v>44</v>
      </c>
      <c r="K36">
        <v>27</v>
      </c>
      <c r="L36">
        <v>363</v>
      </c>
      <c r="M36">
        <v>1384</v>
      </c>
      <c r="N36">
        <f>G36*82/F36</f>
        <v>48.592592592592595</v>
      </c>
      <c r="O36">
        <f>H36*82/F36</f>
        <v>45.555555555555557</v>
      </c>
      <c r="P36">
        <f>I36*82/F36</f>
        <v>79.975308641975303</v>
      </c>
      <c r="Q36">
        <f>J36*82/F36</f>
        <v>44.543209876543209</v>
      </c>
      <c r="R36">
        <f>K36*82/F36</f>
        <v>27.333333333333332</v>
      </c>
      <c r="S36">
        <f>L36*82/F36</f>
        <v>367.48148148148147</v>
      </c>
      <c r="U36" s="10">
        <f>SUM(V36:X36)</f>
        <v>11.353914614749838</v>
      </c>
      <c r="V36">
        <f>N36/MAX(N:N)*OFF_C</f>
        <v>6.162962962962963</v>
      </c>
      <c r="W36">
        <f>O36/MAX(O:O)*PUN_C</f>
        <v>0.52845528455284552</v>
      </c>
      <c r="X36">
        <f>SUM(Z36:AC36)</f>
        <v>4.6624963672340298</v>
      </c>
      <c r="Y36">
        <f>X36/DEF_C*10</f>
        <v>7.7708272787233836</v>
      </c>
      <c r="Z36">
        <f>(0.7*(HIT_F*DEF_C))+(P36/(MAX(P:P))*(0.3*(HIT_F*DEF_C)))</f>
        <v>1.1916885389326333</v>
      </c>
      <c r="AA36">
        <f>(0.7*(BkS_F*DEF_C))+(Q36/(MAX(Q:Q))*(0.3*(BkS_F*DEF_C)))</f>
        <v>0.76253012048192759</v>
      </c>
      <c r="AB36">
        <f>(0.7*(TkA_F*DEF_C))+(R36/(MAX(R:R))*(0.3*(TkA_F*DEF_C)))</f>
        <v>1.5605806451612902</v>
      </c>
      <c r="AC36">
        <f>(0.7*(SH_F*DEF_C))+(S36/(MAX(S:S))*(0.3*(SH_F*DEF_C)))</f>
        <v>1.1476970626581793</v>
      </c>
    </row>
    <row r="37" spans="1:29" x14ac:dyDescent="0.25">
      <c r="A37" s="9">
        <v>35</v>
      </c>
      <c r="B37" s="29" t="s">
        <v>350</v>
      </c>
      <c r="C37" s="29" t="s">
        <v>33</v>
      </c>
      <c r="D37" s="29" t="s">
        <v>322</v>
      </c>
      <c r="E37" s="29" t="s">
        <v>1</v>
      </c>
      <c r="F37">
        <v>70</v>
      </c>
      <c r="G37">
        <v>43</v>
      </c>
      <c r="H37">
        <v>19</v>
      </c>
      <c r="I37">
        <v>70</v>
      </c>
      <c r="J37">
        <v>26</v>
      </c>
      <c r="K37">
        <v>31</v>
      </c>
      <c r="L37">
        <v>339</v>
      </c>
      <c r="M37">
        <v>1006</v>
      </c>
      <c r="N37">
        <f>G37*82/F37</f>
        <v>50.371428571428574</v>
      </c>
      <c r="O37">
        <f>H37*82/F37</f>
        <v>22.257142857142856</v>
      </c>
      <c r="P37">
        <f>I37*82/F37</f>
        <v>82</v>
      </c>
      <c r="Q37">
        <f>J37*82/F37</f>
        <v>30.457142857142856</v>
      </c>
      <c r="R37">
        <f>K37*82/F37</f>
        <v>36.314285714285717</v>
      </c>
      <c r="S37">
        <f>L37*82/F37</f>
        <v>397.1142857142857</v>
      </c>
      <c r="U37" s="10">
        <f>SUM(V37:X37)</f>
        <v>11.329399211072786</v>
      </c>
      <c r="V37">
        <f>N37/MAX(N:N)*OFF_C</f>
        <v>6.3885714285714288</v>
      </c>
      <c r="W37">
        <f>O37/MAX(O:O)*PUN_C</f>
        <v>0.25818815331010453</v>
      </c>
      <c r="X37">
        <f>SUM(Z37:AC37)</f>
        <v>4.682639629191252</v>
      </c>
      <c r="Y37">
        <f>X37/DEF_C*10</f>
        <v>7.8043993819854194</v>
      </c>
      <c r="Z37">
        <f>(0.7*(HIT_F*DEF_C))+(P37/(MAX(P:P))*(0.3*(HIT_F*DEF_C)))</f>
        <v>1.1952755905511809</v>
      </c>
      <c r="AA37">
        <f>(0.7*(BkS_F*DEF_C))+(Q37/(MAX(Q:Q))*(0.3*(BkS_F*DEF_C)))</f>
        <v>0.72061962134251278</v>
      </c>
      <c r="AB37">
        <f>(0.7*(TkA_F*DEF_C))+(R37/(MAX(R:R))*(0.3*(TkA_F*DEF_C)))</f>
        <v>1.6179428571428571</v>
      </c>
      <c r="AC37">
        <f>(0.7*(SH_F*DEF_C))+(S37/(MAX(S:S))*(0.3*(SH_F*DEF_C)))</f>
        <v>1.1488015601547006</v>
      </c>
    </row>
    <row r="38" spans="1:29" x14ac:dyDescent="0.25">
      <c r="A38" s="9">
        <v>36</v>
      </c>
      <c r="B38" s="29" t="s">
        <v>137</v>
      </c>
      <c r="C38" s="29" t="s">
        <v>31</v>
      </c>
      <c r="D38" s="29" t="s">
        <v>322</v>
      </c>
      <c r="E38" s="29" t="s">
        <v>1</v>
      </c>
      <c r="F38">
        <v>82</v>
      </c>
      <c r="G38">
        <v>51</v>
      </c>
      <c r="H38">
        <v>22</v>
      </c>
      <c r="I38">
        <v>33</v>
      </c>
      <c r="J38">
        <v>37</v>
      </c>
      <c r="K38">
        <v>29</v>
      </c>
      <c r="L38">
        <v>117</v>
      </c>
      <c r="M38">
        <v>1331</v>
      </c>
      <c r="N38">
        <f>G38*82/F38</f>
        <v>51</v>
      </c>
      <c r="O38">
        <f>H38*82/F38</f>
        <v>22</v>
      </c>
      <c r="P38">
        <f>I38*82/F38</f>
        <v>33</v>
      </c>
      <c r="Q38">
        <f>J38*82/F38</f>
        <v>37</v>
      </c>
      <c r="R38">
        <f>K38*82/F38</f>
        <v>29</v>
      </c>
      <c r="S38">
        <f>L38*82/F38</f>
        <v>117</v>
      </c>
      <c r="U38" s="10">
        <f>SUM(V38:X38)</f>
        <v>11.28163589675129</v>
      </c>
      <c r="V38">
        <f>N38/MAX(N:N)*OFF_C</f>
        <v>6.4682926829268297</v>
      </c>
      <c r="W38">
        <f>O38/MAX(O:O)*PUN_C</f>
        <v>0.25520523497917907</v>
      </c>
      <c r="X38">
        <f>SUM(Z38:AC38)</f>
        <v>4.5581379788452807</v>
      </c>
      <c r="Y38">
        <f>X38/DEF_C*10</f>
        <v>7.5968966314088018</v>
      </c>
      <c r="Z38">
        <f>(0.7*(HIT_F*DEF_C))+(P38/(MAX(P:P))*(0.3*(HIT_F*DEF_C)))</f>
        <v>1.1084645669291338</v>
      </c>
      <c r="AA38">
        <f>(0.7*(BkS_F*DEF_C))+(Q38/(MAX(Q:Q))*(0.3*(BkS_F*DEF_C)))</f>
        <v>0.74008668821627965</v>
      </c>
      <c r="AB38">
        <f>(0.7*(TkA_F*DEF_C))+(R38/(MAX(R:R))*(0.3*(TkA_F*DEF_C)))</f>
        <v>1.5712258064516127</v>
      </c>
      <c r="AC38">
        <f>(0.7*(SH_F*DEF_C))+(S38/(MAX(S:S))*(0.3*(SH_F*DEF_C)))</f>
        <v>1.1383609172482552</v>
      </c>
    </row>
    <row r="39" spans="1:29" x14ac:dyDescent="0.25">
      <c r="A39" s="9">
        <v>37</v>
      </c>
      <c r="B39" s="29" t="s">
        <v>253</v>
      </c>
      <c r="C39" s="29" t="s">
        <v>33</v>
      </c>
      <c r="D39" s="29" t="s">
        <v>322</v>
      </c>
      <c r="E39" s="29" t="s">
        <v>1</v>
      </c>
      <c r="F39">
        <v>82</v>
      </c>
      <c r="G39">
        <v>45</v>
      </c>
      <c r="H39">
        <v>73</v>
      </c>
      <c r="I39">
        <v>49</v>
      </c>
      <c r="J39">
        <v>28</v>
      </c>
      <c r="K39">
        <v>40</v>
      </c>
      <c r="L39">
        <v>242</v>
      </c>
      <c r="M39">
        <v>1370</v>
      </c>
      <c r="N39">
        <f>G39*82/F39</f>
        <v>45</v>
      </c>
      <c r="O39">
        <f>H39*82/F39</f>
        <v>73</v>
      </c>
      <c r="P39">
        <f>I39*82/F39</f>
        <v>49</v>
      </c>
      <c r="Q39">
        <f>J39*82/F39</f>
        <v>28</v>
      </c>
      <c r="R39">
        <f>K39*82/F39</f>
        <v>40</v>
      </c>
      <c r="S39">
        <f>L39*82/F39</f>
        <v>242</v>
      </c>
      <c r="U39" s="10">
        <f>SUM(V39:X39)</f>
        <v>11.188758200382354</v>
      </c>
      <c r="V39">
        <f>N39/MAX(N:N)*OFF_C</f>
        <v>5.7073170731707314</v>
      </c>
      <c r="W39">
        <f>O39/MAX(O:O)*PUN_C</f>
        <v>0.84681737061273055</v>
      </c>
      <c r="X39">
        <f>SUM(Z39:AC39)</f>
        <v>4.6346237565988924</v>
      </c>
      <c r="Y39">
        <f>X39/DEF_C*10</f>
        <v>7.7243729276648212</v>
      </c>
      <c r="Z39">
        <f>(0.7*(HIT_F*DEF_C))+(P39/(MAX(P:P))*(0.3*(HIT_F*DEF_C)))</f>
        <v>1.136811023622047</v>
      </c>
      <c r="AA39">
        <f>(0.7*(BkS_F*DEF_C))+(Q39/(MAX(Q:Q))*(0.3*(BkS_F*DEF_C)))</f>
        <v>0.71330884513664405</v>
      </c>
      <c r="AB39">
        <f>(0.7*(TkA_F*DEF_C))+(R39/(MAX(R:R))*(0.3*(TkA_F*DEF_C)))</f>
        <v>1.641483870967742</v>
      </c>
      <c r="AC39">
        <f>(0.7*(SH_F*DEF_C))+(S39/(MAX(S:S))*(0.3*(SH_F*DEF_C)))</f>
        <v>1.1430200168724594</v>
      </c>
    </row>
    <row r="40" spans="1:29" x14ac:dyDescent="0.25">
      <c r="A40" s="9">
        <v>38</v>
      </c>
      <c r="B40" s="29" t="s">
        <v>348</v>
      </c>
      <c r="C40" s="29" t="s">
        <v>38</v>
      </c>
      <c r="D40" s="29" t="s">
        <v>322</v>
      </c>
      <c r="E40" s="29" t="s">
        <v>1</v>
      </c>
      <c r="F40">
        <v>80</v>
      </c>
      <c r="G40">
        <v>48</v>
      </c>
      <c r="H40">
        <v>26</v>
      </c>
      <c r="I40">
        <v>34</v>
      </c>
      <c r="J40">
        <v>27</v>
      </c>
      <c r="K40">
        <v>42</v>
      </c>
      <c r="L40">
        <v>18</v>
      </c>
      <c r="M40">
        <v>1212</v>
      </c>
      <c r="N40">
        <f>G40*82/F40</f>
        <v>49.2</v>
      </c>
      <c r="O40">
        <f>H40*82/F40</f>
        <v>26.65</v>
      </c>
      <c r="P40">
        <f>I40*82/F40</f>
        <v>34.85</v>
      </c>
      <c r="Q40">
        <f>J40*82/F40</f>
        <v>27.675000000000001</v>
      </c>
      <c r="R40">
        <f>K40*82/F40</f>
        <v>43.05</v>
      </c>
      <c r="S40">
        <f>L40*82/F40</f>
        <v>18.45</v>
      </c>
      <c r="U40" s="10">
        <f>SUM(V40:X40)</f>
        <v>11.168882534151111</v>
      </c>
      <c r="V40">
        <f>N40/MAX(N:N)*OFF_C</f>
        <v>6.24</v>
      </c>
      <c r="W40">
        <f>O40/MAX(O:O)*PUN_C</f>
        <v>0.30914634146341463</v>
      </c>
      <c r="X40">
        <f>SUM(Z40:AC40)</f>
        <v>4.6197361926876956</v>
      </c>
      <c r="Y40">
        <f>X40/DEF_C*10</f>
        <v>7.6995603211461594</v>
      </c>
      <c r="Z40">
        <f>(0.7*(HIT_F*DEF_C))+(P40/(MAX(P:P))*(0.3*(HIT_F*DEF_C)))</f>
        <v>1.1117421259842517</v>
      </c>
      <c r="AA40">
        <f>(0.7*(BkS_F*DEF_C))+(Q40/(MAX(Q:Q))*(0.3*(BkS_F*DEF_C)))</f>
        <v>0.71234186746987938</v>
      </c>
      <c r="AB40">
        <f>(0.7*(TkA_F*DEF_C))+(R40/(MAX(R:R))*(0.3*(TkA_F*DEF_C)))</f>
        <v>1.6609645161290321</v>
      </c>
      <c r="AC40">
        <f>(0.7*(SH_F*DEF_C))+(S40/(MAX(S:S))*(0.3*(SH_F*DEF_C)))</f>
        <v>1.1346876831045325</v>
      </c>
    </row>
    <row r="41" spans="1:29" x14ac:dyDescent="0.25">
      <c r="A41" s="9">
        <v>39</v>
      </c>
      <c r="B41" s="29" t="s">
        <v>53</v>
      </c>
      <c r="C41" s="29" t="s">
        <v>42</v>
      </c>
      <c r="D41" s="29" t="s">
        <v>322</v>
      </c>
      <c r="E41" s="29" t="s">
        <v>1</v>
      </c>
      <c r="F41">
        <v>70</v>
      </c>
      <c r="G41">
        <v>39</v>
      </c>
      <c r="H41">
        <v>38</v>
      </c>
      <c r="I41">
        <v>120</v>
      </c>
      <c r="J41">
        <v>25</v>
      </c>
      <c r="K41">
        <v>42</v>
      </c>
      <c r="L41">
        <v>100</v>
      </c>
      <c r="M41">
        <v>1012</v>
      </c>
      <c r="N41">
        <f>G41*82/F41</f>
        <v>45.685714285714283</v>
      </c>
      <c r="O41">
        <f>H41*82/F41</f>
        <v>44.514285714285712</v>
      </c>
      <c r="P41">
        <f>I41*82/F41</f>
        <v>140.57142857142858</v>
      </c>
      <c r="Q41">
        <f>J41*82/F41</f>
        <v>29.285714285714285</v>
      </c>
      <c r="R41">
        <f>K41*82/F41</f>
        <v>49.2</v>
      </c>
      <c r="S41">
        <f>L41*82/F41</f>
        <v>117.14285714285714</v>
      </c>
      <c r="U41" s="10">
        <f>SUM(V41:X41)</f>
        <v>11.165451544936973</v>
      </c>
      <c r="V41">
        <f>N41/MAX(N:N)*OFF_C</f>
        <v>5.7942857142857136</v>
      </c>
      <c r="W41">
        <f>O41/MAX(O:O)*PUN_C</f>
        <v>0.51637630662020906</v>
      </c>
      <c r="X41">
        <f>SUM(Z41:AC41)</f>
        <v>4.8547895240310499</v>
      </c>
      <c r="Y41">
        <f>X41/DEF_C*10</f>
        <v>8.0913158733850832</v>
      </c>
      <c r="Z41">
        <f>(0.7*(HIT_F*DEF_C))+(P41/(MAX(P:P))*(0.3*(HIT_F*DEF_C)))</f>
        <v>1.2990438695163102</v>
      </c>
      <c r="AA41">
        <f>(0.7*(BkS_F*DEF_C))+(Q41/(MAX(Q:Q))*(0.3*(BkS_F*DEF_C)))</f>
        <v>0.71713425129087771</v>
      </c>
      <c r="AB41">
        <f>(0.7*(TkA_F*DEF_C))+(R41/(MAX(R:R))*(0.3*(TkA_F*DEF_C)))</f>
        <v>1.7002451612903224</v>
      </c>
      <c r="AC41">
        <f>(0.7*(SH_F*DEF_C))+(S41/(MAX(S:S))*(0.3*(SH_F*DEF_C)))</f>
        <v>1.1383662419335399</v>
      </c>
    </row>
    <row r="42" spans="1:29" x14ac:dyDescent="0.25">
      <c r="A42" s="9">
        <v>40</v>
      </c>
      <c r="B42" s="29" t="s">
        <v>417</v>
      </c>
      <c r="C42" s="29" t="s">
        <v>38</v>
      </c>
      <c r="D42" s="29" t="s">
        <v>322</v>
      </c>
      <c r="E42" s="29" t="s">
        <v>1</v>
      </c>
      <c r="F42">
        <v>42</v>
      </c>
      <c r="G42">
        <v>24</v>
      </c>
      <c r="H42">
        <v>14</v>
      </c>
      <c r="I42">
        <v>26</v>
      </c>
      <c r="J42">
        <v>37</v>
      </c>
      <c r="K42">
        <v>15</v>
      </c>
      <c r="L42">
        <v>1731</v>
      </c>
      <c r="M42">
        <v>717</v>
      </c>
      <c r="N42">
        <f>G42*82/F42</f>
        <v>46.857142857142854</v>
      </c>
      <c r="O42">
        <f>H42*82/F42</f>
        <v>27.333333333333332</v>
      </c>
      <c r="P42">
        <f>I42*82/F42</f>
        <v>50.761904761904759</v>
      </c>
      <c r="Q42">
        <f>J42*82/F42</f>
        <v>72.238095238095241</v>
      </c>
      <c r="R42">
        <f>K42*82/F42</f>
        <v>29.285714285714285</v>
      </c>
      <c r="S42">
        <f>L42*82/F42</f>
        <v>3379.5714285714284</v>
      </c>
      <c r="U42" s="10">
        <f>SUM(V42:X42)</f>
        <v>11.077810746236331</v>
      </c>
      <c r="V42">
        <f>N42/MAX(N:N)*OFF_C</f>
        <v>5.9428571428571431</v>
      </c>
      <c r="W42">
        <f>O42/MAX(O:O)*PUN_C</f>
        <v>0.31707317073170732</v>
      </c>
      <c r="X42">
        <f>SUM(Z42:AC42)</f>
        <v>4.8178804326474802</v>
      </c>
      <c r="Y42">
        <f>X42/DEF_C*10</f>
        <v>8.029800721079134</v>
      </c>
      <c r="Z42">
        <f>(0.7*(HIT_F*DEF_C))+(P42/(MAX(P:P))*(0.3*(HIT_F*DEF_C)))</f>
        <v>1.1399325084364453</v>
      </c>
      <c r="AA42">
        <f>(0.7*(BkS_F*DEF_C))+(Q42/(MAX(Q:Q))*(0.3*(BkS_F*DEF_C)))</f>
        <v>0.84493115318416512</v>
      </c>
      <c r="AB42">
        <f>(0.7*(TkA_F*DEF_C))+(R42/(MAX(R:R))*(0.3*(TkA_F*DEF_C)))</f>
        <v>1.5730506912442395</v>
      </c>
      <c r="AC42">
        <f>(0.7*(SH_F*DEF_C))+(S42/(MAX(S:S))*(0.3*(SH_F*DEF_C)))</f>
        <v>1.25996607978263</v>
      </c>
    </row>
    <row r="43" spans="1:29" x14ac:dyDescent="0.25">
      <c r="A43" s="9">
        <v>41</v>
      </c>
      <c r="B43" s="29" t="s">
        <v>78</v>
      </c>
      <c r="C43" s="29" t="s">
        <v>33</v>
      </c>
      <c r="D43" s="29" t="s">
        <v>322</v>
      </c>
      <c r="E43" s="29" t="s">
        <v>1</v>
      </c>
      <c r="F43">
        <v>82</v>
      </c>
      <c r="G43">
        <v>47</v>
      </c>
      <c r="H43">
        <v>16</v>
      </c>
      <c r="I43">
        <v>85</v>
      </c>
      <c r="J43">
        <v>26</v>
      </c>
      <c r="K43">
        <v>28</v>
      </c>
      <c r="L43">
        <v>1959</v>
      </c>
      <c r="M43">
        <v>1393</v>
      </c>
      <c r="N43">
        <f>G43*82/F43</f>
        <v>47</v>
      </c>
      <c r="O43">
        <f>H43*82/F43</f>
        <v>16</v>
      </c>
      <c r="P43">
        <f>I43*82/F43</f>
        <v>85</v>
      </c>
      <c r="Q43">
        <f>J43*82/F43</f>
        <v>26</v>
      </c>
      <c r="R43">
        <f>K43*82/F43</f>
        <v>28</v>
      </c>
      <c r="S43">
        <f>L43*82/F43</f>
        <v>1959</v>
      </c>
      <c r="U43" s="10">
        <f>SUM(V43:X43)</f>
        <v>10.826384300523902</v>
      </c>
      <c r="V43">
        <f>N43/MAX(N:N)*OFF_C</f>
        <v>5.9609756097560975</v>
      </c>
      <c r="W43">
        <f>O43/MAX(O:O)*PUN_C</f>
        <v>0.18560380725758477</v>
      </c>
      <c r="X43">
        <f>SUM(Z43:AC43)</f>
        <v>4.6798048835102204</v>
      </c>
      <c r="Y43">
        <f>X43/DEF_C*10</f>
        <v>7.7996748058503673</v>
      </c>
      <c r="Z43">
        <f>(0.7*(HIT_F*DEF_C))+(P43/(MAX(P:P))*(0.3*(HIT_F*DEF_C)))</f>
        <v>1.2005905511811021</v>
      </c>
      <c r="AA43">
        <f>(0.7*(BkS_F*DEF_C))+(Q43/(MAX(Q:Q))*(0.3*(BkS_F*DEF_C)))</f>
        <v>0.70735821334116944</v>
      </c>
      <c r="AB43">
        <f>(0.7*(TkA_F*DEF_C))+(R43/(MAX(R:R))*(0.3*(TkA_F*DEF_C)))</f>
        <v>1.5648387096774192</v>
      </c>
      <c r="AC43">
        <f>(0.7*(SH_F*DEF_C))+(S43/(MAX(S:S))*(0.3*(SH_F*DEF_C)))</f>
        <v>1.2070174093105299</v>
      </c>
    </row>
    <row r="44" spans="1:29" x14ac:dyDescent="0.25">
      <c r="A44" s="9">
        <v>42</v>
      </c>
      <c r="B44" s="29" t="s">
        <v>338</v>
      </c>
      <c r="C44" s="29" t="s">
        <v>42</v>
      </c>
      <c r="D44" s="29" t="s">
        <v>322</v>
      </c>
      <c r="E44" s="29" t="s">
        <v>1</v>
      </c>
      <c r="F44">
        <v>82</v>
      </c>
      <c r="G44">
        <v>40</v>
      </c>
      <c r="H44">
        <v>37</v>
      </c>
      <c r="I44">
        <v>117</v>
      </c>
      <c r="J44">
        <v>55</v>
      </c>
      <c r="K44">
        <v>36</v>
      </c>
      <c r="L44">
        <v>13039</v>
      </c>
      <c r="M44">
        <v>1423</v>
      </c>
      <c r="N44">
        <f>G44*82/F44</f>
        <v>40</v>
      </c>
      <c r="O44">
        <f>H44*82/F44</f>
        <v>37</v>
      </c>
      <c r="P44">
        <f>I44*82/F44</f>
        <v>117</v>
      </c>
      <c r="Q44">
        <f>J44*82/F44</f>
        <v>55</v>
      </c>
      <c r="R44">
        <f>K44*82/F44</f>
        <v>36</v>
      </c>
      <c r="S44">
        <f>L44*82/F44</f>
        <v>13039</v>
      </c>
      <c r="U44" s="10">
        <f>SUM(V44:X44)</f>
        <v>10.789240858803929</v>
      </c>
      <c r="V44">
        <f>N44/MAX(N:N)*OFF_C</f>
        <v>5.0731707317073171</v>
      </c>
      <c r="W44">
        <f>O44/MAX(O:O)*PUN_C</f>
        <v>0.42920880428316477</v>
      </c>
      <c r="X44">
        <f>SUM(Z44:AC44)</f>
        <v>5.2868613228134471</v>
      </c>
      <c r="Y44">
        <f>X44/DEF_C*10</f>
        <v>8.8114355380224119</v>
      </c>
      <c r="Z44">
        <f>(0.7*(HIT_F*DEF_C))+(P44/(MAX(P:P))*(0.3*(HIT_F*DEF_C)))</f>
        <v>1.2572834645669289</v>
      </c>
      <c r="AA44">
        <f>(0.7*(BkS_F*DEF_C))+(Q44/(MAX(Q:Q))*(0.3*(BkS_F*DEF_C)))</f>
        <v>0.79364237437555085</v>
      </c>
      <c r="AB44">
        <f>(0.7*(TkA_F*DEF_C))+(R44/(MAX(R:R))*(0.3*(TkA_F*DEF_C)))</f>
        <v>1.6159354838709676</v>
      </c>
      <c r="AC44">
        <f>(0.7*(SH_F*DEF_C))+(S44/(MAX(S:S))*(0.3*(SH_F*DEF_C)))</f>
        <v>1.6199999999999999</v>
      </c>
    </row>
    <row r="45" spans="1:29" x14ac:dyDescent="0.25">
      <c r="A45" s="9">
        <v>43</v>
      </c>
      <c r="B45" s="29" t="s">
        <v>412</v>
      </c>
      <c r="C45" s="29" t="s">
        <v>33</v>
      </c>
      <c r="D45" s="29" t="s">
        <v>322</v>
      </c>
      <c r="E45" s="29" t="s">
        <v>1</v>
      </c>
      <c r="F45">
        <v>48</v>
      </c>
      <c r="G45">
        <v>24</v>
      </c>
      <c r="H45">
        <v>39</v>
      </c>
      <c r="I45">
        <v>53</v>
      </c>
      <c r="J45">
        <v>38</v>
      </c>
      <c r="K45">
        <v>13</v>
      </c>
      <c r="L45">
        <v>313</v>
      </c>
      <c r="M45">
        <v>691</v>
      </c>
      <c r="N45">
        <f>G45*82/F45</f>
        <v>41</v>
      </c>
      <c r="O45">
        <f>H45*82/F45</f>
        <v>66.625</v>
      </c>
      <c r="P45">
        <f>I45*82/F45</f>
        <v>90.541666666666671</v>
      </c>
      <c r="Q45">
        <f>J45*82/F45</f>
        <v>64.916666666666671</v>
      </c>
      <c r="R45">
        <f>K45*82/F45</f>
        <v>22.208333333333332</v>
      </c>
      <c r="S45">
        <f>L45*82/F45</f>
        <v>534.70833333333337</v>
      </c>
      <c r="U45" s="10">
        <f>SUM(V45:X45)</f>
        <v>10.688198757939597</v>
      </c>
      <c r="V45">
        <f>N45/MAX(N:N)*OFF_C</f>
        <v>5.2</v>
      </c>
      <c r="W45">
        <f>O45/MAX(O:O)*PUN_C</f>
        <v>0.77286585365853655</v>
      </c>
      <c r="X45">
        <f>SUM(Z45:AC45)</f>
        <v>4.7153329042810608</v>
      </c>
      <c r="Y45">
        <f>X45/DEF_C*10</f>
        <v>7.858888173801768</v>
      </c>
      <c r="Z45">
        <f>(0.7*(HIT_F*DEF_C))+(P45/(MAX(P:P))*(0.3*(HIT_F*DEF_C)))</f>
        <v>1.2104084645669289</v>
      </c>
      <c r="AA45">
        <f>(0.7*(BkS_F*DEF_C))+(Q45/(MAX(Q:Q))*(0.3*(BkS_F*DEF_C)))</f>
        <v>0.82314759036144569</v>
      </c>
      <c r="AB45">
        <f>(0.7*(TkA_F*DEF_C))+(R45/(MAX(R:R))*(0.3*(TkA_F*DEF_C)))</f>
        <v>1.5278467741935482</v>
      </c>
      <c r="AC45">
        <f>(0.7*(SH_F*DEF_C))+(S45/(MAX(S:S))*(0.3*(SH_F*DEF_C)))</f>
        <v>1.1539300751591379</v>
      </c>
    </row>
    <row r="46" spans="1:29" x14ac:dyDescent="0.25">
      <c r="A46" s="9">
        <v>44</v>
      </c>
      <c r="B46" s="29" t="s">
        <v>132</v>
      </c>
      <c r="C46" s="29" t="s">
        <v>36</v>
      </c>
      <c r="D46" s="29" t="s">
        <v>322</v>
      </c>
      <c r="E46" s="29" t="s">
        <v>1</v>
      </c>
      <c r="F46">
        <v>53</v>
      </c>
      <c r="G46">
        <v>29</v>
      </c>
      <c r="H46">
        <v>20</v>
      </c>
      <c r="I46">
        <v>19</v>
      </c>
      <c r="J46">
        <v>29</v>
      </c>
      <c r="K46">
        <v>19</v>
      </c>
      <c r="L46">
        <v>24</v>
      </c>
      <c r="M46">
        <v>827</v>
      </c>
      <c r="N46">
        <f>G46*82/F46</f>
        <v>44.867924528301884</v>
      </c>
      <c r="O46">
        <f>H46*82/F46</f>
        <v>30.943396226415093</v>
      </c>
      <c r="P46">
        <f>I46*82/F46</f>
        <v>29.39622641509434</v>
      </c>
      <c r="Q46">
        <f>J46*82/F46</f>
        <v>44.867924528301884</v>
      </c>
      <c r="R46">
        <f>K46*82/F46</f>
        <v>29.39622641509434</v>
      </c>
      <c r="S46">
        <f>L46*82/F46</f>
        <v>37.132075471698116</v>
      </c>
      <c r="U46" s="10">
        <f>SUM(V46:X46)</f>
        <v>10.624233534110775</v>
      </c>
      <c r="V46">
        <f>N46/MAX(N:N)*OFF_C</f>
        <v>5.6905660377358487</v>
      </c>
      <c r="W46">
        <f>O46/MAX(O:O)*PUN_C</f>
        <v>0.3589507593189139</v>
      </c>
      <c r="X46">
        <f>SUM(Z46:AC46)</f>
        <v>4.5747167370560131</v>
      </c>
      <c r="Y46">
        <f>X46/DEF_C*10</f>
        <v>7.6245278950933546</v>
      </c>
      <c r="Z46">
        <f>(0.7*(HIT_F*DEF_C))+(P46/(MAX(P:P))*(0.3*(HIT_F*DEF_C)))</f>
        <v>1.1020799286881591</v>
      </c>
      <c r="AA46">
        <f>(0.7*(BkS_F*DEF_C))+(Q46/(MAX(Q:Q))*(0.3*(BkS_F*DEF_C)))</f>
        <v>0.76349624914753345</v>
      </c>
      <c r="AB46">
        <f>(0.7*(TkA_F*DEF_C))+(R46/(MAX(R:R))*(0.3*(TkA_F*DEF_C)))</f>
        <v>1.5737565429093121</v>
      </c>
      <c r="AC46">
        <f>(0.7*(SH_F*DEF_C))+(S46/(MAX(S:S))*(0.3*(SH_F*DEF_C)))</f>
        <v>1.1353840163110087</v>
      </c>
    </row>
    <row r="47" spans="1:29" x14ac:dyDescent="0.25">
      <c r="A47" s="9">
        <v>45</v>
      </c>
      <c r="B47" s="29" t="s">
        <v>81</v>
      </c>
      <c r="C47" s="29" t="s">
        <v>33</v>
      </c>
      <c r="D47" s="29" t="s">
        <v>322</v>
      </c>
      <c r="E47" s="29" t="s">
        <v>1</v>
      </c>
      <c r="F47">
        <v>71</v>
      </c>
      <c r="G47">
        <v>34</v>
      </c>
      <c r="H47">
        <v>28</v>
      </c>
      <c r="I47">
        <v>51</v>
      </c>
      <c r="J47">
        <v>42</v>
      </c>
      <c r="K47">
        <v>58</v>
      </c>
      <c r="L47">
        <v>6938</v>
      </c>
      <c r="M47">
        <v>1211</v>
      </c>
      <c r="N47">
        <f>G47*82/F47</f>
        <v>39.267605633802816</v>
      </c>
      <c r="O47">
        <f>H47*82/F47</f>
        <v>32.338028169014088</v>
      </c>
      <c r="P47">
        <f>I47*82/F47</f>
        <v>58.901408450704224</v>
      </c>
      <c r="Q47">
        <f>J47*82/F47</f>
        <v>48.507042253521128</v>
      </c>
      <c r="R47">
        <f>K47*82/F47</f>
        <v>66.985915492957744</v>
      </c>
      <c r="S47">
        <f>L47*82/F47</f>
        <v>8012.9014084507044</v>
      </c>
      <c r="U47" s="10">
        <f>SUM(V47:X47)</f>
        <v>10.530595947096842</v>
      </c>
      <c r="V47">
        <f>N47/MAX(N:N)*OFF_C</f>
        <v>4.9802816901408447</v>
      </c>
      <c r="W47">
        <f>O47/MAX(O:O)*PUN_C</f>
        <v>0.37512882171075235</v>
      </c>
      <c r="X47">
        <f>SUM(Z47:AC47)</f>
        <v>5.175185435245246</v>
      </c>
      <c r="Y47">
        <f>X47/DEF_C*10</f>
        <v>8.6253090587420758</v>
      </c>
      <c r="Z47">
        <f>(0.7*(HIT_F*DEF_C))+(P47/(MAX(P:P))*(0.3*(HIT_F*DEF_C)))</f>
        <v>1.1543528889874679</v>
      </c>
      <c r="AA47">
        <f>(0.7*(BkS_F*DEF_C))+(Q47/(MAX(Q:Q))*(0.3*(BkS_F*DEF_C)))</f>
        <v>0.77432377396911578</v>
      </c>
      <c r="AB47">
        <f>(0.7*(TkA_F*DEF_C))+(R47/(MAX(R:R))*(0.3*(TkA_F*DEF_C)))</f>
        <v>1.813845524761472</v>
      </c>
      <c r="AC47">
        <f>(0.7*(SH_F*DEF_C))+(S47/(MAX(S:S))*(0.3*(SH_F*DEF_C)))</f>
        <v>1.4326632475271908</v>
      </c>
    </row>
    <row r="48" spans="1:29" x14ac:dyDescent="0.25">
      <c r="A48" s="9">
        <v>46</v>
      </c>
      <c r="B48" s="29" t="s">
        <v>121</v>
      </c>
      <c r="C48" s="29" t="s">
        <v>31</v>
      </c>
      <c r="D48" s="29" t="s">
        <v>322</v>
      </c>
      <c r="E48" s="29" t="s">
        <v>1</v>
      </c>
      <c r="F48">
        <v>63</v>
      </c>
      <c r="G48">
        <v>32</v>
      </c>
      <c r="H48">
        <v>36</v>
      </c>
      <c r="I48">
        <v>58</v>
      </c>
      <c r="J48">
        <v>20</v>
      </c>
      <c r="K48">
        <v>26</v>
      </c>
      <c r="L48">
        <v>238</v>
      </c>
      <c r="M48">
        <v>945</v>
      </c>
      <c r="N48">
        <f>G48*82/F48</f>
        <v>41.650793650793652</v>
      </c>
      <c r="O48">
        <f>H48*82/F48</f>
        <v>46.857142857142854</v>
      </c>
      <c r="P48">
        <f>I48*82/F48</f>
        <v>75.492063492063494</v>
      </c>
      <c r="Q48">
        <f>J48*82/F48</f>
        <v>26.031746031746032</v>
      </c>
      <c r="R48">
        <f>K48*82/F48</f>
        <v>33.841269841269842</v>
      </c>
      <c r="S48">
        <f>L48*82/F48</f>
        <v>309.77777777777777</v>
      </c>
      <c r="U48" s="10">
        <f>SUM(V48:X48)</f>
        <v>10.464985888761753</v>
      </c>
      <c r="V48">
        <f>N48/MAX(N:N)*OFF_C</f>
        <v>5.2825396825396824</v>
      </c>
      <c r="W48">
        <f>O48/MAX(O:O)*PUN_C</f>
        <v>0.54355400696864109</v>
      </c>
      <c r="X48">
        <f>SUM(Z48:AC48)</f>
        <v>4.6388921992534291</v>
      </c>
      <c r="Y48">
        <f>X48/DEF_C*10</f>
        <v>7.7314869987557158</v>
      </c>
      <c r="Z48">
        <f>(0.7*(HIT_F*DEF_C))+(P48/(MAX(P:P))*(0.3*(HIT_F*DEF_C)))</f>
        <v>1.1837457817772776</v>
      </c>
      <c r="AA48">
        <f>(0.7*(BkS_F*DEF_C))+(Q48/(MAX(Q:Q))*(0.3*(BkS_F*DEF_C)))</f>
        <v>0.70745266781411342</v>
      </c>
      <c r="AB48">
        <f>(0.7*(TkA_F*DEF_C))+(R48/(MAX(R:R))*(0.3*(TkA_F*DEF_C)))</f>
        <v>1.6021474654377879</v>
      </c>
      <c r="AC48">
        <f>(0.7*(SH_F*DEF_C))+(S48/(MAX(S:S))*(0.3*(SH_F*DEF_C)))</f>
        <v>1.1455462842242503</v>
      </c>
    </row>
    <row r="49" spans="1:29" x14ac:dyDescent="0.25">
      <c r="A49" s="9">
        <v>47</v>
      </c>
      <c r="B49" s="29" t="s">
        <v>346</v>
      </c>
      <c r="C49" s="29" t="s">
        <v>38</v>
      </c>
      <c r="D49" s="29" t="s">
        <v>322</v>
      </c>
      <c r="E49" s="29" t="s">
        <v>1</v>
      </c>
      <c r="F49">
        <v>77</v>
      </c>
      <c r="G49">
        <v>40</v>
      </c>
      <c r="H49">
        <v>32</v>
      </c>
      <c r="I49">
        <v>31</v>
      </c>
      <c r="J49">
        <v>23</v>
      </c>
      <c r="K49">
        <v>28</v>
      </c>
      <c r="L49">
        <v>105</v>
      </c>
      <c r="M49">
        <v>1105</v>
      </c>
      <c r="N49">
        <f>G49*82/F49</f>
        <v>42.597402597402599</v>
      </c>
      <c r="O49">
        <f>H49*82/F49</f>
        <v>34.077922077922075</v>
      </c>
      <c r="P49">
        <f>I49*82/F49</f>
        <v>33.012987012987011</v>
      </c>
      <c r="Q49">
        <f>J49*82/F49</f>
        <v>24.493506493506494</v>
      </c>
      <c r="R49">
        <f>K49*82/F49</f>
        <v>29.818181818181817</v>
      </c>
      <c r="S49">
        <f>L49*82/F49</f>
        <v>111.81818181818181</v>
      </c>
      <c r="U49" s="10">
        <f>SUM(V49:X49)</f>
        <v>10.323892291638007</v>
      </c>
      <c r="V49">
        <f>N49/MAX(N:N)*OFF_C</f>
        <v>5.4025974025974026</v>
      </c>
      <c r="W49">
        <f>O49/MAX(O:O)*PUN_C</f>
        <v>0.3953120050681026</v>
      </c>
      <c r="X49">
        <f>SUM(Z49:AC49)</f>
        <v>4.5259828839725023</v>
      </c>
      <c r="Y49">
        <f>X49/DEF_C*10</f>
        <v>7.5433048066208377</v>
      </c>
      <c r="Z49">
        <f>(0.7*(HIT_F*DEF_C))+(P49/(MAX(P:P))*(0.3*(HIT_F*DEF_C)))</f>
        <v>1.1084875754167092</v>
      </c>
      <c r="AA49">
        <f>(0.7*(BkS_F*DEF_C))+(Q49/(MAX(Q:Q))*(0.3*(BkS_F*DEF_C)))</f>
        <v>0.70287591926146131</v>
      </c>
      <c r="AB49">
        <f>(0.7*(TkA_F*DEF_C))+(R49/(MAX(R:R))*(0.3*(TkA_F*DEF_C)))</f>
        <v>1.5764516129032258</v>
      </c>
      <c r="AC49">
        <f>(0.7*(SH_F*DEF_C))+(S49/(MAX(S:S))*(0.3*(SH_F*DEF_C)))</f>
        <v>1.1381677763911062</v>
      </c>
    </row>
    <row r="50" spans="1:29" x14ac:dyDescent="0.25">
      <c r="A50" s="9">
        <v>48</v>
      </c>
      <c r="B50" s="29" t="s">
        <v>362</v>
      </c>
      <c r="C50" s="29" t="s">
        <v>33</v>
      </c>
      <c r="D50" s="29" t="s">
        <v>322</v>
      </c>
      <c r="E50" s="29" t="s">
        <v>1</v>
      </c>
      <c r="F50">
        <v>71</v>
      </c>
      <c r="G50">
        <v>36</v>
      </c>
      <c r="H50">
        <v>16</v>
      </c>
      <c r="I50">
        <v>80</v>
      </c>
      <c r="J50">
        <v>29</v>
      </c>
      <c r="K50">
        <v>26</v>
      </c>
      <c r="L50">
        <v>3203</v>
      </c>
      <c r="M50">
        <v>1031</v>
      </c>
      <c r="N50">
        <f>G50*82/F50</f>
        <v>41.577464788732392</v>
      </c>
      <c r="O50">
        <f>H50*82/F50</f>
        <v>18.47887323943662</v>
      </c>
      <c r="P50">
        <f>I50*82/F50</f>
        <v>92.394366197183103</v>
      </c>
      <c r="Q50">
        <f>J50*82/F50</f>
        <v>33.492957746478872</v>
      </c>
      <c r="R50">
        <f>K50*82/F50</f>
        <v>30.028169014084508</v>
      </c>
      <c r="S50">
        <f>L50*82/F50</f>
        <v>3699.2394366197182</v>
      </c>
      <c r="U50" s="10">
        <f>SUM(V50:X50)</f>
        <v>10.28061552120854</v>
      </c>
      <c r="V50">
        <f>N50/MAX(N:N)*OFF_C</f>
        <v>5.2732394366197175</v>
      </c>
      <c r="W50">
        <f>O50/MAX(O:O)*PUN_C</f>
        <v>0.21435932669185848</v>
      </c>
      <c r="X50">
        <f>SUM(Z50:AC50)</f>
        <v>4.7930167578969645</v>
      </c>
      <c r="Y50">
        <f>X50/DEF_C*10</f>
        <v>7.9883612631616074</v>
      </c>
      <c r="Z50">
        <f>(0.7*(HIT_F*DEF_C))+(P50/(MAX(P:P))*(0.3*(HIT_F*DEF_C)))</f>
        <v>1.2136908062548517</v>
      </c>
      <c r="AA50">
        <f>(0.7*(BkS_F*DEF_C))+(Q50/(MAX(Q:Q))*(0.3*(BkS_F*DEF_C)))</f>
        <v>0.72965212964534176</v>
      </c>
      <c r="AB50">
        <f>(0.7*(TkA_F*DEF_C))+(R50/(MAX(R:R))*(0.3*(TkA_F*DEF_C)))</f>
        <v>1.5777928214447976</v>
      </c>
      <c r="AC50">
        <f>(0.7*(SH_F*DEF_C))+(S50/(MAX(S:S))*(0.3*(SH_F*DEF_C)))</f>
        <v>1.2718810005519734</v>
      </c>
    </row>
    <row r="51" spans="1:29" x14ac:dyDescent="0.25">
      <c r="A51" s="9">
        <v>49</v>
      </c>
      <c r="B51" s="29" t="s">
        <v>233</v>
      </c>
      <c r="C51" s="29" t="s">
        <v>36</v>
      </c>
      <c r="D51" s="29" t="s">
        <v>322</v>
      </c>
      <c r="E51" s="29" t="s">
        <v>1</v>
      </c>
      <c r="F51">
        <v>82</v>
      </c>
      <c r="G51">
        <v>40</v>
      </c>
      <c r="H51">
        <v>27</v>
      </c>
      <c r="I51">
        <v>116</v>
      </c>
      <c r="J51">
        <v>36</v>
      </c>
      <c r="K51">
        <v>25</v>
      </c>
      <c r="L51">
        <v>5047</v>
      </c>
      <c r="M51">
        <v>1309</v>
      </c>
      <c r="N51">
        <f>G51*82/F51</f>
        <v>40</v>
      </c>
      <c r="O51">
        <f>H51*82/F51</f>
        <v>27</v>
      </c>
      <c r="P51">
        <f>I51*82/F51</f>
        <v>116</v>
      </c>
      <c r="Q51">
        <f>J51*82/F51</f>
        <v>36</v>
      </c>
      <c r="R51">
        <f>K51*82/F51</f>
        <v>25</v>
      </c>
      <c r="S51">
        <f>L51*82/F51</f>
        <v>5047</v>
      </c>
      <c r="U51" s="10">
        <f>SUM(V51:X51)</f>
        <v>10.246793565578368</v>
      </c>
      <c r="V51">
        <f>N51/MAX(N:N)*OFF_C</f>
        <v>5.0731707317073171</v>
      </c>
      <c r="W51">
        <f>O51/MAX(O:O)*PUN_C</f>
        <v>0.31320642474717431</v>
      </c>
      <c r="X51">
        <f>SUM(Z51:AC51)</f>
        <v>4.860416409123876</v>
      </c>
      <c r="Y51">
        <f>X51/DEF_C*10</f>
        <v>8.1006940152064608</v>
      </c>
      <c r="Z51">
        <f>(0.7*(HIT_F*DEF_C))+(P51/(MAX(P:P))*(0.3*(HIT_F*DEF_C)))</f>
        <v>1.2555118110236219</v>
      </c>
      <c r="AA51">
        <f>(0.7*(BkS_F*DEF_C))+(Q51/(MAX(Q:Q))*(0.3*(BkS_F*DEF_C)))</f>
        <v>0.73711137231854229</v>
      </c>
      <c r="AB51">
        <f>(0.7*(TkA_F*DEF_C))+(R51/(MAX(R:R))*(0.3*(TkA_F*DEF_C)))</f>
        <v>1.5456774193548386</v>
      </c>
      <c r="AC51">
        <f>(0.7*(SH_F*DEF_C))+(S51/(MAX(S:S))*(0.3*(SH_F*DEF_C)))</f>
        <v>1.322115806426873</v>
      </c>
    </row>
    <row r="52" spans="1:29" x14ac:dyDescent="0.25">
      <c r="A52" s="9">
        <v>50</v>
      </c>
      <c r="B52" s="29" t="s">
        <v>158</v>
      </c>
      <c r="C52" s="29" t="s">
        <v>36</v>
      </c>
      <c r="D52" s="29" t="s">
        <v>322</v>
      </c>
      <c r="E52" s="29" t="s">
        <v>1</v>
      </c>
      <c r="F52">
        <v>75</v>
      </c>
      <c r="G52">
        <v>32</v>
      </c>
      <c r="H52">
        <v>39</v>
      </c>
      <c r="I52">
        <v>205</v>
      </c>
      <c r="J52">
        <v>83</v>
      </c>
      <c r="K52">
        <v>34</v>
      </c>
      <c r="L52">
        <v>4099</v>
      </c>
      <c r="M52">
        <v>1235</v>
      </c>
      <c r="N52">
        <f>G52*82/F52</f>
        <v>34.986666666666665</v>
      </c>
      <c r="O52">
        <f>H52*82/F52</f>
        <v>42.64</v>
      </c>
      <c r="P52">
        <f>I52*82/F52</f>
        <v>224.13333333333333</v>
      </c>
      <c r="Q52">
        <f>J52*82/F52</f>
        <v>90.74666666666667</v>
      </c>
      <c r="R52">
        <f>K52*82/F52</f>
        <v>37.173333333333332</v>
      </c>
      <c r="S52">
        <f>L52*82/F52</f>
        <v>4481.5733333333337</v>
      </c>
      <c r="U52" s="10">
        <f>SUM(V52:X52)</f>
        <v>10.203524544332797</v>
      </c>
      <c r="V52">
        <f>N52/MAX(N:N)*OFF_C</f>
        <v>4.4373333333333331</v>
      </c>
      <c r="W52">
        <f>O52/MAX(O:O)*PUN_C</f>
        <v>0.49463414634146341</v>
      </c>
      <c r="X52">
        <f>SUM(Z52:AC52)</f>
        <v>5.2715570646580012</v>
      </c>
      <c r="Y52">
        <f>X52/DEF_C*10</f>
        <v>8.7859284410966687</v>
      </c>
      <c r="Z52">
        <f>(0.7*(HIT_F*DEF_C))+(P52/(MAX(P:P))*(0.3*(HIT_F*DEF_C)))</f>
        <v>1.4470866141732281</v>
      </c>
      <c r="AA52">
        <f>(0.7*(BkS_F*DEF_C))+(Q52/(MAX(Q:Q))*(0.3*(BkS_F*DEF_C)))</f>
        <v>0.89999999999999991</v>
      </c>
      <c r="AB52">
        <f>(0.7*(TkA_F*DEF_C))+(R52/(MAX(R:R))*(0.3*(TkA_F*DEF_C)))</f>
        <v>1.6234296774193546</v>
      </c>
      <c r="AC52">
        <f>(0.7*(SH_F*DEF_C))+(S52/(MAX(S:S))*(0.3*(SH_F*DEF_C)))</f>
        <v>1.301040773065419</v>
      </c>
    </row>
    <row r="53" spans="1:29" x14ac:dyDescent="0.25">
      <c r="A53" s="9">
        <v>51</v>
      </c>
      <c r="B53" s="29" t="s">
        <v>77</v>
      </c>
      <c r="C53" s="29" t="s">
        <v>38</v>
      </c>
      <c r="D53" s="29" t="s">
        <v>322</v>
      </c>
      <c r="E53" s="29" t="s">
        <v>1</v>
      </c>
      <c r="F53">
        <v>82</v>
      </c>
      <c r="G53">
        <v>34</v>
      </c>
      <c r="H53">
        <v>80</v>
      </c>
      <c r="I53">
        <v>254</v>
      </c>
      <c r="J53">
        <v>25</v>
      </c>
      <c r="K53">
        <v>29</v>
      </c>
      <c r="L53">
        <v>79</v>
      </c>
      <c r="M53">
        <v>1309</v>
      </c>
      <c r="N53">
        <f>G53*82/F53</f>
        <v>34</v>
      </c>
      <c r="O53">
        <f>H53*82/F53</f>
        <v>80</v>
      </c>
      <c r="P53">
        <f>I53*82/F53</f>
        <v>254</v>
      </c>
      <c r="Q53">
        <f>J53*82/F53</f>
        <v>25</v>
      </c>
      <c r="R53">
        <f>K53*82/F53</f>
        <v>29</v>
      </c>
      <c r="S53">
        <f>L53*82/F53</f>
        <v>79</v>
      </c>
      <c r="U53" s="10">
        <f>SUM(V53:X53)</f>
        <v>10.152767413096685</v>
      </c>
      <c r="V53">
        <f>N53/MAX(N:N)*OFF_C</f>
        <v>4.3121951219512198</v>
      </c>
      <c r="W53">
        <f>O53/MAX(O:O)*PUN_C</f>
        <v>0.92801903628792382</v>
      </c>
      <c r="X53">
        <f>SUM(Z53:AC53)</f>
        <v>4.9125532548575412</v>
      </c>
      <c r="Y53">
        <f>X53/DEF_C*10</f>
        <v>8.1875887580959024</v>
      </c>
      <c r="Z53">
        <f>(0.7*(HIT_F*DEF_C))+(P53/(MAX(P:P))*(0.3*(HIT_F*DEF_C)))</f>
        <v>1.4999999999999998</v>
      </c>
      <c r="AA53">
        <f>(0.7*(BkS_F*DEF_C))+(Q53/(MAX(Q:Q))*(0.3*(BkS_F*DEF_C)))</f>
        <v>0.70438289744343219</v>
      </c>
      <c r="AB53">
        <f>(0.7*(TkA_F*DEF_C))+(R53/(MAX(R:R))*(0.3*(TkA_F*DEF_C)))</f>
        <v>1.5712258064516127</v>
      </c>
      <c r="AC53">
        <f>(0.7*(SH_F*DEF_C))+(S53/(MAX(S:S))*(0.3*(SH_F*DEF_C)))</f>
        <v>1.1369445509624969</v>
      </c>
    </row>
    <row r="54" spans="1:29" x14ac:dyDescent="0.25">
      <c r="A54" s="9">
        <v>52</v>
      </c>
      <c r="B54" s="29" t="s">
        <v>261</v>
      </c>
      <c r="C54" s="29" t="s">
        <v>33</v>
      </c>
      <c r="D54" s="29" t="s">
        <v>322</v>
      </c>
      <c r="E54" s="29" t="s">
        <v>1</v>
      </c>
      <c r="F54">
        <v>66</v>
      </c>
      <c r="G54">
        <v>32</v>
      </c>
      <c r="H54">
        <v>26</v>
      </c>
      <c r="I54">
        <v>28</v>
      </c>
      <c r="J54">
        <v>28</v>
      </c>
      <c r="K54">
        <v>46</v>
      </c>
      <c r="L54">
        <v>108</v>
      </c>
      <c r="M54">
        <v>988</v>
      </c>
      <c r="N54">
        <f>G54*82/F54</f>
        <v>39.757575757575758</v>
      </c>
      <c r="O54">
        <f>H54*82/F54</f>
        <v>32.303030303030305</v>
      </c>
      <c r="P54">
        <f>I54*82/F54</f>
        <v>34.787878787878789</v>
      </c>
      <c r="Q54">
        <f>J54*82/F54</f>
        <v>34.787878787878789</v>
      </c>
      <c r="R54">
        <f>K54*82/F54</f>
        <v>57.151515151515149</v>
      </c>
      <c r="S54">
        <f>L54*82/F54</f>
        <v>134.18181818181819</v>
      </c>
      <c r="U54" s="10">
        <f>SUM(V54:X54)</f>
        <v>10.152317667820373</v>
      </c>
      <c r="V54">
        <f>N54/MAX(N:N)*OFF_C</f>
        <v>5.042424242424242</v>
      </c>
      <c r="W54">
        <f>O54/MAX(O:O)*PUN_C</f>
        <v>0.37472283813747231</v>
      </c>
      <c r="X54">
        <f>SUM(Z54:AC54)</f>
        <v>4.7351705872586596</v>
      </c>
      <c r="Y54">
        <f>X54/DEF_C*10</f>
        <v>7.8919509787644326</v>
      </c>
      <c r="Z54">
        <f>(0.7*(HIT_F*DEF_C))+(P54/(MAX(P:P))*(0.3*(HIT_F*DEF_C)))</f>
        <v>1.1116320687186827</v>
      </c>
      <c r="AA54">
        <f>(0.7*(BkS_F*DEF_C))+(Q54/(MAX(Q:Q))*(0.3*(BkS_F*DEF_C)))</f>
        <v>0.73350492880613349</v>
      </c>
      <c r="AB54">
        <f>(0.7*(TkA_F*DEF_C))+(R54/(MAX(R:R))*(0.3*(TkA_F*DEF_C)))</f>
        <v>1.7510322580645159</v>
      </c>
      <c r="AC54">
        <f>(0.7*(SH_F*DEF_C))+(S54/(MAX(S:S))*(0.3*(SH_F*DEF_C)))</f>
        <v>1.1390013316693275</v>
      </c>
    </row>
    <row r="55" spans="1:29" x14ac:dyDescent="0.25">
      <c r="A55" s="9">
        <v>53</v>
      </c>
      <c r="B55" s="29" t="s">
        <v>367</v>
      </c>
      <c r="C55" s="29" t="s">
        <v>36</v>
      </c>
      <c r="D55" s="29" t="s">
        <v>322</v>
      </c>
      <c r="E55" s="29" t="s">
        <v>1</v>
      </c>
      <c r="F55">
        <v>81</v>
      </c>
      <c r="G55">
        <v>36</v>
      </c>
      <c r="H55">
        <v>51</v>
      </c>
      <c r="I55">
        <v>105</v>
      </c>
      <c r="J55">
        <v>48</v>
      </c>
      <c r="K55">
        <v>48</v>
      </c>
      <c r="L55">
        <v>1090</v>
      </c>
      <c r="M55">
        <v>1204</v>
      </c>
      <c r="N55">
        <f>G55*82/F55</f>
        <v>36.444444444444443</v>
      </c>
      <c r="O55">
        <f>H55*82/F55</f>
        <v>51.629629629629626</v>
      </c>
      <c r="P55">
        <f>I55*82/F55</f>
        <v>106.29629629629629</v>
      </c>
      <c r="Q55">
        <f>J55*82/F55</f>
        <v>48.592592592592595</v>
      </c>
      <c r="R55">
        <f>K55*82/F55</f>
        <v>48.592592592592595</v>
      </c>
      <c r="S55">
        <f>L55*82/F55</f>
        <v>1103.4567901234568</v>
      </c>
      <c r="U55" s="10">
        <f>SUM(V55:X55)</f>
        <v>10.105531246936247</v>
      </c>
      <c r="V55">
        <f>N55/MAX(N:N)*OFF_C</f>
        <v>4.6222222222222218</v>
      </c>
      <c r="W55">
        <f>O55/MAX(O:O)*PUN_C</f>
        <v>0.59891598915989153</v>
      </c>
      <c r="X55">
        <f>SUM(Z55:AC55)</f>
        <v>4.8843930355541332</v>
      </c>
      <c r="Y55">
        <f>X55/DEF_C*10</f>
        <v>8.140655059256888</v>
      </c>
      <c r="Z55">
        <f>(0.7*(HIT_F*DEF_C))+(P55/(MAX(P:P))*(0.3*(HIT_F*DEF_C)))</f>
        <v>1.2383202099737531</v>
      </c>
      <c r="AA55">
        <f>(0.7*(BkS_F*DEF_C))+(Q55/(MAX(Q:Q))*(0.3*(BkS_F*DEF_C)))</f>
        <v>0.77457831325301196</v>
      </c>
      <c r="AB55">
        <f>(0.7*(TkA_F*DEF_C))+(R55/(MAX(R:R))*(0.3*(TkA_F*DEF_C)))</f>
        <v>1.6963655913978495</v>
      </c>
      <c r="AC55">
        <f>(0.7*(SH_F*DEF_C))+(S55/(MAX(S:S))*(0.3*(SH_F*DEF_C)))</f>
        <v>1.175128920929519</v>
      </c>
    </row>
    <row r="56" spans="1:29" x14ac:dyDescent="0.25">
      <c r="A56" s="9">
        <v>54</v>
      </c>
      <c r="B56" s="29" t="s">
        <v>46</v>
      </c>
      <c r="C56" s="29" t="s">
        <v>38</v>
      </c>
      <c r="D56" s="29" t="s">
        <v>322</v>
      </c>
      <c r="E56" s="29" t="s">
        <v>1</v>
      </c>
      <c r="F56">
        <v>29</v>
      </c>
      <c r="G56">
        <v>14</v>
      </c>
      <c r="H56">
        <v>14</v>
      </c>
      <c r="I56">
        <v>8</v>
      </c>
      <c r="J56">
        <v>9</v>
      </c>
      <c r="K56">
        <v>15</v>
      </c>
      <c r="L56">
        <v>161</v>
      </c>
      <c r="M56">
        <v>464</v>
      </c>
      <c r="N56">
        <f>G56*82/F56</f>
        <v>39.586206896551722</v>
      </c>
      <c r="O56">
        <f>H56*82/F56</f>
        <v>39.586206896551722</v>
      </c>
      <c r="P56">
        <f>I56*82/F56</f>
        <v>22.620689655172413</v>
      </c>
      <c r="Q56">
        <f>J56*82/F56</f>
        <v>25.448275862068964</v>
      </c>
      <c r="R56">
        <f>K56*82/F56</f>
        <v>42.413793103448278</v>
      </c>
      <c r="S56">
        <f>L56*82/F56</f>
        <v>455.24137931034483</v>
      </c>
      <c r="U56" s="10">
        <f>SUM(V56:X56)</f>
        <v>10.083560880201354</v>
      </c>
      <c r="V56">
        <f>N56/MAX(N:N)*OFF_C</f>
        <v>5.0206896551724141</v>
      </c>
      <c r="W56">
        <f>O56/MAX(O:O)*PUN_C</f>
        <v>0.45920941968040369</v>
      </c>
      <c r="X56">
        <f>SUM(Z56:AC56)</f>
        <v>4.603661805348537</v>
      </c>
      <c r="Y56">
        <f>X56/DEF_C*10</f>
        <v>7.672769675580895</v>
      </c>
      <c r="Z56">
        <f>(0.7*(HIT_F*DEF_C))+(P56/(MAX(P:P))*(0.3*(HIT_F*DEF_C)))</f>
        <v>1.090076024979636</v>
      </c>
      <c r="AA56">
        <f>(0.7*(BkS_F*DEF_C))+(Q56/(MAX(Q:Q))*(0.3*(BkS_F*DEF_C)))</f>
        <v>0.70571665974241782</v>
      </c>
      <c r="AB56">
        <f>(0.7*(TkA_F*DEF_C))+(R56/(MAX(R:R))*(0.3*(TkA_F*DEF_C)))</f>
        <v>1.6569010011123471</v>
      </c>
      <c r="AC56">
        <f>(0.7*(SH_F*DEF_C))+(S56/(MAX(S:S))*(0.3*(SH_F*DEF_C)))</f>
        <v>1.1509681195141366</v>
      </c>
    </row>
    <row r="57" spans="1:29" x14ac:dyDescent="0.25">
      <c r="A57" s="9">
        <v>55</v>
      </c>
      <c r="B57" s="29" t="s">
        <v>166</v>
      </c>
      <c r="C57" s="29" t="s">
        <v>33</v>
      </c>
      <c r="D57" s="29" t="s">
        <v>322</v>
      </c>
      <c r="E57" s="29" t="s">
        <v>1</v>
      </c>
      <c r="F57">
        <v>82</v>
      </c>
      <c r="G57">
        <v>35</v>
      </c>
      <c r="H57">
        <v>43</v>
      </c>
      <c r="I57">
        <v>50</v>
      </c>
      <c r="J57">
        <v>52</v>
      </c>
      <c r="K57">
        <v>34</v>
      </c>
      <c r="L57">
        <v>3274</v>
      </c>
      <c r="M57">
        <v>1208</v>
      </c>
      <c r="N57">
        <f>G57*82/F57</f>
        <v>35</v>
      </c>
      <c r="O57">
        <f>H57*82/F57</f>
        <v>43</v>
      </c>
      <c r="P57">
        <f>I57*82/F57</f>
        <v>50</v>
      </c>
      <c r="Q57">
        <f>J57*82/F57</f>
        <v>52</v>
      </c>
      <c r="R57">
        <f>K57*82/F57</f>
        <v>34</v>
      </c>
      <c r="S57">
        <f>L57*82/F57</f>
        <v>3274</v>
      </c>
      <c r="U57" s="10">
        <f>SUM(V57:X57)</f>
        <v>9.7203261537760941</v>
      </c>
      <c r="V57">
        <f>N57/MAX(N:N)*OFF_C</f>
        <v>4.4390243902439028</v>
      </c>
      <c r="W57">
        <f>O57/MAX(O:O)*PUN_C</f>
        <v>0.4988102320047591</v>
      </c>
      <c r="X57">
        <f>SUM(Z57:AC57)</f>
        <v>4.7824915315274321</v>
      </c>
      <c r="Y57">
        <f>X57/DEF_C*10</f>
        <v>7.9708192192123875</v>
      </c>
      <c r="Z57">
        <f>(0.7*(HIT_F*DEF_C))+(P57/(MAX(P:P))*(0.3*(HIT_F*DEF_C)))</f>
        <v>1.1385826771653542</v>
      </c>
      <c r="AA57">
        <f>(0.7*(BkS_F*DEF_C))+(Q57/(MAX(Q:Q))*(0.3*(BkS_F*DEF_C)))</f>
        <v>0.78471642668233899</v>
      </c>
      <c r="AB57">
        <f>(0.7*(TkA_F*DEF_C))+(R57/(MAX(R:R))*(0.3*(TkA_F*DEF_C)))</f>
        <v>1.6031612903225805</v>
      </c>
      <c r="AC57">
        <f>(0.7*(SH_F*DEF_C))+(S57/(MAX(S:S))*(0.3*(SH_F*DEF_C)))</f>
        <v>1.2560311373571591</v>
      </c>
    </row>
    <row r="58" spans="1:29" x14ac:dyDescent="0.25">
      <c r="A58" s="9">
        <v>56</v>
      </c>
      <c r="B58" s="29" t="s">
        <v>133</v>
      </c>
      <c r="C58" s="29" t="s">
        <v>36</v>
      </c>
      <c r="D58" s="29" t="s">
        <v>322</v>
      </c>
      <c r="E58" s="29" t="s">
        <v>1</v>
      </c>
      <c r="F58">
        <v>82</v>
      </c>
      <c r="G58">
        <v>35</v>
      </c>
      <c r="H58">
        <v>14</v>
      </c>
      <c r="I58">
        <v>29</v>
      </c>
      <c r="J58">
        <v>32</v>
      </c>
      <c r="K58">
        <v>45</v>
      </c>
      <c r="L58">
        <v>8430</v>
      </c>
      <c r="M58">
        <v>1435</v>
      </c>
      <c r="N58">
        <f>G58*82/F58</f>
        <v>35</v>
      </c>
      <c r="O58">
        <f>H58*82/F58</f>
        <v>14</v>
      </c>
      <c r="P58">
        <f>I58*82/F58</f>
        <v>29</v>
      </c>
      <c r="Q58">
        <f>J58*82/F58</f>
        <v>32</v>
      </c>
      <c r="R58">
        <f>K58*82/F58</f>
        <v>45</v>
      </c>
      <c r="S58">
        <f>L58*82/F58</f>
        <v>8430</v>
      </c>
      <c r="U58" s="10">
        <f>SUM(V58:X58)</f>
        <v>9.5496448165728367</v>
      </c>
      <c r="V58">
        <f>N58/MAX(N:N)*OFF_C</f>
        <v>4.4390243902439028</v>
      </c>
      <c r="W58">
        <f>O58/MAX(O:O)*PUN_C</f>
        <v>0.16240333135038668</v>
      </c>
      <c r="X58">
        <f>SUM(Z58:AC58)</f>
        <v>4.9482170949785464</v>
      </c>
      <c r="Y58">
        <f>X58/DEF_C*10</f>
        <v>8.2470284916309105</v>
      </c>
      <c r="Z58">
        <f>(0.7*(HIT_F*DEF_C))+(P58/(MAX(P:P))*(0.3*(HIT_F*DEF_C)))</f>
        <v>1.1013779527559053</v>
      </c>
      <c r="AA58">
        <f>(0.7*(BkS_F*DEF_C))+(Q58/(MAX(Q:Q))*(0.3*(BkS_F*DEF_C)))</f>
        <v>0.72521010872759317</v>
      </c>
      <c r="AB58">
        <f>(0.7*(TkA_F*DEF_C))+(R58/(MAX(R:R))*(0.3*(TkA_F*DEF_C)))</f>
        <v>1.6734193548387095</v>
      </c>
      <c r="AC58">
        <f>(0.7*(SH_F*DEF_C))+(S58/(MAX(S:S))*(0.3*(SH_F*DEF_C)))</f>
        <v>1.4482096786563385</v>
      </c>
    </row>
    <row r="59" spans="1:29" x14ac:dyDescent="0.25">
      <c r="A59" s="9">
        <v>57</v>
      </c>
      <c r="B59" s="29" t="s">
        <v>341</v>
      </c>
      <c r="C59" s="29" t="s">
        <v>33</v>
      </c>
      <c r="D59" s="29" t="s">
        <v>322</v>
      </c>
      <c r="E59" s="29" t="s">
        <v>1</v>
      </c>
      <c r="F59">
        <v>81</v>
      </c>
      <c r="G59">
        <v>34</v>
      </c>
      <c r="H59">
        <v>24</v>
      </c>
      <c r="I59">
        <v>15</v>
      </c>
      <c r="J59">
        <v>41</v>
      </c>
      <c r="K59">
        <v>32</v>
      </c>
      <c r="L59">
        <v>6797</v>
      </c>
      <c r="M59">
        <v>1371</v>
      </c>
      <c r="N59">
        <f>G59*82/F59</f>
        <v>34.419753086419753</v>
      </c>
      <c r="O59">
        <f>H59*82/F59</f>
        <v>24.296296296296298</v>
      </c>
      <c r="P59">
        <f>I59*82/F59</f>
        <v>15.185185185185185</v>
      </c>
      <c r="Q59">
        <f>J59*82/F59</f>
        <v>41.506172839506171</v>
      </c>
      <c r="R59">
        <f>K59*82/F59</f>
        <v>32.395061728395063</v>
      </c>
      <c r="S59">
        <f>L59*82/F59</f>
        <v>6880.9135802469136</v>
      </c>
      <c r="U59" s="10">
        <f>SUM(V59:X59)</f>
        <v>9.461053069508857</v>
      </c>
      <c r="V59">
        <f>N59/MAX(N:N)*OFF_C</f>
        <v>4.3654320987654325</v>
      </c>
      <c r="W59">
        <f>O59/MAX(O:O)*PUN_C</f>
        <v>0.28184281842818432</v>
      </c>
      <c r="X59">
        <f>SUM(Z59:AC59)</f>
        <v>4.8137781523152405</v>
      </c>
      <c r="Y59">
        <f>X59/DEF_C*10</f>
        <v>8.0229635871920681</v>
      </c>
      <c r="Z59">
        <f>(0.7*(HIT_F*DEF_C))+(P59/(MAX(P:P))*(0.3*(HIT_F*DEF_C)))</f>
        <v>1.0769028871391075</v>
      </c>
      <c r="AA59">
        <f>(0.7*(BkS_F*DEF_C))+(Q59/(MAX(Q:Q))*(0.3*(BkS_F*DEF_C)))</f>
        <v>0.75349397590361433</v>
      </c>
      <c r="AB59">
        <f>(0.7*(TkA_F*DEF_C))+(R59/(MAX(R:R))*(0.3*(TkA_F*DEF_C)))</f>
        <v>1.592910394265233</v>
      </c>
      <c r="AC59">
        <f>(0.7*(SH_F*DEF_C))+(S59/(MAX(S:S))*(0.3*(SH_F*DEF_C)))</f>
        <v>1.3904708950072857</v>
      </c>
    </row>
    <row r="60" spans="1:29" x14ac:dyDescent="0.25">
      <c r="A60" s="9">
        <v>58</v>
      </c>
      <c r="B60" s="29" t="s">
        <v>296</v>
      </c>
      <c r="C60" s="29" t="s">
        <v>33</v>
      </c>
      <c r="D60" s="29" t="s">
        <v>322</v>
      </c>
      <c r="E60" s="29" t="s">
        <v>1</v>
      </c>
      <c r="F60">
        <v>76</v>
      </c>
      <c r="G60">
        <v>27</v>
      </c>
      <c r="H60">
        <v>72</v>
      </c>
      <c r="I60">
        <v>221</v>
      </c>
      <c r="J60">
        <v>27</v>
      </c>
      <c r="K60">
        <v>10</v>
      </c>
      <c r="L60">
        <v>1573</v>
      </c>
      <c r="M60">
        <v>1002</v>
      </c>
      <c r="N60">
        <f>G60*82/F60</f>
        <v>29.131578947368421</v>
      </c>
      <c r="O60">
        <f>H60*82/F60</f>
        <v>77.684210526315795</v>
      </c>
      <c r="P60">
        <f>I60*82/F60</f>
        <v>238.44736842105263</v>
      </c>
      <c r="Q60">
        <f>J60*82/F60</f>
        <v>29.131578947368421</v>
      </c>
      <c r="R60">
        <f>K60*82/F60</f>
        <v>10.789473684210526</v>
      </c>
      <c r="S60">
        <f>L60*82/F60</f>
        <v>1697.1842105263158</v>
      </c>
      <c r="U60" s="10">
        <f>SUM(V60:X60)</f>
        <v>9.4371861596751287</v>
      </c>
      <c r="V60">
        <f>N60/MAX(N:N)*OFF_C</f>
        <v>3.6947368421052631</v>
      </c>
      <c r="W60">
        <f>O60/MAX(O:O)*PUN_C</f>
        <v>0.90115532734274717</v>
      </c>
      <c r="X60">
        <f>SUM(Z60:AC60)</f>
        <v>4.8412939902271184</v>
      </c>
      <c r="Y60">
        <f>X60/DEF_C*10</f>
        <v>8.0688233170451973</v>
      </c>
      <c r="Z60">
        <f>(0.7*(HIT_F*DEF_C))+(P60/(MAX(P:P))*(0.3*(HIT_F*DEF_C)))</f>
        <v>1.472446125155408</v>
      </c>
      <c r="AA60">
        <f>(0.7*(BkS_F*DEF_C))+(Q60/(MAX(Q:Q))*(0.3*(BkS_F*DEF_C)))</f>
        <v>0.71667564996829414</v>
      </c>
      <c r="AB60">
        <f>(0.7*(TkA_F*DEF_C))+(R60/(MAX(R:R))*(0.3*(TkA_F*DEF_C)))</f>
        <v>1.4549134125636671</v>
      </c>
      <c r="AC60">
        <f>(0.7*(SH_F*DEF_C))+(S60/(MAX(S:S))*(0.3*(SH_F*DEF_C)))</f>
        <v>1.197258802539749</v>
      </c>
    </row>
    <row r="61" spans="1:29" x14ac:dyDescent="0.25">
      <c r="A61" s="9">
        <v>59</v>
      </c>
      <c r="B61" s="29" t="s">
        <v>334</v>
      </c>
      <c r="C61" s="29" t="s">
        <v>42</v>
      </c>
      <c r="D61" s="29" t="s">
        <v>322</v>
      </c>
      <c r="E61" s="29" t="s">
        <v>1</v>
      </c>
      <c r="F61">
        <v>50</v>
      </c>
      <c r="G61">
        <v>22</v>
      </c>
      <c r="H61">
        <v>10</v>
      </c>
      <c r="I61">
        <v>38</v>
      </c>
      <c r="J61">
        <v>18</v>
      </c>
      <c r="K61">
        <v>22</v>
      </c>
      <c r="L61">
        <v>293</v>
      </c>
      <c r="M61">
        <v>724</v>
      </c>
      <c r="N61">
        <f>G61*82/F61</f>
        <v>36.08</v>
      </c>
      <c r="O61">
        <f>H61*82/F61</f>
        <v>16.399999999999999</v>
      </c>
      <c r="P61">
        <f>I61*82/F61</f>
        <v>62.32</v>
      </c>
      <c r="Q61">
        <f>J61*82/F61</f>
        <v>29.52</v>
      </c>
      <c r="R61">
        <f>K61*82/F61</f>
        <v>36.08</v>
      </c>
      <c r="S61">
        <f>L61*82/F61</f>
        <v>480.52</v>
      </c>
      <c r="U61" s="10">
        <f>SUM(V61:X61)</f>
        <v>9.412841452583411</v>
      </c>
      <c r="V61">
        <f>N61/MAX(N:N)*OFF_C</f>
        <v>4.5759999999999996</v>
      </c>
      <c r="W61">
        <f>O61/MAX(O:O)*PUN_C</f>
        <v>0.19024390243902436</v>
      </c>
      <c r="X61">
        <f>SUM(Z61:AC61)</f>
        <v>4.6465975501443868</v>
      </c>
      <c r="Y61">
        <f>X61/DEF_C*10</f>
        <v>7.7443292502406447</v>
      </c>
      <c r="Z61">
        <f>(0.7*(HIT_F*DEF_C))+(P61/(MAX(P:P))*(0.3*(HIT_F*DEF_C)))</f>
        <v>1.1604094488188974</v>
      </c>
      <c r="AA61">
        <f>(0.7*(BkS_F*DEF_C))+(Q61/(MAX(Q:Q))*(0.3*(BkS_F*DEF_C)))</f>
        <v>0.71783132530120475</v>
      </c>
      <c r="AB61">
        <f>(0.7*(TkA_F*DEF_C))+(R61/(MAX(R:R))*(0.3*(TkA_F*DEF_C)))</f>
        <v>1.6164464516129031</v>
      </c>
      <c r="AC61">
        <f>(0.7*(SH_F*DEF_C))+(S61/(MAX(S:S))*(0.3*(SH_F*DEF_C)))</f>
        <v>1.1519103244113811</v>
      </c>
    </row>
    <row r="62" spans="1:29" x14ac:dyDescent="0.25">
      <c r="A62" s="9">
        <v>60</v>
      </c>
      <c r="B62" s="29" t="s">
        <v>146</v>
      </c>
      <c r="C62" s="29" t="s">
        <v>38</v>
      </c>
      <c r="D62" s="29" t="s">
        <v>322</v>
      </c>
      <c r="E62" s="29" t="s">
        <v>1</v>
      </c>
      <c r="F62">
        <v>82</v>
      </c>
      <c r="G62">
        <v>34</v>
      </c>
      <c r="H62">
        <v>34</v>
      </c>
      <c r="I62">
        <v>67</v>
      </c>
      <c r="J62">
        <v>29</v>
      </c>
      <c r="K62">
        <v>45</v>
      </c>
      <c r="L62">
        <v>103</v>
      </c>
      <c r="M62">
        <v>1334</v>
      </c>
      <c r="N62">
        <f>G62*82/F62</f>
        <v>34</v>
      </c>
      <c r="O62">
        <f>H62*82/F62</f>
        <v>34</v>
      </c>
      <c r="P62">
        <f>I62*82/F62</f>
        <v>67</v>
      </c>
      <c r="Q62">
        <f>J62*82/F62</f>
        <v>29</v>
      </c>
      <c r="R62">
        <f>K62*82/F62</f>
        <v>45</v>
      </c>
      <c r="S62">
        <f>L62*82/F62</f>
        <v>103</v>
      </c>
      <c r="U62" s="10">
        <f>SUM(V62:X62)</f>
        <v>9.4028466137385962</v>
      </c>
      <c r="V62">
        <f>N62/MAX(N:N)*OFF_C</f>
        <v>4.3121951219512198</v>
      </c>
      <c r="W62">
        <f>O62/MAX(O:O)*PUN_C</f>
        <v>0.39440809042236763</v>
      </c>
      <c r="X62">
        <f>SUM(Z62:AC62)</f>
        <v>4.6962434013650096</v>
      </c>
      <c r="Y62">
        <f>X62/DEF_C*10</f>
        <v>7.8270723356083494</v>
      </c>
      <c r="Z62">
        <f>(0.7*(HIT_F*DEF_C))+(P62/(MAX(P:P))*(0.3*(HIT_F*DEF_C)))</f>
        <v>1.1687007874015747</v>
      </c>
      <c r="AA62">
        <f>(0.7*(BkS_F*DEF_C))+(Q62/(MAX(Q:Q))*(0.3*(BkS_F*DEF_C)))</f>
        <v>0.71628416103438131</v>
      </c>
      <c r="AB62">
        <f>(0.7*(TkA_F*DEF_C))+(R62/(MAX(R:R))*(0.3*(TkA_F*DEF_C)))</f>
        <v>1.6734193548387095</v>
      </c>
      <c r="AC62">
        <f>(0.7*(SH_F*DEF_C))+(S62/(MAX(S:S))*(0.3*(SH_F*DEF_C)))</f>
        <v>1.1378390980903443</v>
      </c>
    </row>
    <row r="63" spans="1:29" x14ac:dyDescent="0.25">
      <c r="A63" s="9">
        <v>61</v>
      </c>
      <c r="B63" s="29" t="s">
        <v>87</v>
      </c>
      <c r="C63" s="29" t="s">
        <v>33</v>
      </c>
      <c r="D63" s="29" t="s">
        <v>322</v>
      </c>
      <c r="E63" s="29" t="s">
        <v>1</v>
      </c>
      <c r="F63">
        <v>73</v>
      </c>
      <c r="G63">
        <v>29</v>
      </c>
      <c r="H63">
        <v>24</v>
      </c>
      <c r="I63">
        <v>76</v>
      </c>
      <c r="J63">
        <v>40</v>
      </c>
      <c r="K63">
        <v>29</v>
      </c>
      <c r="L63">
        <v>5449</v>
      </c>
      <c r="M63">
        <v>1160</v>
      </c>
      <c r="N63">
        <f>G63*82/F63</f>
        <v>32.575342465753423</v>
      </c>
      <c r="O63">
        <f>H63*82/F63</f>
        <v>26.958904109589042</v>
      </c>
      <c r="P63">
        <f>I63*82/F63</f>
        <v>85.369863013698634</v>
      </c>
      <c r="Q63">
        <f>J63*82/F63</f>
        <v>44.93150684931507</v>
      </c>
      <c r="R63">
        <f>K63*82/F63</f>
        <v>32.575342465753423</v>
      </c>
      <c r="S63">
        <f>L63*82/F63</f>
        <v>6120.7945205479455</v>
      </c>
      <c r="U63" s="10">
        <f>SUM(V63:X63)</f>
        <v>9.3653687952778775</v>
      </c>
      <c r="V63">
        <f>N63/MAX(N:N)*OFF_C</f>
        <v>4.131506849315068</v>
      </c>
      <c r="W63">
        <f>O63/MAX(O:O)*PUN_C</f>
        <v>0.31272970263949218</v>
      </c>
      <c r="X63">
        <f>SUM(Z63:AC63)</f>
        <v>4.9211322433233162</v>
      </c>
      <c r="Y63">
        <f>X63/DEF_C*10</f>
        <v>8.2018870722055262</v>
      </c>
      <c r="Z63">
        <f>(0.7*(HIT_F*DEF_C))+(P63/(MAX(P:P))*(0.3*(HIT_F*DEF_C)))</f>
        <v>1.2012458202998597</v>
      </c>
      <c r="AA63">
        <f>(0.7*(BkS_F*DEF_C))+(Q63/(MAX(Q:Q))*(0.3*(BkS_F*DEF_C)))</f>
        <v>0.76368542663805894</v>
      </c>
      <c r="AB63">
        <f>(0.7*(TkA_F*DEF_C))+(R63/(MAX(R:R))*(0.3*(TkA_F*DEF_C)))</f>
        <v>1.5940618647812637</v>
      </c>
      <c r="AC63">
        <f>(0.7*(SH_F*DEF_C))+(S63/(MAX(S:S))*(0.3*(SH_F*DEF_C)))</f>
        <v>1.3621391316041338</v>
      </c>
    </row>
    <row r="64" spans="1:29" x14ac:dyDescent="0.25">
      <c r="A64" s="9">
        <v>62</v>
      </c>
      <c r="B64" s="29" t="s">
        <v>351</v>
      </c>
      <c r="C64" s="29" t="s">
        <v>38</v>
      </c>
      <c r="D64" s="29" t="s">
        <v>322</v>
      </c>
      <c r="E64" s="29" t="s">
        <v>1</v>
      </c>
      <c r="F64">
        <v>74</v>
      </c>
      <c r="G64">
        <v>30</v>
      </c>
      <c r="H64">
        <v>28</v>
      </c>
      <c r="I64">
        <v>83</v>
      </c>
      <c r="J64">
        <v>34</v>
      </c>
      <c r="K64">
        <v>16</v>
      </c>
      <c r="L64">
        <v>87</v>
      </c>
      <c r="M64">
        <v>1074</v>
      </c>
      <c r="N64">
        <f>G64*82/F64</f>
        <v>33.243243243243242</v>
      </c>
      <c r="O64">
        <f>H64*82/F64</f>
        <v>31.027027027027028</v>
      </c>
      <c r="P64">
        <f>I64*82/F64</f>
        <v>91.972972972972968</v>
      </c>
      <c r="Q64">
        <f>J64*82/F64</f>
        <v>37.675675675675677</v>
      </c>
      <c r="R64">
        <f>K64*82/F64</f>
        <v>17.72972972972973</v>
      </c>
      <c r="S64">
        <f>L64*82/F64</f>
        <v>96.405405405405403</v>
      </c>
      <c r="U64" s="10">
        <f>SUM(V64:X64)</f>
        <v>9.1680131916432082</v>
      </c>
      <c r="V64">
        <f>N64/MAX(N:N)*OFF_C</f>
        <v>4.2162162162162158</v>
      </c>
      <c r="W64">
        <f>O64/MAX(O:O)*PUN_C</f>
        <v>0.35992089650626236</v>
      </c>
      <c r="X64">
        <f>SUM(Z64:AC64)</f>
        <v>4.5918760789207314</v>
      </c>
      <c r="Y64">
        <f>X64/DEF_C*10</f>
        <v>7.6531267982012183</v>
      </c>
      <c r="Z64">
        <f>(0.7*(HIT_F*DEF_C))+(P64/(MAX(P:P))*(0.3*(HIT_F*DEF_C)))</f>
        <v>1.2129442434560542</v>
      </c>
      <c r="AA64">
        <f>(0.7*(BkS_F*DEF_C))+(Q64/(MAX(Q:Q))*(0.3*(BkS_F*DEF_C)))</f>
        <v>0.74209703679583183</v>
      </c>
      <c r="AB64">
        <f>(0.7*(TkA_F*DEF_C))+(R64/(MAX(R:R))*(0.3*(TkA_F*DEF_C)))</f>
        <v>1.4992414995640801</v>
      </c>
      <c r="AC64">
        <f>(0.7*(SH_F*DEF_C))+(S64/(MAX(S:S))*(0.3*(SH_F*DEF_C)))</f>
        <v>1.1375932991047646</v>
      </c>
    </row>
    <row r="65" spans="1:29" x14ac:dyDescent="0.25">
      <c r="A65" s="9">
        <v>63</v>
      </c>
      <c r="B65" s="29" t="s">
        <v>355</v>
      </c>
      <c r="C65" s="29" t="s">
        <v>42</v>
      </c>
      <c r="D65" s="29" t="s">
        <v>322</v>
      </c>
      <c r="E65" s="29" t="s">
        <v>1</v>
      </c>
      <c r="F65">
        <v>69</v>
      </c>
      <c r="G65">
        <v>25</v>
      </c>
      <c r="H65">
        <v>30</v>
      </c>
      <c r="I65">
        <v>70</v>
      </c>
      <c r="J65">
        <v>22</v>
      </c>
      <c r="K65">
        <v>37</v>
      </c>
      <c r="L65">
        <v>4341</v>
      </c>
      <c r="M65">
        <v>992</v>
      </c>
      <c r="N65">
        <f>G65*82/F65</f>
        <v>29.710144927536231</v>
      </c>
      <c r="O65">
        <f>H65*82/F65</f>
        <v>35.652173913043477</v>
      </c>
      <c r="P65">
        <f>I65*82/F65</f>
        <v>83.188405797101453</v>
      </c>
      <c r="Q65">
        <f>J65*82/F65</f>
        <v>26.144927536231883</v>
      </c>
      <c r="R65">
        <f>K65*82/F65</f>
        <v>43.971014492753625</v>
      </c>
      <c r="S65">
        <f>L65*82/F65</f>
        <v>5158.869565217391</v>
      </c>
      <c r="U65" s="10">
        <f>SUM(V65:X65)</f>
        <v>9.0799927182653022</v>
      </c>
      <c r="V65">
        <f>N65/MAX(N:N)*OFF_C</f>
        <v>3.7681159420289858</v>
      </c>
      <c r="W65">
        <f>O65/MAX(O:O)*PUN_C</f>
        <v>0.41357370095440082</v>
      </c>
      <c r="X65">
        <f>SUM(Z65:AC65)</f>
        <v>4.8983030752819143</v>
      </c>
      <c r="Y65">
        <f>X65/DEF_C*10</f>
        <v>8.1638384588031911</v>
      </c>
      <c r="Z65">
        <f>(0.7*(HIT_F*DEF_C))+(P65/(MAX(P:P))*(0.3*(HIT_F*DEF_C)))</f>
        <v>1.1973810338925024</v>
      </c>
      <c r="AA65">
        <f>(0.7*(BkS_F*DEF_C))+(Q65/(MAX(Q:Q))*(0.3*(BkS_F*DEF_C)))</f>
        <v>0.70778941854374</v>
      </c>
      <c r="AB65">
        <f>(0.7*(TkA_F*DEF_C))+(R65/(MAX(R:R))*(0.3*(TkA_F*DEF_C)))</f>
        <v>1.6668471248246843</v>
      </c>
      <c r="AC65">
        <f>(0.7*(SH_F*DEF_C))+(S65/(MAX(S:S))*(0.3*(SH_F*DEF_C)))</f>
        <v>1.3262854980209871</v>
      </c>
    </row>
    <row r="66" spans="1:29" x14ac:dyDescent="0.25">
      <c r="A66" s="9">
        <v>64</v>
      </c>
      <c r="B66" s="29" t="s">
        <v>286</v>
      </c>
      <c r="C66" s="29" t="s">
        <v>38</v>
      </c>
      <c r="D66" s="29" t="s">
        <v>322</v>
      </c>
      <c r="E66" s="29" t="s">
        <v>1</v>
      </c>
      <c r="F66">
        <v>82</v>
      </c>
      <c r="G66">
        <v>26</v>
      </c>
      <c r="H66">
        <v>59</v>
      </c>
      <c r="I66">
        <v>140</v>
      </c>
      <c r="J66">
        <v>34</v>
      </c>
      <c r="K66">
        <v>54</v>
      </c>
      <c r="L66">
        <v>3477</v>
      </c>
      <c r="M66">
        <v>1181</v>
      </c>
      <c r="N66">
        <f>G66*82/F66</f>
        <v>26</v>
      </c>
      <c r="O66">
        <f>H66*82/F66</f>
        <v>59</v>
      </c>
      <c r="P66">
        <f>I66*82/F66</f>
        <v>140</v>
      </c>
      <c r="Q66">
        <f>J66*82/F66</f>
        <v>34</v>
      </c>
      <c r="R66">
        <f>K66*82/F66</f>
        <v>54</v>
      </c>
      <c r="S66">
        <f>L66*82/F66</f>
        <v>3477</v>
      </c>
      <c r="U66" s="10">
        <f>SUM(V66:X66)</f>
        <v>9.0056679924114782</v>
      </c>
      <c r="V66">
        <f>N66/MAX(N:N)*OFF_C</f>
        <v>3.2975609756097564</v>
      </c>
      <c r="W66">
        <f>O66/MAX(O:O)*PUN_C</f>
        <v>0.6844140392623439</v>
      </c>
      <c r="X66">
        <f>SUM(Z66:AC66)</f>
        <v>5.0236929775393779</v>
      </c>
      <c r="Y66">
        <f>X66/DEF_C*10</f>
        <v>8.3728216292322966</v>
      </c>
      <c r="Z66">
        <f>(0.7*(HIT_F*DEF_C))+(P66/(MAX(P:P))*(0.3*(HIT_F*DEF_C)))</f>
        <v>1.298031496062992</v>
      </c>
      <c r="AA66">
        <f>(0.7*(BkS_F*DEF_C))+(Q66/(MAX(Q:Q))*(0.3*(BkS_F*DEF_C)))</f>
        <v>0.73116074052306779</v>
      </c>
      <c r="AB66">
        <f>(0.7*(TkA_F*DEF_C))+(R66/(MAX(R:R))*(0.3*(TkA_F*DEF_C)))</f>
        <v>1.7309032258064514</v>
      </c>
      <c r="AC66">
        <f>(0.7*(SH_F*DEF_C))+(S66/(MAX(S:S))*(0.3*(SH_F*DEF_C)))</f>
        <v>1.263597515146867</v>
      </c>
    </row>
    <row r="67" spans="1:29" x14ac:dyDescent="0.25">
      <c r="A67" s="9">
        <v>65</v>
      </c>
      <c r="B67" s="29" t="s">
        <v>342</v>
      </c>
      <c r="C67" s="29" t="s">
        <v>38</v>
      </c>
      <c r="D67" s="29" t="s">
        <v>322</v>
      </c>
      <c r="E67" s="29" t="s">
        <v>1</v>
      </c>
      <c r="F67">
        <v>55</v>
      </c>
      <c r="G67">
        <v>22</v>
      </c>
      <c r="H67">
        <v>10</v>
      </c>
      <c r="I67">
        <v>28</v>
      </c>
      <c r="J67">
        <v>11</v>
      </c>
      <c r="K67">
        <v>14</v>
      </c>
      <c r="L67">
        <v>0</v>
      </c>
      <c r="M67">
        <v>641</v>
      </c>
      <c r="N67">
        <f>G67*82/F67</f>
        <v>32.799999999999997</v>
      </c>
      <c r="O67">
        <f>H67*82/F67</f>
        <v>14.909090909090908</v>
      </c>
      <c r="P67">
        <f>I67*82/F67</f>
        <v>41.745454545454542</v>
      </c>
      <c r="Q67">
        <f>J67*82/F67</f>
        <v>16.399999999999999</v>
      </c>
      <c r="R67">
        <f>K67*82/F67</f>
        <v>20.872727272727271</v>
      </c>
      <c r="S67">
        <f>L67*82/F67</f>
        <v>0</v>
      </c>
      <c r="U67" s="10">
        <f>SUM(V67:X67)</f>
        <v>8.7890187944348632</v>
      </c>
      <c r="V67">
        <f>N67/MAX(N:N)*OFF_C</f>
        <v>4.1599999999999993</v>
      </c>
      <c r="W67">
        <f>O67/MAX(O:O)*PUN_C</f>
        <v>0.17294900221729489</v>
      </c>
      <c r="X67">
        <f>SUM(Z67:AC67)</f>
        <v>4.4560697922175692</v>
      </c>
      <c r="Y67">
        <f>X67/DEF_C*10</f>
        <v>7.4267829870292825</v>
      </c>
      <c r="Z67">
        <f>(0.7*(HIT_F*DEF_C))+(P67/(MAX(P:P))*(0.3*(HIT_F*DEF_C)))</f>
        <v>1.1239584824624194</v>
      </c>
      <c r="AA67">
        <f>(0.7*(BkS_F*DEF_C))+(Q67/(MAX(Q:Q))*(0.3*(BkS_F*DEF_C)))</f>
        <v>0.67879518072289147</v>
      </c>
      <c r="AB67">
        <f>(0.7*(TkA_F*DEF_C))+(R67/(MAX(R:R))*(0.3*(TkA_F*DEF_C)))</f>
        <v>1.5193161290322579</v>
      </c>
      <c r="AC67">
        <f>(0.7*(SH_F*DEF_C))+(S67/(MAX(S:S))*(0.3*(SH_F*DEF_C)))</f>
        <v>1.1339999999999999</v>
      </c>
    </row>
    <row r="68" spans="1:29" x14ac:dyDescent="0.25">
      <c r="A68" s="9">
        <v>66</v>
      </c>
      <c r="B68" s="29" t="s">
        <v>277</v>
      </c>
      <c r="C68" s="29" t="s">
        <v>42</v>
      </c>
      <c r="D68" s="29" t="s">
        <v>322</v>
      </c>
      <c r="E68" s="29" t="s">
        <v>1</v>
      </c>
      <c r="F68">
        <v>79</v>
      </c>
      <c r="G68">
        <v>28</v>
      </c>
      <c r="H68">
        <v>20</v>
      </c>
      <c r="I68">
        <v>83</v>
      </c>
      <c r="J68">
        <v>34</v>
      </c>
      <c r="K68">
        <v>46</v>
      </c>
      <c r="L68">
        <v>791</v>
      </c>
      <c r="M68">
        <v>1132</v>
      </c>
      <c r="N68">
        <f>G68*82/F68</f>
        <v>29.063291139240505</v>
      </c>
      <c r="O68">
        <f>H68*82/F68</f>
        <v>20.759493670886076</v>
      </c>
      <c r="P68">
        <f>I68*82/F68</f>
        <v>86.151898734177209</v>
      </c>
      <c r="Q68">
        <f>J68*82/F68</f>
        <v>35.291139240506332</v>
      </c>
      <c r="R68">
        <f>K68*82/F68</f>
        <v>47.746835443037973</v>
      </c>
      <c r="S68">
        <f>L68*82/F68</f>
        <v>821.03797468354435</v>
      </c>
      <c r="U68" s="10">
        <f>SUM(V68:X68)</f>
        <v>8.7200906604227999</v>
      </c>
      <c r="V68">
        <f>N68/MAX(N:N)*OFF_C</f>
        <v>3.6860759493670887</v>
      </c>
      <c r="W68">
        <f>O68/MAX(O:O)*PUN_C</f>
        <v>0.24081506637851188</v>
      </c>
      <c r="X68">
        <f>SUM(Z68:AC68)</f>
        <v>4.7931996446771992</v>
      </c>
      <c r="Y68">
        <f>X68/DEF_C*10</f>
        <v>7.9886660744619986</v>
      </c>
      <c r="Z68">
        <f>(0.7*(HIT_F*DEF_C))+(P68/(MAX(P:P))*(0.3*(HIT_F*DEF_C)))</f>
        <v>1.2026313166550382</v>
      </c>
      <c r="AA68">
        <f>(0.7*(BkS_F*DEF_C))+(Q68/(MAX(Q:Q))*(0.3*(BkS_F*DEF_C)))</f>
        <v>0.73500228763153874</v>
      </c>
      <c r="AB68">
        <f>(0.7*(TkA_F*DEF_C))+(R68/(MAX(R:R))*(0.3*(TkA_F*DEF_C)))</f>
        <v>1.690963658636178</v>
      </c>
      <c r="AC68">
        <f>(0.7*(SH_F*DEF_C))+(S68/(MAX(S:S))*(0.3*(SH_F*DEF_C)))</f>
        <v>1.1646023817544444</v>
      </c>
    </row>
    <row r="69" spans="1:29" x14ac:dyDescent="0.25">
      <c r="A69" s="9">
        <v>67</v>
      </c>
      <c r="B69" s="29" t="s">
        <v>287</v>
      </c>
      <c r="C69" s="29" t="s">
        <v>42</v>
      </c>
      <c r="D69" s="29" t="s">
        <v>322</v>
      </c>
      <c r="E69" s="29" t="s">
        <v>1</v>
      </c>
      <c r="F69">
        <v>79</v>
      </c>
      <c r="G69">
        <v>30</v>
      </c>
      <c r="H69">
        <v>10</v>
      </c>
      <c r="I69">
        <v>29</v>
      </c>
      <c r="J69">
        <v>31</v>
      </c>
      <c r="K69">
        <v>36</v>
      </c>
      <c r="L69">
        <v>69</v>
      </c>
      <c r="M69">
        <v>1102</v>
      </c>
      <c r="N69">
        <f>G69*82/F69</f>
        <v>31.139240506329113</v>
      </c>
      <c r="O69">
        <f>H69*82/F69</f>
        <v>10.379746835443038</v>
      </c>
      <c r="P69">
        <f>I69*82/F69</f>
        <v>30.101265822784811</v>
      </c>
      <c r="Q69">
        <f>J69*82/F69</f>
        <v>32.177215189873415</v>
      </c>
      <c r="R69">
        <f>K69*82/F69</f>
        <v>37.367088607594937</v>
      </c>
      <c r="S69">
        <f>L69*82/F69</f>
        <v>71.620253164556956</v>
      </c>
      <c r="U69" s="10">
        <f>SUM(V69:X69)</f>
        <v>8.6601777142125691</v>
      </c>
      <c r="V69">
        <f>N69/MAX(N:N)*OFF_C</f>
        <v>3.9493670886075951</v>
      </c>
      <c r="W69">
        <f>O69/MAX(O:O)*PUN_C</f>
        <v>0.12040753318925594</v>
      </c>
      <c r="X69">
        <f>SUM(Z69:AC69)</f>
        <v>4.590403092415718</v>
      </c>
      <c r="Y69">
        <f>X69/DEF_C*10</f>
        <v>7.6506718206928639</v>
      </c>
      <c r="Z69">
        <f>(0.7*(HIT_F*DEF_C))+(P69/(MAX(P:P))*(0.3*(HIT_F*DEF_C)))</f>
        <v>1.103329014252965</v>
      </c>
      <c r="AA69">
        <f>(0.7*(BkS_F*DEF_C))+(Q69/(MAX(Q:Q))*(0.3*(BkS_F*DEF_C)))</f>
        <v>0.72573737989934406</v>
      </c>
      <c r="AB69">
        <f>(0.7*(TkA_F*DEF_C))+(R69/(MAX(R:R))*(0.3*(TkA_F*DEF_C)))</f>
        <v>1.6246672111065741</v>
      </c>
      <c r="AC69">
        <f>(0.7*(SH_F*DEF_C))+(S69/(MAX(S:S))*(0.3*(SH_F*DEF_C)))</f>
        <v>1.1366694871568352</v>
      </c>
    </row>
    <row r="70" spans="1:29" x14ac:dyDescent="0.25">
      <c r="A70" s="9">
        <v>68</v>
      </c>
      <c r="B70" s="29" t="s">
        <v>364</v>
      </c>
      <c r="C70" s="29" t="s">
        <v>31</v>
      </c>
      <c r="D70" s="29" t="s">
        <v>322</v>
      </c>
      <c r="E70" s="29" t="s">
        <v>1</v>
      </c>
      <c r="F70">
        <v>69</v>
      </c>
      <c r="G70">
        <v>23</v>
      </c>
      <c r="H70">
        <v>20</v>
      </c>
      <c r="I70">
        <v>45</v>
      </c>
      <c r="J70">
        <v>65</v>
      </c>
      <c r="K70">
        <v>16</v>
      </c>
      <c r="L70">
        <v>5803</v>
      </c>
      <c r="M70">
        <v>1104</v>
      </c>
      <c r="N70">
        <f>G70*82/F70</f>
        <v>27.333333333333332</v>
      </c>
      <c r="O70">
        <f>H70*82/F70</f>
        <v>23.768115942028984</v>
      </c>
      <c r="P70">
        <f>I70*82/F70</f>
        <v>53.478260869565219</v>
      </c>
      <c r="Q70">
        <f>J70*82/F70</f>
        <v>77.246376811594203</v>
      </c>
      <c r="R70">
        <f>K70*82/F70</f>
        <v>19.014492753623188</v>
      </c>
      <c r="S70">
        <f>L70*82/F70</f>
        <v>6896.31884057971</v>
      </c>
      <c r="U70" s="10">
        <f>SUM(V70:X70)</f>
        <v>8.6454522881104374</v>
      </c>
      <c r="V70">
        <f>N70/MAX(N:N)*OFF_C</f>
        <v>3.4666666666666668</v>
      </c>
      <c r="W70">
        <f>O70/MAX(O:O)*PUN_C</f>
        <v>0.27571580063626722</v>
      </c>
      <c r="X70">
        <f>SUM(Z70:AC70)</f>
        <v>4.9030698208075041</v>
      </c>
      <c r="Y70">
        <f>X70/DEF_C*10</f>
        <v>8.1717830346791729</v>
      </c>
      <c r="Z70">
        <f>(0.7*(HIT_F*DEF_C))+(P70/(MAX(P:P))*(0.3*(HIT_F*DEF_C)))</f>
        <v>1.1447449503594658</v>
      </c>
      <c r="AA70">
        <f>(0.7*(BkS_F*DEF_C))+(Q70/(MAX(Q:Q))*(0.3*(BkS_F*DEF_C)))</f>
        <v>0.85983237297014126</v>
      </c>
      <c r="AB70">
        <f>(0.7*(TkA_F*DEF_C))+(R70/(MAX(R:R))*(0.3*(TkA_F*DEF_C)))</f>
        <v>1.5074474053295932</v>
      </c>
      <c r="AC70">
        <f>(0.7*(SH_F*DEF_C))+(S70/(MAX(S:S))*(0.3*(SH_F*DEF_C)))</f>
        <v>1.3910450921483042</v>
      </c>
    </row>
    <row r="71" spans="1:29" x14ac:dyDescent="0.25">
      <c r="A71" s="9">
        <v>69</v>
      </c>
      <c r="B71" s="29" t="s">
        <v>345</v>
      </c>
      <c r="C71" s="29" t="s">
        <v>33</v>
      </c>
      <c r="D71" s="29" t="s">
        <v>322</v>
      </c>
      <c r="E71" s="29" t="s">
        <v>1</v>
      </c>
      <c r="F71">
        <v>73</v>
      </c>
      <c r="G71">
        <v>27</v>
      </c>
      <c r="H71">
        <v>12</v>
      </c>
      <c r="I71">
        <v>31</v>
      </c>
      <c r="J71">
        <v>16</v>
      </c>
      <c r="K71">
        <v>28</v>
      </c>
      <c r="L71">
        <v>16</v>
      </c>
      <c r="M71">
        <v>912</v>
      </c>
      <c r="N71">
        <f>G71*82/F71</f>
        <v>30.328767123287673</v>
      </c>
      <c r="O71">
        <f>H71*82/F71</f>
        <v>13.479452054794521</v>
      </c>
      <c r="P71">
        <f>I71*82/F71</f>
        <v>34.821917808219176</v>
      </c>
      <c r="Q71">
        <f>J71*82/F71</f>
        <v>17.972602739726028</v>
      </c>
      <c r="R71">
        <f>K71*82/F71</f>
        <v>31.452054794520549</v>
      </c>
      <c r="S71">
        <f>L71*82/F71</f>
        <v>17.972602739726028</v>
      </c>
      <c r="U71" s="10">
        <f>SUM(V71:X71)</f>
        <v>8.5196639454036074</v>
      </c>
      <c r="V71">
        <f>N71/MAX(N:N)*OFF_C</f>
        <v>3.8465753424657536</v>
      </c>
      <c r="W71">
        <f>O71/MAX(O:O)*PUN_C</f>
        <v>0.15636485131974609</v>
      </c>
      <c r="X71">
        <f>SUM(Z71:AC71)</f>
        <v>4.5167237516181089</v>
      </c>
      <c r="Y71">
        <f>X71/DEF_C*10</f>
        <v>7.5278729193635154</v>
      </c>
      <c r="Z71">
        <f>(0.7*(HIT_F*DEF_C))+(P71/(MAX(P:P))*(0.3*(HIT_F*DEF_C)))</f>
        <v>1.1116923740696794</v>
      </c>
      <c r="AA71">
        <f>(0.7*(BkS_F*DEF_C))+(Q71/(MAX(Q:Q))*(0.3*(BkS_F*DEF_C)))</f>
        <v>0.68347417065522353</v>
      </c>
      <c r="AB71">
        <f>(0.7*(TkA_F*DEF_C))+(R71/(MAX(R:R))*(0.3*(TkA_F*DEF_C)))</f>
        <v>1.5868873177198408</v>
      </c>
      <c r="AC71">
        <f>(0.7*(SH_F*DEF_C))+(S71/(MAX(S:S))*(0.3*(SH_F*DEF_C)))</f>
        <v>1.1346698891733649</v>
      </c>
    </row>
    <row r="72" spans="1:29" x14ac:dyDescent="0.25">
      <c r="A72" s="9">
        <v>70</v>
      </c>
      <c r="B72" s="29" t="s">
        <v>375</v>
      </c>
      <c r="C72" s="29" t="s">
        <v>38</v>
      </c>
      <c r="D72" s="29" t="s">
        <v>322</v>
      </c>
      <c r="E72" s="29" t="s">
        <v>1</v>
      </c>
      <c r="F72">
        <v>65</v>
      </c>
      <c r="G72">
        <v>22</v>
      </c>
      <c r="H72">
        <v>26</v>
      </c>
      <c r="I72">
        <v>33</v>
      </c>
      <c r="J72">
        <v>26</v>
      </c>
      <c r="K72">
        <v>22</v>
      </c>
      <c r="L72">
        <v>958</v>
      </c>
      <c r="M72">
        <v>951</v>
      </c>
      <c r="N72">
        <f>G72*82/F72</f>
        <v>27.753846153846155</v>
      </c>
      <c r="O72">
        <f>H72*82/F72</f>
        <v>32.799999999999997</v>
      </c>
      <c r="P72">
        <f>I72*82/F72</f>
        <v>41.630769230769232</v>
      </c>
      <c r="Q72">
        <f>J72*82/F72</f>
        <v>32.799999999999997</v>
      </c>
      <c r="R72">
        <f>K72*82/F72</f>
        <v>27.753846153846155</v>
      </c>
      <c r="S72">
        <f>L72*82/F72</f>
        <v>1208.5538461538461</v>
      </c>
      <c r="U72" s="10">
        <f>SUM(V72:X72)</f>
        <v>8.4941461495463866</v>
      </c>
      <c r="V72">
        <f>N72/MAX(N:N)*OFF_C</f>
        <v>3.52</v>
      </c>
      <c r="W72">
        <f>O72/MAX(O:O)*PUN_C</f>
        <v>0.38048780487804873</v>
      </c>
      <c r="X72">
        <f>SUM(Z72:AC72)</f>
        <v>4.5936583446683379</v>
      </c>
      <c r="Y72">
        <f>X72/DEF_C*10</f>
        <v>7.6560972411138959</v>
      </c>
      <c r="Z72">
        <f>(0.7*(HIT_F*DEF_C))+(P72/(MAX(P:P))*(0.3*(HIT_F*DEF_C)))</f>
        <v>1.1237552998182918</v>
      </c>
      <c r="AA72">
        <f>(0.7*(BkS_F*DEF_C))+(Q72/(MAX(Q:Q))*(0.3*(BkS_F*DEF_C)))</f>
        <v>0.72759036144578304</v>
      </c>
      <c r="AB72">
        <f>(0.7*(TkA_F*DEF_C))+(R72/(MAX(R:R))*(0.3*(TkA_F*DEF_C)))</f>
        <v>1.5632665012406948</v>
      </c>
      <c r="AC72">
        <f>(0.7*(SH_F*DEF_C))+(S72/(MAX(S:S))*(0.3*(SH_F*DEF_C)))</f>
        <v>1.1790461821635683</v>
      </c>
    </row>
    <row r="73" spans="1:29" x14ac:dyDescent="0.25">
      <c r="A73" s="9">
        <v>71</v>
      </c>
      <c r="B73" s="29" t="s">
        <v>374</v>
      </c>
      <c r="C73" s="29" t="s">
        <v>38</v>
      </c>
      <c r="D73" s="29" t="s">
        <v>322</v>
      </c>
      <c r="E73" s="29" t="s">
        <v>1</v>
      </c>
      <c r="F73">
        <v>41</v>
      </c>
      <c r="G73">
        <v>10</v>
      </c>
      <c r="H73">
        <v>34</v>
      </c>
      <c r="I73">
        <v>51</v>
      </c>
      <c r="J73">
        <v>15</v>
      </c>
      <c r="K73">
        <v>11</v>
      </c>
      <c r="L73">
        <v>0</v>
      </c>
      <c r="M73">
        <v>444</v>
      </c>
      <c r="N73">
        <f>G73*82/F73</f>
        <v>20</v>
      </c>
      <c r="O73">
        <f>H73*82/F73</f>
        <v>68</v>
      </c>
      <c r="P73">
        <f>I73*82/F73</f>
        <v>102</v>
      </c>
      <c r="Q73">
        <f>J73*82/F73</f>
        <v>30</v>
      </c>
      <c r="R73">
        <f>K73*82/F73</f>
        <v>22</v>
      </c>
      <c r="S73">
        <f>L73*82/F73</f>
        <v>0</v>
      </c>
      <c r="U73" s="10">
        <f>SUM(V73:X73)</f>
        <v>7.935885814080093</v>
      </c>
      <c r="V73">
        <f>N73/MAX(N:N)*OFF_C</f>
        <v>2.5365853658536586</v>
      </c>
      <c r="W73">
        <f>O73/MAX(O:O)*PUN_C</f>
        <v>0.78881618084473526</v>
      </c>
      <c r="X73">
        <f>SUM(Z73:AC73)</f>
        <v>4.6104842673816986</v>
      </c>
      <c r="Y73">
        <f>X73/DEF_C*10</f>
        <v>7.6841404456361637</v>
      </c>
      <c r="Z73">
        <f>(0.7*(HIT_F*DEF_C))+(P73/(MAX(P:P))*(0.3*(HIT_F*DEF_C)))</f>
        <v>1.2307086614173226</v>
      </c>
      <c r="AA73">
        <f>(0.7*(BkS_F*DEF_C))+(Q73/(MAX(Q:Q))*(0.3*(BkS_F*DEF_C)))</f>
        <v>0.71925947693211856</v>
      </c>
      <c r="AB73">
        <f>(0.7*(TkA_F*DEF_C))+(R73/(MAX(R:R))*(0.3*(TkA_F*DEF_C)))</f>
        <v>1.526516129032258</v>
      </c>
      <c r="AC73">
        <f>(0.7*(SH_F*DEF_C))+(S73/(MAX(S:S))*(0.3*(SH_F*DEF_C)))</f>
        <v>1.1339999999999999</v>
      </c>
    </row>
    <row r="74" spans="1:29" x14ac:dyDescent="0.25">
      <c r="A74" s="9">
        <v>72</v>
      </c>
      <c r="B74" s="29" t="s">
        <v>391</v>
      </c>
      <c r="C74" s="29" t="s">
        <v>42</v>
      </c>
      <c r="D74" s="29" t="s">
        <v>322</v>
      </c>
      <c r="E74" s="29" t="s">
        <v>1</v>
      </c>
      <c r="F74">
        <v>53</v>
      </c>
      <c r="G74">
        <v>13</v>
      </c>
      <c r="H74">
        <v>4</v>
      </c>
      <c r="I74">
        <v>70</v>
      </c>
      <c r="J74">
        <v>25</v>
      </c>
      <c r="K74">
        <v>21</v>
      </c>
      <c r="L74">
        <v>579</v>
      </c>
      <c r="M74">
        <v>646</v>
      </c>
      <c r="N74">
        <f>G74*82/F74</f>
        <v>20.113207547169811</v>
      </c>
      <c r="O74">
        <f>H74*82/F74</f>
        <v>6.1886792452830193</v>
      </c>
      <c r="P74">
        <f>I74*82/F74</f>
        <v>108.30188679245283</v>
      </c>
      <c r="Q74">
        <f>J74*82/F74</f>
        <v>38.679245283018865</v>
      </c>
      <c r="R74">
        <f>K74*82/F74</f>
        <v>32.490566037735846</v>
      </c>
      <c r="S74">
        <f>L74*82/F74</f>
        <v>895.81132075471703</v>
      </c>
      <c r="U74" s="10">
        <f>SUM(V74:X74)</f>
        <v>7.3705997260103704</v>
      </c>
      <c r="V74">
        <f>N74/MAX(N:N)*OFF_C</f>
        <v>2.550943396226415</v>
      </c>
      <c r="W74">
        <f>O74/MAX(O:O)*PUN_C</f>
        <v>7.1790151863782792E-2</v>
      </c>
      <c r="X74">
        <f>SUM(Z74:AC74)</f>
        <v>4.747866177920173</v>
      </c>
      <c r="Y74">
        <f>X74/DEF_C*10</f>
        <v>7.9131102965336222</v>
      </c>
      <c r="Z74">
        <f>(0.7*(HIT_F*DEF_C))+(P74/(MAX(P:P))*(0.3*(HIT_F*DEF_C)))</f>
        <v>1.2418734214826919</v>
      </c>
      <c r="AA74">
        <f>(0.7*(BkS_F*DEF_C))+(Q74/(MAX(Q:Q))*(0.3*(BkS_F*DEF_C)))</f>
        <v>0.74508297340304597</v>
      </c>
      <c r="AB74">
        <f>(0.7*(TkA_F*DEF_C))+(R74/(MAX(R:R))*(0.3*(TkA_F*DEF_C)))</f>
        <v>1.593520389531345</v>
      </c>
      <c r="AC74">
        <f>(0.7*(SH_F*DEF_C))+(S74/(MAX(S:S))*(0.3*(SH_F*DEF_C)))</f>
        <v>1.1673893935030901</v>
      </c>
    </row>
    <row r="75" spans="1:29" x14ac:dyDescent="0.25">
      <c r="A75" s="9">
        <v>73</v>
      </c>
      <c r="B75" s="29" t="s">
        <v>419</v>
      </c>
      <c r="C75" s="29" t="s">
        <v>38</v>
      </c>
      <c r="D75" s="29" t="s">
        <v>322</v>
      </c>
      <c r="E75" s="29" t="s">
        <v>1</v>
      </c>
      <c r="F75">
        <v>20</v>
      </c>
      <c r="G75">
        <v>5</v>
      </c>
      <c r="H75">
        <v>0</v>
      </c>
      <c r="I75">
        <v>13</v>
      </c>
      <c r="J75">
        <v>3</v>
      </c>
      <c r="K75">
        <v>8</v>
      </c>
      <c r="L75">
        <v>35</v>
      </c>
      <c r="M75">
        <v>228</v>
      </c>
      <c r="N75">
        <f>G75*82/F75</f>
        <v>20.5</v>
      </c>
      <c r="O75">
        <f>H75*82/F75</f>
        <v>0</v>
      </c>
      <c r="P75">
        <f>I75*82/F75</f>
        <v>53.3</v>
      </c>
      <c r="Q75">
        <f>J75*82/F75</f>
        <v>12.3</v>
      </c>
      <c r="R75">
        <f>K75*82/F75</f>
        <v>32.799999999999997</v>
      </c>
      <c r="S75">
        <f>L75*82/F75</f>
        <v>143.5</v>
      </c>
      <c r="U75" s="10">
        <f>SUM(V75:X75)</f>
        <v>7.1458709399625704</v>
      </c>
      <c r="V75">
        <f>N75/MAX(N:N)*OFF_C</f>
        <v>2.6</v>
      </c>
      <c r="W75">
        <f>O75/MAX(O:O)*PUN_C</f>
        <v>0</v>
      </c>
      <c r="X75">
        <f>SUM(Z75:AC75)</f>
        <v>4.5458709399625707</v>
      </c>
      <c r="Y75">
        <f>X75/DEF_C*10</f>
        <v>7.576451566604284</v>
      </c>
      <c r="Z75">
        <f>(0.7*(HIT_F*DEF_C))+(P75/(MAX(P:P))*(0.3*(HIT_F*DEF_C)))</f>
        <v>1.1444291338582675</v>
      </c>
      <c r="AA75">
        <f>(0.7*(BkS_F*DEF_C))+(Q75/(MAX(Q:Q))*(0.3*(BkS_F*DEF_C)))</f>
        <v>0.6665963855421686</v>
      </c>
      <c r="AB75">
        <f>(0.7*(TkA_F*DEF_C))+(R75/(MAX(R:R))*(0.3*(TkA_F*DEF_C)))</f>
        <v>1.5954967741935482</v>
      </c>
      <c r="AC75">
        <f>(0.7*(SH_F*DEF_C))+(S75/(MAX(S:S))*(0.3*(SH_F*DEF_C)))</f>
        <v>1.1393486463685865</v>
      </c>
    </row>
    <row r="76" spans="1:29" x14ac:dyDescent="0.25">
      <c r="A76" s="9">
        <v>74</v>
      </c>
      <c r="B76" s="29" t="s">
        <v>430</v>
      </c>
      <c r="C76" s="29" t="s">
        <v>33</v>
      </c>
      <c r="D76" s="29" t="s">
        <v>322</v>
      </c>
      <c r="E76" s="29" t="s">
        <v>1</v>
      </c>
      <c r="F76">
        <v>23</v>
      </c>
      <c r="G76">
        <v>4</v>
      </c>
      <c r="H76">
        <v>11</v>
      </c>
      <c r="I76">
        <v>37</v>
      </c>
      <c r="J76">
        <v>8</v>
      </c>
      <c r="K76">
        <v>4</v>
      </c>
      <c r="L76">
        <v>24</v>
      </c>
      <c r="M76">
        <v>233</v>
      </c>
      <c r="N76">
        <f>G76*82/F76</f>
        <v>14.260869565217391</v>
      </c>
      <c r="O76">
        <f>H76*82/F76</f>
        <v>39.217391304347828</v>
      </c>
      <c r="P76">
        <f>I76*82/F76</f>
        <v>131.91304347826087</v>
      </c>
      <c r="Q76">
        <f>J76*82/F76</f>
        <v>28.521739130434781</v>
      </c>
      <c r="R76">
        <f>K76*82/F76</f>
        <v>14.260869565217391</v>
      </c>
      <c r="S76">
        <f>L76*82/F76</f>
        <v>85.565217391304344</v>
      </c>
      <c r="U76" s="10">
        <f>SUM(V76:X76)</f>
        <v>6.8764669269510721</v>
      </c>
      <c r="V76">
        <f>N76/MAX(N:N)*OFF_C</f>
        <v>1.808695652173913</v>
      </c>
      <c r="W76">
        <f>O76/MAX(O:O)*PUN_C</f>
        <v>0.45493107104984098</v>
      </c>
      <c r="X76">
        <f>SUM(Z76:AC76)</f>
        <v>4.612840203727318</v>
      </c>
      <c r="Y76">
        <f>X76/DEF_C*10</f>
        <v>7.6880670062121972</v>
      </c>
      <c r="Z76">
        <f>(0.7*(HIT_F*DEF_C))+(P76/(MAX(P:P))*(0.3*(HIT_F*DEF_C)))</f>
        <v>1.2837042108866825</v>
      </c>
      <c r="AA76">
        <f>(0.7*(BkS_F*DEF_C))+(Q76/(MAX(Q:Q))*(0.3*(BkS_F*DEF_C)))</f>
        <v>0.71486118386589825</v>
      </c>
      <c r="AB76">
        <f>(0.7*(TkA_F*DEF_C))+(R76/(MAX(R:R))*(0.3*(TkA_F*DEF_C)))</f>
        <v>1.4770855539971948</v>
      </c>
      <c r="AC76">
        <f>(0.7*(SH_F*DEF_C))+(S76/(MAX(S:S))*(0.3*(SH_F*DEF_C)))</f>
        <v>1.1371892549775422</v>
      </c>
    </row>
    <row r="77" spans="1:29" x14ac:dyDescent="0.25">
      <c r="A77" s="9">
        <v>75</v>
      </c>
      <c r="B77" s="29" t="s">
        <v>294</v>
      </c>
      <c r="C77" s="29" t="s">
        <v>36</v>
      </c>
      <c r="D77" s="29" t="s">
        <v>322</v>
      </c>
      <c r="E77" s="29" t="s">
        <v>1</v>
      </c>
      <c r="F77">
        <v>46</v>
      </c>
      <c r="G77">
        <v>7</v>
      </c>
      <c r="H77">
        <v>6</v>
      </c>
      <c r="I77">
        <v>93</v>
      </c>
      <c r="J77">
        <v>27</v>
      </c>
      <c r="K77">
        <v>15</v>
      </c>
      <c r="L77">
        <v>2418</v>
      </c>
      <c r="M77">
        <v>516</v>
      </c>
      <c r="N77">
        <f>G77*82/F77</f>
        <v>12.478260869565217</v>
      </c>
      <c r="O77">
        <f>H77*82/F77</f>
        <v>10.695652173913043</v>
      </c>
      <c r="P77">
        <f>I77*82/F77</f>
        <v>165.78260869565219</v>
      </c>
      <c r="Q77">
        <f>J77*82/F77</f>
        <v>48.130434782608695</v>
      </c>
      <c r="R77">
        <f>K77*82/F77</f>
        <v>26.739130434782609</v>
      </c>
      <c r="S77">
        <f>L77*82/F77</f>
        <v>4310.347826086957</v>
      </c>
      <c r="U77" s="10">
        <f>SUM(V77:X77)</f>
        <v>6.6750375330649749</v>
      </c>
      <c r="V77">
        <f>N77/MAX(N:N)*OFF_C</f>
        <v>1.5826086956521739</v>
      </c>
      <c r="W77">
        <f>O77/MAX(O:O)*PUN_C</f>
        <v>0.12407211028632024</v>
      </c>
      <c r="X77">
        <f>SUM(Z77:AC77)</f>
        <v>4.9683567271264808</v>
      </c>
      <c r="Y77">
        <f>X77/DEF_C*10</f>
        <v>8.2805945452108016</v>
      </c>
      <c r="Z77">
        <f>(0.7*(HIT_F*DEF_C))+(P77/(MAX(P:P))*(0.3*(HIT_F*DEF_C)))</f>
        <v>1.3437093461143443</v>
      </c>
      <c r="AA77">
        <f>(0.7*(BkS_F*DEF_C))+(Q77/(MAX(Q:Q))*(0.3*(BkS_F*DEF_C)))</f>
        <v>0.77320324777370342</v>
      </c>
      <c r="AB77">
        <f>(0.7*(TkA_F*DEF_C))+(R77/(MAX(R:R))*(0.3*(TkA_F*DEF_C)))</f>
        <v>1.5567854137447403</v>
      </c>
      <c r="AC77">
        <f>(0.7*(SH_F*DEF_C))+(S77/(MAX(S:S))*(0.3*(SH_F*DEF_C)))</f>
        <v>1.2946587194936927</v>
      </c>
    </row>
  </sheetData>
  <autoFilter ref="B2:AC73">
    <sortState ref="B3:AC77">
      <sortCondition descending="1" ref="U2:U73"/>
    </sortState>
  </autoFilter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1"/>
  <sheetViews>
    <sheetView workbookViewId="0">
      <selection activeCell="D72" sqref="D72"/>
    </sheetView>
  </sheetViews>
  <sheetFormatPr defaultColWidth="25.85546875" defaultRowHeight="15" x14ac:dyDescent="0.25"/>
  <cols>
    <col min="1" max="1" width="3.85546875" style="19" customWidth="1"/>
    <col min="2" max="2" width="18.7109375" style="31" bestFit="1" customWidth="1"/>
    <col min="3" max="3" width="6.28515625" style="39" customWidth="1"/>
    <col min="4" max="4" width="18.7109375" style="2" bestFit="1" customWidth="1"/>
    <col min="5" max="5" width="5.85546875" style="24" customWidth="1"/>
    <col min="6" max="6" width="19.42578125" style="2" bestFit="1" customWidth="1"/>
    <col min="7" max="7" width="5.5703125" style="24" customWidth="1"/>
    <col min="8" max="8" width="23.7109375" style="2" bestFit="1" customWidth="1"/>
    <col min="9" max="9" width="5.5703125" style="24" customWidth="1"/>
    <col min="10" max="10" width="18" style="2" bestFit="1" customWidth="1"/>
    <col min="11" max="11" width="5.5703125" style="27" customWidth="1"/>
    <col min="12" max="13" width="11.7109375" customWidth="1"/>
  </cols>
  <sheetData>
    <row r="1" spans="1:11" x14ac:dyDescent="0.25">
      <c r="A1" s="18">
        <v>1</v>
      </c>
      <c r="B1" s="34" t="str">
        <f>G!B3</f>
        <v>Connor Hellebuyck</v>
      </c>
      <c r="C1" s="37">
        <f>G!M3</f>
        <v>3966</v>
      </c>
      <c r="D1" s="51" t="str">
        <f>D!B3</f>
        <v>Erik Karlsson</v>
      </c>
      <c r="E1" s="23">
        <f>D!U3</f>
        <v>17.315798875957711</v>
      </c>
      <c r="F1" s="21" t="str">
        <f>'C'!B3</f>
        <v>Connor McDavid</v>
      </c>
      <c r="G1" s="23">
        <f>'C'!U3</f>
        <v>18.533129098097682</v>
      </c>
      <c r="H1" s="21" t="str">
        <f>'R'!B3</f>
        <v>Nikita Kucherov</v>
      </c>
      <c r="I1" s="23">
        <f>'R'!U3</f>
        <v>18.321041460920526</v>
      </c>
      <c r="J1" s="21" t="str">
        <f>L!B3</f>
        <v>Brad Marchand</v>
      </c>
      <c r="K1" s="26">
        <f>L!U3</f>
        <v>19.028133341328026</v>
      </c>
    </row>
    <row r="2" spans="1:11" x14ac:dyDescent="0.25">
      <c r="A2" s="19">
        <v>2</v>
      </c>
      <c r="B2" s="35" t="str">
        <f>G!B4</f>
        <v>Sergei Bobrovsky</v>
      </c>
      <c r="C2" s="37">
        <f>G!M4</f>
        <v>3912</v>
      </c>
      <c r="D2" s="2" t="str">
        <f>D!B4</f>
        <v>Victor Hedman</v>
      </c>
      <c r="E2" s="24">
        <f>D!U4</f>
        <v>17.227012053709544</v>
      </c>
      <c r="F2" s="2" t="str">
        <f>'C'!B4</f>
        <v>Evgeni Malkin</v>
      </c>
      <c r="G2" s="24">
        <f>'C'!U4</f>
        <v>18.273359004193601</v>
      </c>
      <c r="H2" s="2" t="str">
        <f>'R'!B4</f>
        <v>Blake Wheeler</v>
      </c>
      <c r="I2" s="24">
        <f>'R'!U4</f>
        <v>17.526714894959827</v>
      </c>
      <c r="J2" s="2" t="str">
        <f>L!B4</f>
        <v>Taylor Hall</v>
      </c>
      <c r="K2" s="27">
        <f>L!U4</f>
        <v>18.207397578957831</v>
      </c>
    </row>
    <row r="3" spans="1:11" x14ac:dyDescent="0.25">
      <c r="A3" s="19">
        <v>3</v>
      </c>
      <c r="B3" s="35" t="str">
        <f>G!B5</f>
        <v>Frederik Andersen</v>
      </c>
      <c r="C3" s="37">
        <f>G!M5</f>
        <v>3889</v>
      </c>
      <c r="D3" s="2" t="str">
        <f>D!B5</f>
        <v>John Carlson</v>
      </c>
      <c r="E3" s="24">
        <f>D!U5</f>
        <v>16.955386358629472</v>
      </c>
      <c r="F3" s="2" t="str">
        <f>'C'!B5</f>
        <v>Nathan MacKinnon</v>
      </c>
      <c r="G3" s="24">
        <f>'C'!U5</f>
        <v>18.268563707135144</v>
      </c>
      <c r="H3" s="2" t="str">
        <f>'R'!B5</f>
        <v>Mark Stone</v>
      </c>
      <c r="I3" s="24">
        <f>'R'!U5</f>
        <v>16.72898800620705</v>
      </c>
      <c r="J3" s="2" t="str">
        <f>L!B5</f>
        <v>Claude Giroux</v>
      </c>
      <c r="K3" s="27">
        <f>L!U5</f>
        <v>17.853107196237495</v>
      </c>
    </row>
    <row r="4" spans="1:11" x14ac:dyDescent="0.25">
      <c r="A4" s="19">
        <v>4</v>
      </c>
      <c r="B4" s="35" t="str">
        <f>G!B6</f>
        <v>Andrei Vasilevskiy</v>
      </c>
      <c r="C4" s="37">
        <f>G!M6</f>
        <v>3825</v>
      </c>
      <c r="D4" s="2" t="str">
        <f>D!B6</f>
        <v>Brent Burns</v>
      </c>
      <c r="E4" s="24">
        <f>D!U6</f>
        <v>16.908838404783111</v>
      </c>
      <c r="F4" s="2" t="str">
        <f>'C'!B6</f>
        <v>Ryan Getzlaf</v>
      </c>
      <c r="G4" s="24">
        <f>'C'!U6</f>
        <v>16.828188047903836</v>
      </c>
      <c r="H4" s="2" t="str">
        <f>'R'!B6</f>
        <v>Phil Kessel</v>
      </c>
      <c r="I4" s="24">
        <f>'R'!U6</f>
        <v>16.576012161374042</v>
      </c>
      <c r="J4" s="2" t="str">
        <f>L!B6</f>
        <v>Alex Ovechkin</v>
      </c>
      <c r="K4" s="27">
        <f>L!U6</f>
        <v>16.079289225660645</v>
      </c>
    </row>
    <row r="5" spans="1:11" ht="15.75" thickBot="1" x14ac:dyDescent="0.3">
      <c r="A5" s="20">
        <v>5</v>
      </c>
      <c r="B5" s="36" t="str">
        <f>G!B7</f>
        <v>Cam Talbot</v>
      </c>
      <c r="C5" s="43">
        <f>G!M7</f>
        <v>3730</v>
      </c>
      <c r="D5" s="2" t="str">
        <f>D!B7</f>
        <v>P.K. Subban</v>
      </c>
      <c r="E5" s="24">
        <f>D!U7</f>
        <v>16.400528250449518</v>
      </c>
      <c r="F5" s="2" t="str">
        <f>'C'!B7</f>
        <v>Anze Kopitar</v>
      </c>
      <c r="G5" s="24">
        <f>'C'!U7</f>
        <v>16.584656497185655</v>
      </c>
      <c r="H5" s="2" t="str">
        <f>'R'!B7</f>
        <v>Jakub Voracek</v>
      </c>
      <c r="I5" s="24">
        <f>'R'!U7</f>
        <v>15.988027991650743</v>
      </c>
      <c r="J5" s="2" t="str">
        <f>L!B7</f>
        <v>Jamie Benn</v>
      </c>
      <c r="K5" s="27">
        <f>L!U7</f>
        <v>15.934715516233835</v>
      </c>
    </row>
    <row r="6" spans="1:11" x14ac:dyDescent="0.25">
      <c r="A6" s="18">
        <v>6</v>
      </c>
      <c r="B6" s="34" t="str">
        <f>G!B8</f>
        <v>Jonathan Quick</v>
      </c>
      <c r="C6" s="37">
        <f>G!M8</f>
        <v>3677</v>
      </c>
      <c r="D6" s="21" t="str">
        <f>D!B8</f>
        <v>Dustin Byfuglien</v>
      </c>
      <c r="E6" s="23">
        <f>D!U8</f>
        <v>16.325835917750052</v>
      </c>
      <c r="F6" s="21" t="str">
        <f>'C'!B8</f>
        <v>Steven Stamkos</v>
      </c>
      <c r="G6" s="23">
        <f>'C'!U8</f>
        <v>16.430062190425346</v>
      </c>
      <c r="H6" s="21" t="str">
        <f>'R'!B8</f>
        <v>Mikko Rantanen</v>
      </c>
      <c r="I6" s="23">
        <f>'R'!U8</f>
        <v>15.938000135772269</v>
      </c>
      <c r="J6" s="21" t="str">
        <f>L!B8</f>
        <v>Johnny Gaudreau</v>
      </c>
      <c r="K6" s="26">
        <f>L!U8</f>
        <v>15.805433019497901</v>
      </c>
    </row>
    <row r="7" spans="1:11" x14ac:dyDescent="0.25">
      <c r="A7" s="19">
        <v>7</v>
      </c>
      <c r="B7" s="35" t="str">
        <f>G!B9</f>
        <v>Henrik Lundqvist</v>
      </c>
      <c r="C7" s="37">
        <f>G!M9</f>
        <v>3503</v>
      </c>
      <c r="D7" s="2" t="str">
        <f>D!B9</f>
        <v>Drew Doughty</v>
      </c>
      <c r="E7" s="24">
        <f>D!U9</f>
        <v>16.100918920750498</v>
      </c>
      <c r="F7" s="2" t="str">
        <f>'C'!B9</f>
        <v>Sidney Crosby</v>
      </c>
      <c r="G7" s="24">
        <f>'C'!U9</f>
        <v>16.000500802728368</v>
      </c>
      <c r="H7" s="2" t="str">
        <f>'R'!B9</f>
        <v>David Pastrnak</v>
      </c>
      <c r="I7" s="24">
        <f>'R'!U9</f>
        <v>15.376610677966255</v>
      </c>
      <c r="J7" s="2" t="str">
        <f>L!B9</f>
        <v>Artemi Panarin</v>
      </c>
      <c r="K7" s="27">
        <f>L!U9</f>
        <v>15.574510498132206</v>
      </c>
    </row>
    <row r="8" spans="1:11" x14ac:dyDescent="0.25">
      <c r="A8" s="19">
        <v>8</v>
      </c>
      <c r="B8" s="35" t="str">
        <f>G!B10</f>
        <v>Pekka Rinne</v>
      </c>
      <c r="C8" s="37">
        <f>G!M10</f>
        <v>3475</v>
      </c>
      <c r="D8" s="2" t="str">
        <f>D!B10</f>
        <v>John Klingberg</v>
      </c>
      <c r="E8" s="24">
        <f>D!U10</f>
        <v>16.051706260617316</v>
      </c>
      <c r="F8" s="2" t="str">
        <f>'C'!B10</f>
        <v>Evgeny Kuznetsov</v>
      </c>
      <c r="G8" s="24">
        <f>'C'!U10</f>
        <v>15.588968653398915</v>
      </c>
      <c r="H8" s="2" t="str">
        <f>'R'!B10</f>
        <v>Reilly Smith</v>
      </c>
      <c r="I8" s="24">
        <f>'R'!U10</f>
        <v>14.963735950020746</v>
      </c>
      <c r="J8" s="2" t="str">
        <f>L!B10</f>
        <v>Filip Forsberg</v>
      </c>
      <c r="K8" s="27">
        <f>L!U10</f>
        <v>15.481846952274974</v>
      </c>
    </row>
    <row r="9" spans="1:11" x14ac:dyDescent="0.25">
      <c r="A9" s="19">
        <v>9</v>
      </c>
      <c r="B9" s="35" t="str">
        <f>G!B11</f>
        <v>Devan Dubnyk</v>
      </c>
      <c r="C9" s="37">
        <f>G!M11</f>
        <v>3450</v>
      </c>
      <c r="D9" s="2" t="str">
        <f>D!B11</f>
        <v>Shayne Gostisbehere</v>
      </c>
      <c r="E9" s="24">
        <f>D!U11</f>
        <v>15.98818485960156</v>
      </c>
      <c r="F9" s="2" t="str">
        <f>'C'!B11</f>
        <v>John Tavares</v>
      </c>
      <c r="G9" s="24">
        <f>'C'!U11</f>
        <v>15.380740015246163</v>
      </c>
      <c r="H9" s="2" t="str">
        <f>'R'!B11</f>
        <v>Leon Draisaitl</v>
      </c>
      <c r="I9" s="24">
        <f>'R'!U11</f>
        <v>14.92591340832243</v>
      </c>
      <c r="J9" s="2" t="str">
        <f>L!B11</f>
        <v>David Perron</v>
      </c>
      <c r="K9" s="27">
        <f>L!U11</f>
        <v>15.396400679213542</v>
      </c>
    </row>
    <row r="10" spans="1:11" ht="15.75" thickBot="1" x14ac:dyDescent="0.3">
      <c r="A10" s="20">
        <v>10</v>
      </c>
      <c r="B10" s="36" t="str">
        <f>G!B12</f>
        <v>John Gibson</v>
      </c>
      <c r="C10" s="43">
        <f>G!M12</f>
        <v>3428</v>
      </c>
      <c r="D10" s="2" t="str">
        <f>D!B12</f>
        <v>Tyson Barrie</v>
      </c>
      <c r="E10" s="24">
        <f>D!U12</f>
        <v>15.963159700797357</v>
      </c>
      <c r="F10" s="2" t="str">
        <f>'C'!B12</f>
        <v>Patrice Bergeron</v>
      </c>
      <c r="G10" s="24">
        <f>'C'!U12</f>
        <v>15.379293684952859</v>
      </c>
      <c r="H10" s="2" t="str">
        <f>'R'!B12</f>
        <v>Alexander Radulov</v>
      </c>
      <c r="I10" s="24">
        <f>'R'!U12</f>
        <v>14.924303379854145</v>
      </c>
      <c r="J10" s="2" t="str">
        <f>L!B12</f>
        <v>Jaden Schwartz</v>
      </c>
      <c r="K10" s="27">
        <f>L!U12</f>
        <v>15.234410316679316</v>
      </c>
    </row>
    <row r="11" spans="1:11" x14ac:dyDescent="0.25">
      <c r="A11" s="18">
        <v>11</v>
      </c>
      <c r="B11" s="34" t="str">
        <f>G!B13</f>
        <v>Martin Jones</v>
      </c>
      <c r="C11" s="37">
        <f>G!M13</f>
        <v>3416</v>
      </c>
      <c r="D11" s="21" t="str">
        <f>D!B13</f>
        <v>Seth Jones</v>
      </c>
      <c r="E11" s="23">
        <f>D!U13</f>
        <v>15.856192240403347</v>
      </c>
      <c r="F11" s="21" t="str">
        <f>'C'!B13</f>
        <v>Mark Scheifele</v>
      </c>
      <c r="G11" s="23">
        <f>'C'!U13</f>
        <v>15.269051633993536</v>
      </c>
      <c r="H11" s="21" t="str">
        <f>'R'!B13</f>
        <v>Patrick Kane</v>
      </c>
      <c r="I11" s="23">
        <f>'R'!U13</f>
        <v>14.663592224284479</v>
      </c>
      <c r="J11" s="21" t="str">
        <f>L!B13</f>
        <v>Rickard Rakell</v>
      </c>
      <c r="K11" s="26">
        <f>L!U13</f>
        <v>14.24327051939531</v>
      </c>
    </row>
    <row r="12" spans="1:11" x14ac:dyDescent="0.25">
      <c r="A12" s="19">
        <v>12</v>
      </c>
      <c r="B12" s="35" t="str">
        <f>G!B14</f>
        <v>Jacob Markstrom</v>
      </c>
      <c r="C12" s="37">
        <f>G!M14</f>
        <v>3414</v>
      </c>
      <c r="D12" s="2" t="str">
        <f>D!B14</f>
        <v>Ryan Ellis</v>
      </c>
      <c r="E12" s="24">
        <f>D!U14</f>
        <v>15.680188490415869</v>
      </c>
      <c r="F12" s="2" t="str">
        <f>'C'!B14</f>
        <v>Mathew Barzal</v>
      </c>
      <c r="G12" s="24">
        <f>'C'!U14</f>
        <v>15.267317293571235</v>
      </c>
      <c r="H12" s="2" t="str">
        <f>'R'!B14</f>
        <v>Mikael Granlund</v>
      </c>
      <c r="I12" s="24">
        <f>'R'!U14</f>
        <v>14.488672325993335</v>
      </c>
      <c r="J12" s="2" t="str">
        <f>L!B14</f>
        <v>Gabriel Landeskog</v>
      </c>
      <c r="K12" s="27">
        <f>L!U14</f>
        <v>13.92291677813774</v>
      </c>
    </row>
    <row r="13" spans="1:11" x14ac:dyDescent="0.25">
      <c r="A13" s="19">
        <v>13</v>
      </c>
      <c r="B13" s="35" t="str">
        <f>G!B15</f>
        <v>Jimmy Howard</v>
      </c>
      <c r="C13" s="37">
        <f>G!M15</f>
        <v>3368</v>
      </c>
      <c r="D13" s="2" t="str">
        <f>D!B15</f>
        <v>Torey Krug</v>
      </c>
      <c r="E13" s="24">
        <f>D!U15</f>
        <v>15.656963694093591</v>
      </c>
      <c r="F13" s="2" t="str">
        <f>'C'!B15</f>
        <v>Aleksander Barkov</v>
      </c>
      <c r="G13" s="24">
        <f>'C'!U15</f>
        <v>15.242734230539927</v>
      </c>
      <c r="H13" s="2" t="str">
        <f>'R'!B15</f>
        <v>Brock Boeser</v>
      </c>
      <c r="I13" s="24">
        <f>'R'!U15</f>
        <v>14.126891524575198</v>
      </c>
      <c r="J13" s="2" t="str">
        <f>L!B15</f>
        <v>Jonathan Huberdeau</v>
      </c>
      <c r="K13" s="27">
        <f>L!U15</f>
        <v>13.883120540430193</v>
      </c>
    </row>
    <row r="14" spans="1:11" x14ac:dyDescent="0.25">
      <c r="A14" s="19">
        <v>14</v>
      </c>
      <c r="B14" s="35" t="str">
        <f>G!B16</f>
        <v>Jake Allen</v>
      </c>
      <c r="C14" s="37">
        <f>G!M16</f>
        <v>3317</v>
      </c>
      <c r="D14" s="2" t="str">
        <f>D!B16</f>
        <v>Roman Josi</v>
      </c>
      <c r="E14" s="24">
        <f>D!U16</f>
        <v>15.549875180969945</v>
      </c>
      <c r="F14" s="2" t="str">
        <f>'C'!B16</f>
        <v>Auston Matthews</v>
      </c>
      <c r="G14" s="24">
        <f>'C'!U16</f>
        <v>15.140008415405354</v>
      </c>
      <c r="H14" s="2" t="str">
        <f>'R'!B16</f>
        <v>Mitchell Marner</v>
      </c>
      <c r="I14" s="24">
        <f>'R'!U16</f>
        <v>14.0266044097731</v>
      </c>
      <c r="J14" s="2" t="str">
        <f>L!B16</f>
        <v>Sebastian Aho</v>
      </c>
      <c r="K14" s="27">
        <f>L!U16</f>
        <v>13.73633354211395</v>
      </c>
    </row>
    <row r="15" spans="1:11" ht="15.75" thickBot="1" x14ac:dyDescent="0.3">
      <c r="A15" s="20">
        <v>15</v>
      </c>
      <c r="B15" s="36" t="str">
        <f>G!B17</f>
        <v>Craig Anderson</v>
      </c>
      <c r="C15" s="43">
        <f>G!M17</f>
        <v>3251</v>
      </c>
      <c r="D15" s="2" t="str">
        <f>D!B17</f>
        <v>Alex Pietrangelo</v>
      </c>
      <c r="E15" s="24">
        <f>D!U17</f>
        <v>15.426635042799706</v>
      </c>
      <c r="F15" s="2" t="str">
        <f>'C'!B17</f>
        <v>Vincent Trocheck</v>
      </c>
      <c r="G15" s="24">
        <f>'C'!U17</f>
        <v>15.098284029248809</v>
      </c>
      <c r="H15" s="2" t="str">
        <f>'R'!B17</f>
        <v>Evgenii Dadonov</v>
      </c>
      <c r="I15" s="24">
        <f>'R'!U17</f>
        <v>13.991347043700296</v>
      </c>
      <c r="J15" s="2" t="str">
        <f>L!B17</f>
        <v>Jason Zucker</v>
      </c>
      <c r="K15" s="27">
        <f>L!U17</f>
        <v>13.562199199624251</v>
      </c>
    </row>
    <row r="16" spans="1:11" x14ac:dyDescent="0.25">
      <c r="A16" s="18">
        <v>16</v>
      </c>
      <c r="B16" s="34" t="str">
        <f>G!B18</f>
        <v>Mike Smith</v>
      </c>
      <c r="C16" s="37">
        <f>G!M18</f>
        <v>3191</v>
      </c>
      <c r="D16" s="21" t="str">
        <f>D!B18</f>
        <v>Kris Letang</v>
      </c>
      <c r="E16" s="23">
        <f>D!U18</f>
        <v>15.422749594409048</v>
      </c>
      <c r="F16" s="21" t="str">
        <f>'C'!B18</f>
        <v>Tyler Seguin</v>
      </c>
      <c r="G16" s="23">
        <f>'C'!U18</f>
        <v>14.924666469020517</v>
      </c>
      <c r="H16" s="21" t="str">
        <f>'R'!B18</f>
        <v>Joe Pavelski</v>
      </c>
      <c r="I16" s="23">
        <f>'R'!U18</f>
        <v>13.895244383647119</v>
      </c>
      <c r="J16" s="21" t="str">
        <f>L!B18</f>
        <v>Evander Kane</v>
      </c>
      <c r="K16" s="26">
        <f>L!U18</f>
        <v>13.200576637860628</v>
      </c>
    </row>
    <row r="17" spans="1:11" x14ac:dyDescent="0.25">
      <c r="A17" s="19">
        <v>17</v>
      </c>
      <c r="B17" s="35" t="str">
        <f>G!B19</f>
        <v>Tuukka Rask</v>
      </c>
      <c r="C17" s="37">
        <f>G!M19</f>
        <v>3173</v>
      </c>
      <c r="D17" s="2" t="str">
        <f>D!B19</f>
        <v>Shea Weber</v>
      </c>
      <c r="E17" s="24">
        <f>D!U19</f>
        <v>15.204404465012971</v>
      </c>
      <c r="F17" s="2" t="str">
        <f>'C'!B19</f>
        <v>Jack Eichel</v>
      </c>
      <c r="G17" s="24">
        <f>'C'!U19</f>
        <v>14.775343151767267</v>
      </c>
      <c r="H17" s="2" t="str">
        <f>'R'!B19</f>
        <v>Patrik Laine</v>
      </c>
      <c r="I17" s="24">
        <f>'R'!U19</f>
        <v>13.882681332877805</v>
      </c>
      <c r="J17" s="2" t="str">
        <f>L!B19</f>
        <v>Clayton Keller</v>
      </c>
      <c r="K17" s="27">
        <f>L!U19</f>
        <v>13.110876680382487</v>
      </c>
    </row>
    <row r="18" spans="1:11" ht="15" customHeight="1" x14ac:dyDescent="0.25">
      <c r="A18" s="19">
        <v>18</v>
      </c>
      <c r="B18" s="35" t="str">
        <f>G!B20</f>
        <v>Braden Holtby</v>
      </c>
      <c r="C18" s="37">
        <f>G!M20</f>
        <v>3068</v>
      </c>
      <c r="D18" s="2" t="str">
        <f>D!B20</f>
        <v>Keith Yandle</v>
      </c>
      <c r="E18" s="24">
        <f>D!U20</f>
        <v>15.093719694493526</v>
      </c>
      <c r="F18" s="2" t="str">
        <f>'C'!B20</f>
        <v>Sean Couturier</v>
      </c>
      <c r="G18" s="24">
        <f>'C'!U20</f>
        <v>14.681765066187285</v>
      </c>
      <c r="H18" s="2" t="str">
        <f>'R'!B20</f>
        <v>Viktor Arvidsson</v>
      </c>
      <c r="I18" s="24">
        <f>'R'!U20</f>
        <v>13.617875538675182</v>
      </c>
      <c r="J18" s="2" t="str">
        <f>L!B20</f>
        <v>Anders Lee</v>
      </c>
      <c r="K18" s="27">
        <f>L!U20</f>
        <v>13.036157563163645</v>
      </c>
    </row>
    <row r="19" spans="1:11" x14ac:dyDescent="0.25">
      <c r="A19" s="19">
        <v>19</v>
      </c>
      <c r="B19" s="35" t="str">
        <f>G!B21</f>
        <v>Jaroslav Halak</v>
      </c>
      <c r="C19" s="37">
        <f>G!M21</f>
        <v>3024</v>
      </c>
      <c r="D19" s="2" t="str">
        <f>D!B21</f>
        <v>Ryan Suter</v>
      </c>
      <c r="E19" s="24">
        <f>D!U21</f>
        <v>15.048279820110983</v>
      </c>
      <c r="F19" s="2" t="str">
        <f>'C'!B21</f>
        <v>Eric Staal</v>
      </c>
      <c r="G19" s="24">
        <f>'C'!U21</f>
        <v>14.562523300467166</v>
      </c>
      <c r="H19" s="2" t="str">
        <f>'R'!B21</f>
        <v>Vladimir Tarasenko</v>
      </c>
      <c r="I19" s="24">
        <f>'R'!U21</f>
        <v>13.585352414592403</v>
      </c>
      <c r="J19" s="2" t="str">
        <f>L!B21</f>
        <v>Matthew Tkachuk</v>
      </c>
      <c r="K19" s="27">
        <f>L!U21</f>
        <v>13.023236623182971</v>
      </c>
    </row>
    <row r="20" spans="1:11" ht="15.75" thickBot="1" x14ac:dyDescent="0.3">
      <c r="A20" s="20">
        <v>20</v>
      </c>
      <c r="B20" s="36" t="str">
        <f>G!B22</f>
        <v>Ben Bishop</v>
      </c>
      <c r="C20" s="43">
        <f>G!M22</f>
        <v>2887</v>
      </c>
      <c r="D20" s="2" t="str">
        <f>D!B22</f>
        <v>Morgan Rielly</v>
      </c>
      <c r="E20" s="24">
        <f>D!U22</f>
        <v>14.514242644059342</v>
      </c>
      <c r="F20" s="2" t="str">
        <f>'C'!B22</f>
        <v>Brayden Schenn</v>
      </c>
      <c r="G20" s="24">
        <f>'C'!U22</f>
        <v>14.161256897902138</v>
      </c>
      <c r="H20" s="2" t="str">
        <f>'R'!B22</f>
        <v>Patric Hornqvist</v>
      </c>
      <c r="I20" s="24">
        <f>'R'!U22</f>
        <v>13.12275573668844</v>
      </c>
      <c r="J20" s="2" t="str">
        <f>L!B22</f>
        <v>Kyle Connor</v>
      </c>
      <c r="K20" s="27">
        <f>L!U22</f>
        <v>12.588701558207848</v>
      </c>
    </row>
    <row r="21" spans="1:11" x14ac:dyDescent="0.25">
      <c r="A21" s="18">
        <v>21</v>
      </c>
      <c r="B21" s="34" t="str">
        <f>G!B23</f>
        <v>Semyon Varlamov</v>
      </c>
      <c r="C21" s="37">
        <f>G!M23</f>
        <v>2861</v>
      </c>
      <c r="D21" s="21" t="str">
        <f>D!B23</f>
        <v>Rasmus Ristolainen</v>
      </c>
      <c r="E21" s="23">
        <f>D!U23</f>
        <v>14.494122683329067</v>
      </c>
      <c r="F21" s="21" t="str">
        <f>'C'!B23</f>
        <v>Nicklas Backstrom</v>
      </c>
      <c r="G21" s="23">
        <f>'C'!U23</f>
        <v>14.058366027369132</v>
      </c>
      <c r="H21" s="21" t="str">
        <f>'R'!B23</f>
        <v>Kyle Palmieri</v>
      </c>
      <c r="I21" s="23">
        <f>'R'!U23</f>
        <v>13.046842054891501</v>
      </c>
      <c r="J21" s="21" t="str">
        <f>L!B23</f>
        <v>Nikolaj Ehlers</v>
      </c>
      <c r="K21" s="26">
        <f>L!U23</f>
        <v>12.506444530164284</v>
      </c>
    </row>
    <row r="22" spans="1:11" x14ac:dyDescent="0.25">
      <c r="A22" s="19">
        <v>22</v>
      </c>
      <c r="B22" s="35" t="str">
        <f>G!B24</f>
        <v>Carey Price</v>
      </c>
      <c r="C22" s="37">
        <f>G!M24</f>
        <v>2855</v>
      </c>
      <c r="D22" s="2" t="str">
        <f>D!B24</f>
        <v>Matt Dumba</v>
      </c>
      <c r="E22" s="24">
        <f>D!U24</f>
        <v>14.419827692330742</v>
      </c>
      <c r="F22" s="2" t="str">
        <f>'C'!B24</f>
        <v>Sean Monahan</v>
      </c>
      <c r="G22" s="24">
        <f>'C'!U24</f>
        <v>13.547740574509325</v>
      </c>
      <c r="H22" s="2" t="str">
        <f>'R'!B24</f>
        <v>Teuvo Teravainen</v>
      </c>
      <c r="I22" s="24">
        <f>'R'!U24</f>
        <v>12.951473191818071</v>
      </c>
      <c r="J22" s="2" t="str">
        <f>L!B24</f>
        <v>Thomas Vanek</v>
      </c>
      <c r="K22" s="27">
        <f>L!U24</f>
        <v>12.213002418177508</v>
      </c>
    </row>
    <row r="23" spans="1:11" x14ac:dyDescent="0.25">
      <c r="A23" s="19">
        <v>23</v>
      </c>
      <c r="B23" s="35" t="str">
        <f>G!B25</f>
        <v>Robin Lehner</v>
      </c>
      <c r="C23" s="37">
        <f>G!M25</f>
        <v>2852</v>
      </c>
      <c r="D23" s="2" t="str">
        <f>D!B25</f>
        <v>Jared Spurgeon</v>
      </c>
      <c r="E23" s="24">
        <f>D!U25</f>
        <v>14.348454390395599</v>
      </c>
      <c r="F23" s="2" t="str">
        <f>'C'!B25</f>
        <v>Dylan Larkin</v>
      </c>
      <c r="G23" s="24">
        <f>'C'!U25</f>
        <v>13.506570642961453</v>
      </c>
      <c r="H23" s="2" t="str">
        <f>'R'!B25</f>
        <v>Corey Perry</v>
      </c>
      <c r="I23" s="24">
        <f>'R'!U25</f>
        <v>12.821537596484081</v>
      </c>
      <c r="J23" s="2" t="str">
        <f>L!B25</f>
        <v>Mike Hoffman</v>
      </c>
      <c r="K23" s="27">
        <f>L!U25</f>
        <v>12.163819681281446</v>
      </c>
    </row>
    <row r="24" spans="1:11" x14ac:dyDescent="0.25">
      <c r="A24" s="19">
        <v>24</v>
      </c>
      <c r="B24" s="35" t="str">
        <f>G!B26</f>
        <v>Matt Murray</v>
      </c>
      <c r="C24" s="37">
        <f>G!M26</f>
        <v>2733</v>
      </c>
      <c r="D24" s="2" t="str">
        <f>D!B26</f>
        <v>Jake Muzzin</v>
      </c>
      <c r="E24" s="24">
        <f>D!U26</f>
        <v>14.312390366373187</v>
      </c>
      <c r="F24" s="2" t="str">
        <f>'C'!B26</f>
        <v>Brayden Point</v>
      </c>
      <c r="G24" s="24">
        <f>'C'!U26</f>
        <v>13.39131667486234</v>
      </c>
      <c r="H24" s="2" t="str">
        <f>'R'!B26</f>
        <v>J.T. Miller</v>
      </c>
      <c r="I24" s="24">
        <f>'R'!U26</f>
        <v>12.791487767706034</v>
      </c>
      <c r="J24" s="2" t="str">
        <f>L!B26</f>
        <v>Chris Kreider</v>
      </c>
      <c r="K24" s="27">
        <f>L!U26</f>
        <v>12.082009584732859</v>
      </c>
    </row>
    <row r="25" spans="1:11" ht="15.75" thickBot="1" x14ac:dyDescent="0.3">
      <c r="A25" s="20">
        <v>25</v>
      </c>
      <c r="B25" s="36" t="str">
        <f>G!B27</f>
        <v>Marc-Andre Fleury</v>
      </c>
      <c r="C25" s="43">
        <f>G!M27</f>
        <v>2673</v>
      </c>
      <c r="D25" s="2" t="str">
        <f>D!B27</f>
        <v>Jake Gardiner</v>
      </c>
      <c r="E25" s="24">
        <f>D!U27</f>
        <v>14.123003753764687</v>
      </c>
      <c r="F25" s="2" t="str">
        <f>'C'!B27</f>
        <v>Ryan Nugent-Hopkins</v>
      </c>
      <c r="G25" s="24">
        <f>'C'!U27</f>
        <v>13.119678079843684</v>
      </c>
      <c r="H25" s="2" t="str">
        <f>'R'!B27</f>
        <v>Mats Zuccarello</v>
      </c>
      <c r="I25" s="24">
        <f>'R'!U27</f>
        <v>12.691944757751966</v>
      </c>
      <c r="J25" s="2" t="str">
        <f>L!B27</f>
        <v>James van Riemsdyk</v>
      </c>
      <c r="K25" s="27">
        <f>L!U27</f>
        <v>11.823916258880272</v>
      </c>
    </row>
    <row r="26" spans="1:11" x14ac:dyDescent="0.25">
      <c r="A26" s="18">
        <v>26</v>
      </c>
      <c r="B26" s="34" t="str">
        <f>G!B28</f>
        <v>Antti Raanta</v>
      </c>
      <c r="C26" s="37">
        <f>G!M28</f>
        <v>2599</v>
      </c>
      <c r="D26" s="21" t="str">
        <f>D!B28</f>
        <v>Mark Giordano</v>
      </c>
      <c r="E26" s="23">
        <f>D!U28</f>
        <v>13.840562444924064</v>
      </c>
      <c r="F26" s="21" t="str">
        <f>'C'!B28</f>
        <v>Logan Couture</v>
      </c>
      <c r="G26" s="23">
        <f>'C'!U28</f>
        <v>13.070328684589695</v>
      </c>
      <c r="H26" s="21" t="str">
        <f>'R'!B28</f>
        <v>William Nylander</v>
      </c>
      <c r="I26" s="23">
        <f>'R'!U28</f>
        <v>12.64714014312753</v>
      </c>
      <c r="J26" s="21" t="str">
        <f>L!B28</f>
        <v>Tomas Hertl</v>
      </c>
      <c r="K26" s="26">
        <f>L!U28</f>
        <v>11.797583652000414</v>
      </c>
    </row>
    <row r="27" spans="1:11" x14ac:dyDescent="0.25">
      <c r="A27" s="19">
        <v>27</v>
      </c>
      <c r="B27" s="35" t="str">
        <f>G!B29</f>
        <v>Brian Elliott</v>
      </c>
      <c r="C27" s="37">
        <f>G!M29</f>
        <v>2522</v>
      </c>
      <c r="D27" s="2" t="str">
        <f>D!B29</f>
        <v>Erik Johnson</v>
      </c>
      <c r="E27" s="24">
        <f>D!U29</f>
        <v>13.755000818253919</v>
      </c>
      <c r="F27" s="2" t="str">
        <f>'C'!B29</f>
        <v>Jeff Carter</v>
      </c>
      <c r="G27" s="24">
        <f>'C'!U29</f>
        <v>13.024274713321535</v>
      </c>
      <c r="H27" s="2" t="str">
        <f>'R'!B29</f>
        <v>Cam Atkinson</v>
      </c>
      <c r="I27" s="24">
        <f>'R'!U29</f>
        <v>12.623246996315821</v>
      </c>
      <c r="J27" s="2" t="str">
        <f>L!B29</f>
        <v>Ondrej Palat</v>
      </c>
      <c r="K27" s="27">
        <f>L!U29</f>
        <v>11.740246498649835</v>
      </c>
    </row>
    <row r="28" spans="1:11" x14ac:dyDescent="0.25">
      <c r="A28" s="19">
        <v>28</v>
      </c>
      <c r="B28" s="35" t="str">
        <f>G!B30</f>
        <v>Scott Darling</v>
      </c>
      <c r="C28" s="37">
        <f>G!M30</f>
        <v>2475</v>
      </c>
      <c r="D28" s="2" t="str">
        <f>D!B30</f>
        <v>Charlie McAvoy</v>
      </c>
      <c r="E28" s="24">
        <f>D!U30</f>
        <v>13.622209054800781</v>
      </c>
      <c r="F28" s="2" t="str">
        <f>'C'!B30</f>
        <v>Ryan Johansen</v>
      </c>
      <c r="G28" s="24">
        <f>'C'!U30</f>
        <v>12.657624626682907</v>
      </c>
      <c r="H28" s="2" t="str">
        <f>'R'!B30</f>
        <v>Jordan Eberle</v>
      </c>
      <c r="I28" s="24">
        <f>'R'!U30</f>
        <v>12.516148592013081</v>
      </c>
      <c r="J28" s="2" t="str">
        <f>L!B30</f>
        <v>Patrick Maroon</v>
      </c>
      <c r="K28" s="27">
        <f>L!U30</f>
        <v>11.679396231507301</v>
      </c>
    </row>
    <row r="29" spans="1:11" x14ac:dyDescent="0.25">
      <c r="A29" s="19">
        <v>29</v>
      </c>
      <c r="B29" s="35" t="str">
        <f>G!B31</f>
        <v>Cam Ward</v>
      </c>
      <c r="C29" s="37">
        <f>G!M31</f>
        <v>2459</v>
      </c>
      <c r="D29" s="2" t="str">
        <f>D!B31</f>
        <v>Dougie Hamilton</v>
      </c>
      <c r="E29" s="24">
        <f>D!U31</f>
        <v>13.550068166686017</v>
      </c>
      <c r="F29" s="2" t="str">
        <f>'C'!B31</f>
        <v>Ryan O'Reilly</v>
      </c>
      <c r="G29" s="24">
        <f>'C'!U31</f>
        <v>12.608659232360381</v>
      </c>
      <c r="H29" s="2" t="str">
        <f>'R'!B31</f>
        <v>Wayne Simmonds</v>
      </c>
      <c r="I29" s="24">
        <f>'R'!U31</f>
        <v>12.356298518134192</v>
      </c>
      <c r="J29" s="2" t="str">
        <f>L!B31</f>
        <v>Anthony Mantha</v>
      </c>
      <c r="K29" s="27">
        <f>L!U31</f>
        <v>11.572569724146463</v>
      </c>
    </row>
    <row r="30" spans="1:11" ht="15.75" thickBot="1" x14ac:dyDescent="0.3">
      <c r="A30" s="20">
        <v>30</v>
      </c>
      <c r="B30" s="36" t="str">
        <f>G!B32</f>
        <v>James Reimer</v>
      </c>
      <c r="C30" s="43">
        <f>G!M32</f>
        <v>2411</v>
      </c>
      <c r="D30" s="2" t="str">
        <f>D!B32</f>
        <v>Aaron Ekblad</v>
      </c>
      <c r="E30" s="24">
        <f>D!U32</f>
        <v>13.503087885845028</v>
      </c>
      <c r="F30" s="2" t="str">
        <f>'C'!B32</f>
        <v>Jonathan Toews</v>
      </c>
      <c r="G30" s="24">
        <f>'C'!U32</f>
        <v>12.563721251555394</v>
      </c>
      <c r="H30" s="2" t="str">
        <f>'R'!B32</f>
        <v>T.J. Oshie</v>
      </c>
      <c r="I30" s="24">
        <f>'R'!U32</f>
        <v>12.323155477431248</v>
      </c>
      <c r="J30" s="2" t="str">
        <f>L!B32</f>
        <v>Max Pacioretty</v>
      </c>
      <c r="K30" s="27">
        <f>L!U32</f>
        <v>11.538987702608946</v>
      </c>
    </row>
    <row r="31" spans="1:11" x14ac:dyDescent="0.25">
      <c r="A31" s="18">
        <v>31</v>
      </c>
      <c r="B31" s="34" t="str">
        <f>G!B33</f>
        <v>Cory Schneider</v>
      </c>
      <c r="C31" s="37">
        <f>G!M33</f>
        <v>2332</v>
      </c>
      <c r="D31" s="21" t="str">
        <f>D!B33</f>
        <v>Kevin Shattenkirk</v>
      </c>
      <c r="E31" s="23">
        <f>D!U33</f>
        <v>13.484326531972773</v>
      </c>
      <c r="F31" s="21" t="str">
        <f>'C'!B33</f>
        <v>Matt Duchene</v>
      </c>
      <c r="G31" s="23">
        <f>'C'!U33</f>
        <v>12.113484509043936</v>
      </c>
      <c r="H31" s="21" t="str">
        <f>'R'!B33</f>
        <v>Brendan Gallagher</v>
      </c>
      <c r="I31" s="23">
        <f>'R'!U33</f>
        <v>12.156371449685576</v>
      </c>
      <c r="J31" s="21" t="str">
        <f>L!B33</f>
        <v>Jeff Skinner</v>
      </c>
      <c r="K31" s="26">
        <f>L!U33</f>
        <v>11.537985877002011</v>
      </c>
    </row>
    <row r="32" spans="1:11" x14ac:dyDescent="0.25">
      <c r="A32" s="19">
        <v>32</v>
      </c>
      <c r="B32" s="35" t="str">
        <f>G!B34</f>
        <v>Keith Kinkaid</v>
      </c>
      <c r="C32" s="37">
        <f>G!M34</f>
        <v>2298</v>
      </c>
      <c r="D32" s="2" t="str">
        <f>D!B34</f>
        <v>Ryan McDonagh</v>
      </c>
      <c r="E32" s="24">
        <f>D!U34</f>
        <v>13.475159120708792</v>
      </c>
      <c r="F32" s="2" t="str">
        <f>'C'!B34</f>
        <v>Nazem Kadri</v>
      </c>
      <c r="G32" s="24">
        <f>'C'!U34</f>
        <v>12.016047410774995</v>
      </c>
      <c r="H32" s="2" t="str">
        <f>'R'!B34</f>
        <v>David Backes</v>
      </c>
      <c r="I32" s="24">
        <f>'R'!U34</f>
        <v>12.062742768636463</v>
      </c>
      <c r="J32" s="2" t="str">
        <f>L!B34</f>
        <v>Jake Guentzel</v>
      </c>
      <c r="K32" s="27">
        <f>L!U34</f>
        <v>11.434911586267338</v>
      </c>
    </row>
    <row r="33" spans="1:11" x14ac:dyDescent="0.25">
      <c r="A33" s="19">
        <v>33</v>
      </c>
      <c r="B33" s="35" t="str">
        <f>G!B35</f>
        <v>Petr Mrazek</v>
      </c>
      <c r="C33" s="37">
        <f>G!M35</f>
        <v>2097</v>
      </c>
      <c r="D33" s="2" t="str">
        <f>D!B35</f>
        <v>Ivan Provorov</v>
      </c>
      <c r="E33" s="24">
        <f>D!U35</f>
        <v>13.400030832601294</v>
      </c>
      <c r="F33" s="2" t="str">
        <f>'C'!B35</f>
        <v>Derek Stepan</v>
      </c>
      <c r="G33" s="24">
        <f>'C'!U35</f>
        <v>12.011466975108268</v>
      </c>
      <c r="H33" s="2" t="str">
        <f>'R'!B35</f>
        <v>Tyler Johnson</v>
      </c>
      <c r="I33" s="24">
        <f>'R'!U35</f>
        <v>11.844306676750799</v>
      </c>
      <c r="J33" s="2" t="str">
        <f>L!B35</f>
        <v>Alex Killorn</v>
      </c>
      <c r="K33" s="27">
        <f>L!U35</f>
        <v>11.416135207905072</v>
      </c>
    </row>
    <row r="34" spans="1:11" x14ac:dyDescent="0.25">
      <c r="A34" s="19">
        <v>34</v>
      </c>
      <c r="B34" s="35" t="str">
        <f>G!B36</f>
        <v>Jonathan Bernier</v>
      </c>
      <c r="C34" s="37">
        <f>G!M36</f>
        <v>2001</v>
      </c>
      <c r="D34" s="2" t="str">
        <f>D!B36</f>
        <v>Oliver Ekman-Larsson</v>
      </c>
      <c r="E34" s="24">
        <f>D!U36</f>
        <v>13.397595231702805</v>
      </c>
      <c r="F34" s="2" t="str">
        <f>'C'!B36</f>
        <v>Nick Schmaltz</v>
      </c>
      <c r="G34" s="24">
        <f>'C'!U36</f>
        <v>11.924020546779253</v>
      </c>
      <c r="H34" s="2" t="str">
        <f>'R'!B36</f>
        <v>Alexander Steen</v>
      </c>
      <c r="I34" s="24">
        <f>'R'!U36</f>
        <v>11.666342236733819</v>
      </c>
      <c r="J34" s="2" t="str">
        <f>L!B36</f>
        <v>Vladislav Namestnikov</v>
      </c>
      <c r="K34" s="27">
        <f>L!U36</f>
        <v>11.353914614749838</v>
      </c>
    </row>
    <row r="35" spans="1:11" ht="15.75" thickBot="1" x14ac:dyDescent="0.3">
      <c r="A35" s="20">
        <v>35</v>
      </c>
      <c r="B35" s="36" t="str">
        <f>G!B37</f>
        <v>Roberto Luongo</v>
      </c>
      <c r="C35" s="43">
        <f>G!M37</f>
        <v>1966</v>
      </c>
      <c r="D35" s="2" t="str">
        <f>D!B37</f>
        <v>Colin Miller</v>
      </c>
      <c r="E35" s="24">
        <f>D!U37</f>
        <v>13.238109676442317</v>
      </c>
      <c r="F35" s="2" t="str">
        <f>'C'!B37</f>
        <v>Mika Zibanejad</v>
      </c>
      <c r="G35" s="24">
        <f>'C'!U37</f>
        <v>11.867325666843843</v>
      </c>
      <c r="H35" s="2" t="str">
        <f>'R'!B37</f>
        <v>James Neal</v>
      </c>
      <c r="I35" s="24">
        <f>'R'!U37</f>
        <v>11.61645156841341</v>
      </c>
      <c r="J35" s="2" t="str">
        <f>L!B37</f>
        <v>Jake DeBrusk</v>
      </c>
      <c r="K35" s="27">
        <f>L!U37</f>
        <v>11.329399211072786</v>
      </c>
    </row>
    <row r="36" spans="1:11" x14ac:dyDescent="0.25">
      <c r="A36" s="18">
        <v>36</v>
      </c>
      <c r="B36" s="34" t="str">
        <f>G!B38</f>
        <v>Kari Lehtonen</v>
      </c>
      <c r="C36" s="37">
        <f>G!M38</f>
        <v>1944</v>
      </c>
      <c r="D36" s="21" t="str">
        <f>D!B38</f>
        <v>Jacob Trouba</v>
      </c>
      <c r="E36" s="23">
        <f>D!U38</f>
        <v>13.191801119398624</v>
      </c>
      <c r="F36" s="21" t="str">
        <f>'C'!B38</f>
        <v>Bo Horvat</v>
      </c>
      <c r="G36" s="23">
        <f>'C'!U38</f>
        <v>11.852158679660528</v>
      </c>
      <c r="H36" s="21" t="str">
        <f>'R'!B38</f>
        <v>Travis Konecny</v>
      </c>
      <c r="I36" s="23">
        <f>'R'!U38</f>
        <v>11.422080360280965</v>
      </c>
      <c r="J36" s="21" t="str">
        <f>L!B38</f>
        <v>Alex Galchenyuk</v>
      </c>
      <c r="K36" s="26">
        <f>L!U38</f>
        <v>11.28163589675129</v>
      </c>
    </row>
    <row r="37" spans="1:11" x14ac:dyDescent="0.25">
      <c r="A37" s="19">
        <v>37</v>
      </c>
      <c r="B37" s="35" t="str">
        <f>G!B39</f>
        <v>Philipp Grubauer</v>
      </c>
      <c r="C37" s="37">
        <f>G!M39</f>
        <v>1865</v>
      </c>
      <c r="D37" s="2" t="str">
        <f>D!B39</f>
        <v>Cam Fowler</v>
      </c>
      <c r="E37" s="24">
        <f>D!U39</f>
        <v>13.048629517581524</v>
      </c>
      <c r="F37" s="2" t="str">
        <f>'C'!B39</f>
        <v>Henrik Zetterberg</v>
      </c>
      <c r="G37" s="24">
        <f>'C'!U39</f>
        <v>11.602185937436824</v>
      </c>
      <c r="H37" s="2" t="str">
        <f>'R'!B39</f>
        <v>Sam Reinhart</v>
      </c>
      <c r="I37" s="24">
        <f>'R'!U39</f>
        <v>11.313168204982814</v>
      </c>
      <c r="J37" s="2" t="str">
        <f>L!B39</f>
        <v>Max Domi</v>
      </c>
      <c r="K37" s="27">
        <f>L!U39</f>
        <v>11.188758200382354</v>
      </c>
    </row>
    <row r="38" spans="1:11" x14ac:dyDescent="0.25">
      <c r="A38" s="19">
        <v>38</v>
      </c>
      <c r="B38" s="35" t="str">
        <f>G!B40</f>
        <v>Anton Khudobin</v>
      </c>
      <c r="C38" s="37">
        <f>G!M40</f>
        <v>1781</v>
      </c>
      <c r="D38" s="2" t="str">
        <f>D!B40</f>
        <v>Mike Green</v>
      </c>
      <c r="E38" s="24">
        <f>D!U40</f>
        <v>12.934573674145328</v>
      </c>
      <c r="F38" s="2" t="str">
        <f>'C'!B40</f>
        <v>Kyle Turris</v>
      </c>
      <c r="G38" s="24">
        <f>'C'!U40</f>
        <v>11.551693799549515</v>
      </c>
      <c r="H38" s="2" t="str">
        <f>'R'!B40</f>
        <v>Alex DeBrincat</v>
      </c>
      <c r="I38" s="24">
        <f>'R'!U40</f>
        <v>11.308736013616958</v>
      </c>
      <c r="J38" s="2" t="str">
        <f>L!B40</f>
        <v>Kevin Fiala</v>
      </c>
      <c r="K38" s="27">
        <f>L!U40</f>
        <v>11.168882534151111</v>
      </c>
    </row>
    <row r="39" spans="1:11" x14ac:dyDescent="0.25">
      <c r="A39" s="19">
        <v>39</v>
      </c>
      <c r="B39" s="35" t="str">
        <f>G!B41</f>
        <v>Chad Johnson</v>
      </c>
      <c r="C39" s="37">
        <f>G!M41</f>
        <v>1774</v>
      </c>
      <c r="D39" s="2" t="str">
        <f>D!B41</f>
        <v>Hampus Lindholm</v>
      </c>
      <c r="E39" s="24">
        <f>D!U41</f>
        <v>12.902590902738126</v>
      </c>
      <c r="F39" s="2" t="str">
        <f>'C'!B41</f>
        <v>Paul Stastny</v>
      </c>
      <c r="G39" s="24">
        <f>'C'!U41</f>
        <v>11.451401476716715</v>
      </c>
      <c r="H39" s="2" t="str">
        <f>'R'!B41</f>
        <v>Charlie Coyle</v>
      </c>
      <c r="I39" s="24">
        <f>'R'!U41</f>
        <v>11.288303546708107</v>
      </c>
      <c r="J39" s="2" t="str">
        <f>L!B41</f>
        <v>Mathieu Perreault</v>
      </c>
      <c r="K39" s="27">
        <f>L!U41</f>
        <v>11.165451544936973</v>
      </c>
    </row>
    <row r="40" spans="1:11" ht="15.75" thickBot="1" x14ac:dyDescent="0.3">
      <c r="A40" s="20">
        <v>40</v>
      </c>
      <c r="B40" s="36" t="str">
        <f>G!B42</f>
        <v>Anton Forsberg</v>
      </c>
      <c r="C40" s="43">
        <f>G!M42</f>
        <v>1715</v>
      </c>
      <c r="D40" s="2" t="str">
        <f>D!B42</f>
        <v>Nick Leddy</v>
      </c>
      <c r="E40" s="24">
        <f>D!U42</f>
        <v>12.871636600942434</v>
      </c>
      <c r="F40" s="2" t="str">
        <f>'C'!B42</f>
        <v>Nico Hischier</v>
      </c>
      <c r="G40" s="24">
        <f>'C'!U42</f>
        <v>11.422379113507404</v>
      </c>
      <c r="H40" s="2" t="str">
        <f>'R'!B42</f>
        <v>Kyle Okposo</v>
      </c>
      <c r="I40" s="24">
        <f>'R'!U42</f>
        <v>11.248035858683126</v>
      </c>
      <c r="J40" s="2" t="str">
        <f>L!B42</f>
        <v>Zach Parise</v>
      </c>
      <c r="K40" s="27">
        <f>L!U42</f>
        <v>11.077810746236331</v>
      </c>
    </row>
    <row r="41" spans="1:11" x14ac:dyDescent="0.25">
      <c r="A41" s="18">
        <v>41</v>
      </c>
      <c r="B41" s="34" t="str">
        <f>G!B43</f>
        <v>Mike Condon</v>
      </c>
      <c r="C41" s="37">
        <f>G!M43</f>
        <v>1626</v>
      </c>
      <c r="D41" s="21" t="str">
        <f>D!B43</f>
        <v>Mattias Ekholm</v>
      </c>
      <c r="E41" s="23">
        <f>D!U43</f>
        <v>12.834946385997259</v>
      </c>
      <c r="F41" s="21" t="str">
        <f>'C'!B43</f>
        <v>Pierre-Luc Dubois</v>
      </c>
      <c r="G41" s="23">
        <f>'C'!U43</f>
        <v>11.216871608595069</v>
      </c>
      <c r="H41" s="21" t="str">
        <f>'R'!B43</f>
        <v>Elias Lindholm</v>
      </c>
      <c r="I41" s="23">
        <f>'R'!U43</f>
        <v>11.11046106117033</v>
      </c>
      <c r="J41" s="21" t="str">
        <f>L!B43</f>
        <v>Patrick Marleau</v>
      </c>
      <c r="K41" s="26">
        <f>L!U43</f>
        <v>10.826384300523902</v>
      </c>
    </row>
    <row r="42" spans="1:11" x14ac:dyDescent="0.25">
      <c r="A42" s="19">
        <v>42</v>
      </c>
      <c r="B42" s="35" t="str">
        <f>G!B44</f>
        <v>Carter Hutton</v>
      </c>
      <c r="C42" s="37">
        <f>G!M44</f>
        <v>1610</v>
      </c>
      <c r="D42" s="2" t="str">
        <f>D!B44</f>
        <v>Matt Niskanen</v>
      </c>
      <c r="E42" s="24">
        <f>D!U44</f>
        <v>12.81108546487188</v>
      </c>
      <c r="F42" s="2" t="str">
        <f>'C'!B44</f>
        <v>Kevin Hayes</v>
      </c>
      <c r="G42" s="24">
        <f>'C'!U44</f>
        <v>11.146604536971115</v>
      </c>
      <c r="H42" s="2" t="str">
        <f>'R'!B44</f>
        <v>Pavel Buchnevich</v>
      </c>
      <c r="I42" s="24">
        <f>'R'!U44</f>
        <v>11.087530441714634</v>
      </c>
      <c r="J42" s="2" t="str">
        <f>L!B44</f>
        <v>Zach Hyman</v>
      </c>
      <c r="K42" s="27">
        <f>L!U44</f>
        <v>10.789240858803929</v>
      </c>
    </row>
    <row r="43" spans="1:11" x14ac:dyDescent="0.25">
      <c r="A43" s="19">
        <v>43</v>
      </c>
      <c r="B43" s="35" t="str">
        <f>G!B45</f>
        <v>Darcy Kuemper</v>
      </c>
      <c r="C43" s="37">
        <f>G!M45</f>
        <v>1596</v>
      </c>
      <c r="D43" s="2" t="str">
        <f>D!B45</f>
        <v>Sami Vatanen</v>
      </c>
      <c r="E43" s="24">
        <f>D!U45</f>
        <v>12.720678744123383</v>
      </c>
      <c r="F43" s="2" t="str">
        <f>'C'!B45</f>
        <v>Mikko Koivu</v>
      </c>
      <c r="G43" s="24">
        <f>'C'!U45</f>
        <v>11.098529914980382</v>
      </c>
      <c r="H43" s="2" t="str">
        <f>'R'!B45</f>
        <v>Nick Foligno</v>
      </c>
      <c r="I43" s="24">
        <f>'R'!U45</f>
        <v>10.922653031525499</v>
      </c>
      <c r="J43" s="2" t="str">
        <f>L!B45</f>
        <v>Tyler Bertuzzi</v>
      </c>
      <c r="K43" s="27">
        <f>L!U45</f>
        <v>10.688198757939597</v>
      </c>
    </row>
    <row r="44" spans="1:11" x14ac:dyDescent="0.25">
      <c r="A44" s="19">
        <v>44</v>
      </c>
      <c r="B44" s="35" t="str">
        <f>G!B46</f>
        <v>Corey Crawford</v>
      </c>
      <c r="C44" s="37">
        <f>G!M46</f>
        <v>1584</v>
      </c>
      <c r="D44" s="2" t="str">
        <f>D!B46</f>
        <v>Alex Goligoski</v>
      </c>
      <c r="E44" s="24">
        <f>D!U46</f>
        <v>12.683565046971191</v>
      </c>
      <c r="F44" s="2" t="str">
        <f>'C'!B46</f>
        <v>Jonathan Drouin</v>
      </c>
      <c r="G44" s="24">
        <f>'C'!U46</f>
        <v>11.028380651787629</v>
      </c>
      <c r="H44" s="2" t="str">
        <f>'R'!B46</f>
        <v>Jakob Silfverberg</v>
      </c>
      <c r="I44" s="24">
        <f>'R'!U46</f>
        <v>10.909287240653324</v>
      </c>
      <c r="J44" s="2" t="str">
        <f>L!B46</f>
        <v>Sven Baertschi</v>
      </c>
      <c r="K44" s="27">
        <f>L!U46</f>
        <v>10.624233534110775</v>
      </c>
    </row>
    <row r="45" spans="1:11" ht="15.75" thickBot="1" x14ac:dyDescent="0.3">
      <c r="A45" s="20">
        <v>45</v>
      </c>
      <c r="B45" s="36" t="str">
        <f>G!B47</f>
        <v>Aaron Dell</v>
      </c>
      <c r="C45" s="43">
        <f>G!M47</f>
        <v>1522</v>
      </c>
      <c r="D45" s="2" t="str">
        <f>D!B47</f>
        <v>Mikhail Sergachev</v>
      </c>
      <c r="E45" s="24">
        <f>D!U47</f>
        <v>12.657904551258957</v>
      </c>
      <c r="F45" s="2" t="str">
        <f>'C'!B47</f>
        <v>Bryan Little</v>
      </c>
      <c r="G45" s="24">
        <f>'C'!U47</f>
        <v>10.33630633610899</v>
      </c>
      <c r="H45" s="2" t="str">
        <f>'R'!B47</f>
        <v>Tyler Toffoli</v>
      </c>
      <c r="I45" s="24">
        <f>'R'!U47</f>
        <v>10.878181982742101</v>
      </c>
      <c r="J45" s="2" t="str">
        <f>L!B47</f>
        <v>Rick Nash</v>
      </c>
      <c r="K45" s="27">
        <f>L!U47</f>
        <v>10.530595947096842</v>
      </c>
    </row>
    <row r="46" spans="1:11" x14ac:dyDescent="0.25">
      <c r="A46" s="18">
        <v>46</v>
      </c>
      <c r="B46" s="34" t="str">
        <f>G!B48</f>
        <v>Juuse Saros</v>
      </c>
      <c r="C46" s="37">
        <f>G!M48</f>
        <v>1497</v>
      </c>
      <c r="D46" s="21" t="str">
        <f>D!B48</f>
        <v>Zdeno Chara</v>
      </c>
      <c r="E46" s="23">
        <f>D!U48</f>
        <v>12.648057676935201</v>
      </c>
      <c r="F46" s="21" t="str">
        <f>'C'!B48</f>
        <v>Alexander Wennberg</v>
      </c>
      <c r="G46" s="23">
        <f>'C'!U48</f>
        <v>10.32956003050942</v>
      </c>
      <c r="H46" s="21" t="str">
        <f>'R'!B48</f>
        <v>Bobby Ryan</v>
      </c>
      <c r="I46" s="23">
        <f>'R'!U48</f>
        <v>10.700909058160491</v>
      </c>
      <c r="J46" s="21" t="str">
        <f>L!B48</f>
        <v>Nino Niederreiter</v>
      </c>
      <c r="K46" s="26">
        <f>L!U48</f>
        <v>10.464985888761753</v>
      </c>
    </row>
    <row r="47" spans="1:11" x14ac:dyDescent="0.25">
      <c r="A47" s="19">
        <v>47</v>
      </c>
      <c r="B47" s="35" t="str">
        <f>G!B49</f>
        <v>Alex Stalock</v>
      </c>
      <c r="C47" s="37">
        <f>G!M49</f>
        <v>1495</v>
      </c>
      <c r="D47" s="2" t="str">
        <f>D!B49</f>
        <v>Justin Faulk</v>
      </c>
      <c r="E47" s="24">
        <f>D!U49</f>
        <v>12.462894434062047</v>
      </c>
      <c r="F47" s="2" t="str">
        <f>'C'!B49</f>
        <v>Alexander Kerfoot</v>
      </c>
      <c r="G47" s="24">
        <f>'C'!U49</f>
        <v>10.284131588736813</v>
      </c>
      <c r="H47" s="2" t="str">
        <f>'R'!B49</f>
        <v>Alex Tuch</v>
      </c>
      <c r="I47" s="24">
        <f>'R'!U49</f>
        <v>10.287882901818548</v>
      </c>
      <c r="J47" s="2" t="str">
        <f>L!B49</f>
        <v>Kevin Labanc</v>
      </c>
      <c r="K47" s="27">
        <f>L!U49</f>
        <v>10.323892291638007</v>
      </c>
    </row>
    <row r="48" spans="1:11" x14ac:dyDescent="0.25">
      <c r="A48" s="19">
        <v>48</v>
      </c>
      <c r="B48" s="35" t="str">
        <f>G!B50</f>
        <v>Thomas Greiss</v>
      </c>
      <c r="C48" s="37">
        <f>G!M50</f>
        <v>1492</v>
      </c>
      <c r="D48" s="2" t="str">
        <f>D!B50</f>
        <v>TJ Brodie</v>
      </c>
      <c r="E48" s="24">
        <f>D!U50</f>
        <v>12.436381981610328</v>
      </c>
      <c r="F48" s="2" t="str">
        <f>'C'!B50</f>
        <v>Christian Dvorak</v>
      </c>
      <c r="G48" s="24">
        <f>'C'!U50</f>
        <v>9.9324012373828054</v>
      </c>
      <c r="H48" s="2" t="str">
        <f>'R'!B50</f>
        <v>Joshua Ho-Sang</v>
      </c>
      <c r="I48" s="24">
        <f>'R'!U50</f>
        <v>10.261239819004524</v>
      </c>
      <c r="J48" s="2" t="str">
        <f>L!B50</f>
        <v>Anthony Beauvillier</v>
      </c>
      <c r="K48" s="27">
        <f>L!U50</f>
        <v>10.28061552120854</v>
      </c>
    </row>
    <row r="49" spans="1:11" x14ac:dyDescent="0.25">
      <c r="A49" s="19">
        <v>49</v>
      </c>
      <c r="B49" s="35" t="str">
        <f>G!B51</f>
        <v>Anders Nilsson</v>
      </c>
      <c r="C49" s="37">
        <f>G!M51</f>
        <v>1464</v>
      </c>
      <c r="D49" s="2" t="str">
        <f>D!B51</f>
        <v>Colton Parayko</v>
      </c>
      <c r="E49" s="24">
        <f>D!U51</f>
        <v>12.428061562326059</v>
      </c>
      <c r="F49" s="2" t="str">
        <f>'C'!B51</f>
        <v>Adrian Kempe</v>
      </c>
      <c r="G49" s="24">
        <f>'C'!U51</f>
        <v>9.6988458603257772</v>
      </c>
      <c r="H49" s="2" t="str">
        <f>'R'!B51</f>
        <v>Gustav Nyquist</v>
      </c>
      <c r="I49" s="24">
        <f>'R'!U51</f>
        <v>10.091398169583972</v>
      </c>
      <c r="J49" s="2" t="str">
        <f>L!B51</f>
        <v>Tanner Pearson</v>
      </c>
      <c r="K49" s="27">
        <f>L!U51</f>
        <v>10.246793565578368</v>
      </c>
    </row>
    <row r="50" spans="1:11" ht="15.75" thickBot="1" x14ac:dyDescent="0.3">
      <c r="A50" s="20">
        <v>50</v>
      </c>
      <c r="B50" s="36" t="str">
        <f>G!B52</f>
        <v>Tristan Jarry</v>
      </c>
      <c r="C50" s="43">
        <f>G!M52</f>
        <v>1364</v>
      </c>
      <c r="D50" s="2" t="str">
        <f>D!B52</f>
        <v>Will Butcher</v>
      </c>
      <c r="E50" s="24">
        <f>D!U52</f>
        <v>12.426807434367996</v>
      </c>
      <c r="F50" s="2" t="str">
        <f>'C'!B52</f>
        <v>Ryan Kesler</v>
      </c>
      <c r="G50" s="24">
        <f>'C'!U52</f>
        <v>9.4484845498693808</v>
      </c>
      <c r="H50" s="2" t="str">
        <f>'R'!B52</f>
        <v>Ryan Hartman</v>
      </c>
      <c r="I50" s="24">
        <f>'R'!U52</f>
        <v>9.9203526536824889</v>
      </c>
      <c r="J50" s="2" t="str">
        <f>L!B52</f>
        <v>Boone Jenner</v>
      </c>
      <c r="K50" s="27">
        <f>L!U52</f>
        <v>10.203524544332797</v>
      </c>
    </row>
    <row r="51" spans="1:11" x14ac:dyDescent="0.25">
      <c r="A51" s="18">
        <v>51</v>
      </c>
      <c r="B51" s="34" t="str">
        <f>G!B53</f>
        <v>Malcolm Subban</v>
      </c>
      <c r="C51" s="37">
        <f>G!M53</f>
        <v>1230</v>
      </c>
      <c r="D51" s="21" t="str">
        <f>D!B53</f>
        <v>Zach Werenski</v>
      </c>
      <c r="E51" s="23">
        <f>D!U53</f>
        <v>12.376183478616007</v>
      </c>
      <c r="F51" s="21" t="str">
        <f>'C'!B53</f>
        <v>Jared McCann</v>
      </c>
      <c r="G51" s="23">
        <f>'C'!U53</f>
        <v>9.285671923732739</v>
      </c>
      <c r="H51" s="21" t="str">
        <f>'R'!B53</f>
        <v>Oliver Bjorkstrand</v>
      </c>
      <c r="I51" s="23">
        <f>'R'!U53</f>
        <v>9.853542033135458</v>
      </c>
      <c r="J51" s="21" t="str">
        <f>L!B53</f>
        <v>Milan Lucic</v>
      </c>
      <c r="K51" s="26">
        <f>L!U53</f>
        <v>10.152767413096685</v>
      </c>
    </row>
    <row r="52" spans="1:11" x14ac:dyDescent="0.25">
      <c r="A52" s="19">
        <v>52</v>
      </c>
      <c r="B52" s="35" t="str">
        <f>G!B54</f>
        <v>Antti Niemi</v>
      </c>
      <c r="C52" s="37">
        <f>G!M54</f>
        <v>1213</v>
      </c>
      <c r="D52" s="2" t="str">
        <f>D!B54</f>
        <v>Ryan Pulock</v>
      </c>
      <c r="E52" s="24">
        <f>D!U54</f>
        <v>12.234605700558951</v>
      </c>
      <c r="F52" s="2" t="str">
        <f>'C'!B54</f>
        <v>Dylan Strome</v>
      </c>
      <c r="G52" s="24">
        <f>'C'!U54</f>
        <v>9.2594320925562297</v>
      </c>
      <c r="H52" s="2" t="str">
        <f>'R'!B54</f>
        <v>Andreas Athanasiou</v>
      </c>
      <c r="I52" s="24">
        <f>'R'!U54</f>
        <v>9.8331305710797174</v>
      </c>
      <c r="J52" s="2" t="str">
        <f>L!B54</f>
        <v>Joonas Donskoi</v>
      </c>
      <c r="K52" s="27">
        <f>L!U54</f>
        <v>10.152317667820373</v>
      </c>
    </row>
    <row r="53" spans="1:11" x14ac:dyDescent="0.25">
      <c r="A53" s="19">
        <v>53</v>
      </c>
      <c r="B53" s="35" t="str">
        <f>G!B55</f>
        <v>Scott Wedgewood</v>
      </c>
      <c r="C53" s="37">
        <f>G!M55</f>
        <v>1096</v>
      </c>
      <c r="D53" s="2" t="str">
        <f>D!B55</f>
        <v>Shea Theodore</v>
      </c>
      <c r="E53" s="24">
        <f>D!U55</f>
        <v>12.221450661847605</v>
      </c>
      <c r="F53" s="2" t="str">
        <f>'C'!B55</f>
        <v>Victor Rask</v>
      </c>
      <c r="G53" s="24">
        <f>'C'!U55</f>
        <v>9.2480382430858405</v>
      </c>
      <c r="H53" s="2" t="str">
        <f>'R'!B55</f>
        <v>Andre Burakovsky</v>
      </c>
      <c r="I53" s="24">
        <f>'R'!U55</f>
        <v>9.8188388678548328</v>
      </c>
      <c r="J53" s="2" t="str">
        <f>L!B55</f>
        <v>Timo Meier</v>
      </c>
      <c r="K53" s="27">
        <f>L!U55</f>
        <v>10.105531246936247</v>
      </c>
    </row>
    <row r="54" spans="1:11" x14ac:dyDescent="0.25">
      <c r="A54" s="19">
        <v>54</v>
      </c>
      <c r="B54" s="35" t="str">
        <f>G!B56</f>
        <v>Louis Domingue</v>
      </c>
      <c r="C54" s="37">
        <f>G!M56</f>
        <v>1074</v>
      </c>
      <c r="D54" s="2" t="str">
        <f>D!B56</f>
        <v>Duncan Keith</v>
      </c>
      <c r="E54" s="24">
        <f>D!U56</f>
        <v>12.208422581572886</v>
      </c>
      <c r="F54" s="2" t="str">
        <f>'C'!B56</f>
        <v>Nolan Patrick</v>
      </c>
      <c r="G54" s="24">
        <f>'C'!U56</f>
        <v>9.0247825183664432</v>
      </c>
      <c r="H54" s="2" t="str">
        <f>'R'!B56</f>
        <v>Ryan Strome</v>
      </c>
      <c r="I54" s="24">
        <f>'R'!U56</f>
        <v>9.5452185468896253</v>
      </c>
      <c r="J54" s="2" t="str">
        <f>L!B56</f>
        <v>Marcus Johansson</v>
      </c>
      <c r="K54" s="27">
        <f>L!U56</f>
        <v>10.083560880201354</v>
      </c>
    </row>
    <row r="55" spans="1:11" ht="15.75" thickBot="1" x14ac:dyDescent="0.3">
      <c r="A55" s="20">
        <v>55</v>
      </c>
      <c r="B55" s="36" t="str">
        <f>G!B57</f>
        <v>Joonas Korpisalo</v>
      </c>
      <c r="C55" s="43">
        <f>G!M57</f>
        <v>1049</v>
      </c>
      <c r="D55" s="2" t="str">
        <f>D!B57</f>
        <v>Mike Matheson</v>
      </c>
      <c r="E55" s="24">
        <f>D!U57</f>
        <v>12.150736960732477</v>
      </c>
      <c r="F55" s="2" t="str">
        <f>'C'!B57</f>
        <v>Drake Caggiula</v>
      </c>
      <c r="G55" s="24">
        <f>'C'!U57</f>
        <v>8.5592592728451375</v>
      </c>
      <c r="H55" s="2" t="str">
        <f>'R'!B57</f>
        <v>Jack Roslovic</v>
      </c>
      <c r="I55" s="24">
        <f>'R'!U57</f>
        <v>9.4170531601226095</v>
      </c>
      <c r="J55" s="2" t="str">
        <f>L!B57</f>
        <v>Brock Nelson</v>
      </c>
      <c r="K55" s="27">
        <f>L!U57</f>
        <v>9.7203261537760941</v>
      </c>
    </row>
    <row r="56" spans="1:11" x14ac:dyDescent="0.25">
      <c r="A56" s="18">
        <v>56</v>
      </c>
      <c r="B56" s="34" t="str">
        <f>G!B58</f>
        <v>Michal Neuvirth</v>
      </c>
      <c r="C56" s="37">
        <f>G!M58</f>
        <v>1039</v>
      </c>
      <c r="D56" s="21" t="str">
        <f>D!B58</f>
        <v>Nikita Zadorov</v>
      </c>
      <c r="E56" s="23">
        <f>D!U58</f>
        <v>12.127081783007682</v>
      </c>
      <c r="F56" s="21" t="str">
        <f>'C'!B58</f>
        <v>Nick Cousins</v>
      </c>
      <c r="G56" s="23">
        <f>'C'!U58</f>
        <v>7.8344775148741306</v>
      </c>
      <c r="H56" s="21" t="str">
        <f>'R'!B58</f>
        <v>Anthony Duclair</v>
      </c>
      <c r="I56" s="23">
        <f>'R'!U58</f>
        <v>9.2541189353681155</v>
      </c>
      <c r="J56" s="21" t="str">
        <f>L!B58</f>
        <v>Brandon Saad</v>
      </c>
      <c r="K56" s="26">
        <f>L!U58</f>
        <v>9.5496448165728367</v>
      </c>
    </row>
    <row r="57" spans="1:11" x14ac:dyDescent="0.25">
      <c r="A57" s="19">
        <v>57</v>
      </c>
      <c r="B57" s="35" t="str">
        <f>G!B59</f>
        <v>Ondrej Pavelec</v>
      </c>
      <c r="C57" s="37">
        <f>G!M59</f>
        <v>904</v>
      </c>
      <c r="D57" s="2" t="str">
        <f>D!B59</f>
        <v>Darnell Nurse</v>
      </c>
      <c r="E57" s="24">
        <f>D!U59</f>
        <v>12.117313536113139</v>
      </c>
      <c r="F57" s="2" t="str">
        <f>'C'!B59</f>
        <v>Jason Spezza</v>
      </c>
      <c r="G57" s="24">
        <f>'C'!U59</f>
        <v>7.8331449024484865</v>
      </c>
      <c r="H57" s="2" t="str">
        <f>'R'!B59</f>
        <v>Christian Fischer</v>
      </c>
      <c r="I57" s="24">
        <f>'R'!U59</f>
        <v>9.1637034241978981</v>
      </c>
      <c r="J57" s="2" t="str">
        <f>L!B59</f>
        <v>Mattias Janmark</v>
      </c>
      <c r="K57" s="27">
        <f>L!U59</f>
        <v>9.461053069508857</v>
      </c>
    </row>
    <row r="58" spans="1:11" x14ac:dyDescent="0.25">
      <c r="A58" s="19">
        <v>58</v>
      </c>
      <c r="B58" s="35" t="str">
        <f>G!B60</f>
        <v>Charlie Lindgren</v>
      </c>
      <c r="C58" s="37">
        <f>G!M60</f>
        <v>833</v>
      </c>
      <c r="D58" s="2" t="str">
        <f>D!B60</f>
        <v>Jaccob Slavin</v>
      </c>
      <c r="E58" s="24">
        <f>D!U60</f>
        <v>12.004207406789305</v>
      </c>
      <c r="F58" s="2" t="str">
        <f>'C'!B60</f>
        <v>Colin White</v>
      </c>
      <c r="G58" s="24">
        <f>'C'!U60</f>
        <v>7.8230256814904804</v>
      </c>
      <c r="H58" s="2" t="str">
        <f>'R'!B60</f>
        <v>Jake Virtanen</v>
      </c>
      <c r="I58" s="24">
        <f>'R'!U60</f>
        <v>8.4590876400897184</v>
      </c>
      <c r="J58" s="2" t="str">
        <f>L!B60</f>
        <v>Nick Ritchie</v>
      </c>
      <c r="K58" s="27">
        <f>L!U60</f>
        <v>9.4371861596751287</v>
      </c>
    </row>
    <row r="59" spans="1:11" x14ac:dyDescent="0.25">
      <c r="A59" s="19">
        <v>59</v>
      </c>
      <c r="B59" s="35" t="str">
        <f>G!B61</f>
        <v>Laurent Brossoit</v>
      </c>
      <c r="C59" s="37">
        <f>G!M61</f>
        <v>740</v>
      </c>
      <c r="D59" s="2" t="str">
        <f>D!B61</f>
        <v>Brandon Montour</v>
      </c>
      <c r="E59" s="24">
        <f>D!U61</f>
        <v>11.968991687836041</v>
      </c>
      <c r="F59" s="2" t="str">
        <f>'C'!B61</f>
        <v>Joel Eriksson Ek</v>
      </c>
      <c r="G59" s="24">
        <f>'C'!U61</f>
        <v>7.4326748696116454</v>
      </c>
      <c r="H59" s="2" t="str">
        <f>'R'!B61</f>
        <v>Nikolay Goldobin</v>
      </c>
      <c r="I59" s="24">
        <f>'R'!U61</f>
        <v>8.450597458623534</v>
      </c>
      <c r="J59" s="2" t="str">
        <f>L!B61</f>
        <v>Sven Andrighetto</v>
      </c>
      <c r="K59" s="27">
        <f>L!U61</f>
        <v>9.412841452583411</v>
      </c>
    </row>
    <row r="60" spans="1:11" ht="15.75" thickBot="1" x14ac:dyDescent="0.3">
      <c r="A60" s="20">
        <v>60</v>
      </c>
      <c r="B60" s="36" t="str">
        <f>G!B62</f>
        <v>Steve Mason</v>
      </c>
      <c r="C60" s="43">
        <f>G!M62</f>
        <v>685</v>
      </c>
      <c r="D60" s="2" t="str">
        <f>D!B62</f>
        <v>Calvin de Haan</v>
      </c>
      <c r="E60" s="24">
        <f>D!U62</f>
        <v>11.912427601992519</v>
      </c>
      <c r="F60" s="2" t="str">
        <f>'C'!B62</f>
        <v>Tage Thompson</v>
      </c>
      <c r="G60" s="24">
        <f>'C'!U62</f>
        <v>7.0964516646852207</v>
      </c>
      <c r="H60" s="2" t="str">
        <f>'R'!B62</f>
        <v>Tobias Rieder</v>
      </c>
      <c r="I60" s="24">
        <f>'R'!U62</f>
        <v>8.4135979529324434</v>
      </c>
      <c r="J60" s="2" t="str">
        <f>L!B62</f>
        <v>Tomas Tatar</v>
      </c>
      <c r="K60" s="27">
        <f>L!U62</f>
        <v>9.4028466137385962</v>
      </c>
    </row>
    <row r="61" spans="1:11" x14ac:dyDescent="0.25">
      <c r="A61" s="18">
        <v>61</v>
      </c>
      <c r="B61" s="34" t="str">
        <f>G!B63</f>
        <v>J-F Berube</v>
      </c>
      <c r="C61" s="37">
        <f>G!M63</f>
        <v>667</v>
      </c>
      <c r="D61" s="21" t="str">
        <f>D!B63</f>
        <v>Josh Morrissey</v>
      </c>
      <c r="E61" s="23">
        <f>D!U63</f>
        <v>11.896415268160769</v>
      </c>
      <c r="F61" s="21" t="str">
        <f>'C'!B63</f>
        <v>Curtis Lazar</v>
      </c>
      <c r="G61" s="23">
        <f>'C'!U63</f>
        <v>7.0098678261042391</v>
      </c>
      <c r="H61" s="21" t="str">
        <f>'R'!B63</f>
        <v>Jesse Puljujarvi</v>
      </c>
      <c r="I61" s="23">
        <f>'R'!U63</f>
        <v>8.1385629039184941</v>
      </c>
      <c r="J61" s="21" t="str">
        <f>L!B63</f>
        <v>Andrew Ladd</v>
      </c>
      <c r="K61" s="26">
        <f>L!U63</f>
        <v>9.3653687952778775</v>
      </c>
    </row>
    <row r="62" spans="1:11" x14ac:dyDescent="0.25">
      <c r="A62" s="19">
        <v>62</v>
      </c>
      <c r="B62" s="35" t="str">
        <f>G!B64</f>
        <v>Jon Gillies</v>
      </c>
      <c r="C62" s="37">
        <f>G!M64</f>
        <v>605</v>
      </c>
      <c r="D62" s="2" t="str">
        <f>D!B64</f>
        <v>Dion Phaneuf</v>
      </c>
      <c r="E62" s="24">
        <f>D!U64</f>
        <v>11.805548041718707</v>
      </c>
      <c r="F62" s="2" t="str">
        <f>'C'!B64</f>
        <v>Danny O'Regan</v>
      </c>
      <c r="G62" s="24">
        <f>'C'!U64</f>
        <v>6.4987136117382986</v>
      </c>
      <c r="H62" s="2" t="str">
        <f>'R'!B64</f>
        <v>Patrick Sharp</v>
      </c>
      <c r="I62" s="24">
        <f>'R'!U64</f>
        <v>7.8785871984795275</v>
      </c>
      <c r="J62" s="2" t="str">
        <f>L!B64</f>
        <v>Brendan Perlini</v>
      </c>
      <c r="K62" s="27">
        <f>L!U64</f>
        <v>9.1680131916432082</v>
      </c>
    </row>
    <row r="63" spans="1:11" x14ac:dyDescent="0.25">
      <c r="A63" s="19">
        <v>63</v>
      </c>
      <c r="B63" s="35" t="str">
        <f>G!B65</f>
        <v>Harri Sateri</v>
      </c>
      <c r="C63" s="37">
        <f>G!M65</f>
        <v>493</v>
      </c>
      <c r="D63" s="2" t="str">
        <f>D!B65</f>
        <v>Steven Santini</v>
      </c>
      <c r="E63" s="24">
        <f>D!U65</f>
        <v>11.712633319546455</v>
      </c>
      <c r="F63" s="2" t="str">
        <f>'C'!B65</f>
        <v>Jori Lehtera</v>
      </c>
      <c r="G63" s="24">
        <f>'C'!U65</f>
        <v>6.2088833563064467</v>
      </c>
      <c r="H63" s="2" t="str">
        <f>'R'!B65</f>
        <v>Kasperi Kapanen</v>
      </c>
      <c r="I63" s="24">
        <f>'R'!U65</f>
        <v>7.557272820538798</v>
      </c>
      <c r="J63" s="2" t="str">
        <f>L!B65</f>
        <v>Pavel Zacha</v>
      </c>
      <c r="K63" s="27">
        <f>L!U65</f>
        <v>9.0799927182653022</v>
      </c>
    </row>
    <row r="64" spans="1:11" x14ac:dyDescent="0.25">
      <c r="A64" s="19">
        <v>64</v>
      </c>
      <c r="B64" s="35" t="str">
        <f>G!B66</f>
        <v>Alex Lyon</v>
      </c>
      <c r="C64" s="37">
        <f>G!M66</f>
        <v>480</v>
      </c>
      <c r="D64" s="2" t="str">
        <f>D!B66</f>
        <v>Justin Schultz</v>
      </c>
      <c r="E64" s="24">
        <f>D!U66</f>
        <v>11.670914321219101</v>
      </c>
      <c r="F64" s="2" t="str">
        <f>'C'!B66</f>
        <v>Jason Dickinson</v>
      </c>
      <c r="G64" s="24">
        <f>'C'!U66</f>
        <v>5.9753493027306366</v>
      </c>
      <c r="H64" s="2" t="str">
        <f>'R'!B66</f>
        <v>Nikita Scherbak</v>
      </c>
      <c r="I64" s="24">
        <f>'R'!U66</f>
        <v>7.4874710508221218</v>
      </c>
      <c r="J64" s="2" t="str">
        <f>L!B66</f>
        <v>Sam Bennett</v>
      </c>
      <c r="K64" s="27">
        <f>L!U66</f>
        <v>9.0056679924114782</v>
      </c>
    </row>
    <row r="65" spans="1:11" ht="15.75" thickBot="1" x14ac:dyDescent="0.3">
      <c r="A65" s="20">
        <v>65</v>
      </c>
      <c r="B65" s="36" t="str">
        <f>G!B67</f>
        <v>Jared Coreau</v>
      </c>
      <c r="C65" s="43">
        <f>G!M67</f>
        <v>380</v>
      </c>
      <c r="D65" s="2" t="str">
        <f>D!B67</f>
        <v>Brent Seabrook</v>
      </c>
      <c r="E65" s="24">
        <f>D!U67</f>
        <v>11.621664832185736</v>
      </c>
      <c r="F65" s="2">
        <f>'C'!B67</f>
        <v>0</v>
      </c>
      <c r="G65" s="24">
        <f>'C'!U67</f>
        <v>0</v>
      </c>
      <c r="H65" s="2" t="str">
        <f>'R'!B67</f>
        <v>Anton Slepyshev</v>
      </c>
      <c r="I65" s="24">
        <f>'R'!U67</f>
        <v>7.4763276775569594</v>
      </c>
      <c r="J65" s="2" t="str">
        <f>L!B67</f>
        <v>Sonny Milano</v>
      </c>
      <c r="K65" s="27">
        <f>L!U67</f>
        <v>8.7890187944348632</v>
      </c>
    </row>
    <row r="66" spans="1:11" x14ac:dyDescent="0.25">
      <c r="A66" s="18">
        <v>66</v>
      </c>
      <c r="B66" s="34" t="str">
        <f>G!B68</f>
        <v>Eddie Lack</v>
      </c>
      <c r="C66" s="37">
        <f>G!M68</f>
        <v>344</v>
      </c>
      <c r="D66" s="21" t="str">
        <f>D!B68</f>
        <v>Noah Hanifin</v>
      </c>
      <c r="E66" s="23">
        <f>D!U68</f>
        <v>11.578526856125112</v>
      </c>
      <c r="F66" s="21">
        <f>'C'!B68</f>
        <v>0</v>
      </c>
      <c r="G66" s="23">
        <f>'C'!U68</f>
        <v>0</v>
      </c>
      <c r="H66" s="21" t="str">
        <f>'R'!B68</f>
        <v>Brett Ritchie</v>
      </c>
      <c r="I66" s="23">
        <f>'R'!U68</f>
        <v>7.3859953421888784</v>
      </c>
      <c r="J66" s="21" t="str">
        <f>L!B68</f>
        <v>Jimmy Vesey</v>
      </c>
      <c r="K66" s="26">
        <f>L!U68</f>
        <v>8.7200906604227999</v>
      </c>
    </row>
    <row r="67" spans="1:11" x14ac:dyDescent="0.25">
      <c r="A67" s="19">
        <v>67</v>
      </c>
      <c r="B67" s="35" t="str">
        <f>G!B69</f>
        <v>Linus Ullmark</v>
      </c>
      <c r="C67" s="37">
        <f>G!M69</f>
        <v>240</v>
      </c>
      <c r="D67" s="2" t="str">
        <f>D!B69</f>
        <v>Olli Maatta</v>
      </c>
      <c r="E67" s="24">
        <f>D!U69</f>
        <v>11.452352572219471</v>
      </c>
      <c r="F67" s="2">
        <f>'C'!B69</f>
        <v>0</v>
      </c>
      <c r="G67" s="24">
        <f>'C'!U69</f>
        <v>0</v>
      </c>
      <c r="H67" s="2">
        <f>'R'!B69</f>
        <v>0</v>
      </c>
      <c r="I67" s="24">
        <f>'R'!U69</f>
        <v>0</v>
      </c>
      <c r="J67" s="2" t="str">
        <f>L!B69</f>
        <v>Conor Sheary</v>
      </c>
      <c r="K67" s="27">
        <f>L!U69</f>
        <v>8.6601777142125691</v>
      </c>
    </row>
    <row r="68" spans="1:11" x14ac:dyDescent="0.25">
      <c r="A68" s="19">
        <v>68</v>
      </c>
      <c r="B68" s="35" t="str">
        <f>G!B70</f>
        <v>Eric Comrie</v>
      </c>
      <c r="C68" s="37">
        <f>G!M70</f>
        <v>180</v>
      </c>
      <c r="D68" s="2" t="str">
        <f>D!B70</f>
        <v>Oscar Klefbom</v>
      </c>
      <c r="E68" s="24">
        <f>D!U70</f>
        <v>11.383782549345186</v>
      </c>
      <c r="F68" s="2">
        <f>'C'!B70</f>
        <v>0</v>
      </c>
      <c r="G68" s="24">
        <f>'C'!U70</f>
        <v>0</v>
      </c>
      <c r="H68" s="2">
        <f>'R'!B70</f>
        <v>0</v>
      </c>
      <c r="I68" s="24">
        <f>'R'!U70</f>
        <v>0</v>
      </c>
      <c r="J68" s="2" t="str">
        <f>L!B70</f>
        <v>J.T. Compher</v>
      </c>
      <c r="K68" s="27">
        <f>L!U70</f>
        <v>8.6454522881104374</v>
      </c>
    </row>
    <row r="69" spans="1:11" x14ac:dyDescent="0.25">
      <c r="A69" s="19">
        <v>69</v>
      </c>
      <c r="B69" s="35" t="str">
        <f>G!B71</f>
        <v>Oscar Dansk</v>
      </c>
      <c r="C69" s="37">
        <f>G!M71</f>
        <v>169</v>
      </c>
      <c r="D69" s="2" t="str">
        <f>D!B71</f>
        <v>Esa Lindell</v>
      </c>
      <c r="E69" s="24">
        <f>D!U71</f>
        <v>11.34345034509332</v>
      </c>
      <c r="F69" s="2">
        <f>'C'!B71</f>
        <v>0</v>
      </c>
      <c r="G69" s="24">
        <f>'C'!U71</f>
        <v>0</v>
      </c>
      <c r="H69" s="2">
        <f>'R'!B71</f>
        <v>0</v>
      </c>
      <c r="I69" s="24">
        <f>'R'!U71</f>
        <v>0</v>
      </c>
      <c r="J69" s="2" t="str">
        <f>L!B71</f>
        <v>Jakub Vrana</v>
      </c>
      <c r="K69" s="27">
        <f>L!U71</f>
        <v>8.5196639454036074</v>
      </c>
    </row>
    <row r="70" spans="1:11" ht="15.75" thickBot="1" x14ac:dyDescent="0.3">
      <c r="A70" s="20">
        <v>70</v>
      </c>
      <c r="B70" s="36" t="str">
        <f>G!B72</f>
        <v>Michael Hutchinson</v>
      </c>
      <c r="C70" s="43">
        <f>G!M72</f>
        <v>129</v>
      </c>
      <c r="D70" s="2" t="str">
        <f>D!B72</f>
        <v>Thomas Chabot</v>
      </c>
      <c r="E70" s="24">
        <f>D!U72</f>
        <v>11.332562198648853</v>
      </c>
      <c r="F70" s="2">
        <f>'C'!B72</f>
        <v>0</v>
      </c>
      <c r="G70" s="24">
        <f>'C'!U72</f>
        <v>0</v>
      </c>
      <c r="H70" s="2">
        <f>'R'!B72</f>
        <v>0</v>
      </c>
      <c r="I70" s="24">
        <f>'R'!U72</f>
        <v>0</v>
      </c>
      <c r="J70" s="2" t="str">
        <f>L!B72</f>
        <v>Tyson Jost</v>
      </c>
      <c r="K70" s="27">
        <f>L!U72</f>
        <v>8.4941461495463866</v>
      </c>
    </row>
    <row r="71" spans="1:11" x14ac:dyDescent="0.25">
      <c r="A71" s="18">
        <v>71</v>
      </c>
      <c r="B71" s="34" t="str">
        <f>G!B73</f>
        <v>Calvin Pickard</v>
      </c>
      <c r="C71" s="37">
        <f>G!M73</f>
        <v>63</v>
      </c>
      <c r="D71" s="21" t="str">
        <f>D!B73</f>
        <v>Brady Skjei</v>
      </c>
      <c r="E71" s="23">
        <f>D!U73</f>
        <v>11.216627573552445</v>
      </c>
      <c r="F71" s="21">
        <f>'C'!B73</f>
        <v>0</v>
      </c>
      <c r="G71" s="23">
        <f>'C'!U73</f>
        <v>0</v>
      </c>
      <c r="H71" s="21">
        <f>'R'!B73</f>
        <v>0</v>
      </c>
      <c r="I71" s="23">
        <f>'R'!U73</f>
        <v>0</v>
      </c>
      <c r="J71" s="21" t="str">
        <f>L!B73</f>
        <v>Frank Vatrano</v>
      </c>
      <c r="K71" s="26">
        <f>L!U73</f>
        <v>7.935885814080093</v>
      </c>
    </row>
    <row r="72" spans="1:11" x14ac:dyDescent="0.25">
      <c r="A72" s="19">
        <v>72</v>
      </c>
      <c r="B72" s="35" t="str">
        <f>G!B74</f>
        <v>Thatcher Demko</v>
      </c>
      <c r="C72" s="37">
        <f>G!M74</f>
        <v>61</v>
      </c>
      <c r="D72" s="2" t="str">
        <f>D!B74</f>
        <v>Brendan Smith</v>
      </c>
      <c r="E72" s="24">
        <f>D!U74</f>
        <v>11.178768966041066</v>
      </c>
      <c r="F72" s="2">
        <f>'C'!B74</f>
        <v>0</v>
      </c>
      <c r="G72" s="24">
        <f>'C'!U74</f>
        <v>0</v>
      </c>
      <c r="H72" s="2">
        <f>'R'!B74</f>
        <v>0</v>
      </c>
      <c r="I72" s="24">
        <f>'R'!U74</f>
        <v>0</v>
      </c>
      <c r="J72" s="2" t="str">
        <f>L!B74</f>
        <v>Ivan Barbashev</v>
      </c>
      <c r="K72" s="27">
        <f>L!U74</f>
        <v>7.3705997260103704</v>
      </c>
    </row>
    <row r="73" spans="1:11" x14ac:dyDescent="0.25">
      <c r="A73" s="19">
        <v>73</v>
      </c>
      <c r="B73" s="35" t="str">
        <f>G!B75</f>
        <v>Brandon Halverson</v>
      </c>
      <c r="C73" s="37">
        <f>G!M75</f>
        <v>13</v>
      </c>
      <c r="D73" s="2" t="str">
        <f>D!B75</f>
        <v>Brett Pesce</v>
      </c>
      <c r="E73" s="24">
        <f>D!U75</f>
        <v>11.1236121322982</v>
      </c>
      <c r="F73" s="2">
        <f>'C'!B75</f>
        <v>0</v>
      </c>
      <c r="G73" s="24">
        <f>'C'!U75</f>
        <v>0</v>
      </c>
      <c r="H73" s="2">
        <f>'R'!B75</f>
        <v>0</v>
      </c>
      <c r="I73" s="24">
        <f>'R'!U75</f>
        <v>0</v>
      </c>
      <c r="J73" s="2" t="str">
        <f>L!B75</f>
        <v>Reid Boucher</v>
      </c>
      <c r="K73" s="27">
        <f>L!U75</f>
        <v>7.1458709399625704</v>
      </c>
    </row>
    <row r="74" spans="1:11" x14ac:dyDescent="0.25">
      <c r="A74" s="19">
        <v>74</v>
      </c>
      <c r="B74" s="35">
        <f>G!B76</f>
        <v>0</v>
      </c>
      <c r="C74" s="37">
        <f>G!M76</f>
        <v>0</v>
      </c>
      <c r="D74" s="2" t="str">
        <f>D!B76</f>
        <v>Adam Larsson</v>
      </c>
      <c r="E74" s="24">
        <f>D!U76</f>
        <v>11.076818435838881</v>
      </c>
      <c r="F74" s="2">
        <f>'C'!B76</f>
        <v>0</v>
      </c>
      <c r="G74" s="24">
        <f>'C'!U76</f>
        <v>0</v>
      </c>
      <c r="H74" s="2">
        <f>'R'!B76</f>
        <v>0</v>
      </c>
      <c r="I74" s="24">
        <f>'R'!U76</f>
        <v>0</v>
      </c>
      <c r="J74" s="2" t="str">
        <f>L!B76</f>
        <v>Adam Erne</v>
      </c>
      <c r="K74" s="27">
        <f>L!U76</f>
        <v>6.8764669269510721</v>
      </c>
    </row>
    <row r="75" spans="1:11" ht="15.75" thickBot="1" x14ac:dyDescent="0.3">
      <c r="A75" s="20">
        <v>75</v>
      </c>
      <c r="B75" s="36">
        <f>G!B77</f>
        <v>0</v>
      </c>
      <c r="C75" s="43">
        <f>G!M77</f>
        <v>0</v>
      </c>
      <c r="D75" s="2" t="str">
        <f>D!B77</f>
        <v>Derrick Pouliot</v>
      </c>
      <c r="E75" s="24">
        <f>D!U77</f>
        <v>11.044329975510831</v>
      </c>
      <c r="F75" s="2">
        <f>'C'!B77</f>
        <v>0</v>
      </c>
      <c r="G75" s="24">
        <f>'C'!U77</f>
        <v>0</v>
      </c>
      <c r="H75" s="2">
        <f>'R'!B77</f>
        <v>0</v>
      </c>
      <c r="I75" s="24">
        <f>'R'!U77</f>
        <v>0</v>
      </c>
      <c r="J75" s="2" t="str">
        <f>L!B77</f>
        <v>Tyler Motte</v>
      </c>
      <c r="K75" s="27">
        <f>L!U77</f>
        <v>6.6750375330649749</v>
      </c>
    </row>
    <row r="76" spans="1:11" x14ac:dyDescent="0.25">
      <c r="A76" s="18">
        <v>76</v>
      </c>
      <c r="B76" s="34">
        <f>G!B78</f>
        <v>0</v>
      </c>
      <c r="C76" s="37">
        <f>G!M78</f>
        <v>0</v>
      </c>
      <c r="D76" s="21" t="str">
        <f>D!B78</f>
        <v>Nikita Zaitsev</v>
      </c>
      <c r="E76" s="23">
        <f>D!U78</f>
        <v>10.983116208672502</v>
      </c>
      <c r="F76" s="21">
        <f>'C'!B78</f>
        <v>0</v>
      </c>
      <c r="G76" s="23">
        <f>'C'!U78</f>
        <v>0</v>
      </c>
      <c r="H76" s="21">
        <f>'R'!B78</f>
        <v>0</v>
      </c>
      <c r="I76" s="23">
        <f>'R'!U78</f>
        <v>0</v>
      </c>
      <c r="J76" s="21">
        <f>L!B78</f>
        <v>0</v>
      </c>
      <c r="K76" s="26">
        <f>L!U78</f>
        <v>0</v>
      </c>
    </row>
    <row r="77" spans="1:11" x14ac:dyDescent="0.25">
      <c r="A77" s="19">
        <v>77</v>
      </c>
      <c r="B77" s="35">
        <f>G!B79</f>
        <v>0</v>
      </c>
      <c r="C77" s="37">
        <f>G!M79</f>
        <v>0</v>
      </c>
      <c r="D77" s="2" t="str">
        <f>D!B79</f>
        <v>Damon Severson</v>
      </c>
      <c r="E77" s="24">
        <f>D!U79</f>
        <v>10.95444067610395</v>
      </c>
      <c r="F77" s="2">
        <f>'C'!B79</f>
        <v>0</v>
      </c>
      <c r="G77" s="24">
        <f>'C'!U79</f>
        <v>0</v>
      </c>
      <c r="H77" s="2">
        <f>'R'!B79</f>
        <v>0</v>
      </c>
      <c r="I77" s="24">
        <f>'R'!U79</f>
        <v>0</v>
      </c>
      <c r="J77" s="2">
        <f>L!B79</f>
        <v>0</v>
      </c>
      <c r="K77" s="27">
        <f>L!U79</f>
        <v>0</v>
      </c>
    </row>
    <row r="78" spans="1:11" x14ac:dyDescent="0.25">
      <c r="A78" s="19">
        <v>78</v>
      </c>
      <c r="B78" s="35">
        <f>G!B80</f>
        <v>0</v>
      </c>
      <c r="C78" s="37">
        <f>G!M80</f>
        <v>0</v>
      </c>
      <c r="D78" s="2" t="str">
        <f>D!B80</f>
        <v>Travis Hamonic</v>
      </c>
      <c r="E78" s="24">
        <f>D!U80</f>
        <v>10.680807919586877</v>
      </c>
      <c r="F78" s="2">
        <f>'C'!B80</f>
        <v>0</v>
      </c>
      <c r="G78" s="24">
        <f>'C'!U80</f>
        <v>0</v>
      </c>
      <c r="H78" s="2">
        <f>'R'!B80</f>
        <v>0</v>
      </c>
      <c r="I78" s="24">
        <f>'R'!U80</f>
        <v>0</v>
      </c>
      <c r="J78" s="2">
        <f>L!B80</f>
        <v>0</v>
      </c>
      <c r="K78" s="27">
        <f>L!U80</f>
        <v>0</v>
      </c>
    </row>
    <row r="79" spans="1:11" x14ac:dyDescent="0.25">
      <c r="A79" s="19">
        <v>79</v>
      </c>
      <c r="B79" s="35">
        <f>G!B81</f>
        <v>0</v>
      </c>
      <c r="C79" s="37">
        <f>G!M81</f>
        <v>0</v>
      </c>
      <c r="D79" s="2" t="str">
        <f>D!B81</f>
        <v>Jake McCabe</v>
      </c>
      <c r="E79" s="24">
        <f>D!U81</f>
        <v>10.572648951626096</v>
      </c>
      <c r="F79" s="2">
        <f>'C'!B81</f>
        <v>0</v>
      </c>
      <c r="G79" s="24">
        <f>'C'!U81</f>
        <v>0</v>
      </c>
      <c r="H79" s="2">
        <f>'R'!B81</f>
        <v>0</v>
      </c>
      <c r="I79" s="24">
        <f>'R'!U81</f>
        <v>0</v>
      </c>
      <c r="J79" s="2">
        <f>L!B81</f>
        <v>0</v>
      </c>
      <c r="K79" s="27">
        <f>L!U81</f>
        <v>0</v>
      </c>
    </row>
    <row r="80" spans="1:11" ht="15.75" thickBot="1" x14ac:dyDescent="0.3">
      <c r="A80" s="20">
        <v>80</v>
      </c>
      <c r="B80" s="36">
        <f>G!B82</f>
        <v>0</v>
      </c>
      <c r="C80" s="43">
        <f>G!M82</f>
        <v>0</v>
      </c>
      <c r="D80" s="2" t="str">
        <f>D!B82</f>
        <v>Ryan Murray</v>
      </c>
      <c r="E80" s="24">
        <f>D!U82</f>
        <v>10.549619135617561</v>
      </c>
      <c r="F80" s="2">
        <f>'C'!B82</f>
        <v>0</v>
      </c>
      <c r="G80" s="24">
        <f>'C'!U82</f>
        <v>0</v>
      </c>
      <c r="H80" s="2">
        <f>'R'!B82</f>
        <v>0</v>
      </c>
      <c r="I80" s="24">
        <f>'R'!U82</f>
        <v>0</v>
      </c>
      <c r="J80" s="2">
        <f>L!B82</f>
        <v>0</v>
      </c>
      <c r="K80" s="27">
        <f>L!U82</f>
        <v>0</v>
      </c>
    </row>
    <row r="81" spans="1:11" x14ac:dyDescent="0.25">
      <c r="A81" s="18">
        <v>81</v>
      </c>
      <c r="B81" s="34"/>
      <c r="C81" s="37">
        <f>G!M83</f>
        <v>0</v>
      </c>
      <c r="D81" s="21" t="str">
        <f>D!B83</f>
        <v>Cody Ceci</v>
      </c>
      <c r="E81" s="23">
        <f>D!U83</f>
        <v>10.536664746209471</v>
      </c>
      <c r="F81" s="21">
        <f>'C'!B83</f>
        <v>0</v>
      </c>
      <c r="G81" s="23">
        <f>'C'!U83</f>
        <v>0</v>
      </c>
      <c r="H81" s="21">
        <f>'R'!B83</f>
        <v>0</v>
      </c>
      <c r="I81" s="23">
        <f>'R'!U83</f>
        <v>0</v>
      </c>
      <c r="J81" s="21">
        <f>L!B83</f>
        <v>0</v>
      </c>
      <c r="K81" s="26">
        <f>L!U83</f>
        <v>0</v>
      </c>
    </row>
    <row r="82" spans="1:11" x14ac:dyDescent="0.25">
      <c r="A82" s="19">
        <v>82</v>
      </c>
      <c r="B82" s="35"/>
      <c r="C82" s="37">
        <f>G!M84</f>
        <v>0</v>
      </c>
      <c r="D82" s="2" t="str">
        <f>D!B84</f>
        <v>Jakob Chychrun</v>
      </c>
      <c r="E82" s="24">
        <f>D!U84</f>
        <v>10.46331335365123</v>
      </c>
      <c r="F82" s="2">
        <f>'C'!B84</f>
        <v>0</v>
      </c>
      <c r="G82" s="24">
        <f>'C'!U84</f>
        <v>0</v>
      </c>
      <c r="H82" s="2">
        <f>'R'!B84</f>
        <v>0</v>
      </c>
      <c r="I82" s="24">
        <f>'R'!U84</f>
        <v>0</v>
      </c>
      <c r="J82" s="2">
        <f>L!B84</f>
        <v>0</v>
      </c>
      <c r="K82" s="27">
        <f>L!U84</f>
        <v>0</v>
      </c>
    </row>
    <row r="83" spans="1:11" x14ac:dyDescent="0.25">
      <c r="A83" s="19">
        <v>83</v>
      </c>
      <c r="B83" s="35"/>
      <c r="C83" s="37">
        <f>G!M85</f>
        <v>0</v>
      </c>
      <c r="D83" s="2" t="str">
        <f>D!B85</f>
        <v>Trevor Daley</v>
      </c>
      <c r="E83" s="24">
        <f>D!U85</f>
        <v>10.280252576382294</v>
      </c>
      <c r="F83" s="2">
        <f>'C'!B85</f>
        <v>0</v>
      </c>
      <c r="G83" s="24">
        <f>'C'!U85</f>
        <v>0</v>
      </c>
      <c r="H83" s="2">
        <f>'R'!B85</f>
        <v>0</v>
      </c>
      <c r="I83" s="24">
        <f>'R'!U85</f>
        <v>0</v>
      </c>
      <c r="J83" s="2">
        <f>L!B85</f>
        <v>0</v>
      </c>
      <c r="K83" s="27">
        <f>L!U85</f>
        <v>0</v>
      </c>
    </row>
    <row r="84" spans="1:11" x14ac:dyDescent="0.25">
      <c r="A84" s="19">
        <v>84</v>
      </c>
      <c r="B84" s="35"/>
      <c r="C84" s="37">
        <f>G!M86</f>
        <v>0</v>
      </c>
      <c r="D84" s="2" t="str">
        <f>D!B86</f>
        <v>Tony DeAngelo</v>
      </c>
      <c r="E84" s="24">
        <f>D!U86</f>
        <v>9.949945761711346</v>
      </c>
      <c r="F84" s="2">
        <f>'C'!B86</f>
        <v>0</v>
      </c>
      <c r="G84" s="24">
        <f>'C'!U86</f>
        <v>0</v>
      </c>
      <c r="H84" s="2">
        <f>'R'!B86</f>
        <v>0</v>
      </c>
      <c r="I84" s="24">
        <f>'R'!U86</f>
        <v>0</v>
      </c>
      <c r="J84" s="2">
        <f>L!B86</f>
        <v>0</v>
      </c>
      <c r="K84" s="27">
        <f>L!U86</f>
        <v>0</v>
      </c>
    </row>
    <row r="85" spans="1:11" ht="15.75" thickBot="1" x14ac:dyDescent="0.3">
      <c r="A85" s="20">
        <v>85</v>
      </c>
      <c r="B85" s="36"/>
      <c r="C85" s="43">
        <f>G!M87</f>
        <v>0</v>
      </c>
      <c r="D85" s="2" t="str">
        <f>D!B87</f>
        <v>Madison Bowey</v>
      </c>
      <c r="E85" s="24">
        <f>D!U87</f>
        <v>9.864394236749316</v>
      </c>
      <c r="F85" s="2">
        <f>'C'!B87</f>
        <v>0</v>
      </c>
      <c r="G85" s="24">
        <f>'C'!U87</f>
        <v>0</v>
      </c>
      <c r="H85" s="2">
        <f>'R'!B87</f>
        <v>0</v>
      </c>
      <c r="I85" s="24">
        <f>'R'!U87</f>
        <v>0</v>
      </c>
      <c r="J85" s="2">
        <f>L!B87</f>
        <v>0</v>
      </c>
      <c r="K85" s="27">
        <f>L!U87</f>
        <v>0</v>
      </c>
    </row>
    <row r="86" spans="1:11" x14ac:dyDescent="0.25">
      <c r="A86" s="18">
        <v>86</v>
      </c>
      <c r="B86" s="30"/>
      <c r="C86" s="38"/>
      <c r="D86" s="21" t="str">
        <f>D!B88</f>
        <v>Yohann Auvitu</v>
      </c>
      <c r="E86" s="23">
        <f>D!U88</f>
        <v>9.8613432310265772</v>
      </c>
      <c r="F86" s="21">
        <f>'C'!B88</f>
        <v>0</v>
      </c>
      <c r="G86" s="23">
        <f>'C'!U88</f>
        <v>0</v>
      </c>
      <c r="H86" s="21">
        <f>'R'!B88</f>
        <v>0</v>
      </c>
      <c r="I86" s="23">
        <f>'R'!U88</f>
        <v>0</v>
      </c>
      <c r="J86" s="21"/>
      <c r="K86" s="26"/>
    </row>
    <row r="87" spans="1:11" x14ac:dyDescent="0.25">
      <c r="A87" s="19">
        <v>87</v>
      </c>
      <c r="D87" s="2" t="str">
        <f>D!B89</f>
        <v>Slater Koekkoek</v>
      </c>
      <c r="E87" s="24">
        <f>D!U89</f>
        <v>9.7900907679299554</v>
      </c>
      <c r="F87" s="2">
        <f>'C'!B89</f>
        <v>0</v>
      </c>
      <c r="G87" s="24">
        <f>'C'!U89</f>
        <v>0</v>
      </c>
      <c r="H87" s="2">
        <f>'R'!B89</f>
        <v>0</v>
      </c>
      <c r="I87" s="24">
        <f>'R'!U89</f>
        <v>0</v>
      </c>
    </row>
    <row r="88" spans="1:11" x14ac:dyDescent="0.25">
      <c r="A88" s="19">
        <v>88</v>
      </c>
      <c r="D88" s="2" t="str">
        <f>D!B90</f>
        <v>Troy Stecher</v>
      </c>
      <c r="E88" s="24">
        <f>D!U90</f>
        <v>9.6987051651472278</v>
      </c>
      <c r="F88" s="2">
        <f>'C'!B90</f>
        <v>0</v>
      </c>
      <c r="G88" s="24">
        <f>'C'!U90</f>
        <v>0</v>
      </c>
      <c r="H88" s="2">
        <f>'R'!B90</f>
        <v>0</v>
      </c>
      <c r="I88" s="24">
        <f>'R'!U90</f>
        <v>0</v>
      </c>
    </row>
    <row r="89" spans="1:11" x14ac:dyDescent="0.25">
      <c r="A89" s="19">
        <v>89</v>
      </c>
      <c r="D89" s="2" t="str">
        <f>D!B91</f>
        <v>Travis Sanheim</v>
      </c>
      <c r="E89" s="24">
        <f>D!U91</f>
        <v>9.3779151251150843</v>
      </c>
      <c r="F89" s="2">
        <f>'C'!B91</f>
        <v>0</v>
      </c>
      <c r="G89" s="24">
        <f>'C'!U91</f>
        <v>0</v>
      </c>
      <c r="H89" s="2">
        <f>'R'!B91</f>
        <v>0</v>
      </c>
      <c r="I89" s="24">
        <f>'R'!U91</f>
        <v>0</v>
      </c>
    </row>
    <row r="90" spans="1:11" ht="15.75" thickBot="1" x14ac:dyDescent="0.3">
      <c r="A90" s="20">
        <v>90</v>
      </c>
      <c r="B90" s="32"/>
      <c r="C90" s="40"/>
      <c r="D90" s="2" t="str">
        <f>D!B92</f>
        <v>Noah Juulsen</v>
      </c>
      <c r="E90" s="24">
        <f>D!U92</f>
        <v>9.3538602995267599</v>
      </c>
      <c r="F90" s="2">
        <f>'C'!B92</f>
        <v>0</v>
      </c>
      <c r="G90" s="24">
        <f>'C'!U92</f>
        <v>0</v>
      </c>
      <c r="H90" s="2">
        <f>'R'!B92</f>
        <v>0</v>
      </c>
      <c r="I90" s="24">
        <f>'R'!U92</f>
        <v>0</v>
      </c>
      <c r="J90" s="22"/>
      <c r="K90" s="28"/>
    </row>
    <row r="91" spans="1:11" x14ac:dyDescent="0.25">
      <c r="A91" s="18">
        <v>91</v>
      </c>
      <c r="B91" s="30"/>
      <c r="C91" s="38"/>
      <c r="D91" s="21" t="str">
        <f>D!B93</f>
        <v>Brandon Carlo</v>
      </c>
      <c r="E91" s="23">
        <f>D!U93</f>
        <v>9.1923570716661125</v>
      </c>
      <c r="F91" s="21">
        <f>'C'!B93</f>
        <v>0</v>
      </c>
      <c r="G91" s="23">
        <f>'C'!U93</f>
        <v>0</v>
      </c>
      <c r="H91" s="21"/>
      <c r="I91" s="23"/>
      <c r="J91" s="21"/>
      <c r="K91" s="26"/>
    </row>
    <row r="92" spans="1:11" x14ac:dyDescent="0.25">
      <c r="A92" s="19">
        <v>92</v>
      </c>
      <c r="D92" s="2" t="str">
        <f>D!B94</f>
        <v>Nathan Beaulieu</v>
      </c>
      <c r="E92" s="24">
        <f>D!U94</f>
        <v>9.1636955540459599</v>
      </c>
      <c r="F92" s="2">
        <f>'C'!B94</f>
        <v>0</v>
      </c>
      <c r="G92" s="24">
        <f>'C'!U94</f>
        <v>0</v>
      </c>
    </row>
    <row r="93" spans="1:11" x14ac:dyDescent="0.25">
      <c r="A93" s="19">
        <v>93</v>
      </c>
      <c r="D93" s="2" t="str">
        <f>D!B95</f>
        <v>Ian McCoshen</v>
      </c>
      <c r="E93" s="24">
        <f>D!U95</f>
        <v>9.0921166930018487</v>
      </c>
      <c r="F93" s="2">
        <f>'C'!B95</f>
        <v>0</v>
      </c>
      <c r="G93" s="24">
        <f>'C'!U95</f>
        <v>0</v>
      </c>
    </row>
    <row r="94" spans="1:11" x14ac:dyDescent="0.25">
      <c r="A94" s="19">
        <v>94</v>
      </c>
      <c r="D94" s="2" t="str">
        <f>D!B96</f>
        <v>Xavier Ouellet</v>
      </c>
      <c r="E94" s="24">
        <f>D!U96</f>
        <v>8.8298401118823424</v>
      </c>
      <c r="F94" s="2">
        <f>'C'!B96</f>
        <v>0</v>
      </c>
      <c r="G94" s="24">
        <f>'C'!U96</f>
        <v>0</v>
      </c>
    </row>
    <row r="95" spans="1:11" ht="15.75" thickBot="1" x14ac:dyDescent="0.3">
      <c r="A95" s="20">
        <v>95</v>
      </c>
      <c r="B95" s="32"/>
      <c r="C95" s="40"/>
      <c r="D95" s="2" t="str">
        <f>D!B97</f>
        <v>Ben Hutton</v>
      </c>
      <c r="E95" s="24">
        <f>D!U97</f>
        <v>8.8176336687722685</v>
      </c>
      <c r="F95" s="2">
        <f>'C'!B97</f>
        <v>0</v>
      </c>
      <c r="G95" s="24">
        <f>'C'!U97</f>
        <v>0</v>
      </c>
      <c r="H95" s="22"/>
      <c r="I95" s="25"/>
      <c r="J95" s="22"/>
      <c r="K95" s="28"/>
    </row>
    <row r="96" spans="1:11" x14ac:dyDescent="0.25">
      <c r="A96" s="18">
        <v>96</v>
      </c>
      <c r="B96" s="30"/>
      <c r="C96" s="38"/>
      <c r="D96" s="21" t="str">
        <f>D!B98</f>
        <v>Haydn Fleury</v>
      </c>
      <c r="E96" s="23">
        <f>D!U98</f>
        <v>8.7627511501390334</v>
      </c>
      <c r="F96" s="21">
        <f>'C'!B98</f>
        <v>0</v>
      </c>
      <c r="G96" s="23">
        <f>'C'!U98</f>
        <v>0</v>
      </c>
      <c r="H96" s="21"/>
      <c r="I96" s="23"/>
      <c r="J96" s="21"/>
      <c r="K96" s="26"/>
    </row>
    <row r="97" spans="1:11" x14ac:dyDescent="0.25">
      <c r="A97" s="19">
        <v>97</v>
      </c>
      <c r="D97" s="2" t="str">
        <f>D!B99</f>
        <v>Victor Mete</v>
      </c>
      <c r="E97" s="24">
        <f>D!U99</f>
        <v>8.3850612818151671</v>
      </c>
      <c r="F97" s="2">
        <f>'C'!B99</f>
        <v>0</v>
      </c>
      <c r="G97" s="24">
        <f>'C'!U99</f>
        <v>0</v>
      </c>
    </row>
    <row r="98" spans="1:11" s="17" customFormat="1" x14ac:dyDescent="0.25">
      <c r="A98" s="19">
        <v>98</v>
      </c>
      <c r="B98" s="31"/>
      <c r="C98" s="39"/>
      <c r="D98" s="2" t="str">
        <f>D!B100</f>
        <v>Julius Honka</v>
      </c>
      <c r="E98" s="24">
        <f>D!U100</f>
        <v>7.9884813718610204</v>
      </c>
      <c r="F98" s="2">
        <f>'C'!B100</f>
        <v>0</v>
      </c>
      <c r="G98" s="24">
        <f>'C'!U100</f>
        <v>0</v>
      </c>
      <c r="H98" s="2"/>
      <c r="I98" s="24"/>
      <c r="J98" s="2"/>
      <c r="K98" s="27"/>
    </row>
    <row r="99" spans="1:11" s="17" customFormat="1" x14ac:dyDescent="0.25">
      <c r="A99" s="19">
        <v>99</v>
      </c>
      <c r="B99" s="31"/>
      <c r="C99" s="39"/>
      <c r="D99" s="2">
        <f>D!B101</f>
        <v>0</v>
      </c>
      <c r="E99" s="24">
        <f>D!U101</f>
        <v>0</v>
      </c>
      <c r="F99" s="2">
        <f>'C'!B101</f>
        <v>0</v>
      </c>
      <c r="G99" s="24">
        <f>'C'!U101</f>
        <v>0</v>
      </c>
      <c r="H99" s="2"/>
      <c r="I99" s="24"/>
      <c r="J99" s="2"/>
      <c r="K99" s="27"/>
    </row>
    <row r="100" spans="1:11" s="17" customFormat="1" ht="15.75" thickBot="1" x14ac:dyDescent="0.3">
      <c r="A100" s="20">
        <v>100</v>
      </c>
      <c r="B100" s="32"/>
      <c r="C100" s="40"/>
      <c r="D100" s="2">
        <f>D!B102</f>
        <v>0</v>
      </c>
      <c r="E100" s="24">
        <f>D!U102</f>
        <v>0</v>
      </c>
      <c r="F100" s="2">
        <f>'C'!B102</f>
        <v>0</v>
      </c>
      <c r="G100" s="24">
        <f>'C'!U102</f>
        <v>0</v>
      </c>
      <c r="H100" s="22"/>
      <c r="I100" s="25"/>
      <c r="J100" s="22"/>
      <c r="K100" s="28"/>
    </row>
    <row r="101" spans="1:11" s="17" customFormat="1" x14ac:dyDescent="0.25">
      <c r="A101" s="18">
        <v>101</v>
      </c>
      <c r="B101" s="30"/>
      <c r="C101" s="38"/>
      <c r="D101" s="21">
        <f>D!B103</f>
        <v>0</v>
      </c>
      <c r="E101" s="23">
        <f>D!U103</f>
        <v>0</v>
      </c>
      <c r="F101" s="21"/>
      <c r="G101" s="23"/>
      <c r="H101" s="21"/>
      <c r="I101" s="23"/>
      <c r="J101" s="21"/>
      <c r="K101" s="26"/>
    </row>
    <row r="102" spans="1:11" s="17" customFormat="1" x14ac:dyDescent="0.25">
      <c r="A102" s="19">
        <v>102</v>
      </c>
      <c r="B102" s="31"/>
      <c r="C102" s="39"/>
      <c r="D102" s="2">
        <f>D!B104</f>
        <v>0</v>
      </c>
      <c r="E102" s="24">
        <f>D!U104</f>
        <v>0</v>
      </c>
      <c r="F102" s="2"/>
      <c r="G102" s="24"/>
      <c r="H102" s="2"/>
      <c r="I102" s="24"/>
      <c r="J102" s="2"/>
      <c r="K102" s="27"/>
    </row>
    <row r="103" spans="1:11" s="17" customFormat="1" x14ac:dyDescent="0.25">
      <c r="A103" s="19">
        <v>103</v>
      </c>
      <c r="B103" s="31"/>
      <c r="C103" s="39"/>
      <c r="D103" s="2">
        <f>D!B105</f>
        <v>0</v>
      </c>
      <c r="E103" s="24">
        <f>D!U105</f>
        <v>0</v>
      </c>
      <c r="F103" s="2"/>
      <c r="G103" s="24"/>
      <c r="H103" s="2"/>
      <c r="I103" s="24"/>
      <c r="J103" s="2"/>
      <c r="K103" s="27"/>
    </row>
    <row r="104" spans="1:11" s="17" customFormat="1" x14ac:dyDescent="0.25">
      <c r="A104" s="19">
        <v>104</v>
      </c>
      <c r="B104" s="31"/>
      <c r="C104" s="39"/>
      <c r="D104" s="2">
        <f>D!B106</f>
        <v>0</v>
      </c>
      <c r="E104" s="24">
        <f>D!U106</f>
        <v>0</v>
      </c>
      <c r="F104" s="2"/>
      <c r="G104" s="24"/>
      <c r="H104" s="2"/>
      <c r="I104" s="24"/>
      <c r="J104" s="2"/>
      <c r="K104" s="27"/>
    </row>
    <row r="105" spans="1:11" s="17" customFormat="1" ht="15.75" thickBot="1" x14ac:dyDescent="0.3">
      <c r="A105" s="20">
        <v>105</v>
      </c>
      <c r="B105" s="32"/>
      <c r="C105" s="40"/>
      <c r="D105" s="2">
        <f>D!B107</f>
        <v>0</v>
      </c>
      <c r="E105" s="24">
        <f>D!U107</f>
        <v>0</v>
      </c>
      <c r="F105" s="22"/>
      <c r="G105" s="25"/>
      <c r="H105" s="22"/>
      <c r="I105" s="25"/>
      <c r="J105" s="22"/>
      <c r="K105" s="28"/>
    </row>
    <row r="106" spans="1:11" s="17" customFormat="1" x14ac:dyDescent="0.25">
      <c r="A106" s="18">
        <v>106</v>
      </c>
      <c r="B106" s="30"/>
      <c r="C106" s="38"/>
      <c r="D106" s="21"/>
      <c r="E106" s="23"/>
      <c r="F106" s="21"/>
      <c r="G106" s="23"/>
      <c r="H106" s="21"/>
      <c r="I106" s="23"/>
      <c r="J106" s="21"/>
      <c r="K106" s="26"/>
    </row>
    <row r="107" spans="1:11" s="17" customFormat="1" x14ac:dyDescent="0.25">
      <c r="A107" s="19">
        <v>107</v>
      </c>
      <c r="B107" s="31"/>
      <c r="C107" s="39"/>
      <c r="D107" s="2"/>
      <c r="E107" s="24"/>
      <c r="F107" s="2"/>
      <c r="G107" s="24"/>
      <c r="H107" s="2"/>
      <c r="I107" s="24"/>
      <c r="J107" s="2"/>
      <c r="K107" s="27"/>
    </row>
    <row r="108" spans="1:11" x14ac:dyDescent="0.25">
      <c r="A108" s="19">
        <v>108</v>
      </c>
    </row>
    <row r="109" spans="1:11" x14ac:dyDescent="0.25">
      <c r="A109" s="19">
        <v>109</v>
      </c>
    </row>
    <row r="110" spans="1:11" ht="15.75" thickBot="1" x14ac:dyDescent="0.3">
      <c r="A110" s="20">
        <v>110</v>
      </c>
      <c r="B110" s="32"/>
      <c r="C110" s="40"/>
      <c r="F110" s="22"/>
      <c r="G110" s="25"/>
      <c r="H110" s="22"/>
      <c r="I110" s="25"/>
      <c r="J110" s="22"/>
      <c r="K110" s="28"/>
    </row>
    <row r="111" spans="1:11" x14ac:dyDescent="0.25">
      <c r="A111" s="18">
        <v>111</v>
      </c>
      <c r="B111" s="30"/>
      <c r="C111" s="38"/>
      <c r="D111" s="21"/>
      <c r="E111" s="23"/>
      <c r="F111" s="21"/>
      <c r="G111" s="23"/>
      <c r="H111" s="21"/>
      <c r="I111" s="23"/>
      <c r="J111" s="21"/>
      <c r="K111" s="26"/>
    </row>
    <row r="112" spans="1:11" x14ac:dyDescent="0.25">
      <c r="A112" s="19">
        <v>112</v>
      </c>
    </row>
    <row r="113" spans="1:11" x14ac:dyDescent="0.25">
      <c r="A113" s="19">
        <v>113</v>
      </c>
    </row>
    <row r="115" spans="1:11" ht="15.75" thickBot="1" x14ac:dyDescent="0.3">
      <c r="A115" s="20"/>
      <c r="B115" s="32"/>
      <c r="C115" s="40"/>
      <c r="F115" s="22"/>
      <c r="G115" s="25"/>
      <c r="H115" s="22"/>
      <c r="I115" s="25"/>
      <c r="J115" s="22"/>
      <c r="K115" s="28"/>
    </row>
    <row r="116" spans="1:11" x14ac:dyDescent="0.25">
      <c r="A116" s="18"/>
      <c r="B116" s="30"/>
      <c r="C116" s="38"/>
      <c r="D116" s="21"/>
      <c r="E116" s="23"/>
      <c r="F116" s="21"/>
      <c r="G116" s="23"/>
      <c r="H116" s="21"/>
      <c r="I116" s="23"/>
      <c r="J116" s="21"/>
      <c r="K116" s="26"/>
    </row>
    <row r="120" spans="1:11" ht="15.75" thickBot="1" x14ac:dyDescent="0.3">
      <c r="A120" s="20"/>
      <c r="B120" s="33"/>
      <c r="C120" s="41"/>
      <c r="D120" s="22"/>
      <c r="E120" s="25"/>
      <c r="F120" s="22"/>
      <c r="G120" s="25"/>
      <c r="H120" s="22"/>
      <c r="I120" s="25"/>
      <c r="J120" s="22"/>
      <c r="K120" s="28"/>
    </row>
    <row r="121" spans="1:11" x14ac:dyDescent="0.25">
      <c r="A121" s="18"/>
      <c r="B121" s="30"/>
      <c r="C121" s="38"/>
      <c r="D121" s="21"/>
      <c r="E121" s="23"/>
      <c r="F121" s="21"/>
      <c r="G121" s="23"/>
      <c r="H121" s="21"/>
      <c r="I121" s="23"/>
      <c r="J121" s="21"/>
      <c r="K121" s="26"/>
    </row>
  </sheetData>
  <phoneticPr fontId="4" type="noConversion"/>
  <pageMargins left="0.196850393700787" right="0.31496062992126" top="0.35433070866141703" bottom="0.15748031496063" header="0.196850393700787" footer="0.31496062992126"/>
  <pageSetup fitToWidth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Q4:W71"/>
  <sheetViews>
    <sheetView tabSelected="1" workbookViewId="0">
      <selection activeCell="Q3" sqref="Q3"/>
    </sheetView>
  </sheetViews>
  <sheetFormatPr defaultRowHeight="15" x14ac:dyDescent="0.25"/>
  <sheetData>
    <row r="4" spans="17:21" ht="15.75" thickBot="1" x14ac:dyDescent="0.3"/>
    <row r="5" spans="17:21" x14ac:dyDescent="0.25">
      <c r="Q5" s="59" t="s">
        <v>315</v>
      </c>
      <c r="R5" s="60"/>
      <c r="S5" s="60"/>
      <c r="T5" s="60"/>
      <c r="U5" s="61"/>
    </row>
    <row r="6" spans="17:21" x14ac:dyDescent="0.25">
      <c r="Q6" s="44"/>
      <c r="R6" s="45" t="s">
        <v>312</v>
      </c>
      <c r="S6" s="45" t="s">
        <v>313</v>
      </c>
      <c r="T6" s="45" t="s">
        <v>314</v>
      </c>
      <c r="U6" s="46" t="s">
        <v>316</v>
      </c>
    </row>
    <row r="7" spans="17:21" x14ac:dyDescent="0.25">
      <c r="Q7" s="44" t="s">
        <v>31</v>
      </c>
      <c r="R7" s="17">
        <f>COUNTIF(G!C3:C12,"SUN")</f>
        <v>3</v>
      </c>
      <c r="S7" s="17">
        <f>COUNTIF(G!C13:C22,"SUN")</f>
        <v>3</v>
      </c>
      <c r="T7" s="17">
        <f>COUNTIF(G!C23:C32,"SUN")</f>
        <v>0</v>
      </c>
      <c r="U7" s="46">
        <f>SUM(R7:T7)</f>
        <v>6</v>
      </c>
    </row>
    <row r="8" spans="17:21" x14ac:dyDescent="0.25">
      <c r="Q8" s="44" t="s">
        <v>36</v>
      </c>
      <c r="R8" s="17">
        <f>COUNTIF(G!C3:C12,"RAM")</f>
        <v>2</v>
      </c>
      <c r="S8" s="17">
        <f>COUNTIF(G!C13:C22,"RAM")</f>
        <v>2</v>
      </c>
      <c r="T8" s="17">
        <f>COUNTIF(G!C23:C32,"RAM")</f>
        <v>4</v>
      </c>
      <c r="U8" s="46">
        <f t="shared" ref="U8:U11" si="0">SUM(R8:T8)</f>
        <v>8</v>
      </c>
    </row>
    <row r="9" spans="17:21" x14ac:dyDescent="0.25">
      <c r="Q9" s="44" t="s">
        <v>33</v>
      </c>
      <c r="R9" s="17">
        <f>COUNTIF(G!C3:C12,"PAC")</f>
        <v>2</v>
      </c>
      <c r="S9" s="17">
        <f>COUNTIF(G!C13:C22,"PAC")</f>
        <v>1</v>
      </c>
      <c r="T9" s="17">
        <f>COUNTIF(G!C23:C32,"PAC")</f>
        <v>2</v>
      </c>
      <c r="U9" s="46">
        <f t="shared" si="0"/>
        <v>5</v>
      </c>
    </row>
    <row r="10" spans="17:21" x14ac:dyDescent="0.25">
      <c r="Q10" s="44" t="s">
        <v>42</v>
      </c>
      <c r="R10" s="17">
        <f>COUNTIF(G!C3:C12,"BUC")</f>
        <v>1</v>
      </c>
      <c r="S10" s="17">
        <f>COUNTIF(G!C13:C22,"BUC")</f>
        <v>2</v>
      </c>
      <c r="T10" s="17">
        <f>COUNTIF(G!C23:C32,"BUC")</f>
        <v>2</v>
      </c>
      <c r="U10" s="46">
        <f t="shared" si="0"/>
        <v>5</v>
      </c>
    </row>
    <row r="11" spans="17:21" x14ac:dyDescent="0.25">
      <c r="Q11" s="44" t="s">
        <v>38</v>
      </c>
      <c r="R11" s="17">
        <f>COUNTIF(G!C3:C12,"REB")</f>
        <v>2</v>
      </c>
      <c r="S11" s="17">
        <f>COUNTIF(G!C13:C22,"REB")</f>
        <v>2</v>
      </c>
      <c r="T11" s="17">
        <f>COUNTIF(G!C23:C32,"REB")</f>
        <v>2</v>
      </c>
      <c r="U11" s="46">
        <f t="shared" si="0"/>
        <v>6</v>
      </c>
    </row>
    <row r="12" spans="17:21" ht="15.75" thickBot="1" x14ac:dyDescent="0.3">
      <c r="Q12" s="47"/>
      <c r="R12" s="48">
        <f t="shared" ref="R12:S12" si="1">SUM(R7:R11)</f>
        <v>10</v>
      </c>
      <c r="S12" s="48">
        <f t="shared" si="1"/>
        <v>10</v>
      </c>
      <c r="T12" s="48">
        <f>SUM(T7:T11)</f>
        <v>10</v>
      </c>
      <c r="U12" s="49">
        <f>SUM(U7:U11)</f>
        <v>30</v>
      </c>
    </row>
    <row r="19" spans="17:23" ht="15.75" thickBot="1" x14ac:dyDescent="0.3"/>
    <row r="20" spans="17:23" x14ac:dyDescent="0.25">
      <c r="Q20" s="59" t="s">
        <v>13</v>
      </c>
      <c r="R20" s="60"/>
      <c r="S20" s="60"/>
      <c r="T20" s="60"/>
      <c r="U20" s="60"/>
      <c r="V20" s="60"/>
      <c r="W20" s="61"/>
    </row>
    <row r="21" spans="17:23" x14ac:dyDescent="0.25">
      <c r="Q21" s="44"/>
      <c r="R21" s="45" t="s">
        <v>312</v>
      </c>
      <c r="S21" s="45" t="s">
        <v>313</v>
      </c>
      <c r="T21" s="45" t="s">
        <v>314</v>
      </c>
      <c r="U21" s="50" t="s">
        <v>317</v>
      </c>
      <c r="V21" s="50" t="s">
        <v>318</v>
      </c>
      <c r="W21" s="46" t="s">
        <v>316</v>
      </c>
    </row>
    <row r="22" spans="17:23" x14ac:dyDescent="0.25">
      <c r="Q22" s="44" t="s">
        <v>31</v>
      </c>
      <c r="R22" s="17">
        <f>COUNTIF(D!C3:C12,"SUN")</f>
        <v>3</v>
      </c>
      <c r="S22" s="17">
        <f>COUNTIF(D!C13:C22,"SUN")</f>
        <v>2</v>
      </c>
      <c r="T22" s="17">
        <f>COUNTIF(D!C23:C32,"SUN")</f>
        <v>0</v>
      </c>
      <c r="U22" s="17">
        <f>COUNTIF(D!C33:C42,"SUN")</f>
        <v>2</v>
      </c>
      <c r="V22" s="17">
        <f>COUNTIF(D!C43:C52,"SUN")</f>
        <v>3</v>
      </c>
      <c r="W22" s="46">
        <f>SUM(R22:V22)</f>
        <v>10</v>
      </c>
    </row>
    <row r="23" spans="17:23" x14ac:dyDescent="0.25">
      <c r="Q23" s="44" t="s">
        <v>36</v>
      </c>
      <c r="R23" s="17">
        <f>COUNTIF(D!C3:C12,"RAM")</f>
        <v>2</v>
      </c>
      <c r="S23" s="17">
        <f>COUNTIF(D!C13:C22,"RAM")</f>
        <v>2</v>
      </c>
      <c r="T23" s="17">
        <f>COUNTIF(D!C23:C32,"RAM")</f>
        <v>2</v>
      </c>
      <c r="U23" s="17">
        <f>COUNTIF(D!C33:C42,"RAM")</f>
        <v>4</v>
      </c>
      <c r="V23" s="17">
        <f>COUNTIF(D!C43:C52,"RAM")</f>
        <v>0</v>
      </c>
      <c r="W23" s="46">
        <f t="shared" ref="W23:W26" si="2">SUM(R23:V23)</f>
        <v>10</v>
      </c>
    </row>
    <row r="24" spans="17:23" x14ac:dyDescent="0.25">
      <c r="Q24" s="44" t="s">
        <v>33</v>
      </c>
      <c r="R24" s="17">
        <f>COUNTIF(D!C3:C12,"PAC")</f>
        <v>3</v>
      </c>
      <c r="S24" s="17">
        <f>COUNTIF(D!C13:C22,"PAC")</f>
        <v>1</v>
      </c>
      <c r="T24" s="17">
        <f>COUNTIF(D!C23:C32,"PAC")</f>
        <v>2</v>
      </c>
      <c r="U24" s="17">
        <f>COUNTIF(D!C33:C42,"PAC")</f>
        <v>3</v>
      </c>
      <c r="V24" s="17">
        <f>COUNTIF(D!C43:C52,"PAC")</f>
        <v>2</v>
      </c>
      <c r="W24" s="46">
        <f t="shared" si="2"/>
        <v>11</v>
      </c>
    </row>
    <row r="25" spans="17:23" x14ac:dyDescent="0.25">
      <c r="Q25" s="44" t="s">
        <v>42</v>
      </c>
      <c r="R25" s="17">
        <f>COUNTIF(D!C3:C12,"BUC")</f>
        <v>1</v>
      </c>
      <c r="S25" s="17">
        <f>COUNTIF(D!C13:C22,"BUC")</f>
        <v>2</v>
      </c>
      <c r="T25" s="17">
        <f>COUNTIF(D!C23:C32,"BUC")</f>
        <v>2</v>
      </c>
      <c r="U25" s="17">
        <f>COUNTIF(D!C33:C42,"BUC")</f>
        <v>1</v>
      </c>
      <c r="V25" s="17">
        <f>COUNTIF(D!C43:C52,"BUC")</f>
        <v>4</v>
      </c>
      <c r="W25" s="46">
        <f t="shared" si="2"/>
        <v>10</v>
      </c>
    </row>
    <row r="26" spans="17:23" x14ac:dyDescent="0.25">
      <c r="Q26" s="44" t="s">
        <v>38</v>
      </c>
      <c r="R26" s="17">
        <f>COUNTIF(D!C3:C12,"REB")</f>
        <v>1</v>
      </c>
      <c r="S26" s="17">
        <f>COUNTIF(D!C13:C22,"REB")</f>
        <v>3</v>
      </c>
      <c r="T26" s="17">
        <f>COUNTIF(D!C23:C32,"REB")</f>
        <v>4</v>
      </c>
      <c r="U26" s="17">
        <f>COUNTIF(D!C33:C42,"REB")</f>
        <v>0</v>
      </c>
      <c r="V26" s="17">
        <f>COUNTIF(D!C43:C52,"REB")</f>
        <v>1</v>
      </c>
      <c r="W26" s="46">
        <f t="shared" si="2"/>
        <v>9</v>
      </c>
    </row>
    <row r="27" spans="17:23" ht="15.75" thickBot="1" x14ac:dyDescent="0.3">
      <c r="Q27" s="47"/>
      <c r="R27" s="48">
        <f t="shared" ref="R27" si="3">SUM(R22:R26)</f>
        <v>10</v>
      </c>
      <c r="S27" s="48">
        <f t="shared" ref="S27" si="4">SUM(S22:S26)</f>
        <v>10</v>
      </c>
      <c r="T27" s="48">
        <f>SUM(T22:T26)</f>
        <v>10</v>
      </c>
      <c r="U27" s="48">
        <f t="shared" ref="U27:V27" si="5">SUM(U22:U26)</f>
        <v>10</v>
      </c>
      <c r="V27" s="48">
        <f t="shared" si="5"/>
        <v>10</v>
      </c>
      <c r="W27" s="49">
        <f>SUM(W22:W26)</f>
        <v>50</v>
      </c>
    </row>
    <row r="33" spans="17:21" ht="15.75" thickBot="1" x14ac:dyDescent="0.3"/>
    <row r="34" spans="17:21" x14ac:dyDescent="0.25">
      <c r="Q34" s="59" t="s">
        <v>319</v>
      </c>
      <c r="R34" s="60"/>
      <c r="S34" s="60"/>
      <c r="T34" s="60"/>
      <c r="U34" s="61"/>
    </row>
    <row r="35" spans="17:21" x14ac:dyDescent="0.25">
      <c r="Q35" s="44"/>
      <c r="R35" s="45" t="s">
        <v>312</v>
      </c>
      <c r="S35" s="45" t="s">
        <v>313</v>
      </c>
      <c r="T35" s="45" t="s">
        <v>314</v>
      </c>
      <c r="U35" s="46" t="s">
        <v>316</v>
      </c>
    </row>
    <row r="36" spans="17:21" x14ac:dyDescent="0.25">
      <c r="Q36" s="44" t="s">
        <v>31</v>
      </c>
      <c r="R36" s="17">
        <f>COUNTIF('C'!C3:C12,"SUN")</f>
        <v>1</v>
      </c>
      <c r="S36" s="17">
        <f>COUNTIF('C'!C13:C22,"SUN")</f>
        <v>1</v>
      </c>
      <c r="T36" s="17">
        <f>COUNTIF('C'!C23:C32,"SUN")</f>
        <v>3</v>
      </c>
      <c r="U36" s="46">
        <f>SUM(R36:T36)</f>
        <v>5</v>
      </c>
    </row>
    <row r="37" spans="17:21" x14ac:dyDescent="0.25">
      <c r="Q37" s="44" t="s">
        <v>36</v>
      </c>
      <c r="R37" s="17">
        <f>COUNTIF('C'!C3:C12,"RAM")</f>
        <v>3</v>
      </c>
      <c r="S37" s="17">
        <f>COUNTIF('C'!C13:C22,"RAM")</f>
        <v>3</v>
      </c>
      <c r="T37" s="17">
        <f>COUNTIF('C'!C23:C32,"RAM")</f>
        <v>1</v>
      </c>
      <c r="U37" s="46">
        <f t="shared" ref="U37:U40" si="6">SUM(R37:T37)</f>
        <v>7</v>
      </c>
    </row>
    <row r="38" spans="17:21" x14ac:dyDescent="0.25">
      <c r="Q38" s="44" t="s">
        <v>33</v>
      </c>
      <c r="R38" s="17">
        <f>COUNTIF('C'!C3:C12,"PAC")</f>
        <v>4</v>
      </c>
      <c r="S38" s="17">
        <f>COUNTIF('C'!C13:C22,"PAC")</f>
        <v>0</v>
      </c>
      <c r="T38" s="17">
        <f>COUNTIF('C'!C23:C32,"PAC")</f>
        <v>2</v>
      </c>
      <c r="U38" s="46">
        <f t="shared" si="6"/>
        <v>6</v>
      </c>
    </row>
    <row r="39" spans="17:21" x14ac:dyDescent="0.25">
      <c r="Q39" s="44" t="s">
        <v>42</v>
      </c>
      <c r="R39" s="17">
        <f>COUNTIF('C'!C3:C12,"BUC")</f>
        <v>1</v>
      </c>
      <c r="S39" s="17">
        <f>COUNTIF('C'!C13:C22,"BUC")</f>
        <v>2</v>
      </c>
      <c r="T39" s="17">
        <f>COUNTIF('C'!C23:C32,"BUC")</f>
        <v>1</v>
      </c>
      <c r="U39" s="46">
        <f t="shared" si="6"/>
        <v>4</v>
      </c>
    </row>
    <row r="40" spans="17:21" x14ac:dyDescent="0.25">
      <c r="Q40" s="44" t="s">
        <v>38</v>
      </c>
      <c r="R40" s="17">
        <f>COUNTIF('C'!C3:C12,"REB")</f>
        <v>1</v>
      </c>
      <c r="S40" s="17">
        <f>COUNTIF('C'!C13:C22,"REB")</f>
        <v>4</v>
      </c>
      <c r="T40" s="17">
        <f>COUNTIF('C'!C23:C32,"REB")</f>
        <v>3</v>
      </c>
      <c r="U40" s="46">
        <f t="shared" si="6"/>
        <v>8</v>
      </c>
    </row>
    <row r="41" spans="17:21" ht="15.75" thickBot="1" x14ac:dyDescent="0.3">
      <c r="Q41" s="47"/>
      <c r="R41" s="48">
        <f t="shared" ref="R41" si="7">SUM(R36:R40)</f>
        <v>10</v>
      </c>
      <c r="S41" s="48">
        <f t="shared" ref="S41" si="8">SUM(S36:S40)</f>
        <v>10</v>
      </c>
      <c r="T41" s="48">
        <f>SUM(T36:T40)</f>
        <v>10</v>
      </c>
      <c r="U41" s="49">
        <f>SUM(U36:U40)</f>
        <v>30</v>
      </c>
    </row>
    <row r="48" spans="17:21" ht="15.75" thickBot="1" x14ac:dyDescent="0.3"/>
    <row r="49" spans="17:21" x14ac:dyDescent="0.25">
      <c r="Q49" s="59" t="s">
        <v>321</v>
      </c>
      <c r="R49" s="60"/>
      <c r="S49" s="60"/>
      <c r="T49" s="60"/>
      <c r="U49" s="61"/>
    </row>
    <row r="50" spans="17:21" x14ac:dyDescent="0.25">
      <c r="Q50" s="44"/>
      <c r="R50" s="45" t="s">
        <v>312</v>
      </c>
      <c r="S50" s="45" t="s">
        <v>313</v>
      </c>
      <c r="T50" s="45" t="s">
        <v>314</v>
      </c>
      <c r="U50" s="46" t="s">
        <v>316</v>
      </c>
    </row>
    <row r="51" spans="17:21" x14ac:dyDescent="0.25">
      <c r="Q51" s="44" t="s">
        <v>31</v>
      </c>
      <c r="R51" s="17">
        <f>COUNTIF('R'!C3:C12,"SUN")</f>
        <v>2</v>
      </c>
      <c r="S51" s="17">
        <f>COUNTIF('R'!C13:C22,"SUN")</f>
        <v>3</v>
      </c>
      <c r="T51" s="17">
        <f>COUNTIF('R'!C23:C32,"SUN")</f>
        <v>2</v>
      </c>
      <c r="U51" s="46">
        <f>SUM(R51:T51)</f>
        <v>7</v>
      </c>
    </row>
    <row r="52" spans="17:21" x14ac:dyDescent="0.25">
      <c r="Q52" s="44" t="s">
        <v>36</v>
      </c>
      <c r="R52" s="17">
        <f>COUNTIF('R'!C3:C12,"RAM")</f>
        <v>2</v>
      </c>
      <c r="S52" s="17">
        <f>COUNTIF('R'!C13:C22,"RAM")</f>
        <v>1</v>
      </c>
      <c r="T52" s="17">
        <f>COUNTIF('R'!C23:C32,"RAM")</f>
        <v>4</v>
      </c>
      <c r="U52" s="46">
        <f t="shared" ref="U52:U55" si="9">SUM(R52:T52)</f>
        <v>7</v>
      </c>
    </row>
    <row r="53" spans="17:21" x14ac:dyDescent="0.25">
      <c r="Q53" s="44" t="s">
        <v>33</v>
      </c>
      <c r="R53" s="17">
        <f>COUNTIF('R'!C3:C12,"PAC")</f>
        <v>2</v>
      </c>
      <c r="S53" s="17">
        <f>COUNTIF('R'!C13:C22,"PAC")</f>
        <v>1</v>
      </c>
      <c r="T53" s="17">
        <f>COUNTIF('R'!C23:C32,"PAC")</f>
        <v>2</v>
      </c>
      <c r="U53" s="46">
        <f t="shared" si="9"/>
        <v>5</v>
      </c>
    </row>
    <row r="54" spans="17:21" x14ac:dyDescent="0.25">
      <c r="Q54" s="44" t="s">
        <v>42</v>
      </c>
      <c r="R54" s="17">
        <f>COUNTIF('R'!C3:C12,"BUC")</f>
        <v>2</v>
      </c>
      <c r="S54" s="17">
        <f>COUNTIF('R'!C13:C22,"BUC")</f>
        <v>4</v>
      </c>
      <c r="T54" s="17">
        <f>COUNTIF('R'!C23:C32,"BUC")</f>
        <v>1</v>
      </c>
      <c r="U54" s="46">
        <f t="shared" si="9"/>
        <v>7</v>
      </c>
    </row>
    <row r="55" spans="17:21" x14ac:dyDescent="0.25">
      <c r="Q55" s="44" t="s">
        <v>38</v>
      </c>
      <c r="R55" s="17">
        <f>COUNTIF('R'!C3:C12,"REB")</f>
        <v>2</v>
      </c>
      <c r="S55" s="17">
        <f>COUNTIF('R'!C13:C22,"REB")</f>
        <v>1</v>
      </c>
      <c r="T55" s="17">
        <f>COUNTIF('R'!C23:C32,"REB")</f>
        <v>1</v>
      </c>
      <c r="U55" s="46">
        <f t="shared" si="9"/>
        <v>4</v>
      </c>
    </row>
    <row r="56" spans="17:21" ht="15.75" thickBot="1" x14ac:dyDescent="0.3">
      <c r="Q56" s="47"/>
      <c r="R56" s="48">
        <f t="shared" ref="R56" si="10">SUM(R51:R55)</f>
        <v>10</v>
      </c>
      <c r="S56" s="48">
        <f t="shared" ref="S56" si="11">SUM(S51:S55)</f>
        <v>10</v>
      </c>
      <c r="T56" s="48">
        <f>SUM(T51:T55)</f>
        <v>10</v>
      </c>
      <c r="U56" s="49">
        <f>SUM(U51:U55)</f>
        <v>30</v>
      </c>
    </row>
    <row r="63" spans="17:21" ht="15.75" thickBot="1" x14ac:dyDescent="0.3"/>
    <row r="64" spans="17:21" x14ac:dyDescent="0.25">
      <c r="Q64" s="59" t="s">
        <v>320</v>
      </c>
      <c r="R64" s="60"/>
      <c r="S64" s="60"/>
      <c r="T64" s="60"/>
      <c r="U64" s="61"/>
    </row>
    <row r="65" spans="17:21" x14ac:dyDescent="0.25">
      <c r="Q65" s="44"/>
      <c r="R65" s="45" t="s">
        <v>312</v>
      </c>
      <c r="S65" s="45" t="s">
        <v>313</v>
      </c>
      <c r="T65" s="45" t="s">
        <v>314</v>
      </c>
      <c r="U65" s="46" t="s">
        <v>316</v>
      </c>
    </row>
    <row r="66" spans="17:21" x14ac:dyDescent="0.25">
      <c r="Q66" s="44" t="s">
        <v>31</v>
      </c>
      <c r="R66" s="17">
        <f>COUNTIF(L!C3:C12,"SUN")</f>
        <v>2</v>
      </c>
      <c r="S66" s="17">
        <f>COUNTIF(L!C13:C22,"SUN")</f>
        <v>2</v>
      </c>
      <c r="T66" s="17">
        <f>COUNTIF(L!C23:C32,"SUN")</f>
        <v>5</v>
      </c>
      <c r="U66" s="46">
        <f>SUM(R66:T66)</f>
        <v>9</v>
      </c>
    </row>
    <row r="67" spans="17:21" x14ac:dyDescent="0.25">
      <c r="Q67" s="44" t="s">
        <v>36</v>
      </c>
      <c r="R67" s="17">
        <f>COUNTIF(L!C3:C12,"RAM")</f>
        <v>2</v>
      </c>
      <c r="S67" s="17">
        <f>COUNTIF(L!C13:C22,"RAM")</f>
        <v>3</v>
      </c>
      <c r="T67" s="17">
        <f>COUNTIF(L!C23:C32,"RAM")</f>
        <v>1</v>
      </c>
      <c r="U67" s="46">
        <f t="shared" ref="U67:U70" si="12">SUM(R67:T67)</f>
        <v>6</v>
      </c>
    </row>
    <row r="68" spans="17:21" x14ac:dyDescent="0.25">
      <c r="Q68" s="44" t="s">
        <v>33</v>
      </c>
      <c r="R68" s="17">
        <f>COUNTIF(L!C3:C12,"PAC")</f>
        <v>3</v>
      </c>
      <c r="S68" s="17">
        <f>COUNTIF(L!C13:C22,"PAC")</f>
        <v>1</v>
      </c>
      <c r="T68" s="17">
        <f>COUNTIF(L!C23:C32,"PAC")</f>
        <v>0</v>
      </c>
      <c r="U68" s="46">
        <f t="shared" si="12"/>
        <v>4</v>
      </c>
    </row>
    <row r="69" spans="17:21" x14ac:dyDescent="0.25">
      <c r="Q69" s="44" t="s">
        <v>42</v>
      </c>
      <c r="R69" s="17">
        <f>COUNTIF(L!C3:C12,"BUC")</f>
        <v>1</v>
      </c>
      <c r="S69" s="17">
        <f>COUNTIF(L!C13:C22,"BUC")</f>
        <v>3</v>
      </c>
      <c r="T69" s="17">
        <f>COUNTIF(L!C23:C32,"BUC")</f>
        <v>2</v>
      </c>
      <c r="U69" s="46">
        <f t="shared" si="12"/>
        <v>6</v>
      </c>
    </row>
    <row r="70" spans="17:21" x14ac:dyDescent="0.25">
      <c r="Q70" s="44" t="s">
        <v>38</v>
      </c>
      <c r="R70" s="17">
        <f>COUNTIF(L!C3:C12,"REB")</f>
        <v>2</v>
      </c>
      <c r="S70" s="17">
        <f>COUNTIF(L!C13:C22,"REB")</f>
        <v>1</v>
      </c>
      <c r="T70" s="17">
        <f>COUNTIF(L!C23:C32,"REB")</f>
        <v>2</v>
      </c>
      <c r="U70" s="46">
        <f t="shared" si="12"/>
        <v>5</v>
      </c>
    </row>
    <row r="71" spans="17:21" ht="15.75" thickBot="1" x14ac:dyDescent="0.3">
      <c r="Q71" s="47"/>
      <c r="R71" s="48">
        <f t="shared" ref="R71" si="13">SUM(R66:R70)</f>
        <v>10</v>
      </c>
      <c r="S71" s="48">
        <f t="shared" ref="S71" si="14">SUM(S66:S70)</f>
        <v>10</v>
      </c>
      <c r="T71" s="48">
        <f>SUM(T66:T70)</f>
        <v>10</v>
      </c>
      <c r="U71" s="49">
        <f>SUM(U66:U70)</f>
        <v>30</v>
      </c>
    </row>
  </sheetData>
  <mergeCells count="5">
    <mergeCell ref="Q5:U5"/>
    <mergeCell ref="Q20:W20"/>
    <mergeCell ref="Q34:U34"/>
    <mergeCell ref="Q49:U49"/>
    <mergeCell ref="Q64:U64"/>
  </mergeCells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Valeurs</vt:lpstr>
      <vt:lpstr>STATS</vt:lpstr>
      <vt:lpstr>G</vt:lpstr>
      <vt:lpstr>D</vt:lpstr>
      <vt:lpstr>C</vt:lpstr>
      <vt:lpstr>R</vt:lpstr>
      <vt:lpstr>L</vt:lpstr>
      <vt:lpstr>Impression</vt:lpstr>
      <vt:lpstr>Graphs</vt:lpstr>
      <vt:lpstr>BkS_D</vt:lpstr>
      <vt:lpstr>BkS_F</vt:lpstr>
      <vt:lpstr>DEF_C</vt:lpstr>
      <vt:lpstr>DEF_D</vt:lpstr>
      <vt:lpstr>DEF_L</vt:lpstr>
      <vt:lpstr>DEF_R</vt:lpstr>
      <vt:lpstr>HIT_D</vt:lpstr>
      <vt:lpstr>HIT_F</vt:lpstr>
      <vt:lpstr>OFF_C</vt:lpstr>
      <vt:lpstr>OFF_D</vt:lpstr>
      <vt:lpstr>OFF_L</vt:lpstr>
      <vt:lpstr>OFF_R</vt:lpstr>
      <vt:lpstr>Graphs!Print_Area</vt:lpstr>
      <vt:lpstr>Impression!Print_Area</vt:lpstr>
      <vt:lpstr>PUN_C</vt:lpstr>
      <vt:lpstr>PUN_D</vt:lpstr>
      <vt:lpstr>PUN_L</vt:lpstr>
      <vt:lpstr>PUN_R</vt:lpstr>
      <vt:lpstr>SH_D</vt:lpstr>
      <vt:lpstr>SH_F</vt:lpstr>
      <vt:lpstr>TkA_D</vt:lpstr>
      <vt:lpstr>TkA_F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2010-12-08T13:56:38Z</cp:lastPrinted>
  <dcterms:created xsi:type="dcterms:W3CDTF">2006-09-16T00:00:00Z</dcterms:created>
  <dcterms:modified xsi:type="dcterms:W3CDTF">2018-04-10T02:30:16Z</dcterms:modified>
</cp:coreProperties>
</file>