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8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'C'!$B$2:$AC$74</definedName>
    <definedName name="_xlnm._FilterDatabase" localSheetId="3" hidden="1">D!$B$2:$AC$93</definedName>
    <definedName name="_xlnm._FilterDatabase" localSheetId="2" hidden="1">G!$B$2:$M$2</definedName>
    <definedName name="_xlnm._FilterDatabase" localSheetId="6" hidden="1">L!$B$2:$AC$73</definedName>
    <definedName name="_xlnm._FilterDatabase" localSheetId="5" hidden="1">'R'!$B$2:$AC$72</definedName>
    <definedName name="_xlnm._FilterDatabase" localSheetId="1" hidden="1">STATS!$A$1:$T$879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B61" i="8" l="1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N67" i="6"/>
  <c r="O67" i="6"/>
  <c r="P67" i="6"/>
  <c r="Q67" i="6"/>
  <c r="R67" i="6"/>
  <c r="S67" i="6"/>
  <c r="N74" i="6"/>
  <c r="O74" i="6"/>
  <c r="P74" i="6"/>
  <c r="Q74" i="6"/>
  <c r="R74" i="6"/>
  <c r="S74" i="6"/>
  <c r="N75" i="6"/>
  <c r="O75" i="6"/>
  <c r="P75" i="6"/>
  <c r="Q75" i="6"/>
  <c r="R75" i="6"/>
  <c r="S75" i="6"/>
  <c r="N99" i="3"/>
  <c r="O99" i="3"/>
  <c r="P99" i="3"/>
  <c r="Q99" i="3"/>
  <c r="R99" i="3"/>
  <c r="S99" i="3"/>
  <c r="N63" i="4"/>
  <c r="O63" i="4"/>
  <c r="P63" i="4"/>
  <c r="Q63" i="4"/>
  <c r="R63" i="4"/>
  <c r="S63" i="4"/>
  <c r="N61" i="4"/>
  <c r="O61" i="4"/>
  <c r="P61" i="4"/>
  <c r="Q61" i="4"/>
  <c r="R61" i="4"/>
  <c r="S61" i="4"/>
  <c r="N65" i="4"/>
  <c r="O65" i="4"/>
  <c r="P65" i="4"/>
  <c r="Q65" i="4"/>
  <c r="R65" i="4"/>
  <c r="S65" i="4"/>
  <c r="D1" i="8" l="1"/>
  <c r="J71" i="8"/>
  <c r="J72" i="8"/>
  <c r="J73" i="8"/>
  <c r="J74" i="8"/>
  <c r="K74" i="8"/>
  <c r="J75" i="8"/>
  <c r="K75" i="8"/>
  <c r="N68" i="5"/>
  <c r="O68" i="5"/>
  <c r="P68" i="5"/>
  <c r="Q68" i="5"/>
  <c r="R68" i="5"/>
  <c r="S68" i="5"/>
  <c r="N69" i="5"/>
  <c r="O69" i="5"/>
  <c r="P69" i="5"/>
  <c r="Q69" i="5"/>
  <c r="R69" i="5"/>
  <c r="S69" i="5"/>
  <c r="N91" i="3"/>
  <c r="O91" i="3"/>
  <c r="P91" i="3"/>
  <c r="Q91" i="3"/>
  <c r="R91" i="3"/>
  <c r="S91" i="3"/>
  <c r="N92" i="3"/>
  <c r="O92" i="3"/>
  <c r="P92" i="3"/>
  <c r="Q92" i="3"/>
  <c r="R92" i="3"/>
  <c r="S92" i="3"/>
  <c r="N57" i="4"/>
  <c r="O57" i="4"/>
  <c r="P57" i="4"/>
  <c r="Q57" i="4"/>
  <c r="R57" i="4"/>
  <c r="S57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F61" i="8"/>
  <c r="F62" i="8"/>
  <c r="F63" i="8"/>
  <c r="F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D91" i="8"/>
  <c r="D92" i="8"/>
  <c r="D93" i="8"/>
  <c r="D94" i="8"/>
  <c r="D95" i="8"/>
  <c r="D96" i="8"/>
  <c r="D97" i="8"/>
  <c r="D98" i="8"/>
  <c r="E98" i="8"/>
  <c r="D99" i="8"/>
  <c r="E99" i="8"/>
  <c r="D100" i="8"/>
  <c r="E100" i="8"/>
  <c r="S51" i="10"/>
  <c r="N45" i="5"/>
  <c r="O45" i="5"/>
  <c r="P45" i="5"/>
  <c r="Q45" i="5"/>
  <c r="R45" i="5"/>
  <c r="S45" i="5"/>
  <c r="N66" i="5"/>
  <c r="O66" i="5"/>
  <c r="P66" i="5"/>
  <c r="Q66" i="5"/>
  <c r="R66" i="5"/>
  <c r="S66" i="5"/>
  <c r="N59" i="5"/>
  <c r="O59" i="5"/>
  <c r="P59" i="5"/>
  <c r="Q59" i="5"/>
  <c r="R59" i="5"/>
  <c r="S59" i="5"/>
  <c r="N64" i="5"/>
  <c r="O64" i="5"/>
  <c r="P64" i="5"/>
  <c r="Q64" i="5"/>
  <c r="R64" i="5"/>
  <c r="S64" i="5"/>
  <c r="N41" i="5"/>
  <c r="O41" i="5"/>
  <c r="P41" i="5"/>
  <c r="Q41" i="5"/>
  <c r="R41" i="5"/>
  <c r="S41" i="5"/>
  <c r="N58" i="5"/>
  <c r="O58" i="5"/>
  <c r="P58" i="5"/>
  <c r="Q58" i="5"/>
  <c r="R58" i="5"/>
  <c r="S58" i="5"/>
  <c r="N70" i="3"/>
  <c r="O70" i="3"/>
  <c r="P70" i="3"/>
  <c r="Q70" i="3"/>
  <c r="R70" i="3"/>
  <c r="S70" i="3"/>
  <c r="N95" i="3"/>
  <c r="O95" i="3"/>
  <c r="P95" i="3"/>
  <c r="Q95" i="3"/>
  <c r="R95" i="3"/>
  <c r="S95" i="3"/>
  <c r="N98" i="3"/>
  <c r="O98" i="3"/>
  <c r="P98" i="3"/>
  <c r="Q98" i="3"/>
  <c r="R98" i="3"/>
  <c r="S98" i="3"/>
  <c r="N61" i="3"/>
  <c r="O61" i="3"/>
  <c r="P61" i="3"/>
  <c r="Q61" i="3"/>
  <c r="R61" i="3"/>
  <c r="S61" i="3"/>
  <c r="N97" i="3"/>
  <c r="O97" i="3"/>
  <c r="P97" i="3"/>
  <c r="Q97" i="3"/>
  <c r="R97" i="3"/>
  <c r="S97" i="3"/>
  <c r="N94" i="3"/>
  <c r="O94" i="3"/>
  <c r="P94" i="3"/>
  <c r="Q94" i="3"/>
  <c r="R94" i="3"/>
  <c r="S94" i="3"/>
  <c r="N96" i="3"/>
  <c r="O96" i="3"/>
  <c r="P96" i="3"/>
  <c r="Q96" i="3"/>
  <c r="R96" i="3"/>
  <c r="S96" i="3"/>
  <c r="S70" i="10" l="1"/>
  <c r="T70" i="10"/>
  <c r="T69" i="10"/>
  <c r="T68" i="10"/>
  <c r="T67" i="10"/>
  <c r="T66" i="10"/>
  <c r="S69" i="10"/>
  <c r="S68" i="10"/>
  <c r="S67" i="10"/>
  <c r="S66" i="10"/>
  <c r="R70" i="10"/>
  <c r="R69" i="10"/>
  <c r="R68" i="10"/>
  <c r="R66" i="10"/>
  <c r="R67" i="10"/>
  <c r="T55" i="10"/>
  <c r="T54" i="10"/>
  <c r="T53" i="10"/>
  <c r="T52" i="10"/>
  <c r="T51" i="10"/>
  <c r="S55" i="10"/>
  <c r="S54" i="10"/>
  <c r="S53" i="10"/>
  <c r="S52" i="10"/>
  <c r="R55" i="10"/>
  <c r="R54" i="10"/>
  <c r="R53" i="10"/>
  <c r="R52" i="10"/>
  <c r="R51" i="10"/>
  <c r="T40" i="10"/>
  <c r="T39" i="10"/>
  <c r="T38" i="10"/>
  <c r="T37" i="10"/>
  <c r="T36" i="10"/>
  <c r="S40" i="10"/>
  <c r="S39" i="10"/>
  <c r="S38" i="10"/>
  <c r="S37" i="10"/>
  <c r="S36" i="10"/>
  <c r="R40" i="10"/>
  <c r="R39" i="10"/>
  <c r="R38" i="10"/>
  <c r="R37" i="10"/>
  <c r="R36" i="10"/>
  <c r="V26" i="10"/>
  <c r="U26" i="10"/>
  <c r="V25" i="10"/>
  <c r="U25" i="10"/>
  <c r="V24" i="10"/>
  <c r="U24" i="10"/>
  <c r="V23" i="10"/>
  <c r="U23" i="10"/>
  <c r="V22" i="10"/>
  <c r="U22" i="10"/>
  <c r="T26" i="10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S7" i="10"/>
  <c r="T7" i="10"/>
  <c r="T11" i="10"/>
  <c r="T10" i="10"/>
  <c r="T9" i="10"/>
  <c r="S11" i="10"/>
  <c r="S10" i="10"/>
  <c r="S9" i="10"/>
  <c r="T8" i="10"/>
  <c r="S8" i="10"/>
  <c r="R11" i="10"/>
  <c r="R10" i="10"/>
  <c r="R9" i="10"/>
  <c r="R8" i="10"/>
  <c r="W23" i="10" l="1"/>
  <c r="W22" i="10"/>
  <c r="U27" i="10"/>
  <c r="W26" i="10"/>
  <c r="W25" i="10"/>
  <c r="W24" i="10"/>
  <c r="W27" i="10" s="1"/>
  <c r="V27" i="10"/>
  <c r="T12" i="10"/>
  <c r="U8" i="10"/>
  <c r="T71" i="10"/>
  <c r="U69" i="10"/>
  <c r="U68" i="10"/>
  <c r="S71" i="10"/>
  <c r="U66" i="10"/>
  <c r="U70" i="10"/>
  <c r="U67" i="10"/>
  <c r="R71" i="10"/>
  <c r="T56" i="10"/>
  <c r="U54" i="10"/>
  <c r="U53" i="10"/>
  <c r="S56" i="10"/>
  <c r="U51" i="10"/>
  <c r="U55" i="10"/>
  <c r="U52" i="10"/>
  <c r="R56" i="10"/>
  <c r="U39" i="10"/>
  <c r="U38" i="10"/>
  <c r="S41" i="10"/>
  <c r="U40" i="10"/>
  <c r="T41" i="10"/>
  <c r="U37" i="10"/>
  <c r="U36" i="10"/>
  <c r="R41" i="10"/>
  <c r="T27" i="10"/>
  <c r="S27" i="10"/>
  <c r="R27" i="10"/>
  <c r="S12" i="10"/>
  <c r="U11" i="10"/>
  <c r="U10" i="10"/>
  <c r="U9" i="10"/>
  <c r="R7" i="10"/>
  <c r="U71" i="10" l="1"/>
  <c r="U56" i="10"/>
  <c r="U41" i="10"/>
  <c r="U7" i="10"/>
  <c r="U12" i="10" s="1"/>
  <c r="R12" i="10"/>
  <c r="N18" i="6"/>
  <c r="O18" i="6"/>
  <c r="P18" i="6"/>
  <c r="Q18" i="6"/>
  <c r="R18" i="6"/>
  <c r="S18" i="6"/>
  <c r="N9" i="5"/>
  <c r="O9" i="5"/>
  <c r="P9" i="5"/>
  <c r="Q9" i="5"/>
  <c r="R9" i="5"/>
  <c r="S9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42" i="6"/>
  <c r="O42" i="6"/>
  <c r="P42" i="6"/>
  <c r="Q42" i="6"/>
  <c r="R42" i="6"/>
  <c r="S42" i="6"/>
  <c r="N59" i="6"/>
  <c r="O59" i="6"/>
  <c r="P59" i="6"/>
  <c r="Q59" i="6"/>
  <c r="R59" i="6"/>
  <c r="S59" i="6"/>
  <c r="N45" i="6"/>
  <c r="O45" i="6"/>
  <c r="P45" i="6"/>
  <c r="Q45" i="6"/>
  <c r="R45" i="6"/>
  <c r="S45" i="6"/>
  <c r="N63" i="6"/>
  <c r="O63" i="6"/>
  <c r="P63" i="6"/>
  <c r="Q63" i="6"/>
  <c r="R63" i="6"/>
  <c r="S63" i="6"/>
  <c r="N52" i="6"/>
  <c r="O52" i="6"/>
  <c r="P52" i="6"/>
  <c r="Q52" i="6"/>
  <c r="R52" i="6"/>
  <c r="S52" i="6"/>
  <c r="N73" i="6"/>
  <c r="O73" i="6"/>
  <c r="P73" i="6"/>
  <c r="Q73" i="6"/>
  <c r="R73" i="6"/>
  <c r="S73" i="6"/>
  <c r="N26" i="6"/>
  <c r="O26" i="6"/>
  <c r="P26" i="6"/>
  <c r="Q26" i="6"/>
  <c r="R26" i="6"/>
  <c r="S26" i="6"/>
  <c r="D86" i="8"/>
  <c r="D87" i="8"/>
  <c r="D88" i="8"/>
  <c r="D89" i="8"/>
  <c r="D90" i="8"/>
  <c r="N6" i="3"/>
  <c r="O6" i="3"/>
  <c r="P6" i="3"/>
  <c r="Q6" i="3"/>
  <c r="R6" i="3"/>
  <c r="S6" i="3"/>
  <c r="N93" i="3"/>
  <c r="N35" i="3"/>
  <c r="N76" i="3"/>
  <c r="N62" i="3"/>
  <c r="N89" i="3"/>
  <c r="N58" i="3"/>
  <c r="N74" i="3"/>
  <c r="N52" i="3"/>
  <c r="N24" i="3"/>
  <c r="N86" i="3"/>
  <c r="N82" i="3"/>
  <c r="N87" i="3"/>
  <c r="N85" i="3"/>
  <c r="N44" i="3"/>
  <c r="N73" i="3"/>
  <c r="N63" i="3"/>
  <c r="N27" i="3"/>
  <c r="N71" i="3"/>
  <c r="N15" i="3"/>
  <c r="N17" i="3"/>
  <c r="N22" i="3"/>
  <c r="N64" i="3"/>
  <c r="N67" i="3"/>
  <c r="N34" i="3"/>
  <c r="N46" i="3"/>
  <c r="N48" i="3"/>
  <c r="N75" i="3"/>
  <c r="N50" i="3"/>
  <c r="N78" i="3"/>
  <c r="N81" i="3"/>
  <c r="N60" i="3"/>
  <c r="N11" i="3"/>
  <c r="N56" i="3"/>
  <c r="N80" i="3"/>
  <c r="N57" i="3"/>
  <c r="N83" i="3"/>
  <c r="N90" i="3"/>
  <c r="N72" i="3"/>
  <c r="N26" i="3"/>
  <c r="N21" i="3"/>
  <c r="N79" i="3"/>
  <c r="N66" i="3"/>
  <c r="N69" i="3"/>
  <c r="N45" i="3"/>
  <c r="N13" i="3"/>
  <c r="N49" i="3"/>
  <c r="N33" i="3"/>
  <c r="N41" i="3"/>
  <c r="N59" i="3"/>
  <c r="N84" i="3"/>
  <c r="N51" i="3"/>
  <c r="N65" i="3"/>
  <c r="N30" i="3"/>
  <c r="N88" i="3"/>
  <c r="N4" i="3"/>
  <c r="N42" i="3"/>
  <c r="N3" i="3"/>
  <c r="N25" i="3"/>
  <c r="N36" i="3"/>
  <c r="N55" i="3"/>
  <c r="N54" i="3"/>
  <c r="N29" i="3"/>
  <c r="N28" i="3"/>
  <c r="N77" i="3"/>
  <c r="N68" i="3"/>
  <c r="N5" i="3"/>
  <c r="N20" i="3"/>
  <c r="N12" i="3"/>
  <c r="N53" i="3"/>
  <c r="N39" i="3"/>
  <c r="N23" i="3"/>
  <c r="N47" i="3"/>
  <c r="N19" i="3"/>
  <c r="N40" i="3"/>
  <c r="N31" i="3"/>
  <c r="N16" i="3"/>
  <c r="N8" i="3"/>
  <c r="N7" i="3"/>
  <c r="N37" i="3"/>
  <c r="N10" i="3"/>
  <c r="N43" i="3"/>
  <c r="N32" i="3"/>
  <c r="N14" i="3"/>
  <c r="N18" i="3"/>
  <c r="N38" i="3"/>
  <c r="N9" i="3"/>
  <c r="O93" i="3"/>
  <c r="O35" i="3"/>
  <c r="O76" i="3"/>
  <c r="O62" i="3"/>
  <c r="O89" i="3"/>
  <c r="O58" i="3"/>
  <c r="O74" i="3"/>
  <c r="O52" i="3"/>
  <c r="O24" i="3"/>
  <c r="O86" i="3"/>
  <c r="O82" i="3"/>
  <c r="O87" i="3"/>
  <c r="O85" i="3"/>
  <c r="O44" i="3"/>
  <c r="O73" i="3"/>
  <c r="O63" i="3"/>
  <c r="O27" i="3"/>
  <c r="O71" i="3"/>
  <c r="O15" i="3"/>
  <c r="O17" i="3"/>
  <c r="O22" i="3"/>
  <c r="O64" i="3"/>
  <c r="O67" i="3"/>
  <c r="O34" i="3"/>
  <c r="O46" i="3"/>
  <c r="O48" i="3"/>
  <c r="O75" i="3"/>
  <c r="O50" i="3"/>
  <c r="O78" i="3"/>
  <c r="O81" i="3"/>
  <c r="O60" i="3"/>
  <c r="O11" i="3"/>
  <c r="O56" i="3"/>
  <c r="O80" i="3"/>
  <c r="O57" i="3"/>
  <c r="O83" i="3"/>
  <c r="O90" i="3"/>
  <c r="O72" i="3"/>
  <c r="O26" i="3"/>
  <c r="O21" i="3"/>
  <c r="O79" i="3"/>
  <c r="O66" i="3"/>
  <c r="O69" i="3"/>
  <c r="O45" i="3"/>
  <c r="O13" i="3"/>
  <c r="O49" i="3"/>
  <c r="O33" i="3"/>
  <c r="O41" i="3"/>
  <c r="O59" i="3"/>
  <c r="O84" i="3"/>
  <c r="O51" i="3"/>
  <c r="O65" i="3"/>
  <c r="O30" i="3"/>
  <c r="O88" i="3"/>
  <c r="O4" i="3"/>
  <c r="O42" i="3"/>
  <c r="O3" i="3"/>
  <c r="O25" i="3"/>
  <c r="O36" i="3"/>
  <c r="O55" i="3"/>
  <c r="O54" i="3"/>
  <c r="O29" i="3"/>
  <c r="O28" i="3"/>
  <c r="O77" i="3"/>
  <c r="O68" i="3"/>
  <c r="O5" i="3"/>
  <c r="O20" i="3"/>
  <c r="O12" i="3"/>
  <c r="O53" i="3"/>
  <c r="O39" i="3"/>
  <c r="O23" i="3"/>
  <c r="O47" i="3"/>
  <c r="O19" i="3"/>
  <c r="O40" i="3"/>
  <c r="O31" i="3"/>
  <c r="O16" i="3"/>
  <c r="O8" i="3"/>
  <c r="O7" i="3"/>
  <c r="O37" i="3"/>
  <c r="O10" i="3"/>
  <c r="O43" i="3"/>
  <c r="O32" i="3"/>
  <c r="O14" i="3"/>
  <c r="O18" i="3"/>
  <c r="O38" i="3"/>
  <c r="O9" i="3"/>
  <c r="P93" i="3"/>
  <c r="P35" i="3"/>
  <c r="P76" i="3"/>
  <c r="P62" i="3"/>
  <c r="P89" i="3"/>
  <c r="P58" i="3"/>
  <c r="P74" i="3"/>
  <c r="P52" i="3"/>
  <c r="P24" i="3"/>
  <c r="P86" i="3"/>
  <c r="P82" i="3"/>
  <c r="P87" i="3"/>
  <c r="P85" i="3"/>
  <c r="P44" i="3"/>
  <c r="P73" i="3"/>
  <c r="P63" i="3"/>
  <c r="P27" i="3"/>
  <c r="P71" i="3"/>
  <c r="P15" i="3"/>
  <c r="P17" i="3"/>
  <c r="P22" i="3"/>
  <c r="P64" i="3"/>
  <c r="P67" i="3"/>
  <c r="P34" i="3"/>
  <c r="P46" i="3"/>
  <c r="P48" i="3"/>
  <c r="P75" i="3"/>
  <c r="P50" i="3"/>
  <c r="P78" i="3"/>
  <c r="P81" i="3"/>
  <c r="P60" i="3"/>
  <c r="P11" i="3"/>
  <c r="P56" i="3"/>
  <c r="P80" i="3"/>
  <c r="P57" i="3"/>
  <c r="P83" i="3"/>
  <c r="P90" i="3"/>
  <c r="P72" i="3"/>
  <c r="P26" i="3"/>
  <c r="P21" i="3"/>
  <c r="P79" i="3"/>
  <c r="P66" i="3"/>
  <c r="P69" i="3"/>
  <c r="P45" i="3"/>
  <c r="P13" i="3"/>
  <c r="P49" i="3"/>
  <c r="P33" i="3"/>
  <c r="P41" i="3"/>
  <c r="P59" i="3"/>
  <c r="P84" i="3"/>
  <c r="P51" i="3"/>
  <c r="P65" i="3"/>
  <c r="P30" i="3"/>
  <c r="P88" i="3"/>
  <c r="P4" i="3"/>
  <c r="P42" i="3"/>
  <c r="P3" i="3"/>
  <c r="P25" i="3"/>
  <c r="P36" i="3"/>
  <c r="P55" i="3"/>
  <c r="P54" i="3"/>
  <c r="P29" i="3"/>
  <c r="P28" i="3"/>
  <c r="P77" i="3"/>
  <c r="P68" i="3"/>
  <c r="P5" i="3"/>
  <c r="P20" i="3"/>
  <c r="P12" i="3"/>
  <c r="P53" i="3"/>
  <c r="P39" i="3"/>
  <c r="P23" i="3"/>
  <c r="P47" i="3"/>
  <c r="P19" i="3"/>
  <c r="P40" i="3"/>
  <c r="P31" i="3"/>
  <c r="P16" i="3"/>
  <c r="P8" i="3"/>
  <c r="P7" i="3"/>
  <c r="P37" i="3"/>
  <c r="P10" i="3"/>
  <c r="P43" i="3"/>
  <c r="P32" i="3"/>
  <c r="P14" i="3"/>
  <c r="P18" i="3"/>
  <c r="P38" i="3"/>
  <c r="P9" i="3"/>
  <c r="Q93" i="3"/>
  <c r="Q35" i="3"/>
  <c r="Q76" i="3"/>
  <c r="Q62" i="3"/>
  <c r="Q89" i="3"/>
  <c r="Q58" i="3"/>
  <c r="Q74" i="3"/>
  <c r="Q52" i="3"/>
  <c r="Q24" i="3"/>
  <c r="Q86" i="3"/>
  <c r="Q82" i="3"/>
  <c r="Q87" i="3"/>
  <c r="Q85" i="3"/>
  <c r="Q44" i="3"/>
  <c r="Q73" i="3"/>
  <c r="Q63" i="3"/>
  <c r="Q27" i="3"/>
  <c r="Q71" i="3"/>
  <c r="Q15" i="3"/>
  <c r="Q17" i="3"/>
  <c r="Q22" i="3"/>
  <c r="Q64" i="3"/>
  <c r="Q67" i="3"/>
  <c r="Q34" i="3"/>
  <c r="Q46" i="3"/>
  <c r="Q48" i="3"/>
  <c r="Q75" i="3"/>
  <c r="Q50" i="3"/>
  <c r="Q78" i="3"/>
  <c r="Q81" i="3"/>
  <c r="Q60" i="3"/>
  <c r="Q11" i="3"/>
  <c r="Q56" i="3"/>
  <c r="Q80" i="3"/>
  <c r="Q57" i="3"/>
  <c r="Q83" i="3"/>
  <c r="Q90" i="3"/>
  <c r="Q72" i="3"/>
  <c r="Q26" i="3"/>
  <c r="Q21" i="3"/>
  <c r="Q79" i="3"/>
  <c r="Q66" i="3"/>
  <c r="Q69" i="3"/>
  <c r="Q45" i="3"/>
  <c r="Q13" i="3"/>
  <c r="Q49" i="3"/>
  <c r="Q33" i="3"/>
  <c r="Q41" i="3"/>
  <c r="Q59" i="3"/>
  <c r="Q84" i="3"/>
  <c r="Q51" i="3"/>
  <c r="Q65" i="3"/>
  <c r="Q30" i="3"/>
  <c r="Q88" i="3"/>
  <c r="Q4" i="3"/>
  <c r="Q42" i="3"/>
  <c r="Q3" i="3"/>
  <c r="Q25" i="3"/>
  <c r="Q36" i="3"/>
  <c r="Q55" i="3"/>
  <c r="Q54" i="3"/>
  <c r="Q29" i="3"/>
  <c r="Q28" i="3"/>
  <c r="Q77" i="3"/>
  <c r="Q68" i="3"/>
  <c r="Q5" i="3"/>
  <c r="Q20" i="3"/>
  <c r="Q12" i="3"/>
  <c r="Q53" i="3"/>
  <c r="Q39" i="3"/>
  <c r="Q23" i="3"/>
  <c r="Q47" i="3"/>
  <c r="Q19" i="3"/>
  <c r="Q40" i="3"/>
  <c r="Q31" i="3"/>
  <c r="Q16" i="3"/>
  <c r="Q8" i="3"/>
  <c r="Q7" i="3"/>
  <c r="Q37" i="3"/>
  <c r="Q10" i="3"/>
  <c r="Q43" i="3"/>
  <c r="Q32" i="3"/>
  <c r="Q14" i="3"/>
  <c r="Q18" i="3"/>
  <c r="Q38" i="3"/>
  <c r="Q9" i="3"/>
  <c r="R93" i="3"/>
  <c r="R35" i="3"/>
  <c r="R76" i="3"/>
  <c r="R62" i="3"/>
  <c r="R89" i="3"/>
  <c r="R58" i="3"/>
  <c r="R74" i="3"/>
  <c r="R52" i="3"/>
  <c r="R24" i="3"/>
  <c r="R86" i="3"/>
  <c r="R82" i="3"/>
  <c r="R87" i="3"/>
  <c r="R85" i="3"/>
  <c r="R44" i="3"/>
  <c r="R73" i="3"/>
  <c r="R63" i="3"/>
  <c r="R27" i="3"/>
  <c r="R71" i="3"/>
  <c r="R15" i="3"/>
  <c r="R17" i="3"/>
  <c r="R22" i="3"/>
  <c r="R64" i="3"/>
  <c r="R67" i="3"/>
  <c r="R34" i="3"/>
  <c r="R46" i="3"/>
  <c r="R48" i="3"/>
  <c r="R75" i="3"/>
  <c r="R50" i="3"/>
  <c r="R78" i="3"/>
  <c r="R81" i="3"/>
  <c r="R60" i="3"/>
  <c r="R11" i="3"/>
  <c r="R56" i="3"/>
  <c r="R80" i="3"/>
  <c r="R57" i="3"/>
  <c r="R83" i="3"/>
  <c r="R90" i="3"/>
  <c r="R72" i="3"/>
  <c r="R26" i="3"/>
  <c r="R21" i="3"/>
  <c r="R79" i="3"/>
  <c r="R66" i="3"/>
  <c r="R69" i="3"/>
  <c r="R45" i="3"/>
  <c r="R13" i="3"/>
  <c r="R49" i="3"/>
  <c r="R33" i="3"/>
  <c r="R41" i="3"/>
  <c r="R59" i="3"/>
  <c r="R84" i="3"/>
  <c r="R51" i="3"/>
  <c r="R65" i="3"/>
  <c r="R30" i="3"/>
  <c r="R88" i="3"/>
  <c r="R4" i="3"/>
  <c r="R42" i="3"/>
  <c r="R3" i="3"/>
  <c r="R25" i="3"/>
  <c r="R36" i="3"/>
  <c r="R55" i="3"/>
  <c r="R54" i="3"/>
  <c r="R29" i="3"/>
  <c r="R28" i="3"/>
  <c r="R77" i="3"/>
  <c r="R68" i="3"/>
  <c r="R5" i="3"/>
  <c r="R20" i="3"/>
  <c r="R12" i="3"/>
  <c r="R53" i="3"/>
  <c r="R39" i="3"/>
  <c r="R23" i="3"/>
  <c r="R47" i="3"/>
  <c r="R19" i="3"/>
  <c r="R40" i="3"/>
  <c r="R31" i="3"/>
  <c r="R16" i="3"/>
  <c r="R8" i="3"/>
  <c r="R7" i="3"/>
  <c r="R37" i="3"/>
  <c r="R10" i="3"/>
  <c r="R43" i="3"/>
  <c r="R32" i="3"/>
  <c r="R14" i="3"/>
  <c r="R18" i="3"/>
  <c r="R38" i="3"/>
  <c r="R9" i="3"/>
  <c r="S93" i="3"/>
  <c r="S35" i="3"/>
  <c r="S76" i="3"/>
  <c r="S62" i="3"/>
  <c r="S89" i="3"/>
  <c r="S58" i="3"/>
  <c r="S74" i="3"/>
  <c r="S52" i="3"/>
  <c r="S24" i="3"/>
  <c r="S86" i="3"/>
  <c r="S82" i="3"/>
  <c r="S87" i="3"/>
  <c r="S85" i="3"/>
  <c r="S44" i="3"/>
  <c r="S73" i="3"/>
  <c r="S63" i="3"/>
  <c r="S27" i="3"/>
  <c r="S71" i="3"/>
  <c r="S15" i="3"/>
  <c r="S17" i="3"/>
  <c r="S22" i="3"/>
  <c r="S64" i="3"/>
  <c r="S67" i="3"/>
  <c r="S34" i="3"/>
  <c r="S46" i="3"/>
  <c r="S48" i="3"/>
  <c r="S75" i="3"/>
  <c r="S50" i="3"/>
  <c r="S78" i="3"/>
  <c r="S81" i="3"/>
  <c r="S60" i="3"/>
  <c r="S11" i="3"/>
  <c r="S56" i="3"/>
  <c r="S80" i="3"/>
  <c r="S57" i="3"/>
  <c r="S83" i="3"/>
  <c r="S90" i="3"/>
  <c r="S72" i="3"/>
  <c r="S26" i="3"/>
  <c r="S21" i="3"/>
  <c r="S79" i="3"/>
  <c r="S66" i="3"/>
  <c r="S69" i="3"/>
  <c r="S45" i="3"/>
  <c r="S13" i="3"/>
  <c r="S49" i="3"/>
  <c r="S33" i="3"/>
  <c r="S41" i="3"/>
  <c r="S59" i="3"/>
  <c r="S84" i="3"/>
  <c r="S51" i="3"/>
  <c r="S65" i="3"/>
  <c r="S30" i="3"/>
  <c r="S88" i="3"/>
  <c r="S4" i="3"/>
  <c r="S42" i="3"/>
  <c r="S3" i="3"/>
  <c r="S25" i="3"/>
  <c r="S36" i="3"/>
  <c r="S55" i="3"/>
  <c r="S54" i="3"/>
  <c r="S29" i="3"/>
  <c r="S28" i="3"/>
  <c r="S77" i="3"/>
  <c r="S68" i="3"/>
  <c r="S5" i="3"/>
  <c r="S20" i="3"/>
  <c r="S12" i="3"/>
  <c r="S53" i="3"/>
  <c r="S39" i="3"/>
  <c r="S23" i="3"/>
  <c r="S47" i="3"/>
  <c r="S19" i="3"/>
  <c r="S40" i="3"/>
  <c r="S31" i="3"/>
  <c r="S16" i="3"/>
  <c r="S8" i="3"/>
  <c r="S7" i="3"/>
  <c r="S37" i="3"/>
  <c r="S10" i="3"/>
  <c r="S43" i="3"/>
  <c r="S32" i="3"/>
  <c r="S14" i="3"/>
  <c r="S18" i="3"/>
  <c r="S38" i="3"/>
  <c r="S9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17" i="5"/>
  <c r="O17" i="5"/>
  <c r="P17" i="5"/>
  <c r="Q17" i="5"/>
  <c r="R17" i="5"/>
  <c r="S17" i="5"/>
  <c r="N34" i="5"/>
  <c r="O34" i="5"/>
  <c r="P34" i="5"/>
  <c r="Q34" i="5"/>
  <c r="R34" i="5"/>
  <c r="S34" i="5"/>
  <c r="N7" i="5"/>
  <c r="O7" i="5"/>
  <c r="P7" i="5"/>
  <c r="Q7" i="5"/>
  <c r="R7" i="5"/>
  <c r="S7" i="5"/>
  <c r="N6" i="5"/>
  <c r="O6" i="5"/>
  <c r="P6" i="5"/>
  <c r="Q6" i="5"/>
  <c r="R6" i="5"/>
  <c r="S6" i="5"/>
  <c r="N5" i="6"/>
  <c r="O5" i="6"/>
  <c r="P5" i="6"/>
  <c r="Q5" i="6"/>
  <c r="R5" i="6"/>
  <c r="S5" i="6"/>
  <c r="N30" i="6"/>
  <c r="O30" i="6"/>
  <c r="P30" i="6"/>
  <c r="Q30" i="6"/>
  <c r="R30" i="6"/>
  <c r="S30" i="6"/>
  <c r="N57" i="6"/>
  <c r="O57" i="6"/>
  <c r="P57" i="6"/>
  <c r="Q57" i="6"/>
  <c r="R57" i="6"/>
  <c r="S57" i="6"/>
  <c r="N3" i="6"/>
  <c r="O3" i="6"/>
  <c r="P3" i="6"/>
  <c r="Q3" i="6"/>
  <c r="R3" i="6"/>
  <c r="S3" i="6"/>
  <c r="N21" i="6"/>
  <c r="O21" i="6"/>
  <c r="P21" i="6"/>
  <c r="Q21" i="6"/>
  <c r="R21" i="6"/>
  <c r="S21" i="6"/>
  <c r="N70" i="6"/>
  <c r="O70" i="6"/>
  <c r="P70" i="6"/>
  <c r="Q70" i="6"/>
  <c r="R70" i="6"/>
  <c r="S70" i="6"/>
  <c r="J61" i="8"/>
  <c r="J62" i="8"/>
  <c r="J63" i="8"/>
  <c r="J64" i="8"/>
  <c r="J65" i="8"/>
  <c r="N24" i="6"/>
  <c r="O24" i="6"/>
  <c r="P24" i="6"/>
  <c r="Q24" i="6"/>
  <c r="R24" i="6"/>
  <c r="S24" i="6"/>
  <c r="N53" i="4"/>
  <c r="O53" i="4"/>
  <c r="P53" i="4"/>
  <c r="Q53" i="4"/>
  <c r="R53" i="4"/>
  <c r="S53" i="4"/>
  <c r="N37" i="4"/>
  <c r="O37" i="4"/>
  <c r="P37" i="4"/>
  <c r="Q37" i="4"/>
  <c r="R37" i="4"/>
  <c r="S37" i="4"/>
  <c r="N4" i="4"/>
  <c r="O4" i="4"/>
  <c r="P4" i="4"/>
  <c r="Q4" i="4"/>
  <c r="R4" i="4"/>
  <c r="S4" i="4"/>
  <c r="N46" i="4"/>
  <c r="O46" i="4"/>
  <c r="P46" i="4"/>
  <c r="Q46" i="4"/>
  <c r="R46" i="4"/>
  <c r="S46" i="4"/>
  <c r="N49" i="6"/>
  <c r="O49" i="6"/>
  <c r="P49" i="6"/>
  <c r="Q49" i="6"/>
  <c r="R49" i="6"/>
  <c r="S49" i="6"/>
  <c r="N27" i="4"/>
  <c r="O27" i="4"/>
  <c r="P27" i="4"/>
  <c r="Q27" i="4"/>
  <c r="R27" i="4"/>
  <c r="S27" i="4"/>
  <c r="N59" i="4"/>
  <c r="O59" i="4"/>
  <c r="P59" i="4"/>
  <c r="Q59" i="4"/>
  <c r="R59" i="4"/>
  <c r="S59" i="4"/>
  <c r="N18" i="4"/>
  <c r="O18" i="4"/>
  <c r="P18" i="4"/>
  <c r="Q18" i="4"/>
  <c r="R18" i="4"/>
  <c r="S18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56" i="4"/>
  <c r="O56" i="4"/>
  <c r="P56" i="4"/>
  <c r="Q56" i="4"/>
  <c r="R56" i="4"/>
  <c r="S56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44" i="4"/>
  <c r="O44" i="4"/>
  <c r="P44" i="4"/>
  <c r="Q44" i="4"/>
  <c r="R44" i="4"/>
  <c r="S44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50" i="5"/>
  <c r="O50" i="5"/>
  <c r="P50" i="5"/>
  <c r="Q50" i="5"/>
  <c r="R50" i="5"/>
  <c r="S50" i="5"/>
  <c r="N12" i="5"/>
  <c r="O12" i="5"/>
  <c r="P12" i="5"/>
  <c r="Q12" i="5"/>
  <c r="R12" i="5"/>
  <c r="S12" i="5"/>
  <c r="N4" i="5"/>
  <c r="O4" i="5"/>
  <c r="P4" i="5"/>
  <c r="Q4" i="5"/>
  <c r="R4" i="5"/>
  <c r="S4" i="5"/>
  <c r="N32" i="5"/>
  <c r="O32" i="5"/>
  <c r="P32" i="5"/>
  <c r="Q32" i="5"/>
  <c r="R32" i="5"/>
  <c r="S32" i="5"/>
  <c r="N43" i="4"/>
  <c r="O43" i="4"/>
  <c r="P43" i="4"/>
  <c r="R43" i="4"/>
  <c r="Q43" i="4"/>
  <c r="S43" i="4"/>
  <c r="N13" i="5"/>
  <c r="O13" i="5"/>
  <c r="P13" i="5"/>
  <c r="R13" i="5"/>
  <c r="Q13" i="5"/>
  <c r="S13" i="5"/>
  <c r="N46" i="6"/>
  <c r="O46" i="6"/>
  <c r="P46" i="6"/>
  <c r="R46" i="6"/>
  <c r="Q46" i="6"/>
  <c r="S46" i="6"/>
  <c r="N60" i="6"/>
  <c r="O60" i="6"/>
  <c r="P60" i="6"/>
  <c r="R60" i="6"/>
  <c r="Q60" i="6"/>
  <c r="S60" i="6"/>
  <c r="N27" i="6"/>
  <c r="O27" i="6"/>
  <c r="P27" i="6"/>
  <c r="R27" i="6"/>
  <c r="Q27" i="6"/>
  <c r="S27" i="6"/>
  <c r="N22" i="6"/>
  <c r="O22" i="6"/>
  <c r="P22" i="6"/>
  <c r="R22" i="6"/>
  <c r="Q22" i="6"/>
  <c r="S22" i="6"/>
  <c r="N35" i="5"/>
  <c r="O35" i="5"/>
  <c r="P35" i="5"/>
  <c r="R35" i="5"/>
  <c r="Q35" i="5"/>
  <c r="S35" i="5"/>
  <c r="N51" i="4"/>
  <c r="O51" i="4"/>
  <c r="P51" i="4"/>
  <c r="R51" i="4"/>
  <c r="Q51" i="4"/>
  <c r="S51" i="4"/>
  <c r="N33" i="5"/>
  <c r="N22" i="5"/>
  <c r="N44" i="5"/>
  <c r="N16" i="5"/>
  <c r="N62" i="5"/>
  <c r="N14" i="5"/>
  <c r="N23" i="5"/>
  <c r="N67" i="5"/>
  <c r="N28" i="5"/>
  <c r="N48" i="5"/>
  <c r="N39" i="5"/>
  <c r="N36" i="5"/>
  <c r="N55" i="5"/>
  <c r="N26" i="5"/>
  <c r="N49" i="5"/>
  <c r="N11" i="5"/>
  <c r="N20" i="5"/>
  <c r="N27" i="5"/>
  <c r="N29" i="5"/>
  <c r="N40" i="5"/>
  <c r="N57" i="5"/>
  <c r="N54" i="5"/>
  <c r="N52" i="5"/>
  <c r="N42" i="5"/>
  <c r="N63" i="5"/>
  <c r="N37" i="5"/>
  <c r="N47" i="5"/>
  <c r="N8" i="5"/>
  <c r="N31" i="5"/>
  <c r="N25" i="5"/>
  <c r="N21" i="5"/>
  <c r="N3" i="5"/>
  <c r="N30" i="5"/>
  <c r="N15" i="5"/>
  <c r="N56" i="5"/>
  <c r="N65" i="5"/>
  <c r="N46" i="5"/>
  <c r="N18" i="5"/>
  <c r="N38" i="5"/>
  <c r="N19" i="5"/>
  <c r="N43" i="5"/>
  <c r="N60" i="5"/>
  <c r="N24" i="5"/>
  <c r="N61" i="5"/>
  <c r="N51" i="5"/>
  <c r="N10" i="5"/>
  <c r="N5" i="5"/>
  <c r="N53" i="5"/>
  <c r="O33" i="5"/>
  <c r="O22" i="5"/>
  <c r="O44" i="5"/>
  <c r="O16" i="5"/>
  <c r="O62" i="5"/>
  <c r="O14" i="5"/>
  <c r="O23" i="5"/>
  <c r="O67" i="5"/>
  <c r="O28" i="5"/>
  <c r="O48" i="5"/>
  <c r="O39" i="5"/>
  <c r="O36" i="5"/>
  <c r="O55" i="5"/>
  <c r="O26" i="5"/>
  <c r="O49" i="5"/>
  <c r="O11" i="5"/>
  <c r="O20" i="5"/>
  <c r="O27" i="5"/>
  <c r="O29" i="5"/>
  <c r="O40" i="5"/>
  <c r="O57" i="5"/>
  <c r="O54" i="5"/>
  <c r="O52" i="5"/>
  <c r="O42" i="5"/>
  <c r="O63" i="5"/>
  <c r="O37" i="5"/>
  <c r="O47" i="5"/>
  <c r="O8" i="5"/>
  <c r="O31" i="5"/>
  <c r="O25" i="5"/>
  <c r="O21" i="5"/>
  <c r="O3" i="5"/>
  <c r="O30" i="5"/>
  <c r="O15" i="5"/>
  <c r="O56" i="5"/>
  <c r="O65" i="5"/>
  <c r="O46" i="5"/>
  <c r="O18" i="5"/>
  <c r="O38" i="5"/>
  <c r="O19" i="5"/>
  <c r="O43" i="5"/>
  <c r="O60" i="5"/>
  <c r="O24" i="5"/>
  <c r="O61" i="5"/>
  <c r="O51" i="5"/>
  <c r="O10" i="5"/>
  <c r="O5" i="5"/>
  <c r="O53" i="5"/>
  <c r="P33" i="5"/>
  <c r="P22" i="5"/>
  <c r="P44" i="5"/>
  <c r="P16" i="5"/>
  <c r="P62" i="5"/>
  <c r="P14" i="5"/>
  <c r="P23" i="5"/>
  <c r="P67" i="5"/>
  <c r="P28" i="5"/>
  <c r="P48" i="5"/>
  <c r="P39" i="5"/>
  <c r="P36" i="5"/>
  <c r="P55" i="5"/>
  <c r="P26" i="5"/>
  <c r="P49" i="5"/>
  <c r="P11" i="5"/>
  <c r="P20" i="5"/>
  <c r="P27" i="5"/>
  <c r="P29" i="5"/>
  <c r="P40" i="5"/>
  <c r="P57" i="5"/>
  <c r="P54" i="5"/>
  <c r="P52" i="5"/>
  <c r="P42" i="5"/>
  <c r="P63" i="5"/>
  <c r="P37" i="5"/>
  <c r="P47" i="5"/>
  <c r="P8" i="5"/>
  <c r="P31" i="5"/>
  <c r="P25" i="5"/>
  <c r="P21" i="5"/>
  <c r="P3" i="5"/>
  <c r="P30" i="5"/>
  <c r="P15" i="5"/>
  <c r="P56" i="5"/>
  <c r="P65" i="5"/>
  <c r="P46" i="5"/>
  <c r="P18" i="5"/>
  <c r="P38" i="5"/>
  <c r="P19" i="5"/>
  <c r="P43" i="5"/>
  <c r="P60" i="5"/>
  <c r="P24" i="5"/>
  <c r="P61" i="5"/>
  <c r="P51" i="5"/>
  <c r="P10" i="5"/>
  <c r="P5" i="5"/>
  <c r="P53" i="5"/>
  <c r="R33" i="5"/>
  <c r="R22" i="5"/>
  <c r="R44" i="5"/>
  <c r="R16" i="5"/>
  <c r="R62" i="5"/>
  <c r="R14" i="5"/>
  <c r="R23" i="5"/>
  <c r="R67" i="5"/>
  <c r="R28" i="5"/>
  <c r="R48" i="5"/>
  <c r="R39" i="5"/>
  <c r="R36" i="5"/>
  <c r="R55" i="5"/>
  <c r="R26" i="5"/>
  <c r="R49" i="5"/>
  <c r="R11" i="5"/>
  <c r="R20" i="5"/>
  <c r="R27" i="5"/>
  <c r="R29" i="5"/>
  <c r="R40" i="5"/>
  <c r="R57" i="5"/>
  <c r="R54" i="5"/>
  <c r="R52" i="5"/>
  <c r="R42" i="5"/>
  <c r="R63" i="5"/>
  <c r="R37" i="5"/>
  <c r="R47" i="5"/>
  <c r="R8" i="5"/>
  <c r="R31" i="5"/>
  <c r="R25" i="5"/>
  <c r="R21" i="5"/>
  <c r="R3" i="5"/>
  <c r="R30" i="5"/>
  <c r="R15" i="5"/>
  <c r="R56" i="5"/>
  <c r="R65" i="5"/>
  <c r="R46" i="5"/>
  <c r="R18" i="5"/>
  <c r="R38" i="5"/>
  <c r="R19" i="5"/>
  <c r="R43" i="5"/>
  <c r="R60" i="5"/>
  <c r="R24" i="5"/>
  <c r="R61" i="5"/>
  <c r="R51" i="5"/>
  <c r="R10" i="5"/>
  <c r="R5" i="5"/>
  <c r="R53" i="5"/>
  <c r="Q33" i="5"/>
  <c r="Q22" i="5"/>
  <c r="Q44" i="5"/>
  <c r="Q16" i="5"/>
  <c r="Q62" i="5"/>
  <c r="Q14" i="5"/>
  <c r="Q23" i="5"/>
  <c r="Q67" i="5"/>
  <c r="Q28" i="5"/>
  <c r="Q48" i="5"/>
  <c r="Q39" i="5"/>
  <c r="Q36" i="5"/>
  <c r="Q55" i="5"/>
  <c r="Q26" i="5"/>
  <c r="Q49" i="5"/>
  <c r="Q11" i="5"/>
  <c r="Q20" i="5"/>
  <c r="Q27" i="5"/>
  <c r="Q29" i="5"/>
  <c r="Q40" i="5"/>
  <c r="Q57" i="5"/>
  <c r="Q54" i="5"/>
  <c r="Q52" i="5"/>
  <c r="Q42" i="5"/>
  <c r="Q63" i="5"/>
  <c r="Q37" i="5"/>
  <c r="Q47" i="5"/>
  <c r="Q8" i="5"/>
  <c r="Q31" i="5"/>
  <c r="Q25" i="5"/>
  <c r="Q21" i="5"/>
  <c r="Q3" i="5"/>
  <c r="Q30" i="5"/>
  <c r="Q15" i="5"/>
  <c r="Q56" i="5"/>
  <c r="Q65" i="5"/>
  <c r="Q46" i="5"/>
  <c r="Q18" i="5"/>
  <c r="Q38" i="5"/>
  <c r="Q19" i="5"/>
  <c r="Q43" i="5"/>
  <c r="Q60" i="5"/>
  <c r="Q24" i="5"/>
  <c r="Q61" i="5"/>
  <c r="Q51" i="5"/>
  <c r="Q10" i="5"/>
  <c r="Q5" i="5"/>
  <c r="Q53" i="5"/>
  <c r="S33" i="5"/>
  <c r="S22" i="5"/>
  <c r="S44" i="5"/>
  <c r="S16" i="5"/>
  <c r="S62" i="5"/>
  <c r="S14" i="5"/>
  <c r="S23" i="5"/>
  <c r="S67" i="5"/>
  <c r="S28" i="5"/>
  <c r="S48" i="5"/>
  <c r="S39" i="5"/>
  <c r="S36" i="5"/>
  <c r="S55" i="5"/>
  <c r="S26" i="5"/>
  <c r="S49" i="5"/>
  <c r="S11" i="5"/>
  <c r="S20" i="5"/>
  <c r="S27" i="5"/>
  <c r="S29" i="5"/>
  <c r="S40" i="5"/>
  <c r="S57" i="5"/>
  <c r="S54" i="5"/>
  <c r="S52" i="5"/>
  <c r="S42" i="5"/>
  <c r="S63" i="5"/>
  <c r="S37" i="5"/>
  <c r="S47" i="5"/>
  <c r="S8" i="5"/>
  <c r="S31" i="5"/>
  <c r="S25" i="5"/>
  <c r="S21" i="5"/>
  <c r="S3" i="5"/>
  <c r="S30" i="5"/>
  <c r="S15" i="5"/>
  <c r="S56" i="5"/>
  <c r="S65" i="5"/>
  <c r="S46" i="5"/>
  <c r="S18" i="5"/>
  <c r="S38" i="5"/>
  <c r="S19" i="5"/>
  <c r="S43" i="5"/>
  <c r="S60" i="5"/>
  <c r="S24" i="5"/>
  <c r="S61" i="5"/>
  <c r="S51" i="5"/>
  <c r="S10" i="5"/>
  <c r="S5" i="5"/>
  <c r="S53" i="5"/>
  <c r="N55" i="4"/>
  <c r="O55" i="4"/>
  <c r="P55" i="4"/>
  <c r="R55" i="4"/>
  <c r="Q55" i="4"/>
  <c r="S55" i="4"/>
  <c r="N49" i="4"/>
  <c r="N36" i="4"/>
  <c r="N60" i="4"/>
  <c r="N15" i="4"/>
  <c r="N22" i="4"/>
  <c r="N29" i="4"/>
  <c r="N30" i="4"/>
  <c r="N14" i="4"/>
  <c r="N38" i="4"/>
  <c r="N47" i="4"/>
  <c r="N52" i="4"/>
  <c r="N9" i="4"/>
  <c r="N40" i="4"/>
  <c r="N48" i="4"/>
  <c r="N66" i="4"/>
  <c r="N31" i="4"/>
  <c r="N20" i="4"/>
  <c r="N32" i="4"/>
  <c r="N35" i="4"/>
  <c r="N45" i="4"/>
  <c r="N13" i="4"/>
  <c r="N41" i="4"/>
  <c r="N5" i="4"/>
  <c r="N23" i="4"/>
  <c r="N34" i="4"/>
  <c r="N11" i="4"/>
  <c r="N21" i="4"/>
  <c r="N64" i="4"/>
  <c r="N58" i="4"/>
  <c r="N10" i="4"/>
  <c r="N8" i="4"/>
  <c r="N50" i="4"/>
  <c r="N19" i="4"/>
  <c r="N12" i="4"/>
  <c r="N39" i="4"/>
  <c r="N16" i="4"/>
  <c r="N33" i="4"/>
  <c r="N25" i="4"/>
  <c r="N28" i="4"/>
  <c r="N17" i="4"/>
  <c r="N6" i="4"/>
  <c r="N24" i="4"/>
  <c r="N62" i="4"/>
  <c r="N54" i="4"/>
  <c r="N7" i="4"/>
  <c r="N42" i="4"/>
  <c r="N3" i="4"/>
  <c r="N26" i="4"/>
  <c r="O49" i="4"/>
  <c r="O36" i="4"/>
  <c r="O60" i="4"/>
  <c r="O15" i="4"/>
  <c r="O22" i="4"/>
  <c r="O29" i="4"/>
  <c r="O30" i="4"/>
  <c r="O14" i="4"/>
  <c r="O38" i="4"/>
  <c r="O47" i="4"/>
  <c r="O52" i="4"/>
  <c r="O9" i="4"/>
  <c r="O40" i="4"/>
  <c r="O48" i="4"/>
  <c r="O66" i="4"/>
  <c r="O31" i="4"/>
  <c r="O20" i="4"/>
  <c r="O32" i="4"/>
  <c r="O35" i="4"/>
  <c r="O45" i="4"/>
  <c r="O13" i="4"/>
  <c r="O41" i="4"/>
  <c r="O5" i="4"/>
  <c r="O23" i="4"/>
  <c r="O34" i="4"/>
  <c r="O11" i="4"/>
  <c r="O21" i="4"/>
  <c r="O64" i="4"/>
  <c r="O58" i="4"/>
  <c r="O10" i="4"/>
  <c r="O8" i="4"/>
  <c r="O50" i="4"/>
  <c r="O19" i="4"/>
  <c r="O12" i="4"/>
  <c r="O39" i="4"/>
  <c r="O16" i="4"/>
  <c r="O33" i="4"/>
  <c r="O25" i="4"/>
  <c r="O28" i="4"/>
  <c r="O17" i="4"/>
  <c r="O6" i="4"/>
  <c r="O24" i="4"/>
  <c r="O62" i="4"/>
  <c r="O54" i="4"/>
  <c r="O7" i="4"/>
  <c r="O42" i="4"/>
  <c r="O3" i="4"/>
  <c r="O26" i="4"/>
  <c r="P49" i="4"/>
  <c r="P36" i="4"/>
  <c r="P60" i="4"/>
  <c r="P15" i="4"/>
  <c r="P22" i="4"/>
  <c r="P29" i="4"/>
  <c r="P30" i="4"/>
  <c r="P14" i="4"/>
  <c r="P38" i="4"/>
  <c r="P47" i="4"/>
  <c r="P52" i="4"/>
  <c r="P9" i="4"/>
  <c r="P40" i="4"/>
  <c r="P48" i="4"/>
  <c r="P66" i="4"/>
  <c r="P31" i="4"/>
  <c r="P20" i="4"/>
  <c r="P32" i="4"/>
  <c r="P35" i="4"/>
  <c r="P45" i="4"/>
  <c r="P13" i="4"/>
  <c r="P41" i="4"/>
  <c r="P5" i="4"/>
  <c r="P23" i="4"/>
  <c r="P34" i="4"/>
  <c r="P11" i="4"/>
  <c r="P21" i="4"/>
  <c r="P64" i="4"/>
  <c r="P58" i="4"/>
  <c r="P10" i="4"/>
  <c r="P8" i="4"/>
  <c r="P50" i="4"/>
  <c r="P19" i="4"/>
  <c r="P12" i="4"/>
  <c r="P39" i="4"/>
  <c r="P16" i="4"/>
  <c r="P33" i="4"/>
  <c r="P25" i="4"/>
  <c r="P28" i="4"/>
  <c r="P17" i="4"/>
  <c r="P6" i="4"/>
  <c r="P24" i="4"/>
  <c r="P62" i="4"/>
  <c r="P54" i="4"/>
  <c r="P7" i="4"/>
  <c r="P42" i="4"/>
  <c r="P3" i="4"/>
  <c r="P26" i="4"/>
  <c r="R49" i="4"/>
  <c r="R36" i="4"/>
  <c r="R60" i="4"/>
  <c r="R15" i="4"/>
  <c r="R22" i="4"/>
  <c r="R29" i="4"/>
  <c r="R30" i="4"/>
  <c r="R14" i="4"/>
  <c r="R38" i="4"/>
  <c r="R47" i="4"/>
  <c r="R52" i="4"/>
  <c r="R9" i="4"/>
  <c r="R40" i="4"/>
  <c r="R48" i="4"/>
  <c r="R66" i="4"/>
  <c r="R31" i="4"/>
  <c r="R20" i="4"/>
  <c r="R32" i="4"/>
  <c r="R35" i="4"/>
  <c r="R45" i="4"/>
  <c r="R13" i="4"/>
  <c r="R41" i="4"/>
  <c r="R5" i="4"/>
  <c r="R23" i="4"/>
  <c r="R34" i="4"/>
  <c r="R11" i="4"/>
  <c r="R21" i="4"/>
  <c r="R64" i="4"/>
  <c r="R58" i="4"/>
  <c r="R10" i="4"/>
  <c r="R8" i="4"/>
  <c r="R50" i="4"/>
  <c r="R19" i="4"/>
  <c r="R12" i="4"/>
  <c r="R39" i="4"/>
  <c r="R16" i="4"/>
  <c r="R33" i="4"/>
  <c r="R25" i="4"/>
  <c r="R28" i="4"/>
  <c r="R17" i="4"/>
  <c r="R6" i="4"/>
  <c r="R24" i="4"/>
  <c r="R62" i="4"/>
  <c r="R54" i="4"/>
  <c r="R7" i="4"/>
  <c r="R42" i="4"/>
  <c r="R3" i="4"/>
  <c r="R26" i="4"/>
  <c r="Q49" i="4"/>
  <c r="Q36" i="4"/>
  <c r="Q60" i="4"/>
  <c r="Q15" i="4"/>
  <c r="Q22" i="4"/>
  <c r="Q29" i="4"/>
  <c r="Q30" i="4"/>
  <c r="Q14" i="4"/>
  <c r="Q38" i="4"/>
  <c r="Q47" i="4"/>
  <c r="Q52" i="4"/>
  <c r="Q9" i="4"/>
  <c r="Q40" i="4"/>
  <c r="Q48" i="4"/>
  <c r="Q66" i="4"/>
  <c r="Q31" i="4"/>
  <c r="Q20" i="4"/>
  <c r="Q32" i="4"/>
  <c r="Q35" i="4"/>
  <c r="Q45" i="4"/>
  <c r="Q13" i="4"/>
  <c r="Q41" i="4"/>
  <c r="Q5" i="4"/>
  <c r="Q23" i="4"/>
  <c r="Q34" i="4"/>
  <c r="Q11" i="4"/>
  <c r="Q21" i="4"/>
  <c r="Q64" i="4"/>
  <c r="Q58" i="4"/>
  <c r="Q10" i="4"/>
  <c r="Q8" i="4"/>
  <c r="Q50" i="4"/>
  <c r="Q19" i="4"/>
  <c r="Q12" i="4"/>
  <c r="Q39" i="4"/>
  <c r="Q16" i="4"/>
  <c r="Q33" i="4"/>
  <c r="Q25" i="4"/>
  <c r="Q28" i="4"/>
  <c r="Q17" i="4"/>
  <c r="Q6" i="4"/>
  <c r="Q24" i="4"/>
  <c r="Q62" i="4"/>
  <c r="Q54" i="4"/>
  <c r="Q7" i="4"/>
  <c r="Q42" i="4"/>
  <c r="Q3" i="4"/>
  <c r="Q26" i="4"/>
  <c r="S49" i="4"/>
  <c r="S36" i="4"/>
  <c r="S60" i="4"/>
  <c r="S15" i="4"/>
  <c r="S22" i="4"/>
  <c r="S29" i="4"/>
  <c r="S30" i="4"/>
  <c r="S14" i="4"/>
  <c r="S38" i="4"/>
  <c r="S47" i="4"/>
  <c r="S52" i="4"/>
  <c r="S9" i="4"/>
  <c r="S40" i="4"/>
  <c r="S48" i="4"/>
  <c r="S66" i="4"/>
  <c r="S31" i="4"/>
  <c r="S20" i="4"/>
  <c r="S32" i="4"/>
  <c r="S35" i="4"/>
  <c r="S45" i="4"/>
  <c r="S13" i="4"/>
  <c r="S41" i="4"/>
  <c r="S5" i="4"/>
  <c r="S23" i="4"/>
  <c r="S34" i="4"/>
  <c r="S11" i="4"/>
  <c r="S21" i="4"/>
  <c r="S64" i="4"/>
  <c r="S58" i="4"/>
  <c r="S10" i="4"/>
  <c r="S8" i="4"/>
  <c r="S50" i="4"/>
  <c r="S19" i="4"/>
  <c r="S12" i="4"/>
  <c r="S39" i="4"/>
  <c r="S16" i="4"/>
  <c r="S33" i="4"/>
  <c r="S25" i="4"/>
  <c r="S28" i="4"/>
  <c r="S17" i="4"/>
  <c r="S6" i="4"/>
  <c r="S24" i="4"/>
  <c r="S62" i="4"/>
  <c r="S54" i="4"/>
  <c r="S7" i="4"/>
  <c r="S42" i="4"/>
  <c r="S3" i="4"/>
  <c r="S26" i="4"/>
  <c r="N37" i="6"/>
  <c r="O37" i="6"/>
  <c r="P37" i="6"/>
  <c r="R37" i="6"/>
  <c r="Q37" i="6"/>
  <c r="S37" i="6"/>
  <c r="N19" i="6"/>
  <c r="N14" i="6"/>
  <c r="N72" i="6"/>
  <c r="N71" i="6"/>
  <c r="N7" i="6"/>
  <c r="N34" i="6"/>
  <c r="N66" i="6"/>
  <c r="N25" i="6"/>
  <c r="N32" i="6"/>
  <c r="N28" i="6"/>
  <c r="N44" i="6"/>
  <c r="N38" i="6"/>
  <c r="N48" i="6"/>
  <c r="N11" i="6"/>
  <c r="N13" i="6"/>
  <c r="N64" i="6"/>
  <c r="N15" i="6"/>
  <c r="N54" i="6"/>
  <c r="N56" i="6"/>
  <c r="N16" i="6"/>
  <c r="N58" i="6"/>
  <c r="N4" i="6"/>
  <c r="N65" i="6"/>
  <c r="N50" i="6"/>
  <c r="N35" i="6"/>
  <c r="N69" i="6"/>
  <c r="N68" i="6"/>
  <c r="N23" i="6"/>
  <c r="N40" i="6"/>
  <c r="N33" i="6"/>
  <c r="N51" i="6"/>
  <c r="N20" i="6"/>
  <c r="N41" i="6"/>
  <c r="N8" i="6"/>
  <c r="N61" i="6"/>
  <c r="N39" i="6"/>
  <c r="N6" i="6"/>
  <c r="N53" i="6"/>
  <c r="N55" i="6"/>
  <c r="N17" i="6"/>
  <c r="N31" i="6"/>
  <c r="N10" i="6"/>
  <c r="N9" i="6"/>
  <c r="N36" i="6"/>
  <c r="N47" i="6"/>
  <c r="N12" i="6"/>
  <c r="N62" i="6"/>
  <c r="N29" i="6"/>
  <c r="N43" i="6"/>
  <c r="O19" i="6"/>
  <c r="O14" i="6"/>
  <c r="O72" i="6"/>
  <c r="O71" i="6"/>
  <c r="O7" i="6"/>
  <c r="O34" i="6"/>
  <c r="O66" i="6"/>
  <c r="O25" i="6"/>
  <c r="O32" i="6"/>
  <c r="O28" i="6"/>
  <c r="O44" i="6"/>
  <c r="O38" i="6"/>
  <c r="O48" i="6"/>
  <c r="O11" i="6"/>
  <c r="O13" i="6"/>
  <c r="O64" i="6"/>
  <c r="O15" i="6"/>
  <c r="O54" i="6"/>
  <c r="O56" i="6"/>
  <c r="O16" i="6"/>
  <c r="O58" i="6"/>
  <c r="O4" i="6"/>
  <c r="O65" i="6"/>
  <c r="O50" i="6"/>
  <c r="O35" i="6"/>
  <c r="O69" i="6"/>
  <c r="O68" i="6"/>
  <c r="O23" i="6"/>
  <c r="O40" i="6"/>
  <c r="O33" i="6"/>
  <c r="O51" i="6"/>
  <c r="O20" i="6"/>
  <c r="O41" i="6"/>
  <c r="O8" i="6"/>
  <c r="O61" i="6"/>
  <c r="O39" i="6"/>
  <c r="O6" i="6"/>
  <c r="O53" i="6"/>
  <c r="O55" i="6"/>
  <c r="O17" i="6"/>
  <c r="O31" i="6"/>
  <c r="O10" i="6"/>
  <c r="O9" i="6"/>
  <c r="O36" i="6"/>
  <c r="O47" i="6"/>
  <c r="O12" i="6"/>
  <c r="O62" i="6"/>
  <c r="O29" i="6"/>
  <c r="O43" i="6"/>
  <c r="P19" i="6"/>
  <c r="P14" i="6"/>
  <c r="P72" i="6"/>
  <c r="P71" i="6"/>
  <c r="P7" i="6"/>
  <c r="P34" i="6"/>
  <c r="P66" i="6"/>
  <c r="P25" i="6"/>
  <c r="P32" i="6"/>
  <c r="P28" i="6"/>
  <c r="P44" i="6"/>
  <c r="P38" i="6"/>
  <c r="P48" i="6"/>
  <c r="P11" i="6"/>
  <c r="P13" i="6"/>
  <c r="P64" i="6"/>
  <c r="P15" i="6"/>
  <c r="P54" i="6"/>
  <c r="P56" i="6"/>
  <c r="P16" i="6"/>
  <c r="P58" i="6"/>
  <c r="P4" i="6"/>
  <c r="P65" i="6"/>
  <c r="P50" i="6"/>
  <c r="P35" i="6"/>
  <c r="P69" i="6"/>
  <c r="P68" i="6"/>
  <c r="P23" i="6"/>
  <c r="P40" i="6"/>
  <c r="P33" i="6"/>
  <c r="P51" i="6"/>
  <c r="P20" i="6"/>
  <c r="P41" i="6"/>
  <c r="P8" i="6"/>
  <c r="P61" i="6"/>
  <c r="P39" i="6"/>
  <c r="P6" i="6"/>
  <c r="P53" i="6"/>
  <c r="P55" i="6"/>
  <c r="P17" i="6"/>
  <c r="P31" i="6"/>
  <c r="P10" i="6"/>
  <c r="P9" i="6"/>
  <c r="P36" i="6"/>
  <c r="P47" i="6"/>
  <c r="P12" i="6"/>
  <c r="P62" i="6"/>
  <c r="P29" i="6"/>
  <c r="P43" i="6"/>
  <c r="R19" i="6"/>
  <c r="R14" i="6"/>
  <c r="R72" i="6"/>
  <c r="R71" i="6"/>
  <c r="R7" i="6"/>
  <c r="R34" i="6"/>
  <c r="R66" i="6"/>
  <c r="R25" i="6"/>
  <c r="R32" i="6"/>
  <c r="R28" i="6"/>
  <c r="R44" i="6"/>
  <c r="R38" i="6"/>
  <c r="R48" i="6"/>
  <c r="R11" i="6"/>
  <c r="R13" i="6"/>
  <c r="R64" i="6"/>
  <c r="R15" i="6"/>
  <c r="R54" i="6"/>
  <c r="R56" i="6"/>
  <c r="R16" i="6"/>
  <c r="R58" i="6"/>
  <c r="R4" i="6"/>
  <c r="R65" i="6"/>
  <c r="R50" i="6"/>
  <c r="R35" i="6"/>
  <c r="R69" i="6"/>
  <c r="R68" i="6"/>
  <c r="R23" i="6"/>
  <c r="R40" i="6"/>
  <c r="R33" i="6"/>
  <c r="R51" i="6"/>
  <c r="R20" i="6"/>
  <c r="R41" i="6"/>
  <c r="R8" i="6"/>
  <c r="R61" i="6"/>
  <c r="R39" i="6"/>
  <c r="R6" i="6"/>
  <c r="R53" i="6"/>
  <c r="R55" i="6"/>
  <c r="R17" i="6"/>
  <c r="R31" i="6"/>
  <c r="R10" i="6"/>
  <c r="R9" i="6"/>
  <c r="R36" i="6"/>
  <c r="R47" i="6"/>
  <c r="R12" i="6"/>
  <c r="R62" i="6"/>
  <c r="R29" i="6"/>
  <c r="R43" i="6"/>
  <c r="Q19" i="6"/>
  <c r="Q14" i="6"/>
  <c r="Q72" i="6"/>
  <c r="Q71" i="6"/>
  <c r="Q7" i="6"/>
  <c r="Q34" i="6"/>
  <c r="Q66" i="6"/>
  <c r="Q25" i="6"/>
  <c r="Q32" i="6"/>
  <c r="Q28" i="6"/>
  <c r="Q44" i="6"/>
  <c r="Q38" i="6"/>
  <c r="Q48" i="6"/>
  <c r="Q11" i="6"/>
  <c r="Q13" i="6"/>
  <c r="Q64" i="6"/>
  <c r="Q15" i="6"/>
  <c r="Q54" i="6"/>
  <c r="Q56" i="6"/>
  <c r="Q16" i="6"/>
  <c r="Q58" i="6"/>
  <c r="Q4" i="6"/>
  <c r="Q65" i="6"/>
  <c r="Q50" i="6"/>
  <c r="Q35" i="6"/>
  <c r="Q69" i="6"/>
  <c r="Q68" i="6"/>
  <c r="Q23" i="6"/>
  <c r="Q40" i="6"/>
  <c r="Q33" i="6"/>
  <c r="Q51" i="6"/>
  <c r="Q20" i="6"/>
  <c r="Q41" i="6"/>
  <c r="Q8" i="6"/>
  <c r="Q61" i="6"/>
  <c r="Q39" i="6"/>
  <c r="Q6" i="6"/>
  <c r="Q53" i="6"/>
  <c r="Q55" i="6"/>
  <c r="Q17" i="6"/>
  <c r="Q31" i="6"/>
  <c r="Q10" i="6"/>
  <c r="Q9" i="6"/>
  <c r="Q36" i="6"/>
  <c r="Q47" i="6"/>
  <c r="Q12" i="6"/>
  <c r="Q62" i="6"/>
  <c r="Q29" i="6"/>
  <c r="Q43" i="6"/>
  <c r="S19" i="6"/>
  <c r="S14" i="6"/>
  <c r="S72" i="6"/>
  <c r="S71" i="6"/>
  <c r="S7" i="6"/>
  <c r="S34" i="6"/>
  <c r="S66" i="6"/>
  <c r="S25" i="6"/>
  <c r="S32" i="6"/>
  <c r="S28" i="6"/>
  <c r="S44" i="6"/>
  <c r="S38" i="6"/>
  <c r="S48" i="6"/>
  <c r="S11" i="6"/>
  <c r="S13" i="6"/>
  <c r="S64" i="6"/>
  <c r="S15" i="6"/>
  <c r="S54" i="6"/>
  <c r="S56" i="6"/>
  <c r="S16" i="6"/>
  <c r="S58" i="6"/>
  <c r="S4" i="6"/>
  <c r="S65" i="6"/>
  <c r="S50" i="6"/>
  <c r="S35" i="6"/>
  <c r="S69" i="6"/>
  <c r="S68" i="6"/>
  <c r="S23" i="6"/>
  <c r="S40" i="6"/>
  <c r="S33" i="6"/>
  <c r="S51" i="6"/>
  <c r="S20" i="6"/>
  <c r="S41" i="6"/>
  <c r="S8" i="6"/>
  <c r="S61" i="6"/>
  <c r="S39" i="6"/>
  <c r="S6" i="6"/>
  <c r="S53" i="6"/>
  <c r="S55" i="6"/>
  <c r="S17" i="6"/>
  <c r="S31" i="6"/>
  <c r="S10" i="6"/>
  <c r="S9" i="6"/>
  <c r="S36" i="6"/>
  <c r="S47" i="6"/>
  <c r="S12" i="6"/>
  <c r="S62" i="6"/>
  <c r="S29" i="6"/>
  <c r="S43" i="6"/>
  <c r="AB67" i="6" l="1"/>
  <c r="AB74" i="6"/>
  <c r="AB75" i="6"/>
  <c r="W74" i="6"/>
  <c r="W67" i="6"/>
  <c r="W75" i="6"/>
  <c r="AC74" i="6"/>
  <c r="AC75" i="6"/>
  <c r="AC67" i="6"/>
  <c r="AA75" i="6"/>
  <c r="AA67" i="6"/>
  <c r="AA74" i="6"/>
  <c r="Z75" i="6"/>
  <c r="Z67" i="6"/>
  <c r="Z74" i="6"/>
  <c r="V74" i="6"/>
  <c r="V75" i="6"/>
  <c r="V67" i="6"/>
  <c r="AB99" i="3"/>
  <c r="AC99" i="3"/>
  <c r="Z99" i="3"/>
  <c r="W99" i="3"/>
  <c r="AA99" i="3"/>
  <c r="V99" i="3"/>
  <c r="Z57" i="4"/>
  <c r="Z61" i="4"/>
  <c r="Z65" i="4"/>
  <c r="Z63" i="4"/>
  <c r="V57" i="4"/>
  <c r="V61" i="4"/>
  <c r="V65" i="4"/>
  <c r="V63" i="4"/>
  <c r="AA57" i="4"/>
  <c r="AA63" i="4"/>
  <c r="AA61" i="4"/>
  <c r="AA65" i="4"/>
  <c r="AC57" i="4"/>
  <c r="AC61" i="4"/>
  <c r="AC65" i="4"/>
  <c r="AC63" i="4"/>
  <c r="AB57" i="4"/>
  <c r="X57" i="4" s="1"/>
  <c r="Y57" i="4" s="1"/>
  <c r="AB61" i="4"/>
  <c r="AB65" i="4"/>
  <c r="AB63" i="4"/>
  <c r="W57" i="4"/>
  <c r="W61" i="4"/>
  <c r="W65" i="4"/>
  <c r="W63" i="4"/>
  <c r="AC69" i="5"/>
  <c r="AC68" i="5"/>
  <c r="AA69" i="5"/>
  <c r="AA68" i="5"/>
  <c r="AB68" i="5"/>
  <c r="AB69" i="5"/>
  <c r="Z68" i="5"/>
  <c r="Z69" i="5"/>
  <c r="W69" i="5"/>
  <c r="W68" i="5"/>
  <c r="V69" i="5"/>
  <c r="V68" i="5"/>
  <c r="AB92" i="3"/>
  <c r="AB91" i="3"/>
  <c r="W92" i="3"/>
  <c r="W91" i="3"/>
  <c r="AA92" i="3"/>
  <c r="AA91" i="3"/>
  <c r="V92" i="3"/>
  <c r="V91" i="3"/>
  <c r="AC92" i="3"/>
  <c r="AC91" i="3"/>
  <c r="Z91" i="3"/>
  <c r="Z92" i="3"/>
  <c r="X92" i="3" s="1"/>
  <c r="Y92" i="3" s="1"/>
  <c r="AB29" i="3"/>
  <c r="W59" i="3"/>
  <c r="V12" i="3"/>
  <c r="AB64" i="5"/>
  <c r="AB41" i="5"/>
  <c r="AB66" i="5"/>
  <c r="AB45" i="5"/>
  <c r="AB58" i="5"/>
  <c r="AB59" i="5"/>
  <c r="Z41" i="5"/>
  <c r="Z64" i="5"/>
  <c r="Z45" i="5"/>
  <c r="Z66" i="5"/>
  <c r="Z58" i="5"/>
  <c r="Z59" i="5"/>
  <c r="V66" i="5"/>
  <c r="V58" i="5"/>
  <c r="V59" i="5"/>
  <c r="V45" i="5"/>
  <c r="V64" i="5"/>
  <c r="V41" i="5"/>
  <c r="AC58" i="5"/>
  <c r="AC66" i="5"/>
  <c r="AC59" i="5"/>
  <c r="AC41" i="5"/>
  <c r="AC45" i="5"/>
  <c r="AC64" i="5"/>
  <c r="AA58" i="5"/>
  <c r="AA64" i="5"/>
  <c r="AA45" i="5"/>
  <c r="AA41" i="5"/>
  <c r="AA66" i="5"/>
  <c r="AA59" i="5"/>
  <c r="W66" i="5"/>
  <c r="W58" i="5"/>
  <c r="W59" i="5"/>
  <c r="W45" i="5"/>
  <c r="W41" i="5"/>
  <c r="W64" i="5"/>
  <c r="AB31" i="5"/>
  <c r="W18" i="6"/>
  <c r="AC18" i="6"/>
  <c r="AA37" i="3"/>
  <c r="Z24" i="3"/>
  <c r="W30" i="3"/>
  <c r="V59" i="3"/>
  <c r="Z63" i="3"/>
  <c r="W86" i="3"/>
  <c r="AC50" i="3"/>
  <c r="AB94" i="3"/>
  <c r="AB96" i="3"/>
  <c r="AB70" i="3"/>
  <c r="AB98" i="3"/>
  <c r="AB97" i="3"/>
  <c r="AB61" i="3"/>
  <c r="AB95" i="3"/>
  <c r="Z39" i="3"/>
  <c r="W94" i="3"/>
  <c r="W95" i="3"/>
  <c r="W61" i="3"/>
  <c r="W98" i="3"/>
  <c r="W96" i="3"/>
  <c r="W70" i="3"/>
  <c r="W97" i="3"/>
  <c r="AC61" i="3"/>
  <c r="AC94" i="3"/>
  <c r="AC98" i="3"/>
  <c r="AC95" i="3"/>
  <c r="AC96" i="3"/>
  <c r="AC97" i="3"/>
  <c r="AC70" i="3"/>
  <c r="AA15" i="3"/>
  <c r="V60" i="3"/>
  <c r="Z84" i="3"/>
  <c r="AA40" i="3"/>
  <c r="Z4" i="3"/>
  <c r="Z96" i="3"/>
  <c r="Z97" i="3"/>
  <c r="Z61" i="3"/>
  <c r="Z94" i="3"/>
  <c r="Z95" i="3"/>
  <c r="Z98" i="3"/>
  <c r="Z70" i="3"/>
  <c r="AB49" i="3"/>
  <c r="V88" i="3"/>
  <c r="AA94" i="3"/>
  <c r="AA97" i="3"/>
  <c r="AA95" i="3"/>
  <c r="AA98" i="3"/>
  <c r="AA61" i="3"/>
  <c r="AA70" i="3"/>
  <c r="AA96" i="3"/>
  <c r="V95" i="3"/>
  <c r="V94" i="3"/>
  <c r="V61" i="3"/>
  <c r="V98" i="3"/>
  <c r="V97" i="3"/>
  <c r="V70" i="3"/>
  <c r="V96" i="3"/>
  <c r="V49" i="3"/>
  <c r="Z34" i="3"/>
  <c r="V64" i="3"/>
  <c r="V22" i="3"/>
  <c r="V26" i="3"/>
  <c r="V41" i="3"/>
  <c r="Z79" i="3"/>
  <c r="V42" i="3"/>
  <c r="Z38" i="3"/>
  <c r="V4" i="3"/>
  <c r="V26" i="4"/>
  <c r="V56" i="5"/>
  <c r="V67" i="5"/>
  <c r="Z40" i="5"/>
  <c r="V23" i="5"/>
  <c r="AB43" i="5"/>
  <c r="AB36" i="5"/>
  <c r="AB39" i="5"/>
  <c r="AC10" i="5"/>
  <c r="V33" i="5"/>
  <c r="V22" i="5"/>
  <c r="AC53" i="5"/>
  <c r="AC16" i="5"/>
  <c r="AA61" i="5"/>
  <c r="AA26" i="5"/>
  <c r="Z51" i="5"/>
  <c r="V30" i="5"/>
  <c r="Z29" i="5"/>
  <c r="V38" i="5"/>
  <c r="V26" i="5"/>
  <c r="V39" i="5"/>
  <c r="V27" i="5"/>
  <c r="AA18" i="6"/>
  <c r="AB18" i="6"/>
  <c r="Z18" i="6"/>
  <c r="V18" i="6"/>
  <c r="AC26" i="6"/>
  <c r="W63" i="6"/>
  <c r="AC73" i="6"/>
  <c r="AC59" i="6"/>
  <c r="W59" i="6"/>
  <c r="W12" i="6"/>
  <c r="AC9" i="5"/>
  <c r="AA9" i="5"/>
  <c r="AB9" i="5"/>
  <c r="Z9" i="5"/>
  <c r="W9" i="5"/>
  <c r="AA33" i="5"/>
  <c r="V9" i="5"/>
  <c r="W10" i="5"/>
  <c r="V31" i="5"/>
  <c r="V52" i="5"/>
  <c r="V20" i="5"/>
  <c r="V62" i="5"/>
  <c r="AB24" i="5"/>
  <c r="V16" i="5"/>
  <c r="AA52" i="5"/>
  <c r="AA62" i="5"/>
  <c r="V49" i="5"/>
  <c r="W60" i="5"/>
  <c r="AA16" i="5"/>
  <c r="AA67" i="5"/>
  <c r="AB38" i="5"/>
  <c r="AB49" i="5"/>
  <c r="AB55" i="5"/>
  <c r="W39" i="5"/>
  <c r="V65" i="5"/>
  <c r="V25" i="5"/>
  <c r="AC37" i="5"/>
  <c r="AB51" i="5"/>
  <c r="Z16" i="6"/>
  <c r="V25" i="6"/>
  <c r="Z26" i="6"/>
  <c r="W73" i="6"/>
  <c r="W52" i="6"/>
  <c r="Z63" i="6"/>
  <c r="AC42" i="6"/>
  <c r="W26" i="6"/>
  <c r="V52" i="6"/>
  <c r="AB42" i="6"/>
  <c r="V26" i="6"/>
  <c r="AB52" i="6"/>
  <c r="AC52" i="6"/>
  <c r="W45" i="6"/>
  <c r="AA42" i="6"/>
  <c r="AA52" i="6"/>
  <c r="V45" i="6"/>
  <c r="V42" i="6"/>
  <c r="Z59" i="6"/>
  <c r="V63" i="6"/>
  <c r="Z73" i="6"/>
  <c r="AB45" i="6"/>
  <c r="AC45" i="6"/>
  <c r="W42" i="6"/>
  <c r="AA45" i="6"/>
  <c r="AB26" i="6"/>
  <c r="AB73" i="6"/>
  <c r="V73" i="6"/>
  <c r="AB63" i="6"/>
  <c r="AB59" i="6"/>
  <c r="V59" i="6"/>
  <c r="AC63" i="6"/>
  <c r="Z45" i="6"/>
  <c r="Z42" i="6"/>
  <c r="AA26" i="6"/>
  <c r="AA73" i="6"/>
  <c r="AA63" i="6"/>
  <c r="AA59" i="6"/>
  <c r="Z52" i="6"/>
  <c r="AC55" i="6"/>
  <c r="AB65" i="6"/>
  <c r="Z3" i="6"/>
  <c r="Z24" i="6"/>
  <c r="Z48" i="6"/>
  <c r="W11" i="6"/>
  <c r="V72" i="6"/>
  <c r="V48" i="6"/>
  <c r="W7" i="6"/>
  <c r="AC71" i="6"/>
  <c r="AA36" i="6"/>
  <c r="AA53" i="6"/>
  <c r="AB47" i="6"/>
  <c r="Z60" i="6"/>
  <c r="Z17" i="6"/>
  <c r="W15" i="6"/>
  <c r="W54" i="6"/>
  <c r="V29" i="6"/>
  <c r="V55" i="6"/>
  <c r="V33" i="6"/>
  <c r="V50" i="6"/>
  <c r="Z11" i="3"/>
  <c r="Z19" i="3"/>
  <c r="Z54" i="3"/>
  <c r="Z15" i="3"/>
  <c r="Z74" i="3"/>
  <c r="Z93" i="3"/>
  <c r="W53" i="3"/>
  <c r="W6" i="3"/>
  <c r="W26" i="3"/>
  <c r="W73" i="3"/>
  <c r="W76" i="3"/>
  <c r="V23" i="3"/>
  <c r="V68" i="3"/>
  <c r="V36" i="3"/>
  <c r="V30" i="3"/>
  <c r="V79" i="3"/>
  <c r="V78" i="3"/>
  <c r="V67" i="3"/>
  <c r="V27" i="3"/>
  <c r="AB93" i="3"/>
  <c r="AC30" i="3"/>
  <c r="AC55" i="3"/>
  <c r="AB10" i="3"/>
  <c r="AB84" i="3"/>
  <c r="AB72" i="3"/>
  <c r="AA29" i="3"/>
  <c r="AA49" i="3"/>
  <c r="AA50" i="3"/>
  <c r="AC67" i="3"/>
  <c r="AB86" i="3"/>
  <c r="AA93" i="3"/>
  <c r="V73" i="3"/>
  <c r="V31" i="3"/>
  <c r="V54" i="3"/>
  <c r="AA88" i="3"/>
  <c r="W50" i="3"/>
  <c r="W11" i="3"/>
  <c r="W19" i="3"/>
  <c r="Z25" i="3"/>
  <c r="AC93" i="3"/>
  <c r="V74" i="3"/>
  <c r="AA73" i="3"/>
  <c r="V53" i="3"/>
  <c r="V86" i="3"/>
  <c r="W17" i="3"/>
  <c r="V13" i="3"/>
  <c r="V47" i="3"/>
  <c r="V43" i="3"/>
  <c r="V80" i="3"/>
  <c r="V39" i="3"/>
  <c r="V93" i="3"/>
  <c r="V5" i="3"/>
  <c r="AB53" i="3"/>
  <c r="AB25" i="3"/>
  <c r="V72" i="3"/>
  <c r="W16" i="3"/>
  <c r="W5" i="3"/>
  <c r="W79" i="3"/>
  <c r="Z55" i="3"/>
  <c r="Z87" i="3"/>
  <c r="AC38" i="3"/>
  <c r="AC26" i="3"/>
  <c r="AB74" i="3"/>
  <c r="V55" i="3"/>
  <c r="V77" i="3"/>
  <c r="Z36" i="3"/>
  <c r="AA90" i="3"/>
  <c r="V45" i="3"/>
  <c r="AA34" i="3"/>
  <c r="V75" i="3"/>
  <c r="V65" i="3"/>
  <c r="V58" i="3"/>
  <c r="V52" i="3"/>
  <c r="V62" i="3"/>
  <c r="AB59" i="3"/>
  <c r="AB79" i="3"/>
  <c r="V11" i="3"/>
  <c r="V19" i="3"/>
  <c r="V38" i="3"/>
  <c r="W74" i="3"/>
  <c r="Z3" i="3"/>
  <c r="Z68" i="3"/>
  <c r="AC44" i="3"/>
  <c r="AC63" i="3"/>
  <c r="AB15" i="3"/>
  <c r="V63" i="3"/>
  <c r="V16" i="3"/>
  <c r="V48" i="3"/>
  <c r="Z13" i="3"/>
  <c r="V83" i="3"/>
  <c r="W47" i="3"/>
  <c r="Z18" i="3"/>
  <c r="V85" i="3"/>
  <c r="AA11" i="3"/>
  <c r="V40" i="3"/>
  <c r="W72" i="3"/>
  <c r="W54" i="3"/>
  <c r="Z10" i="3"/>
  <c r="AC31" i="3"/>
  <c r="AC54" i="3"/>
  <c r="V10" i="3"/>
  <c r="V15" i="3"/>
  <c r="V7" i="3"/>
  <c r="V84" i="3"/>
  <c r="V90" i="3"/>
  <c r="V17" i="3"/>
  <c r="W14" i="3"/>
  <c r="V56" i="3"/>
  <c r="AA47" i="3"/>
  <c r="V76" i="3"/>
  <c r="V18" i="3"/>
  <c r="V81" i="3"/>
  <c r="V69" i="3"/>
  <c r="AB32" i="3"/>
  <c r="AB21" i="3"/>
  <c r="AA64" i="3"/>
  <c r="Z21" i="3"/>
  <c r="Z43" i="3"/>
  <c r="W51" i="3"/>
  <c r="V9" i="3"/>
  <c r="V20" i="3"/>
  <c r="V46" i="3"/>
  <c r="AA72" i="3"/>
  <c r="AA59" i="3"/>
  <c r="AB87" i="3"/>
  <c r="V44" i="3"/>
  <c r="V29" i="3"/>
  <c r="W77" i="3"/>
  <c r="W93" i="3"/>
  <c r="AA38" i="3"/>
  <c r="AB7" i="3"/>
  <c r="V50" i="3"/>
  <c r="V37" i="3"/>
  <c r="V3" i="3"/>
  <c r="W37" i="3"/>
  <c r="W40" i="3"/>
  <c r="Z16" i="3"/>
  <c r="Z7" i="3"/>
  <c r="V25" i="3"/>
  <c r="V87" i="3"/>
  <c r="V24" i="3"/>
  <c r="V14" i="3"/>
  <c r="V34" i="3"/>
  <c r="V32" i="3"/>
  <c r="V35" i="3"/>
  <c r="AC45" i="3"/>
  <c r="AC4" i="3"/>
  <c r="W71" i="3"/>
  <c r="AB19" i="4"/>
  <c r="Z32" i="4"/>
  <c r="W29" i="4"/>
  <c r="V55" i="4"/>
  <c r="AC26" i="4"/>
  <c r="AC60" i="4"/>
  <c r="AA42" i="4"/>
  <c r="AA54" i="4"/>
  <c r="AB26" i="4"/>
  <c r="Z42" i="4"/>
  <c r="W26" i="4"/>
  <c r="W49" i="4"/>
  <c r="V56" i="4"/>
  <c r="V29" i="4"/>
  <c r="AC55" i="4"/>
  <c r="AA44" i="4"/>
  <c r="AC48" i="6"/>
  <c r="W56" i="6"/>
  <c r="W60" i="3"/>
  <c r="AA51" i="6"/>
  <c r="W31" i="6"/>
  <c r="AA59" i="4"/>
  <c r="AB29" i="4"/>
  <c r="Z52" i="4"/>
  <c r="Z55" i="4"/>
  <c r="AA30" i="4"/>
  <c r="AA13" i="6"/>
  <c r="W37" i="6"/>
  <c r="V37" i="5"/>
  <c r="AA28" i="3"/>
  <c r="Z28" i="6"/>
  <c r="V54" i="6"/>
  <c r="AB9" i="4"/>
  <c r="Z6" i="6"/>
  <c r="V61" i="6"/>
  <c r="W68" i="6"/>
  <c r="V55" i="5"/>
  <c r="AB22" i="5"/>
  <c r="AA63" i="5"/>
  <c r="V71" i="6"/>
  <c r="Z54" i="6"/>
  <c r="V16" i="6"/>
  <c r="W9" i="6"/>
  <c r="Z7" i="6"/>
  <c r="V11" i="5"/>
  <c r="AB53" i="5"/>
  <c r="AB56" i="5"/>
  <c r="AA20" i="5"/>
  <c r="V18" i="4"/>
  <c r="W6" i="6"/>
  <c r="Z62" i="6"/>
  <c r="AC84" i="3"/>
  <c r="AC18" i="5"/>
  <c r="AB63" i="3"/>
  <c r="V57" i="3"/>
  <c r="V33" i="3"/>
  <c r="V82" i="3"/>
  <c r="V28" i="3"/>
  <c r="AC56" i="6"/>
  <c r="AB72" i="6"/>
  <c r="Z23" i="6"/>
  <c r="Z71" i="6"/>
  <c r="W40" i="6"/>
  <c r="V49" i="4"/>
  <c r="AA41" i="6"/>
  <c r="V15" i="5"/>
  <c r="V48" i="4"/>
  <c r="AB44" i="6"/>
  <c r="AA49" i="4"/>
  <c r="AB40" i="3"/>
  <c r="AB12" i="3"/>
  <c r="V51" i="3"/>
  <c r="V89" i="3"/>
  <c r="V71" i="3"/>
  <c r="V8" i="3"/>
  <c r="V66" i="3"/>
  <c r="W36" i="4"/>
  <c r="V42" i="4"/>
  <c r="AC29" i="5"/>
  <c r="AA18" i="5"/>
  <c r="AB47" i="5"/>
  <c r="AB57" i="5"/>
  <c r="AB44" i="5"/>
  <c r="Z15" i="5"/>
  <c r="Z48" i="5"/>
  <c r="AC13" i="5"/>
  <c r="AC43" i="4"/>
  <c r="AC4" i="5"/>
  <c r="AA66" i="3"/>
  <c r="AA81" i="3"/>
  <c r="V21" i="3"/>
  <c r="AB58" i="6"/>
  <c r="Z8" i="6"/>
  <c r="W62" i="6"/>
  <c r="W44" i="6"/>
  <c r="AC20" i="4"/>
  <c r="AA32" i="4"/>
  <c r="Z17" i="4"/>
  <c r="W45" i="4"/>
  <c r="AC17" i="6"/>
  <c r="AB43" i="3"/>
  <c r="W21" i="3"/>
  <c r="AC64" i="6"/>
  <c r="AA40" i="6"/>
  <c r="AC34" i="6"/>
  <c r="AB64" i="6"/>
  <c r="AC51" i="6"/>
  <c r="AC66" i="6"/>
  <c r="AA69" i="6"/>
  <c r="AA11" i="6"/>
  <c r="AB55" i="6"/>
  <c r="AB41" i="6"/>
  <c r="AB68" i="6"/>
  <c r="AB8" i="6"/>
  <c r="AC37" i="6"/>
  <c r="AB5" i="6"/>
  <c r="AC58" i="6"/>
  <c r="AC36" i="6"/>
  <c r="AC33" i="6"/>
  <c r="AC24" i="6"/>
  <c r="AC49" i="6"/>
  <c r="AC13" i="6"/>
  <c r="AC23" i="6"/>
  <c r="AC70" i="6"/>
  <c r="AC62" i="6"/>
  <c r="AC32" i="6"/>
  <c r="AC14" i="6"/>
  <c r="AC6" i="6"/>
  <c r="AC41" i="6"/>
  <c r="AC7" i="6"/>
  <c r="AC40" i="6"/>
  <c r="AC12" i="6"/>
  <c r="AC29" i="6"/>
  <c r="AC61" i="6"/>
  <c r="AC8" i="6"/>
  <c r="AC28" i="6"/>
  <c r="AC20" i="6"/>
  <c r="AC44" i="6"/>
  <c r="AC72" i="6"/>
  <c r="AC10" i="6"/>
  <c r="AC4" i="6"/>
  <c r="AC65" i="6"/>
  <c r="AC53" i="6"/>
  <c r="AC50" i="6"/>
  <c r="AC54" i="6"/>
  <c r="AC31" i="6"/>
  <c r="AC11" i="6"/>
  <c r="AC38" i="6"/>
  <c r="AC47" i="6"/>
  <c r="AC39" i="6"/>
  <c r="AC25" i="6"/>
  <c r="AC16" i="6"/>
  <c r="AC15" i="6"/>
  <c r="AC57" i="6"/>
  <c r="AA5" i="6"/>
  <c r="AA24" i="6"/>
  <c r="AA60" i="6"/>
  <c r="AA33" i="6"/>
  <c r="AA37" i="6"/>
  <c r="AA47" i="6"/>
  <c r="AA64" i="6"/>
  <c r="AA6" i="6"/>
  <c r="AA56" i="6"/>
  <c r="AA21" i="6"/>
  <c r="AA46" i="6"/>
  <c r="AA35" i="6"/>
  <c r="AA8" i="6"/>
  <c r="AA50" i="6"/>
  <c r="AA72" i="6"/>
  <c r="AA39" i="6"/>
  <c r="AA29" i="6"/>
  <c r="AA9" i="6"/>
  <c r="AA58" i="6"/>
  <c r="AA66" i="6"/>
  <c r="AA34" i="6"/>
  <c r="AA31" i="6"/>
  <c r="AA65" i="6"/>
  <c r="AA19" i="6"/>
  <c r="AA23" i="6"/>
  <c r="AA54" i="6"/>
  <c r="AA43" i="6"/>
  <c r="AA62" i="6"/>
  <c r="AA15" i="6"/>
  <c r="AA55" i="6"/>
  <c r="AA12" i="6"/>
  <c r="AA71" i="6"/>
  <c r="AA57" i="6"/>
  <c r="AA22" i="6"/>
  <c r="AA17" i="6"/>
  <c r="AA4" i="6"/>
  <c r="AA61" i="6"/>
  <c r="AA10" i="6"/>
  <c r="AA14" i="6"/>
  <c r="AA28" i="6"/>
  <c r="AC9" i="6"/>
  <c r="AA20" i="6"/>
  <c r="AA16" i="6"/>
  <c r="AA25" i="6"/>
  <c r="AA44" i="6"/>
  <c r="AA7" i="6"/>
  <c r="AB69" i="6"/>
  <c r="AC43" i="6"/>
  <c r="AC35" i="6"/>
  <c r="AC19" i="6"/>
  <c r="AA32" i="6"/>
  <c r="AA38" i="6"/>
  <c r="AB15" i="6"/>
  <c r="AC69" i="6"/>
  <c r="AA68" i="6"/>
  <c r="AB39" i="6"/>
  <c r="AA27" i="6"/>
  <c r="AB19" i="6"/>
  <c r="AC68" i="6"/>
  <c r="AB32" i="6"/>
  <c r="AB28" i="6"/>
  <c r="AA48" i="6"/>
  <c r="AC8" i="3"/>
  <c r="AC20" i="3"/>
  <c r="AC64" i="3"/>
  <c r="AC90" i="3"/>
  <c r="AC10" i="3"/>
  <c r="AC16" i="3"/>
  <c r="AC19" i="3"/>
  <c r="AC73" i="3"/>
  <c r="AC36" i="3"/>
  <c r="AC40" i="3"/>
  <c r="AC69" i="3"/>
  <c r="AC52" i="3"/>
  <c r="AC89" i="3"/>
  <c r="AC65" i="3"/>
  <c r="AC48" i="3"/>
  <c r="AC29" i="3"/>
  <c r="AC53" i="3"/>
  <c r="AC15" i="3"/>
  <c r="AC59" i="3"/>
  <c r="AC49" i="3"/>
  <c r="AC72" i="3"/>
  <c r="AC6" i="3"/>
  <c r="AC46" i="3"/>
  <c r="AC82" i="3"/>
  <c r="AC60" i="3"/>
  <c r="AC51" i="3"/>
  <c r="AC76" i="3"/>
  <c r="AC14" i="3"/>
  <c r="AC24" i="3"/>
  <c r="AC42" i="3"/>
  <c r="AC33" i="3"/>
  <c r="AC27" i="3"/>
  <c r="AC39" i="3"/>
  <c r="AC18" i="3"/>
  <c r="AC75" i="3"/>
  <c r="AC56" i="3"/>
  <c r="AC12" i="3"/>
  <c r="AC77" i="3"/>
  <c r="AC86" i="3"/>
  <c r="AC11" i="3"/>
  <c r="AC37" i="3"/>
  <c r="AC25" i="3"/>
  <c r="AC28" i="3"/>
  <c r="AC57" i="3"/>
  <c r="AC80" i="3"/>
  <c r="AC35" i="3"/>
  <c r="AC32" i="3"/>
  <c r="AC13" i="3"/>
  <c r="AC68" i="3"/>
  <c r="AC78" i="3"/>
  <c r="AC74" i="3"/>
  <c r="AC79" i="3"/>
  <c r="AC3" i="3"/>
  <c r="AB66" i="3"/>
  <c r="AB57" i="3"/>
  <c r="AB81" i="3"/>
  <c r="AB80" i="3"/>
  <c r="AB35" i="3"/>
  <c r="AB5" i="3"/>
  <c r="AB30" i="3"/>
  <c r="AB16" i="3"/>
  <c r="AB78" i="3"/>
  <c r="AB3" i="3"/>
  <c r="AB9" i="3"/>
  <c r="AB67" i="3"/>
  <c r="AB62" i="3"/>
  <c r="AB23" i="3"/>
  <c r="AB85" i="3"/>
  <c r="AB65" i="3"/>
  <c r="AB14" i="3"/>
  <c r="AB54" i="3"/>
  <c r="AB88" i="3"/>
  <c r="AB38" i="3"/>
  <c r="AB41" i="3"/>
  <c r="AB69" i="3"/>
  <c r="AB52" i="3"/>
  <c r="AB89" i="3"/>
  <c r="AB58" i="3"/>
  <c r="AB34" i="3"/>
  <c r="AB11" i="3"/>
  <c r="AB36" i="3"/>
  <c r="AB6" i="3"/>
  <c r="AB46" i="3"/>
  <c r="AB82" i="3"/>
  <c r="AB60" i="3"/>
  <c r="AB71" i="3"/>
  <c r="AB64" i="3"/>
  <c r="AB83" i="3"/>
  <c r="AB48" i="3"/>
  <c r="AB77" i="3"/>
  <c r="AB55" i="3"/>
  <c r="AB44" i="3"/>
  <c r="AB68" i="3"/>
  <c r="AB42" i="3"/>
  <c r="AB33" i="3"/>
  <c r="AB27" i="3"/>
  <c r="AB39" i="3"/>
  <c r="AB18" i="3"/>
  <c r="AB47" i="3"/>
  <c r="AB45" i="3"/>
  <c r="AB17" i="3"/>
  <c r="AB19" i="3"/>
  <c r="AB4" i="3"/>
  <c r="AB50" i="3"/>
  <c r="AB37" i="3"/>
  <c r="AB90" i="3"/>
  <c r="AC7" i="4"/>
  <c r="AC23" i="4"/>
  <c r="AC49" i="5"/>
  <c r="Z20" i="6"/>
  <c r="V66" i="4"/>
  <c r="AA70" i="6"/>
  <c r="V70" i="6"/>
  <c r="AC7" i="3"/>
  <c r="AC47" i="3"/>
  <c r="AC5" i="3"/>
  <c r="AC88" i="3"/>
  <c r="AC41" i="3"/>
  <c r="AC66" i="3"/>
  <c r="AC83" i="3"/>
  <c r="AC81" i="3"/>
  <c r="AC34" i="3"/>
  <c r="AC71" i="3"/>
  <c r="AC87" i="3"/>
  <c r="AC58" i="3"/>
  <c r="AB31" i="3"/>
  <c r="AB28" i="3"/>
  <c r="AB51" i="3"/>
  <c r="AB13" i="3"/>
  <c r="AB26" i="3"/>
  <c r="AB56" i="3"/>
  <c r="AB75" i="3"/>
  <c r="AB22" i="3"/>
  <c r="AB73" i="3"/>
  <c r="AB24" i="3"/>
  <c r="AB76" i="3"/>
  <c r="Z70" i="6"/>
  <c r="Z46" i="6"/>
  <c r="Z27" i="6"/>
  <c r="Z36" i="6"/>
  <c r="Z9" i="6"/>
  <c r="Z55" i="6"/>
  <c r="Z57" i="6"/>
  <c r="Z40" i="6"/>
  <c r="Z53" i="6"/>
  <c r="Z37" i="6"/>
  <c r="Z21" i="6"/>
  <c r="Z22" i="6"/>
  <c r="Z29" i="6"/>
  <c r="Z11" i="6"/>
  <c r="Z65" i="6"/>
  <c r="Z72" i="6"/>
  <c r="Z10" i="6"/>
  <c r="Z49" i="6"/>
  <c r="Z50" i="6"/>
  <c r="Z69" i="6"/>
  <c r="Z31" i="6"/>
  <c r="Z43" i="6"/>
  <c r="Z68" i="6"/>
  <c r="Z41" i="6"/>
  <c r="Z61" i="6"/>
  <c r="Z39" i="6"/>
  <c r="Z12" i="6"/>
  <c r="Z56" i="6"/>
  <c r="Z13" i="6"/>
  <c r="W70" i="6"/>
  <c r="W22" i="6"/>
  <c r="W10" i="6"/>
  <c r="W16" i="6"/>
  <c r="W3" i="6"/>
  <c r="W60" i="6"/>
  <c r="W43" i="6"/>
  <c r="W47" i="6"/>
  <c r="W51" i="6"/>
  <c r="W23" i="6"/>
  <c r="W57" i="6"/>
  <c r="W27" i="6"/>
  <c r="W8" i="6"/>
  <c r="W33" i="6"/>
  <c r="W17" i="6"/>
  <c r="W39" i="6"/>
  <c r="W5" i="6"/>
  <c r="W46" i="6"/>
  <c r="W36" i="6"/>
  <c r="W4" i="6"/>
  <c r="W58" i="6"/>
  <c r="W41" i="6"/>
  <c r="W30" i="6"/>
  <c r="W25" i="6"/>
  <c r="W55" i="6"/>
  <c r="W32" i="6"/>
  <c r="W14" i="6"/>
  <c r="W35" i="6"/>
  <c r="W48" i="6"/>
  <c r="W66" i="6"/>
  <c r="V3" i="6"/>
  <c r="V53" i="6"/>
  <c r="V23" i="6"/>
  <c r="V7" i="6"/>
  <c r="V31" i="6"/>
  <c r="V15" i="6"/>
  <c r="V4" i="6"/>
  <c r="V30" i="6"/>
  <c r="V46" i="6"/>
  <c r="V10" i="6"/>
  <c r="V36" i="6"/>
  <c r="V12" i="6"/>
  <c r="V51" i="6"/>
  <c r="V41" i="6"/>
  <c r="V21" i="6"/>
  <c r="V24" i="6"/>
  <c r="V49" i="6"/>
  <c r="V11" i="6"/>
  <c r="V6" i="6"/>
  <c r="V43" i="6"/>
  <c r="V60" i="6"/>
  <c r="V14" i="6"/>
  <c r="V56" i="6"/>
  <c r="V47" i="6"/>
  <c r="V32" i="6"/>
  <c r="V66" i="6"/>
  <c r="V27" i="6"/>
  <c r="V22" i="6"/>
  <c r="V20" i="6"/>
  <c r="V35" i="6"/>
  <c r="V69" i="6"/>
  <c r="V9" i="6"/>
  <c r="AC56" i="4"/>
  <c r="AC3" i="4"/>
  <c r="AC32" i="4"/>
  <c r="AC42" i="4"/>
  <c r="AC9" i="4"/>
  <c r="AC58" i="4"/>
  <c r="AC16" i="4"/>
  <c r="AC44" i="4"/>
  <c r="AC10" i="4"/>
  <c r="AC35" i="4"/>
  <c r="AC30" i="4"/>
  <c r="AC22" i="4"/>
  <c r="AC39" i="4"/>
  <c r="AC47" i="4"/>
  <c r="AC19" i="4"/>
  <c r="AC46" i="4"/>
  <c r="AC18" i="4"/>
  <c r="AC21" i="4"/>
  <c r="AC48" i="4"/>
  <c r="AC34" i="4"/>
  <c r="AC37" i="4"/>
  <c r="AC59" i="4"/>
  <c r="AC13" i="4"/>
  <c r="AC12" i="4"/>
  <c r="AC54" i="4"/>
  <c r="AC38" i="4"/>
  <c r="AC17" i="4"/>
  <c r="AC31" i="4"/>
  <c r="AC24" i="4"/>
  <c r="AC28" i="4"/>
  <c r="AC40" i="4"/>
  <c r="AC25" i="4"/>
  <c r="AC8" i="4"/>
  <c r="AC36" i="4"/>
  <c r="AC64" i="4"/>
  <c r="AC41" i="4"/>
  <c r="AA46" i="4"/>
  <c r="AA18" i="4"/>
  <c r="AA26" i="4"/>
  <c r="AA33" i="4"/>
  <c r="AA13" i="4"/>
  <c r="AA60" i="4"/>
  <c r="AA48" i="4"/>
  <c r="AA3" i="4"/>
  <c r="AA10" i="4"/>
  <c r="AA37" i="4"/>
  <c r="AA27" i="4"/>
  <c r="AA21" i="4"/>
  <c r="AA25" i="4"/>
  <c r="AA41" i="4"/>
  <c r="AA50" i="4"/>
  <c r="AA11" i="4"/>
  <c r="AA35" i="4"/>
  <c r="AA51" i="4"/>
  <c r="AA28" i="4"/>
  <c r="AA16" i="4"/>
  <c r="AA12" i="4"/>
  <c r="AA7" i="4"/>
  <c r="AA40" i="4"/>
  <c r="AA56" i="4"/>
  <c r="AA43" i="4"/>
  <c r="AA23" i="4"/>
  <c r="AA52" i="4"/>
  <c r="AA38" i="4"/>
  <c r="AA45" i="4"/>
  <c r="AA31" i="4"/>
  <c r="AA20" i="4"/>
  <c r="AA47" i="4"/>
  <c r="AA8" i="4"/>
  <c r="AA64" i="4"/>
  <c r="AB53" i="4"/>
  <c r="AB27" i="4"/>
  <c r="AB43" i="4"/>
  <c r="AB38" i="4"/>
  <c r="AB64" i="4"/>
  <c r="AB40" i="4"/>
  <c r="AB47" i="4"/>
  <c r="AB52" i="4"/>
  <c r="AB46" i="4"/>
  <c r="AB18" i="4"/>
  <c r="AB7" i="4"/>
  <c r="AB20" i="4"/>
  <c r="AB13" i="4"/>
  <c r="AB3" i="4"/>
  <c r="AB36" i="4"/>
  <c r="AB24" i="4"/>
  <c r="AB35" i="4"/>
  <c r="AB21" i="4"/>
  <c r="AB30" i="4"/>
  <c r="AB8" i="4"/>
  <c r="AB42" i="4"/>
  <c r="AB39" i="4"/>
  <c r="AB41" i="4"/>
  <c r="AB48" i="4"/>
  <c r="AB32" i="4"/>
  <c r="AB10" i="4"/>
  <c r="AB25" i="4"/>
  <c r="AB23" i="4"/>
  <c r="AB55" i="4"/>
  <c r="AB51" i="4"/>
  <c r="AB54" i="4"/>
  <c r="AB34" i="4"/>
  <c r="AB22" i="4"/>
  <c r="AB28" i="4"/>
  <c r="AB12" i="4"/>
  <c r="AB49" i="4"/>
  <c r="Z19" i="4"/>
  <c r="Z31" i="4"/>
  <c r="Z11" i="4"/>
  <c r="Z60" i="4"/>
  <c r="Z25" i="4"/>
  <c r="Z10" i="4"/>
  <c r="Z7" i="4"/>
  <c r="Z35" i="4"/>
  <c r="Z3" i="4"/>
  <c r="Z54" i="4"/>
  <c r="Z33" i="4"/>
  <c r="Z38" i="4"/>
  <c r="Z46" i="4"/>
  <c r="Z27" i="4"/>
  <c r="Z43" i="4"/>
  <c r="Z51" i="4"/>
  <c r="Z22" i="4"/>
  <c r="Z12" i="4"/>
  <c r="Z48" i="4"/>
  <c r="Z41" i="4"/>
  <c r="Z26" i="4"/>
  <c r="Z66" i="4"/>
  <c r="Z8" i="4"/>
  <c r="Z53" i="4"/>
  <c r="Z59" i="4"/>
  <c r="Z34" i="4"/>
  <c r="Z36" i="4"/>
  <c r="Z13" i="4"/>
  <c r="Z24" i="4"/>
  <c r="Z23" i="4"/>
  <c r="Z30" i="4"/>
  <c r="Z37" i="4"/>
  <c r="Z18" i="4"/>
  <c r="Z56" i="4"/>
  <c r="Z44" i="4"/>
  <c r="Z47" i="4"/>
  <c r="Z64" i="4"/>
  <c r="Z40" i="4"/>
  <c r="Z21" i="4"/>
  <c r="Z49" i="4"/>
  <c r="Z28" i="4"/>
  <c r="V53" i="4"/>
  <c r="V59" i="4"/>
  <c r="V51" i="4"/>
  <c r="V7" i="4"/>
  <c r="V20" i="4"/>
  <c r="V50" i="4"/>
  <c r="V52" i="4"/>
  <c r="V23" i="4"/>
  <c r="V47" i="4"/>
  <c r="V46" i="4"/>
  <c r="V27" i="4"/>
  <c r="V43" i="4"/>
  <c r="V33" i="4"/>
  <c r="V41" i="4"/>
  <c r="V22" i="4"/>
  <c r="V21" i="4"/>
  <c r="V25" i="4"/>
  <c r="V12" i="4"/>
  <c r="V44" i="4"/>
  <c r="V60" i="4"/>
  <c r="V34" i="4"/>
  <c r="V38" i="4"/>
  <c r="V45" i="4"/>
  <c r="V54" i="4"/>
  <c r="V64" i="4"/>
  <c r="V40" i="4"/>
  <c r="V36" i="4"/>
  <c r="V24" i="4"/>
  <c r="V28" i="4"/>
  <c r="V19" i="4"/>
  <c r="V31" i="4"/>
  <c r="V11" i="4"/>
  <c r="V8" i="4"/>
  <c r="V3" i="4"/>
  <c r="V30" i="4"/>
  <c r="AA12" i="5"/>
  <c r="AA53" i="5"/>
  <c r="AA31" i="5"/>
  <c r="AA6" i="5"/>
  <c r="AA32" i="5"/>
  <c r="AA65" i="5"/>
  <c r="AA27" i="5"/>
  <c r="AA49" i="5"/>
  <c r="AA8" i="5"/>
  <c r="AA7" i="5"/>
  <c r="AA35" i="5"/>
  <c r="AA17" i="5"/>
  <c r="AA60" i="5"/>
  <c r="AA42" i="5"/>
  <c r="AA36" i="5"/>
  <c r="AA3" i="5"/>
  <c r="AA15" i="5"/>
  <c r="AA28" i="5"/>
  <c r="AA10" i="5"/>
  <c r="AA4" i="5"/>
  <c r="AA13" i="5"/>
  <c r="AA47" i="5"/>
  <c r="AA23" i="5"/>
  <c r="AA57" i="5"/>
  <c r="AA25" i="5"/>
  <c r="AA46" i="5"/>
  <c r="Z7" i="5"/>
  <c r="Z53" i="5"/>
  <c r="Z55" i="5"/>
  <c r="Z44" i="5"/>
  <c r="Z14" i="5"/>
  <c r="Z65" i="5"/>
  <c r="Z52" i="5"/>
  <c r="Z12" i="5"/>
  <c r="Z13" i="5"/>
  <c r="Z35" i="5"/>
  <c r="Z11" i="5"/>
  <c r="Z37" i="5"/>
  <c r="Z43" i="5"/>
  <c r="Z63" i="5"/>
  <c r="Z61" i="5"/>
  <c r="Z34" i="5"/>
  <c r="Z50" i="5"/>
  <c r="Z26" i="5"/>
  <c r="Z18" i="5"/>
  <c r="Z27" i="5"/>
  <c r="Z10" i="5"/>
  <c r="Z24" i="5"/>
  <c r="Z17" i="5"/>
  <c r="Z4" i="5"/>
  <c r="Z56" i="5"/>
  <c r="Z30" i="5"/>
  <c r="Z21" i="5"/>
  <c r="Z57" i="5"/>
  <c r="Z22" i="5"/>
  <c r="Z38" i="5"/>
  <c r="Z36" i="5"/>
  <c r="Z6" i="5"/>
  <c r="Z5" i="5"/>
  <c r="Z42" i="5"/>
  <c r="Z39" i="5"/>
  <c r="Z60" i="5"/>
  <c r="Z46" i="5"/>
  <c r="Z31" i="5"/>
  <c r="Z33" i="5"/>
  <c r="Z3" i="5"/>
  <c r="W7" i="5"/>
  <c r="W32" i="5"/>
  <c r="W13" i="5"/>
  <c r="W65" i="5"/>
  <c r="W55" i="5"/>
  <c r="W49" i="5"/>
  <c r="W16" i="5"/>
  <c r="W37" i="5"/>
  <c r="W19" i="5"/>
  <c r="W44" i="5"/>
  <c r="W11" i="5"/>
  <c r="W54" i="5"/>
  <c r="W18" i="5"/>
  <c r="W17" i="5"/>
  <c r="W8" i="5"/>
  <c r="W61" i="5"/>
  <c r="W47" i="5"/>
  <c r="W36" i="5"/>
  <c r="W53" i="5"/>
  <c r="W30" i="5"/>
  <c r="W12" i="5"/>
  <c r="W35" i="5"/>
  <c r="W27" i="5"/>
  <c r="W22" i="5"/>
  <c r="W46" i="5"/>
  <c r="W25" i="5"/>
  <c r="W40" i="5"/>
  <c r="W63" i="5"/>
  <c r="W4" i="5"/>
  <c r="W28" i="5"/>
  <c r="W14" i="5"/>
  <c r="W15" i="5"/>
  <c r="W67" i="5"/>
  <c r="W23" i="5"/>
  <c r="W24" i="5"/>
  <c r="W48" i="5"/>
  <c r="W34" i="5"/>
  <c r="W50" i="5"/>
  <c r="W5" i="5"/>
  <c r="W38" i="5"/>
  <c r="W3" i="5"/>
  <c r="W51" i="5"/>
  <c r="W33" i="5"/>
  <c r="W26" i="5"/>
  <c r="W42" i="5"/>
  <c r="V17" i="5"/>
  <c r="V12" i="5"/>
  <c r="V53" i="5"/>
  <c r="V35" i="5"/>
  <c r="V29" i="5"/>
  <c r="V6" i="5"/>
  <c r="V32" i="5"/>
  <c r="V43" i="5"/>
  <c r="V63" i="5"/>
  <c r="V5" i="5"/>
  <c r="V34" i="5"/>
  <c r="V50" i="5"/>
  <c r="V13" i="5"/>
  <c r="V19" i="5"/>
  <c r="V54" i="5"/>
  <c r="V48" i="5"/>
  <c r="V47" i="5"/>
  <c r="V61" i="5"/>
  <c r="V28" i="5"/>
  <c r="V46" i="5"/>
  <c r="V7" i="5"/>
  <c r="V4" i="5"/>
  <c r="V24" i="5"/>
  <c r="V3" i="5"/>
  <c r="V44" i="5"/>
  <c r="V57" i="5"/>
  <c r="V40" i="5"/>
  <c r="AC61" i="5"/>
  <c r="AC28" i="5"/>
  <c r="AC44" i="5"/>
  <c r="AC34" i="5"/>
  <c r="AC12" i="5"/>
  <c r="AC27" i="5"/>
  <c r="AC38" i="5"/>
  <c r="AC14" i="5"/>
  <c r="AC20" i="5"/>
  <c r="AC47" i="5"/>
  <c r="AC67" i="5"/>
  <c r="AC30" i="5"/>
  <c r="AC40" i="5"/>
  <c r="AC19" i="5"/>
  <c r="AC7" i="5"/>
  <c r="AC3" i="5"/>
  <c r="AC8" i="5"/>
  <c r="AC36" i="5"/>
  <c r="AC57" i="5"/>
  <c r="AC60" i="5"/>
  <c r="AC43" i="5"/>
  <c r="AC17" i="5"/>
  <c r="AC22" i="5"/>
  <c r="AC31" i="5"/>
  <c r="AC48" i="5"/>
  <c r="AC25" i="5"/>
  <c r="AC42" i="5"/>
  <c r="AC62" i="5"/>
  <c r="AC65" i="5"/>
  <c r="AC51" i="5"/>
  <c r="AC56" i="5"/>
  <c r="AC26" i="5"/>
  <c r="AC11" i="5"/>
  <c r="AC54" i="5"/>
  <c r="W7" i="4"/>
  <c r="W35" i="4"/>
  <c r="W21" i="4"/>
  <c r="W54" i="4"/>
  <c r="W17" i="4"/>
  <c r="W12" i="4"/>
  <c r="W31" i="4"/>
  <c r="W24" i="4"/>
  <c r="W3" i="4"/>
  <c r="W34" i="4"/>
  <c r="W22" i="4"/>
  <c r="W47" i="4"/>
  <c r="W39" i="4"/>
  <c r="W56" i="4"/>
  <c r="W64" i="4"/>
  <c r="W9" i="4"/>
  <c r="W30" i="4"/>
  <c r="W42" i="4"/>
  <c r="W44" i="4"/>
  <c r="W52" i="4"/>
  <c r="W19" i="4"/>
  <c r="W40" i="4"/>
  <c r="W10" i="4"/>
  <c r="W28" i="4"/>
  <c r="W8" i="4"/>
  <c r="W55" i="4"/>
  <c r="W43" i="4"/>
  <c r="W58" i="4"/>
  <c r="W51" i="4"/>
  <c r="W16" i="4"/>
  <c r="W20" i="4"/>
  <c r="W13" i="4"/>
  <c r="W23" i="4"/>
  <c r="W32" i="4"/>
  <c r="AB22" i="6"/>
  <c r="AB31" i="6"/>
  <c r="AB16" i="6"/>
  <c r="AB27" i="6"/>
  <c r="AB36" i="6"/>
  <c r="AB40" i="6"/>
  <c r="AB29" i="6"/>
  <c r="AB21" i="6"/>
  <c r="AB60" i="6"/>
  <c r="AB12" i="6"/>
  <c r="AB71" i="6"/>
  <c r="AB14" i="6"/>
  <c r="AB6" i="6"/>
  <c r="AB9" i="6"/>
  <c r="AB43" i="6"/>
  <c r="AB38" i="6"/>
  <c r="AB62" i="6"/>
  <c r="AB66" i="6"/>
  <c r="AB53" i="6"/>
  <c r="AB50" i="5"/>
  <c r="AB4" i="5"/>
  <c r="AB13" i="5"/>
  <c r="AB6" i="5"/>
  <c r="AB12" i="5"/>
  <c r="AB35" i="5"/>
  <c r="AB26" i="5"/>
  <c r="AB52" i="5"/>
  <c r="AB23" i="5"/>
  <c r="AB40" i="5"/>
  <c r="AB60" i="5"/>
  <c r="AB54" i="5"/>
  <c r="AB37" i="5"/>
  <c r="AB5" i="5"/>
  <c r="AB8" i="5"/>
  <c r="AB19" i="5"/>
  <c r="AB63" i="5"/>
  <c r="AB42" i="5"/>
  <c r="AB11" i="5"/>
  <c r="AB48" i="5"/>
  <c r="AA42" i="3"/>
  <c r="AA33" i="3"/>
  <c r="AA27" i="3"/>
  <c r="AA39" i="3"/>
  <c r="AA18" i="3"/>
  <c r="AA32" i="3"/>
  <c r="AA56" i="3"/>
  <c r="AA45" i="3"/>
  <c r="AA48" i="3"/>
  <c r="AA53" i="3"/>
  <c r="AA30" i="3"/>
  <c r="AA4" i="3"/>
  <c r="AA8" i="3"/>
  <c r="AA20" i="3"/>
  <c r="AA43" i="3"/>
  <c r="AA75" i="3"/>
  <c r="AA26" i="3"/>
  <c r="AA74" i="3"/>
  <c r="AA10" i="3"/>
  <c r="AA31" i="3"/>
  <c r="AA9" i="3"/>
  <c r="AA67" i="3"/>
  <c r="AA62" i="3"/>
  <c r="AA23" i="3"/>
  <c r="AA85" i="3"/>
  <c r="AA22" i="3"/>
  <c r="AA13" i="3"/>
  <c r="AA63" i="3"/>
  <c r="AA77" i="3"/>
  <c r="AA36" i="3"/>
  <c r="X36" i="3" s="1"/>
  <c r="Y36" i="3" s="1"/>
  <c r="AA25" i="3"/>
  <c r="AA69" i="3"/>
  <c r="AA52" i="3"/>
  <c r="AA89" i="3"/>
  <c r="AA12" i="3"/>
  <c r="AA17" i="3"/>
  <c r="AA19" i="3"/>
  <c r="AA84" i="3"/>
  <c r="AA79" i="3"/>
  <c r="AA68" i="3"/>
  <c r="AA6" i="3"/>
  <c r="AA46" i="3"/>
  <c r="AA82" i="3"/>
  <c r="AA60" i="3"/>
  <c r="AA51" i="3"/>
  <c r="AA76" i="3"/>
  <c r="AA65" i="3"/>
  <c r="AA14" i="3"/>
  <c r="AA24" i="3"/>
  <c r="AA86" i="3"/>
  <c r="AA54" i="3"/>
  <c r="AA16" i="3"/>
  <c r="AA78" i="3"/>
  <c r="AA44" i="3"/>
  <c r="AA3" i="3"/>
  <c r="Z6" i="3"/>
  <c r="Z46" i="3"/>
  <c r="Z82" i="3"/>
  <c r="Z60" i="3"/>
  <c r="Z71" i="3"/>
  <c r="Z32" i="3"/>
  <c r="Z83" i="3"/>
  <c r="Z12" i="3"/>
  <c r="Z78" i="3"/>
  <c r="Z49" i="3"/>
  <c r="Z72" i="3"/>
  <c r="X72" i="3" s="1"/>
  <c r="Z66" i="3"/>
  <c r="Z57" i="3"/>
  <c r="Z81" i="3"/>
  <c r="Z80" i="3"/>
  <c r="Z35" i="3"/>
  <c r="Z14" i="3"/>
  <c r="Z45" i="3"/>
  <c r="Z48" i="3"/>
  <c r="Z37" i="3"/>
  <c r="Z8" i="3"/>
  <c r="Z20" i="3"/>
  <c r="Z17" i="3"/>
  <c r="Z44" i="3"/>
  <c r="Z59" i="3"/>
  <c r="Z9" i="3"/>
  <c r="Z67" i="3"/>
  <c r="Z62" i="3"/>
  <c r="Z23" i="3"/>
  <c r="Z85" i="3"/>
  <c r="Z65" i="3"/>
  <c r="Z47" i="3"/>
  <c r="Z29" i="3"/>
  <c r="Z30" i="3"/>
  <c r="Z86" i="3"/>
  <c r="Z50" i="3"/>
  <c r="Z41" i="3"/>
  <c r="Z69" i="3"/>
  <c r="Z52" i="3"/>
  <c r="Z89" i="3"/>
  <c r="Z58" i="3"/>
  <c r="Z64" i="3"/>
  <c r="Z88" i="3"/>
  <c r="Z40" i="3"/>
  <c r="Z90" i="3"/>
  <c r="Z77" i="3"/>
  <c r="Z5" i="3"/>
  <c r="AB13" i="6"/>
  <c r="Z4" i="6"/>
  <c r="Z64" i="6"/>
  <c r="W61" i="6"/>
  <c r="W65" i="6"/>
  <c r="V39" i="6"/>
  <c r="V38" i="6"/>
  <c r="V34" i="6"/>
  <c r="AC33" i="4"/>
  <c r="AC50" i="4"/>
  <c r="AC11" i="4"/>
  <c r="AC45" i="4"/>
  <c r="AC66" i="4"/>
  <c r="AA17" i="4"/>
  <c r="AA39" i="4"/>
  <c r="AA58" i="4"/>
  <c r="AA9" i="4"/>
  <c r="AA29" i="4"/>
  <c r="AB33" i="4"/>
  <c r="AB50" i="4"/>
  <c r="AB11" i="4"/>
  <c r="AB45" i="4"/>
  <c r="AB66" i="4"/>
  <c r="AB60" i="4"/>
  <c r="Z39" i="4"/>
  <c r="Z58" i="4"/>
  <c r="Z9" i="4"/>
  <c r="Z29" i="4"/>
  <c r="W33" i="4"/>
  <c r="W50" i="4"/>
  <c r="W11" i="4"/>
  <c r="W66" i="4"/>
  <c r="W38" i="4"/>
  <c r="W60" i="4"/>
  <c r="V17" i="4"/>
  <c r="V39" i="4"/>
  <c r="V58" i="4"/>
  <c r="V32" i="4"/>
  <c r="V9" i="4"/>
  <c r="AC24" i="5"/>
  <c r="AC46" i="5"/>
  <c r="AC21" i="5"/>
  <c r="AC63" i="5"/>
  <c r="AC55" i="5"/>
  <c r="AC23" i="5"/>
  <c r="AC33" i="5"/>
  <c r="AA37" i="5"/>
  <c r="AA40" i="5"/>
  <c r="AA22" i="5"/>
  <c r="AB30" i="5"/>
  <c r="AB28" i="5"/>
  <c r="Z19" i="5"/>
  <c r="Z8" i="5"/>
  <c r="Z54" i="5"/>
  <c r="Z16" i="5"/>
  <c r="W43" i="5"/>
  <c r="W56" i="5"/>
  <c r="W31" i="5"/>
  <c r="W52" i="5"/>
  <c r="W20" i="5"/>
  <c r="W62" i="5"/>
  <c r="V60" i="5"/>
  <c r="V42" i="5"/>
  <c r="V36" i="5"/>
  <c r="V14" i="5"/>
  <c r="AC51" i="4"/>
  <c r="AC35" i="5"/>
  <c r="AC22" i="6"/>
  <c r="AC27" i="6"/>
  <c r="AC60" i="6"/>
  <c r="AC46" i="6"/>
  <c r="AC32" i="5"/>
  <c r="AC50" i="5"/>
  <c r="AB44" i="4"/>
  <c r="AB56" i="4"/>
  <c r="W18" i="4"/>
  <c r="W59" i="4"/>
  <c r="W27" i="4"/>
  <c r="W49" i="6"/>
  <c r="W46" i="4"/>
  <c r="W37" i="4"/>
  <c r="W53" i="4"/>
  <c r="W24" i="6"/>
  <c r="AB70" i="6"/>
  <c r="AB3" i="6"/>
  <c r="AB57" i="6"/>
  <c r="AB30" i="6"/>
  <c r="AB7" i="5"/>
  <c r="AB34" i="5"/>
  <c r="AB17" i="5"/>
  <c r="AC62" i="3"/>
  <c r="AA7" i="3"/>
  <c r="AA5" i="3"/>
  <c r="AA55" i="3"/>
  <c r="AA41" i="3"/>
  <c r="AA83" i="3"/>
  <c r="AA71" i="3"/>
  <c r="AA87" i="3"/>
  <c r="AA58" i="3"/>
  <c r="Z31" i="3"/>
  <c r="Z53" i="3"/>
  <c r="Z28" i="3"/>
  <c r="Z51" i="3"/>
  <c r="Z26" i="3"/>
  <c r="Z56" i="3"/>
  <c r="Z75" i="3"/>
  <c r="Z22" i="3"/>
  <c r="Z73" i="3"/>
  <c r="X73" i="3" s="1"/>
  <c r="Z76" i="3"/>
  <c r="W69" i="3"/>
  <c r="W52" i="3"/>
  <c r="W89" i="3"/>
  <c r="W58" i="3"/>
  <c r="W64" i="3"/>
  <c r="W13" i="3"/>
  <c r="W84" i="3"/>
  <c r="W29" i="3"/>
  <c r="W42" i="3"/>
  <c r="W33" i="3"/>
  <c r="W27" i="3"/>
  <c r="W39" i="3"/>
  <c r="W18" i="3"/>
  <c r="W75" i="3"/>
  <c r="W12" i="3"/>
  <c r="W48" i="3"/>
  <c r="W28" i="3"/>
  <c r="W57" i="3"/>
  <c r="W81" i="3"/>
  <c r="W80" i="3"/>
  <c r="W35" i="3"/>
  <c r="W65" i="3"/>
  <c r="W56" i="3"/>
  <c r="W24" i="3"/>
  <c r="W78" i="3"/>
  <c r="W38" i="3"/>
  <c r="W8" i="3"/>
  <c r="W20" i="3"/>
  <c r="W32" i="3"/>
  <c r="W34" i="3"/>
  <c r="W45" i="3"/>
  <c r="W25" i="3"/>
  <c r="W68" i="3"/>
  <c r="W15" i="3"/>
  <c r="W36" i="3"/>
  <c r="U36" i="3" s="1"/>
  <c r="W4" i="3"/>
  <c r="W31" i="3"/>
  <c r="W10" i="3"/>
  <c r="W9" i="3"/>
  <c r="W67" i="3"/>
  <c r="W62" i="3"/>
  <c r="W23" i="3"/>
  <c r="W85" i="3"/>
  <c r="W22" i="3"/>
  <c r="W43" i="3"/>
  <c r="W3" i="3"/>
  <c r="W87" i="3"/>
  <c r="W90" i="3"/>
  <c r="W44" i="3"/>
  <c r="W49" i="3"/>
  <c r="W63" i="3"/>
  <c r="AB7" i="6"/>
  <c r="Z25" i="6"/>
  <c r="Z35" i="6"/>
  <c r="V19" i="6"/>
  <c r="V37" i="6"/>
  <c r="V58" i="6"/>
  <c r="W38" i="6"/>
  <c r="W29" i="6"/>
  <c r="W13" i="6"/>
  <c r="W69" i="6"/>
  <c r="Z44" i="6"/>
  <c r="AB35" i="6"/>
  <c r="AB23" i="6"/>
  <c r="AB3" i="5"/>
  <c r="AB46" i="5"/>
  <c r="AB33" i="5"/>
  <c r="AB16" i="5"/>
  <c r="AB15" i="5"/>
  <c r="AA44" i="5"/>
  <c r="AA14" i="5"/>
  <c r="AA48" i="5"/>
  <c r="AA36" i="4"/>
  <c r="Z45" i="4"/>
  <c r="AB17" i="4"/>
  <c r="Z47" i="5"/>
  <c r="W21" i="5"/>
  <c r="V8" i="6"/>
  <c r="AB20" i="6"/>
  <c r="Z62" i="5"/>
  <c r="AA50" i="5"/>
  <c r="AB59" i="4"/>
  <c r="AA53" i="4"/>
  <c r="AC6" i="5"/>
  <c r="Z5" i="6"/>
  <c r="AC22" i="3"/>
  <c r="AC23" i="3"/>
  <c r="AB20" i="3"/>
  <c r="AB8" i="3"/>
  <c r="W7" i="3"/>
  <c r="W55" i="3"/>
  <c r="W88" i="3"/>
  <c r="W41" i="3"/>
  <c r="W66" i="3"/>
  <c r="W83" i="3"/>
  <c r="AB25" i="6"/>
  <c r="Z19" i="6"/>
  <c r="V44" i="6"/>
  <c r="V65" i="6"/>
  <c r="W72" i="6"/>
  <c r="W71" i="6"/>
  <c r="W34" i="6"/>
  <c r="W20" i="6"/>
  <c r="Z32" i="6"/>
  <c r="Z58" i="6"/>
  <c r="AB61" i="6"/>
  <c r="AB34" i="6"/>
  <c r="AB33" i="6"/>
  <c r="V51" i="5"/>
  <c r="V18" i="5"/>
  <c r="V8" i="5"/>
  <c r="V10" i="5"/>
  <c r="V21" i="5"/>
  <c r="AB65" i="5"/>
  <c r="AB29" i="5"/>
  <c r="AB18" i="5"/>
  <c r="AB10" i="5"/>
  <c r="AB25" i="5"/>
  <c r="AA24" i="5"/>
  <c r="AA38" i="5"/>
  <c r="AA11" i="5"/>
  <c r="AA19" i="5"/>
  <c r="AA22" i="4"/>
  <c r="V35" i="4"/>
  <c r="W41" i="4"/>
  <c r="Z16" i="4"/>
  <c r="AB16" i="4"/>
  <c r="Z23" i="5"/>
  <c r="Z25" i="5"/>
  <c r="AC15" i="5"/>
  <c r="Z32" i="5"/>
  <c r="V37" i="4"/>
  <c r="W21" i="6"/>
  <c r="W6" i="5"/>
  <c r="AA80" i="3"/>
  <c r="AC85" i="3"/>
  <c r="AA57" i="3"/>
  <c r="W46" i="3"/>
  <c r="AB48" i="6"/>
  <c r="Z38" i="6"/>
  <c r="Z51" i="6"/>
  <c r="V64" i="6"/>
  <c r="V68" i="6"/>
  <c r="V28" i="6"/>
  <c r="AC49" i="4"/>
  <c r="W64" i="6"/>
  <c r="W28" i="6"/>
  <c r="W53" i="6"/>
  <c r="Z34" i="6"/>
  <c r="Z33" i="6"/>
  <c r="AB17" i="6"/>
  <c r="AB56" i="6"/>
  <c r="AB50" i="6"/>
  <c r="AB27" i="5"/>
  <c r="AB21" i="5"/>
  <c r="AB67" i="5"/>
  <c r="AA5" i="5"/>
  <c r="AA43" i="5"/>
  <c r="AA55" i="5"/>
  <c r="AA30" i="5"/>
  <c r="AA21" i="5"/>
  <c r="AA34" i="4"/>
  <c r="W48" i="4"/>
  <c r="Z20" i="4"/>
  <c r="AB31" i="4"/>
  <c r="V16" i="4"/>
  <c r="Z28" i="5"/>
  <c r="Z67" i="5"/>
  <c r="AC39" i="5"/>
  <c r="V17" i="6"/>
  <c r="W19" i="6"/>
  <c r="AC52" i="4"/>
  <c r="Z20" i="5"/>
  <c r="AC5" i="5"/>
  <c r="AC17" i="3"/>
  <c r="AB37" i="4"/>
  <c r="AA34" i="5"/>
  <c r="AA30" i="6"/>
  <c r="AA35" i="3"/>
  <c r="Z27" i="3"/>
  <c r="Z33" i="3"/>
  <c r="Z42" i="3"/>
  <c r="W82" i="3"/>
  <c r="AC21" i="3"/>
  <c r="AB11" i="6"/>
  <c r="Z15" i="6"/>
  <c r="Z66" i="6"/>
  <c r="V40" i="6"/>
  <c r="V13" i="6"/>
  <c r="W50" i="6"/>
  <c r="Z14" i="6"/>
  <c r="Z47" i="6"/>
  <c r="AB37" i="6"/>
  <c r="AB54" i="6"/>
  <c r="AB4" i="6"/>
  <c r="AA55" i="4"/>
  <c r="AB61" i="5"/>
  <c r="AB62" i="5"/>
  <c r="AB14" i="5"/>
  <c r="AB20" i="5"/>
  <c r="AA29" i="5"/>
  <c r="AA39" i="5"/>
  <c r="AA51" i="5"/>
  <c r="AA56" i="5"/>
  <c r="AA54" i="5"/>
  <c r="V10" i="4"/>
  <c r="AC29" i="4"/>
  <c r="V13" i="4"/>
  <c r="W25" i="4"/>
  <c r="Z50" i="4"/>
  <c r="AB58" i="4"/>
  <c r="AA19" i="4"/>
  <c r="Z49" i="5"/>
  <c r="W29" i="5"/>
  <c r="W57" i="5"/>
  <c r="AB51" i="6"/>
  <c r="AB10" i="6"/>
  <c r="V62" i="6"/>
  <c r="AA24" i="4"/>
  <c r="AC52" i="5"/>
  <c r="AA66" i="4"/>
  <c r="AB46" i="6"/>
  <c r="AB32" i="5"/>
  <c r="AB49" i="6"/>
  <c r="AC43" i="3"/>
  <c r="V5" i="6"/>
  <c r="AC5" i="6"/>
  <c r="AA3" i="6"/>
  <c r="AB24" i="6"/>
  <c r="V57" i="6"/>
  <c r="AC53" i="4"/>
  <c r="AC9" i="3"/>
  <c r="AA21" i="3"/>
  <c r="AC27" i="4"/>
  <c r="AA49" i="6"/>
  <c r="Z30" i="6"/>
  <c r="AC21" i="6"/>
  <c r="AC3" i="6"/>
  <c r="AC30" i="6"/>
  <c r="V6" i="3"/>
  <c r="AC62" i="4"/>
  <c r="AC6" i="4"/>
  <c r="AC5" i="4"/>
  <c r="AC14" i="4"/>
  <c r="AC15" i="4"/>
  <c r="AA62" i="4"/>
  <c r="AA6" i="4"/>
  <c r="AA5" i="4"/>
  <c r="AA14" i="4"/>
  <c r="AA15" i="4"/>
  <c r="AB62" i="4"/>
  <c r="AB6" i="4"/>
  <c r="AB5" i="4"/>
  <c r="AB14" i="4"/>
  <c r="AB15" i="4"/>
  <c r="Z62" i="4"/>
  <c r="Z6" i="4"/>
  <c r="Z5" i="4"/>
  <c r="Z14" i="4"/>
  <c r="Z15" i="4"/>
  <c r="W62" i="4"/>
  <c r="W6" i="4"/>
  <c r="W5" i="4"/>
  <c r="W14" i="4"/>
  <c r="W15" i="4"/>
  <c r="V62" i="4"/>
  <c r="V6" i="4"/>
  <c r="V5" i="4"/>
  <c r="V14" i="4"/>
  <c r="V15" i="4"/>
  <c r="AC4" i="4"/>
  <c r="AB4" i="4"/>
  <c r="AA4" i="4"/>
  <c r="Z4" i="4"/>
  <c r="W4" i="4"/>
  <c r="V4" i="4"/>
  <c r="X69" i="5" l="1"/>
  <c r="Y69" i="5" s="1"/>
  <c r="X74" i="6"/>
  <c r="Y74" i="6" s="1"/>
  <c r="X67" i="6"/>
  <c r="Y67" i="6" s="1"/>
  <c r="U67" i="6"/>
  <c r="X75" i="6"/>
  <c r="Y75" i="6" s="1"/>
  <c r="X70" i="3"/>
  <c r="Y70" i="3" s="1"/>
  <c r="X99" i="3"/>
  <c r="Y99" i="3" s="1"/>
  <c r="X63" i="4"/>
  <c r="Y63" i="4" s="1"/>
  <c r="X65" i="4"/>
  <c r="Y65" i="4" s="1"/>
  <c r="U63" i="4"/>
  <c r="X61" i="4"/>
  <c r="Y61" i="4" s="1"/>
  <c r="U65" i="4"/>
  <c r="G63" i="8" s="1"/>
  <c r="X20" i="4"/>
  <c r="Y20" i="4" s="1"/>
  <c r="X68" i="5"/>
  <c r="Y68" i="5" s="1"/>
  <c r="X91" i="3"/>
  <c r="Y91" i="3" s="1"/>
  <c r="U92" i="3"/>
  <c r="X95" i="3"/>
  <c r="Y95" i="3" s="1"/>
  <c r="X61" i="3"/>
  <c r="Y61" i="3" s="1"/>
  <c r="X97" i="3"/>
  <c r="Y97" i="3" s="1"/>
  <c r="U57" i="4"/>
  <c r="X62" i="4"/>
  <c r="Y62" i="4" s="1"/>
  <c r="X15" i="4"/>
  <c r="Y15" i="4" s="1"/>
  <c r="X6" i="4"/>
  <c r="Y6" i="4" s="1"/>
  <c r="X13" i="4"/>
  <c r="Y13" i="4" s="1"/>
  <c r="X14" i="4"/>
  <c r="Y14" i="4" s="1"/>
  <c r="X8" i="4"/>
  <c r="Y8" i="4" s="1"/>
  <c r="X45" i="5"/>
  <c r="Y45" i="5" s="1"/>
  <c r="X64" i="5"/>
  <c r="Y64" i="5" s="1"/>
  <c r="X59" i="5"/>
  <c r="Y59" i="5" s="1"/>
  <c r="X41" i="5"/>
  <c r="Y41" i="5" s="1"/>
  <c r="X66" i="5"/>
  <c r="Y66" i="5" s="1"/>
  <c r="X58" i="5"/>
  <c r="Y58" i="5" s="1"/>
  <c r="X47" i="5"/>
  <c r="Y47" i="5" s="1"/>
  <c r="X72" i="6"/>
  <c r="Y72" i="6" s="1"/>
  <c r="X24" i="6"/>
  <c r="Y24" i="6" s="1"/>
  <c r="X34" i="6"/>
  <c r="Y34" i="6" s="1"/>
  <c r="X68" i="6"/>
  <c r="Y68" i="6" s="1"/>
  <c r="X18" i="6"/>
  <c r="Y18" i="6" s="1"/>
  <c r="X62" i="6"/>
  <c r="Y62" i="6" s="1"/>
  <c r="X42" i="6"/>
  <c r="Y42" i="6" s="1"/>
  <c r="X28" i="3"/>
  <c r="Y28" i="3" s="1"/>
  <c r="X74" i="3"/>
  <c r="U74" i="3" s="1"/>
  <c r="X49" i="3"/>
  <c r="Y49" i="3" s="1"/>
  <c r="X98" i="3"/>
  <c r="Y98" i="3" s="1"/>
  <c r="U95" i="3"/>
  <c r="X96" i="3"/>
  <c r="Y96" i="3" s="1"/>
  <c r="X4" i="3"/>
  <c r="Y4" i="3" s="1"/>
  <c r="U70" i="3"/>
  <c r="X94" i="3"/>
  <c r="Y94" i="3" s="1"/>
  <c r="X75" i="3"/>
  <c r="Y75" i="3" s="1"/>
  <c r="X16" i="3"/>
  <c r="Y16" i="3" s="1"/>
  <c r="X63" i="3"/>
  <c r="Y63" i="3" s="1"/>
  <c r="X56" i="3"/>
  <c r="Y56" i="3" s="1"/>
  <c r="X30" i="3"/>
  <c r="U30" i="3" s="1"/>
  <c r="X31" i="3"/>
  <c r="Y31" i="3" s="1"/>
  <c r="X52" i="3"/>
  <c r="Y52" i="3" s="1"/>
  <c r="X33" i="3"/>
  <c r="Y33" i="3" s="1"/>
  <c r="X93" i="3"/>
  <c r="Y93" i="3" s="1"/>
  <c r="X77" i="3"/>
  <c r="U77" i="3" s="1"/>
  <c r="X55" i="3"/>
  <c r="Y55" i="3" s="1"/>
  <c r="X67" i="3"/>
  <c r="Y67" i="3" s="1"/>
  <c r="X82" i="3"/>
  <c r="Y82" i="3" s="1"/>
  <c r="X5" i="4"/>
  <c r="Y5" i="4" s="1"/>
  <c r="X50" i="4"/>
  <c r="Y50" i="4" s="1"/>
  <c r="X64" i="4"/>
  <c r="Y64" i="4" s="1"/>
  <c r="X45" i="4"/>
  <c r="Y45" i="4" s="1"/>
  <c r="X23" i="4"/>
  <c r="Y23" i="4" s="1"/>
  <c r="X10" i="4"/>
  <c r="Y10" i="4" s="1"/>
  <c r="X18" i="4"/>
  <c r="Y18" i="4" s="1"/>
  <c r="X26" i="4"/>
  <c r="U26" i="4" s="1"/>
  <c r="X40" i="4"/>
  <c r="Y40" i="4" s="1"/>
  <c r="X30" i="4"/>
  <c r="Y30" i="4" s="1"/>
  <c r="X48" i="4"/>
  <c r="Y48" i="4" s="1"/>
  <c r="X25" i="4"/>
  <c r="Y25" i="4" s="1"/>
  <c r="X38" i="4"/>
  <c r="Y38" i="4" s="1"/>
  <c r="X7" i="4"/>
  <c r="Y7" i="4" s="1"/>
  <c r="X32" i="4"/>
  <c r="Y32" i="4" s="1"/>
  <c r="X27" i="3"/>
  <c r="Y27" i="3" s="1"/>
  <c r="X29" i="3"/>
  <c r="Y29" i="3" s="1"/>
  <c r="X38" i="3"/>
  <c r="Y38" i="3" s="1"/>
  <c r="X47" i="3"/>
  <c r="Y47" i="3" s="1"/>
  <c r="X90" i="3"/>
  <c r="Y90" i="3" s="1"/>
  <c r="X68" i="3"/>
  <c r="Y68" i="3" s="1"/>
  <c r="X69" i="3"/>
  <c r="Y69" i="3" s="1"/>
  <c r="X59" i="3"/>
  <c r="U59" i="3" s="1"/>
  <c r="X48" i="3"/>
  <c r="Y48" i="3" s="1"/>
  <c r="X84" i="3"/>
  <c r="Y84" i="3" s="1"/>
  <c r="X21" i="3"/>
  <c r="Y21" i="3" s="1"/>
  <c r="X39" i="3"/>
  <c r="Y39" i="3" s="1"/>
  <c r="X37" i="3"/>
  <c r="Y37" i="3" s="1"/>
  <c r="X15" i="3"/>
  <c r="Y15" i="3" s="1"/>
  <c r="U52" i="3"/>
  <c r="X51" i="3"/>
  <c r="U51" i="3" s="1"/>
  <c r="X64" i="3"/>
  <c r="Y64" i="3" s="1"/>
  <c r="X50" i="3"/>
  <c r="Y50" i="3" s="1"/>
  <c r="X32" i="3"/>
  <c r="Y32" i="3" s="1"/>
  <c r="X3" i="3"/>
  <c r="Y3" i="3" s="1"/>
  <c r="X24" i="3"/>
  <c r="Y24" i="3" s="1"/>
  <c r="X19" i="3"/>
  <c r="Y19" i="3" s="1"/>
  <c r="X25" i="3"/>
  <c r="Y25" i="3" s="1"/>
  <c r="X10" i="3"/>
  <c r="Y10" i="3" s="1"/>
  <c r="X48" i="5"/>
  <c r="Y48" i="5" s="1"/>
  <c r="X40" i="5"/>
  <c r="Y40" i="5" s="1"/>
  <c r="X9" i="5"/>
  <c r="Y9" i="5" s="1"/>
  <c r="X28" i="5"/>
  <c r="Y28" i="5" s="1"/>
  <c r="X44" i="6"/>
  <c r="Y44" i="6" s="1"/>
  <c r="X64" i="6"/>
  <c r="Y64" i="6" s="1"/>
  <c r="X52" i="6"/>
  <c r="Y52" i="6" s="1"/>
  <c r="X32" i="6"/>
  <c r="Y32" i="6" s="1"/>
  <c r="X47" i="6"/>
  <c r="Y47" i="6" s="1"/>
  <c r="X59" i="6"/>
  <c r="Y59" i="6" s="1"/>
  <c r="X26" i="6"/>
  <c r="Y26" i="6" s="1"/>
  <c r="X73" i="6"/>
  <c r="Y73" i="6" s="1"/>
  <c r="X51" i="5"/>
  <c r="Y51" i="5" s="1"/>
  <c r="X8" i="5"/>
  <c r="Y8" i="5" s="1"/>
  <c r="X23" i="5"/>
  <c r="Y23" i="5" s="1"/>
  <c r="X49" i="5"/>
  <c r="Y49" i="5" s="1"/>
  <c r="X45" i="6"/>
  <c r="X63" i="6"/>
  <c r="Y63" i="6" s="1"/>
  <c r="X38" i="6"/>
  <c r="Y38" i="6" s="1"/>
  <c r="X39" i="6"/>
  <c r="Y39" i="6" s="1"/>
  <c r="X19" i="6"/>
  <c r="Y19" i="6" s="1"/>
  <c r="X33" i="6"/>
  <c r="Y33" i="6" s="1"/>
  <c r="X58" i="6"/>
  <c r="Y58" i="6" s="1"/>
  <c r="X65" i="6"/>
  <c r="Y65" i="6" s="1"/>
  <c r="X66" i="6"/>
  <c r="Y66" i="6" s="1"/>
  <c r="X69" i="6"/>
  <c r="Y69" i="6" s="1"/>
  <c r="X15" i="6"/>
  <c r="Y15" i="6" s="1"/>
  <c r="X17" i="6"/>
  <c r="Y17" i="6" s="1"/>
  <c r="X8" i="6"/>
  <c r="Y8" i="6" s="1"/>
  <c r="X14" i="6"/>
  <c r="Y14" i="6" s="1"/>
  <c r="X41" i="6"/>
  <c r="Y41" i="6" s="1"/>
  <c r="X55" i="6"/>
  <c r="Y55" i="6" s="1"/>
  <c r="X78" i="3"/>
  <c r="Y78" i="3" s="1"/>
  <c r="X18" i="3"/>
  <c r="Y18" i="3" s="1"/>
  <c r="X12" i="3"/>
  <c r="Y12" i="3" s="1"/>
  <c r="X54" i="3"/>
  <c r="Y54" i="3" s="1"/>
  <c r="X65" i="3"/>
  <c r="Y65" i="3" s="1"/>
  <c r="X66" i="3"/>
  <c r="Y66" i="3" s="1"/>
  <c r="U75" i="3"/>
  <c r="X40" i="3"/>
  <c r="U40" i="3" s="1"/>
  <c r="X81" i="3"/>
  <c r="Y81" i="3" s="1"/>
  <c r="X79" i="3"/>
  <c r="Y79" i="3" s="1"/>
  <c r="X13" i="3"/>
  <c r="Y13" i="3" s="1"/>
  <c r="X26" i="3"/>
  <c r="U26" i="3" s="1"/>
  <c r="X87" i="3"/>
  <c r="Y87" i="3" s="1"/>
  <c r="X7" i="3"/>
  <c r="Y7" i="3" s="1"/>
  <c r="X88" i="3"/>
  <c r="Y88" i="3" s="1"/>
  <c r="X6" i="3"/>
  <c r="Y6" i="3" s="1"/>
  <c r="X11" i="3"/>
  <c r="Y11" i="3" s="1"/>
  <c r="X42" i="3"/>
  <c r="Y42" i="3" s="1"/>
  <c r="X76" i="3"/>
  <c r="Y76" i="3" s="1"/>
  <c r="X44" i="3"/>
  <c r="Y44" i="3" s="1"/>
  <c r="X45" i="3"/>
  <c r="Y45" i="3" s="1"/>
  <c r="X14" i="3"/>
  <c r="U14" i="3" s="1"/>
  <c r="X53" i="3"/>
  <c r="Y53" i="3" s="1"/>
  <c r="X89" i="3"/>
  <c r="Y89" i="3" s="1"/>
  <c r="U15" i="4"/>
  <c r="X46" i="4"/>
  <c r="Y46" i="4" s="1"/>
  <c r="X35" i="4"/>
  <c r="Y35" i="4" s="1"/>
  <c r="U6" i="4"/>
  <c r="X42" i="4"/>
  <c r="Y42" i="4" s="1"/>
  <c r="X55" i="4"/>
  <c r="Y55" i="4" s="1"/>
  <c r="X47" i="4"/>
  <c r="Y47" i="4" s="1"/>
  <c r="X28" i="4"/>
  <c r="Y28" i="4" s="1"/>
  <c r="X4" i="4"/>
  <c r="Y4" i="4" s="1"/>
  <c r="X25" i="5"/>
  <c r="Y25" i="5" s="1"/>
  <c r="X86" i="3"/>
  <c r="Y86" i="3" s="1"/>
  <c r="X53" i="5"/>
  <c r="Y53" i="5" s="1"/>
  <c r="X21" i="4"/>
  <c r="Y21" i="4" s="1"/>
  <c r="X43" i="4"/>
  <c r="Y43" i="4" s="1"/>
  <c r="X3" i="4"/>
  <c r="Y3" i="4" s="1"/>
  <c r="X3" i="6"/>
  <c r="Y3" i="6" s="1"/>
  <c r="X60" i="3"/>
  <c r="Y60" i="3" s="1"/>
  <c r="X41" i="4"/>
  <c r="Y41" i="4" s="1"/>
  <c r="X71" i="6"/>
  <c r="Y71" i="6" s="1"/>
  <c r="X54" i="6"/>
  <c r="Y54" i="6" s="1"/>
  <c r="X60" i="6"/>
  <c r="Y60" i="6" s="1"/>
  <c r="X34" i="3"/>
  <c r="Y34" i="3" s="1"/>
  <c r="X28" i="6"/>
  <c r="Y28" i="6" s="1"/>
  <c r="X29" i="5"/>
  <c r="Y29" i="5" s="1"/>
  <c r="X17" i="4"/>
  <c r="Y17" i="4" s="1"/>
  <c r="X9" i="4"/>
  <c r="Y9" i="4" s="1"/>
  <c r="X46" i="3"/>
  <c r="Y46" i="3" s="1"/>
  <c r="X12" i="4"/>
  <c r="Y12" i="4" s="1"/>
  <c r="X20" i="5"/>
  <c r="Y20" i="5" s="1"/>
  <c r="X16" i="4"/>
  <c r="Y16" i="4" s="1"/>
  <c r="X16" i="6"/>
  <c r="Y16" i="6" s="1"/>
  <c r="X23" i="6"/>
  <c r="Y23" i="6" s="1"/>
  <c r="X30" i="6"/>
  <c r="Y30" i="6" s="1"/>
  <c r="X35" i="6"/>
  <c r="Y35" i="6" s="1"/>
  <c r="X58" i="4"/>
  <c r="Y58" i="4" s="1"/>
  <c r="X4" i="6"/>
  <c r="Y4" i="6" s="1"/>
  <c r="X41" i="3"/>
  <c r="X57" i="3"/>
  <c r="Y57" i="3" s="1"/>
  <c r="X83" i="3"/>
  <c r="Y83" i="3" s="1"/>
  <c r="X33" i="5"/>
  <c r="Y33" i="5" s="1"/>
  <c r="X5" i="5"/>
  <c r="Y5" i="5" s="1"/>
  <c r="X21" i="5"/>
  <c r="Y21" i="5" s="1"/>
  <c r="X10" i="5"/>
  <c r="Y10" i="5" s="1"/>
  <c r="X61" i="5"/>
  <c r="Y61" i="5" s="1"/>
  <c r="X35" i="5"/>
  <c r="Y35" i="5" s="1"/>
  <c r="X44" i="5"/>
  <c r="Y44" i="5" s="1"/>
  <c r="X44" i="4"/>
  <c r="Y44" i="4" s="1"/>
  <c r="X24" i="4"/>
  <c r="Y24" i="4" s="1"/>
  <c r="X22" i="4"/>
  <c r="Y22" i="4" s="1"/>
  <c r="X33" i="4"/>
  <c r="Y33" i="4" s="1"/>
  <c r="X56" i="6"/>
  <c r="Y56" i="6" s="1"/>
  <c r="X43" i="6"/>
  <c r="Y43" i="6" s="1"/>
  <c r="X37" i="6"/>
  <c r="Y37" i="6" s="1"/>
  <c r="X36" i="6"/>
  <c r="Y36" i="6" s="1"/>
  <c r="X9" i="3"/>
  <c r="X43" i="3"/>
  <c r="Y43" i="3" s="1"/>
  <c r="X3" i="5"/>
  <c r="Y3" i="5" s="1"/>
  <c r="X42" i="5"/>
  <c r="Y42" i="5" s="1"/>
  <c r="X57" i="5"/>
  <c r="Y57" i="5" s="1"/>
  <c r="X24" i="5"/>
  <c r="Y24" i="5" s="1"/>
  <c r="X34" i="5"/>
  <c r="Y34" i="5" s="1"/>
  <c r="X11" i="5"/>
  <c r="Y11" i="5" s="1"/>
  <c r="X14" i="5"/>
  <c r="Y14" i="5" s="1"/>
  <c r="X53" i="4"/>
  <c r="Y53" i="4" s="1"/>
  <c r="X19" i="4"/>
  <c r="Y19" i="4" s="1"/>
  <c r="X13" i="6"/>
  <c r="Y13" i="6" s="1"/>
  <c r="X10" i="6"/>
  <c r="Y10" i="6" s="1"/>
  <c r="X21" i="6"/>
  <c r="Y21" i="6" s="1"/>
  <c r="X9" i="6"/>
  <c r="Y9" i="6" s="1"/>
  <c r="X48" i="6"/>
  <c r="Y48" i="6" s="1"/>
  <c r="X7" i="6"/>
  <c r="Y7" i="6" s="1"/>
  <c r="X67" i="5"/>
  <c r="Y67" i="5" s="1"/>
  <c r="X19" i="5"/>
  <c r="Y19" i="5" s="1"/>
  <c r="X29" i="4"/>
  <c r="X8" i="3"/>
  <c r="Y8" i="3" s="1"/>
  <c r="X80" i="3"/>
  <c r="Y80" i="3" s="1"/>
  <c r="X39" i="5"/>
  <c r="X22" i="5"/>
  <c r="Y22" i="5" s="1"/>
  <c r="X17" i="5"/>
  <c r="Y17" i="5" s="1"/>
  <c r="X50" i="5"/>
  <c r="Y50" i="5" s="1"/>
  <c r="X37" i="5"/>
  <c r="Y37" i="5" s="1"/>
  <c r="X65" i="5"/>
  <c r="Y65" i="5" s="1"/>
  <c r="U23" i="4"/>
  <c r="X59" i="4"/>
  <c r="Y59" i="4" s="1"/>
  <c r="X31" i="4"/>
  <c r="Y31" i="4" s="1"/>
  <c r="X52" i="4"/>
  <c r="Y52" i="4" s="1"/>
  <c r="X49" i="6"/>
  <c r="Y49" i="6" s="1"/>
  <c r="X22" i="6"/>
  <c r="Y22" i="6" s="1"/>
  <c r="X32" i="5"/>
  <c r="Y32" i="5" s="1"/>
  <c r="X22" i="3"/>
  <c r="Y22" i="3" s="1"/>
  <c r="X62" i="3"/>
  <c r="Y62" i="3" s="1"/>
  <c r="X20" i="3"/>
  <c r="Y20" i="3" s="1"/>
  <c r="X35" i="3"/>
  <c r="Y35" i="3" s="1"/>
  <c r="X60" i="5"/>
  <c r="Y60" i="5" s="1"/>
  <c r="X38" i="5"/>
  <c r="Y38" i="5" s="1"/>
  <c r="X4" i="5"/>
  <c r="Y4" i="5" s="1"/>
  <c r="X26" i="5"/>
  <c r="Y26" i="5" s="1"/>
  <c r="X52" i="5"/>
  <c r="Y52" i="5" s="1"/>
  <c r="X7" i="5"/>
  <c r="Y7" i="5" s="1"/>
  <c r="X37" i="4"/>
  <c r="Y37" i="4" s="1"/>
  <c r="X34" i="4"/>
  <c r="Y34" i="4" s="1"/>
  <c r="X27" i="4"/>
  <c r="Y27" i="4" s="1"/>
  <c r="X11" i="4"/>
  <c r="Y11" i="4" s="1"/>
  <c r="X61" i="6"/>
  <c r="Y61" i="6" s="1"/>
  <c r="X50" i="6"/>
  <c r="Y50" i="6" s="1"/>
  <c r="X29" i="6"/>
  <c r="Y29" i="6" s="1"/>
  <c r="X57" i="6"/>
  <c r="Y57" i="6" s="1"/>
  <c r="X70" i="6"/>
  <c r="Y70" i="6" s="1"/>
  <c r="X20" i="6"/>
  <c r="Y20" i="6" s="1"/>
  <c r="X6" i="6"/>
  <c r="Y6" i="6" s="1"/>
  <c r="Y73" i="3"/>
  <c r="U73" i="3"/>
  <c r="Y72" i="3"/>
  <c r="U72" i="3"/>
  <c r="X51" i="6"/>
  <c r="Y51" i="6" s="1"/>
  <c r="X5" i="6"/>
  <c r="Y5" i="6" s="1"/>
  <c r="X54" i="5"/>
  <c r="Y54" i="5" s="1"/>
  <c r="X5" i="3"/>
  <c r="X58" i="3"/>
  <c r="Y58" i="3" s="1"/>
  <c r="X23" i="3"/>
  <c r="Y23" i="3" s="1"/>
  <c r="X17" i="3"/>
  <c r="X71" i="3"/>
  <c r="X46" i="5"/>
  <c r="Y46" i="5" s="1"/>
  <c r="X36" i="5"/>
  <c r="Y36" i="5" s="1"/>
  <c r="X56" i="5"/>
  <c r="Y56" i="5" s="1"/>
  <c r="X18" i="5"/>
  <c r="Y18" i="5" s="1"/>
  <c r="X43" i="5"/>
  <c r="Y43" i="5" s="1"/>
  <c r="X12" i="5"/>
  <c r="Y12" i="5" s="1"/>
  <c r="X36" i="4"/>
  <c r="Y36" i="4" s="1"/>
  <c r="X60" i="4"/>
  <c r="Y60" i="4" s="1"/>
  <c r="X11" i="6"/>
  <c r="Y11" i="6" s="1"/>
  <c r="X40" i="6"/>
  <c r="Y40" i="6" s="1"/>
  <c r="X46" i="6"/>
  <c r="Y46" i="6" s="1"/>
  <c r="U33" i="3"/>
  <c r="X62" i="5"/>
  <c r="Y62" i="5" s="1"/>
  <c r="X25" i="6"/>
  <c r="Y25" i="6" s="1"/>
  <c r="X16" i="5"/>
  <c r="Y16" i="5" s="1"/>
  <c r="U58" i="4"/>
  <c r="X39" i="4"/>
  <c r="Y39" i="4" s="1"/>
  <c r="X85" i="3"/>
  <c r="X31" i="5"/>
  <c r="Y31" i="5" s="1"/>
  <c r="X6" i="5"/>
  <c r="Y6" i="5" s="1"/>
  <c r="X30" i="5"/>
  <c r="Y30" i="5" s="1"/>
  <c r="X27" i="5"/>
  <c r="Y27" i="5" s="1"/>
  <c r="X63" i="5"/>
  <c r="Y63" i="5" s="1"/>
  <c r="X13" i="5"/>
  <c r="Y13" i="5" s="1"/>
  <c r="X55" i="5"/>
  <c r="Y55" i="5" s="1"/>
  <c r="X15" i="5"/>
  <c r="Y15" i="5" s="1"/>
  <c r="U27" i="4"/>
  <c r="U20" i="4"/>
  <c r="X49" i="4"/>
  <c r="X56" i="4"/>
  <c r="Y56" i="4" s="1"/>
  <c r="X66" i="4"/>
  <c r="Y66" i="4" s="1"/>
  <c r="X51" i="4"/>
  <c r="Y51" i="4" s="1"/>
  <c r="X54" i="4"/>
  <c r="Y54" i="4" s="1"/>
  <c r="X12" i="6"/>
  <c r="Y12" i="6" s="1"/>
  <c r="X31" i="6"/>
  <c r="Y31" i="6" s="1"/>
  <c r="X53" i="6"/>
  <c r="Y53" i="6" s="1"/>
  <c r="X27" i="6"/>
  <c r="Y27" i="6" s="1"/>
  <c r="U69" i="5" l="1"/>
  <c r="U40" i="5"/>
  <c r="U75" i="6"/>
  <c r="K73" i="8" s="1"/>
  <c r="U74" i="6"/>
  <c r="K72" i="8" s="1"/>
  <c r="U14" i="6"/>
  <c r="U16" i="3"/>
  <c r="U99" i="3"/>
  <c r="E97" i="8" s="1"/>
  <c r="U82" i="3"/>
  <c r="Y14" i="3"/>
  <c r="Y59" i="3"/>
  <c r="Y74" i="3"/>
  <c r="U29" i="3"/>
  <c r="U4" i="3"/>
  <c r="U61" i="3"/>
  <c r="U61" i="4"/>
  <c r="U62" i="4"/>
  <c r="U60" i="3"/>
  <c r="U28" i="3"/>
  <c r="U5" i="4"/>
  <c r="G2" i="8" s="1"/>
  <c r="U28" i="4"/>
  <c r="U45" i="5"/>
  <c r="U59" i="5"/>
  <c r="U68" i="5"/>
  <c r="U5" i="5"/>
  <c r="U3" i="5"/>
  <c r="U34" i="5"/>
  <c r="U14" i="5"/>
  <c r="U9" i="5"/>
  <c r="U47" i="5"/>
  <c r="U10" i="5"/>
  <c r="U23" i="5"/>
  <c r="U24" i="6"/>
  <c r="U42" i="6"/>
  <c r="U18" i="6"/>
  <c r="U72" i="6"/>
  <c r="U97" i="3"/>
  <c r="U91" i="3"/>
  <c r="U39" i="3"/>
  <c r="U49" i="3"/>
  <c r="U83" i="3"/>
  <c r="U54" i="3"/>
  <c r="U69" i="3"/>
  <c r="E67" i="8" s="1"/>
  <c r="U67" i="3"/>
  <c r="U37" i="3"/>
  <c r="U42" i="3"/>
  <c r="U31" i="3"/>
  <c r="Y26" i="4"/>
  <c r="U17" i="4"/>
  <c r="U38" i="4"/>
  <c r="U8" i="4"/>
  <c r="U64" i="4"/>
  <c r="G62" i="8" s="1"/>
  <c r="U14" i="4"/>
  <c r="U40" i="4"/>
  <c r="U13" i="4"/>
  <c r="U46" i="4"/>
  <c r="U42" i="4"/>
  <c r="U7" i="4"/>
  <c r="U45" i="4"/>
  <c r="G43" i="8" s="1"/>
  <c r="U50" i="4"/>
  <c r="U58" i="5"/>
  <c r="U21" i="5"/>
  <c r="U64" i="5"/>
  <c r="U66" i="5"/>
  <c r="U41" i="5"/>
  <c r="U61" i="5"/>
  <c r="U25" i="5"/>
  <c r="U65" i="5"/>
  <c r="U26" i="5"/>
  <c r="U51" i="5"/>
  <c r="U28" i="5"/>
  <c r="U50" i="5"/>
  <c r="U24" i="5"/>
  <c r="U48" i="5"/>
  <c r="U49" i="5"/>
  <c r="U34" i="6"/>
  <c r="U19" i="6"/>
  <c r="U28" i="6"/>
  <c r="U62" i="6"/>
  <c r="U44" i="6"/>
  <c r="U60" i="6"/>
  <c r="U68" i="6"/>
  <c r="U52" i="6"/>
  <c r="U17" i="6"/>
  <c r="U3" i="6"/>
  <c r="U94" i="3"/>
  <c r="U79" i="3"/>
  <c r="U63" i="3"/>
  <c r="U98" i="3"/>
  <c r="E96" i="8" s="1"/>
  <c r="U96" i="3"/>
  <c r="U13" i="3"/>
  <c r="U19" i="3"/>
  <c r="Y51" i="3"/>
  <c r="U43" i="3"/>
  <c r="E29" i="8" s="1"/>
  <c r="Y77" i="3"/>
  <c r="U18" i="3"/>
  <c r="U21" i="3"/>
  <c r="U6" i="3"/>
  <c r="U76" i="3"/>
  <c r="U88" i="3"/>
  <c r="U87" i="3"/>
  <c r="Y30" i="3"/>
  <c r="U47" i="3"/>
  <c r="U56" i="3"/>
  <c r="U55" i="3"/>
  <c r="U84" i="3"/>
  <c r="U78" i="3"/>
  <c r="U15" i="3"/>
  <c r="U86" i="3"/>
  <c r="U93" i="3"/>
  <c r="U65" i="3"/>
  <c r="U53" i="3"/>
  <c r="U3" i="3"/>
  <c r="U10" i="4"/>
  <c r="G5" i="8" s="1"/>
  <c r="U44" i="4"/>
  <c r="U18" i="4"/>
  <c r="U21" i="4"/>
  <c r="U22" i="4"/>
  <c r="U4" i="4"/>
  <c r="G8" i="8" s="1"/>
  <c r="U32" i="4"/>
  <c r="U24" i="4"/>
  <c r="U43" i="4"/>
  <c r="U25" i="4"/>
  <c r="G23" i="8" s="1"/>
  <c r="U30" i="4"/>
  <c r="U47" i="4"/>
  <c r="U12" i="4"/>
  <c r="U48" i="4"/>
  <c r="U37" i="4"/>
  <c r="U41" i="4"/>
  <c r="Y26" i="3"/>
  <c r="Y40" i="3"/>
  <c r="U90" i="3"/>
  <c r="U10" i="3"/>
  <c r="U24" i="3"/>
  <c r="E28" i="8" s="1"/>
  <c r="U38" i="3"/>
  <c r="U48" i="3"/>
  <c r="U50" i="3"/>
  <c r="U27" i="3"/>
  <c r="U64" i="3"/>
  <c r="U11" i="3"/>
  <c r="U7" i="3"/>
  <c r="U25" i="3"/>
  <c r="U68" i="3"/>
  <c r="E57" i="8" s="1"/>
  <c r="U32" i="3"/>
  <c r="U37" i="5"/>
  <c r="U8" i="5"/>
  <c r="U59" i="6"/>
  <c r="U30" i="6"/>
  <c r="U22" i="6"/>
  <c r="U4" i="6"/>
  <c r="U47" i="6"/>
  <c r="U35" i="6"/>
  <c r="U73" i="6"/>
  <c r="K71" i="8" s="1"/>
  <c r="U63" i="6"/>
  <c r="U32" i="6"/>
  <c r="U7" i="6"/>
  <c r="U64" i="6"/>
  <c r="U26" i="6"/>
  <c r="U43" i="6"/>
  <c r="U29" i="6"/>
  <c r="U58" i="6"/>
  <c r="U37" i="6"/>
  <c r="U10" i="6"/>
  <c r="U66" i="6"/>
  <c r="U54" i="6"/>
  <c r="U33" i="5"/>
  <c r="U29" i="5"/>
  <c r="U67" i="5"/>
  <c r="I63" i="8" s="1"/>
  <c r="U35" i="5"/>
  <c r="U44" i="5"/>
  <c r="U62" i="5"/>
  <c r="U20" i="5"/>
  <c r="U53" i="5"/>
  <c r="U55" i="6"/>
  <c r="U8" i="6"/>
  <c r="Y45" i="6"/>
  <c r="U45" i="6"/>
  <c r="U9" i="6"/>
  <c r="U69" i="6"/>
  <c r="U38" i="6"/>
  <c r="U33" i="6"/>
  <c r="U39" i="6"/>
  <c r="U23" i="6"/>
  <c r="U41" i="6"/>
  <c r="U21" i="6"/>
  <c r="U15" i="6"/>
  <c r="U65" i="6"/>
  <c r="U12" i="3"/>
  <c r="E10" i="8" s="1"/>
  <c r="U45" i="3"/>
  <c r="E59" i="8"/>
  <c r="U34" i="3"/>
  <c r="E62" i="8"/>
  <c r="U66" i="3"/>
  <c r="U44" i="3"/>
  <c r="E42" i="8" s="1"/>
  <c r="U81" i="3"/>
  <c r="U89" i="3"/>
  <c r="G20" i="8"/>
  <c r="U35" i="4"/>
  <c r="G40" i="8"/>
  <c r="U3" i="4"/>
  <c r="G1" i="8" s="1"/>
  <c r="U55" i="4"/>
  <c r="U4" i="5"/>
  <c r="U36" i="6"/>
  <c r="U9" i="4"/>
  <c r="U16" i="4"/>
  <c r="U16" i="6"/>
  <c r="U46" i="6"/>
  <c r="U30" i="5"/>
  <c r="U59" i="4"/>
  <c r="U46" i="3"/>
  <c r="U71" i="6"/>
  <c r="K63" i="8" s="1"/>
  <c r="U22" i="5"/>
  <c r="U53" i="4"/>
  <c r="U6" i="5"/>
  <c r="U39" i="4"/>
  <c r="U34" i="4"/>
  <c r="U63" i="5"/>
  <c r="U80" i="3"/>
  <c r="U50" i="6"/>
  <c r="U11" i="6"/>
  <c r="U52" i="4"/>
  <c r="G57" i="8" s="1"/>
  <c r="U11" i="5"/>
  <c r="U57" i="5"/>
  <c r="U70" i="6"/>
  <c r="U19" i="4"/>
  <c r="U17" i="5"/>
  <c r="U57" i="3"/>
  <c r="U22" i="3"/>
  <c r="U62" i="3"/>
  <c r="E70" i="8" s="1"/>
  <c r="Y85" i="3"/>
  <c r="U85" i="3"/>
  <c r="Y5" i="3"/>
  <c r="U5" i="3"/>
  <c r="U66" i="4"/>
  <c r="U53" i="6"/>
  <c r="U35" i="3"/>
  <c r="U36" i="5"/>
  <c r="U12" i="6"/>
  <c r="K10" i="8" s="1"/>
  <c r="U46" i="5"/>
  <c r="U31" i="6"/>
  <c r="U54" i="4"/>
  <c r="U38" i="5"/>
  <c r="U60" i="5"/>
  <c r="U40" i="6"/>
  <c r="U55" i="5"/>
  <c r="U56" i="4"/>
  <c r="G55" i="8" s="1"/>
  <c r="U16" i="5"/>
  <c r="U6" i="6"/>
  <c r="U31" i="5"/>
  <c r="U31" i="4"/>
  <c r="G13" i="8" s="1"/>
  <c r="U19" i="5"/>
  <c r="U42" i="5"/>
  <c r="U23" i="3"/>
  <c r="E17" i="8" s="1"/>
  <c r="Y39" i="5"/>
  <c r="U39" i="5"/>
  <c r="U51" i="4"/>
  <c r="U51" i="6"/>
  <c r="U11" i="4"/>
  <c r="G9" i="8" s="1"/>
  <c r="U25" i="6"/>
  <c r="U43" i="5"/>
  <c r="U56" i="5"/>
  <c r="U20" i="6"/>
  <c r="U18" i="5"/>
  <c r="I25" i="8" s="1"/>
  <c r="U48" i="6"/>
  <c r="Y17" i="3"/>
  <c r="U17" i="3"/>
  <c r="Y29" i="4"/>
  <c r="U29" i="4"/>
  <c r="Y9" i="3"/>
  <c r="U9" i="3"/>
  <c r="U52" i="5"/>
  <c r="U7" i="5"/>
  <c r="U12" i="5"/>
  <c r="U56" i="6"/>
  <c r="U13" i="5"/>
  <c r="U20" i="3"/>
  <c r="Y49" i="4"/>
  <c r="U49" i="4"/>
  <c r="Y71" i="3"/>
  <c r="U71" i="3"/>
  <c r="Y41" i="3"/>
  <c r="U41" i="3"/>
  <c r="U27" i="6"/>
  <c r="U15" i="5"/>
  <c r="U36" i="4"/>
  <c r="U60" i="4"/>
  <c r="U54" i="5"/>
  <c r="U61" i="6"/>
  <c r="U5" i="6"/>
  <c r="U33" i="4"/>
  <c r="U27" i="5"/>
  <c r="U13" i="6"/>
  <c r="U49" i="6"/>
  <c r="U32" i="5"/>
  <c r="U57" i="6"/>
  <c r="U8" i="3"/>
  <c r="E14" i="8" s="1"/>
  <c r="U58" i="3"/>
  <c r="I64" i="8" l="1"/>
  <c r="I61" i="8"/>
  <c r="I16" i="8"/>
  <c r="I44" i="8"/>
  <c r="I60" i="8"/>
  <c r="K66" i="8"/>
  <c r="K70" i="8"/>
  <c r="K9" i="8"/>
  <c r="K69" i="8"/>
  <c r="K17" i="8"/>
  <c r="K68" i="8"/>
  <c r="E40" i="8"/>
  <c r="E53" i="8"/>
  <c r="E55" i="8"/>
  <c r="E94" i="8"/>
  <c r="E64" i="8"/>
  <c r="E47" i="8"/>
  <c r="E37" i="8"/>
  <c r="E33" i="8"/>
  <c r="E88" i="8"/>
  <c r="E6" i="8"/>
  <c r="E89" i="8"/>
  <c r="E3" i="8"/>
  <c r="E90" i="8"/>
  <c r="E43" i="8"/>
  <c r="G3" i="8"/>
  <c r="G61" i="8"/>
  <c r="G64" i="8"/>
  <c r="G14" i="8"/>
  <c r="G54" i="8"/>
  <c r="G49" i="8"/>
  <c r="E27" i="8"/>
  <c r="E15" i="8"/>
  <c r="G19" i="8"/>
  <c r="G10" i="8"/>
  <c r="K16" i="8"/>
  <c r="I57" i="8"/>
  <c r="I56" i="8"/>
  <c r="I62" i="8"/>
  <c r="I65" i="8"/>
  <c r="I33" i="8"/>
  <c r="I59" i="8"/>
  <c r="I11" i="8"/>
  <c r="I1" i="8"/>
  <c r="I19" i="8"/>
  <c r="I10" i="8"/>
  <c r="I58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91" i="8"/>
  <c r="E50" i="8"/>
  <c r="E51" i="8"/>
  <c r="E72" i="8"/>
  <c r="E95" i="8"/>
  <c r="E11" i="8"/>
  <c r="E26" i="8"/>
  <c r="E77" i="8"/>
  <c r="E92" i="8"/>
  <c r="E31" i="8"/>
  <c r="E93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86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7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<sst xmlns="http://schemas.openxmlformats.org/spreadsheetml/2006/main" count="3250" uniqueCount="441">
  <si>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</si>
  <si>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</si>
  <si>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</si>
  <si>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</si>
  <si>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</si>
  <si>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</si>
  <si>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</si>
  <si>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</si>
  <si>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</si>
  <si>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</si>
  <si>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</si>
  <si>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</si>
  <si>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</si>
  <si>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</si>
  <si>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</si>
  <si>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</si>
  <si>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</si>
  <si>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</si>
  <si>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</si>
  <si>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</si>
  <si>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</si>
  <si>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</si>
  <si>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</si>
  <si>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</si>
  <si>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</si>
  <si>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</si>
  <si>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</si>
  <si>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</si>
  <si>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</si>
  <si>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</si>
  <si>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</si>
  <si>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</si>
  <si>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</si>
  <si>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</si>
  <si>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Jason Spezza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</si>
  <si>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</si>
  <si>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</si>
  <si>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</si>
  <si>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</si>
  <si>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</si>
  <si>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</si>
  <si>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</si>
  <si>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</si>
  <si>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</si>
  <si>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</si>
  <si>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</si>
  <si>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Marcus Johansson</t>
  </si>
  <si>
    <t>Derek Stepan</t>
  </si>
  <si>
    <t>Ryan Getzlaf</t>
  </si>
  <si>
    <t>David Backes</t>
  </si>
  <si>
    <t>Eric Staal</t>
  </si>
  <si>
    <t>Sean Couturier</t>
  </si>
  <si>
    <t>Bryan Little</t>
  </si>
  <si>
    <t>Mathieu Perreault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</si>
  <si>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</si>
  <si>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</si>
  <si>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</si>
  <si>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</si>
  <si>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</si>
  <si>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</si>
  <si>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</si>
  <si>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</si>
  <si>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</si>
  <si>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</si>
  <si>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</si>
  <si>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</si>
  <si>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Wayne Simmonds</t>
  </si>
  <si>
    <t>Blake Wheeler</t>
  </si>
  <si>
    <t>Chris Stewart</t>
  </si>
  <si>
    <t>Jeff Carter</t>
  </si>
  <si>
    <t>Kyle Okposo</t>
  </si>
  <si>
    <t>Mats Zuccarello</t>
  </si>
  <si>
    <t>Thomas Vanek</t>
  </si>
  <si>
    <t>Jamie Benn</t>
  </si>
  <si>
    <t>Jeff Skinner</t>
  </si>
  <si>
    <t>Patrick Sharp</t>
  </si>
  <si>
    <t>James Neal</t>
  </si>
  <si>
    <t>Max Pacioretty</t>
  </si>
  <si>
    <t>Milan Lucic</t>
  </si>
  <si>
    <t>Patrick Marleau</t>
  </si>
  <si>
    <t>Alex Ovechkin</t>
  </si>
  <si>
    <t>James van Riemsdyk</t>
  </si>
  <si>
    <t>Rick Nash</t>
  </si>
  <si>
    <t>Brad Marchand</t>
  </si>
  <si>
    <t>Evander Kane</t>
  </si>
  <si>
    <t>Taylor Hall</t>
  </si>
  <si>
    <t>Bobby Ryan</t>
  </si>
  <si>
    <t>Nick Foligno</t>
  </si>
  <si>
    <t>Andrew Ladd</t>
  </si>
  <si>
    <t>Henrik Zetterberg</t>
  </si>
  <si>
    <t>Erik Karlsson</t>
  </si>
  <si>
    <t>Kris Letang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</si>
  <si>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</si>
  <si>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</si>
  <si>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</si>
  <si>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</si>
  <si>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</si>
  <si>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</si>
  <si>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</si>
  <si>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</si>
  <si>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</si>
  <si>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</si>
  <si>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Cam Fowler</t>
  </si>
  <si>
    <t>John Carlson</t>
  </si>
  <si>
    <t>Drew Doughty</t>
  </si>
  <si>
    <t>Alex Pietrangelo</t>
  </si>
  <si>
    <t>Brent Seabrook</t>
  </si>
  <si>
    <t>Brent Burns</t>
  </si>
  <si>
    <t>Mark Giordano</t>
  </si>
  <si>
    <t>Alex Goligoski</t>
  </si>
  <si>
    <t>Mike Green</t>
  </si>
  <si>
    <t>P.K. Subban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</si>
  <si>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</si>
  <si>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</si>
  <si>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</si>
  <si>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</si>
  <si>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</si>
  <si>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</si>
  <si>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</si>
  <si>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</si>
  <si>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</si>
  <si>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</si>
  <si>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</si>
  <si>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</si>
  <si>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</si>
  <si>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</si>
  <si>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</si>
  <si>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</si>
  <si>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</si>
  <si>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</si>
  <si>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</si>
  <si>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Brendan Smith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</si>
  <si>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</si>
  <si>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</si>
  <si>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</si>
  <si>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</si>
  <si>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</si>
  <si>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</si>
  <si>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</si>
  <si>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</si>
  <si>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</si>
  <si>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</si>
  <si>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</si>
  <si>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</si>
  <si>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</si>
  <si>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</si>
  <si>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</si>
  <si>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</si>
  <si>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</si>
  <si>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</si>
  <si>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</si>
  <si>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</si>
  <si>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</si>
  <si>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</si>
  <si>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</si>
  <si>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</si>
  <si>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</si>
  <si>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</si>
  <si>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</si>
  <si>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</si>
  <si>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</si>
  <si>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</si>
  <si>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</si>
  <si>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</si>
  <si>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</si>
  <si>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</si>
  <si>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</si>
  <si>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</si>
  <si>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</si>
  <si>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</si>
  <si>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</si>
  <si>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</si>
  <si>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</si>
  <si>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</si>
  <si>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</si>
  <si>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</si>
  <si>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</si>
  <si>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</si>
  <si>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</si>
  <si>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</si>
  <si>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</si>
  <si>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</si>
  <si>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</si>
  <si>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</si>
  <si>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</si>
  <si>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</si>
  <si>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</si>
  <si>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</si>
  <si>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</si>
  <si>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</si>
  <si>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</si>
  <si>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</si>
  <si>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</si>
  <si>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</si>
  <si>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</si>
  <si>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</si>
  <si>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</si>
  <si>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</si>
  <si>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</si>
  <si>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</si>
  <si>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</si>
  <si>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</si>
  <si>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</si>
  <si>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</si>
  <si>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Alex Killorn</t>
  </si>
  <si>
    <t>Jake Muzzin</t>
  </si>
  <si>
    <t>Ondrej Palat</t>
  </si>
  <si>
    <t>Patrick Maroon</t>
  </si>
  <si>
    <t>Trevor Daley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</si>
  <si>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</si>
  <si>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</si>
  <si>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</si>
  <si>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</si>
  <si>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</si>
  <si>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</si>
  <si>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</si>
  <si>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</si>
  <si>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</si>
  <si>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</si>
  <si>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</si>
  <si>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</si>
  <si>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</si>
  <si>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</si>
  <si>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</si>
  <si>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</si>
  <si>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</si>
  <si>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</si>
  <si>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</si>
  <si>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</si>
  <si>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</si>
  <si>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</si>
  <si>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</si>
  <si>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</si>
  <si>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Vladislav Namestnikov</t>
  </si>
  <si>
    <t>Gustav Nyquist</t>
  </si>
  <si>
    <t>Tanner Pearson</t>
  </si>
  <si>
    <t>Victor Rask</t>
  </si>
  <si>
    <t>Sam Reinhart</t>
  </si>
  <si>
    <t>Tobias Rieder</t>
  </si>
  <si>
    <t>Damon Severson</t>
  </si>
  <si>
    <t>Mark Stone</t>
  </si>
  <si>
    <t>Ryan Strome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</si>
  <si>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</si>
  <si>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</si>
  <si>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</si>
  <si>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</si>
  <si>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</si>
  <si>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</si>
  <si>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</si>
  <si>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</si>
  <si>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</si>
  <si>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</si>
  <si>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</si>
  <si>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</si>
  <si>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</si>
  <si>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</si>
  <si>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</si>
  <si>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</si>
  <si>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</si>
  <si>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</si>
  <si>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</si>
  <si>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</si>
  <si>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</si>
  <si>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</si>
  <si>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</si>
  <si>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</si>
  <si>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</si>
  <si>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</si>
  <si>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</si>
  <si>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</si>
  <si>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</si>
  <si>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</si>
  <si>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</si>
  <si>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</si>
  <si>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</si>
  <si>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</si>
  <si>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</si>
  <si>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</si>
  <si>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</si>
  <si>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</si>
  <si>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</si>
  <si>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</si>
  <si>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</si>
  <si>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</si>
  <si>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</si>
  <si>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</si>
  <si>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</si>
  <si>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</si>
  <si>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</si>
  <si>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</si>
  <si>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Mikko Koivu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</si>
  <si>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</si>
  <si>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</si>
  <si>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</si>
  <si>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</si>
  <si>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</si>
  <si>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</si>
  <si>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</si>
  <si>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</si>
  <si>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</si>
  <si>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</si>
  <si>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</si>
  <si>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Yohann Auvitu</t>
  </si>
  <si>
    <t>Cody Ceci</t>
  </si>
  <si>
    <t>Jake Guentzel</t>
  </si>
  <si>
    <t>Drake Caggiula</t>
  </si>
  <si>
    <t>Esa Lindell</t>
  </si>
  <si>
    <t>Shea Theodore</t>
  </si>
  <si>
    <t>Jake Virtanen</t>
  </si>
  <si>
    <t>Derrick Pouliot</t>
  </si>
  <si>
    <t>Curtis Lazar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</si>
  <si>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</si>
  <si>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</si>
  <si>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</si>
  <si>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</si>
  <si>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</si>
  <si>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</si>
  <si>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</si>
  <si>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</si>
  <si>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31-40</t>
  </si>
  <si>
    <t>41-50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</si>
  <si>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</si>
  <si>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</si>
  <si>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</si>
  <si>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</si>
  <si>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</si>
  <si>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</si>
  <si>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</si>
  <si>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</si>
  <si>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</si>
  <si>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</si>
  <si>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</si>
  <si>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</si>
  <si>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</si>
  <si>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</si>
  <si>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</si>
  <si>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Sven Andrighetto</t>
  </si>
  <si>
    <t>Adrian Kempe</t>
  </si>
  <si>
    <t>Alex DeBrincat</t>
  </si>
  <si>
    <t>Ryan Hartman</t>
  </si>
  <si>
    <t>Zach Hyman</t>
  </si>
  <si>
    <t>Jared Spurgeon</t>
  </si>
  <si>
    <t>Brandon Montour</t>
  </si>
  <si>
    <t>Mattias Janmark</t>
  </si>
  <si>
    <t>Anders Bjork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</si>
  <si>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</si>
  <si>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</si>
  <si>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</si>
  <si>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</si>
  <si>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</si>
  <si>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</si>
  <si>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</si>
  <si>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</si>
  <si>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</si>
  <si>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</si>
  <si>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Jared McCann</t>
  </si>
  <si>
    <t>Justin Schultz</t>
  </si>
  <si>
    <t>Brady Skjei</t>
  </si>
  <si>
    <t>Pavel Zacha</t>
  </si>
  <si>
    <t>Joshua Ho-Sang</t>
  </si>
  <si>
    <t>Madison Bowey</t>
  </si>
  <si>
    <t>Slater Koekkoek</t>
  </si>
  <si>
    <t>Nick Cousins</t>
  </si>
  <si>
    <t>Pierre-Luc Dubois</t>
  </si>
  <si>
    <t>Josh Morrissey</t>
  </si>
  <si>
    <t>Anthony Beauvillier</t>
  </si>
  <si>
    <t>Luke Kunin</t>
  </si>
  <si>
    <t>J.T. Compher</t>
  </si>
  <si>
    <t>Steven Santini</t>
  </si>
  <si>
    <t>Ian McCoshen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</si>
  <si>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</si>
  <si>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</si>
  <si>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</si>
  <si>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</si>
  <si>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</si>
  <si>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</si>
  <si>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</si>
  <si>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</si>
  <si>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</si>
  <si>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Nikita Zadorov</t>
  </si>
  <si>
    <t>Brett Ritchie</t>
  </si>
  <si>
    <t>Roland McKeown</t>
  </si>
  <si>
    <t>Mike Matheson</t>
  </si>
  <si>
    <t>Oskar Sundqvist</t>
  </si>
  <si>
    <t>Travis Sanheim</t>
  </si>
  <si>
    <t>Owen Tippett</t>
  </si>
  <si>
    <t>Brendan Lemieux</t>
  </si>
  <si>
    <t>Vadim Shipachyov</t>
  </si>
  <si>
    <t>Logan Brown</t>
  </si>
  <si>
    <t>Troy Stecher</t>
  </si>
  <si>
    <t>Chris Bigras</t>
  </si>
  <si>
    <t>Brett Pesce</t>
  </si>
  <si>
    <t>Gabriel Carlsson</t>
  </si>
  <si>
    <t>Tony DeAngelo</t>
  </si>
  <si>
    <t>Kasperi Kapanen</t>
  </si>
  <si>
    <t>Ivan Barbashev</t>
  </si>
  <si>
    <t>Jason Dickinson</t>
  </si>
  <si>
    <t>Michael McCarron</t>
  </si>
  <si>
    <t>Nikita Scherbak</t>
  </si>
  <si>
    <t>Xavier Ouellet</t>
  </si>
  <si>
    <t>Nick Paul</t>
  </si>
  <si>
    <t>Tage Thompson</t>
  </si>
  <si>
    <t>Filip Chytil</t>
  </si>
  <si>
    <t>Lawson Crouse</t>
  </si>
  <si>
    <t>Matt Murray</t>
  </si>
  <si>
    <t>Charlie Lindgren</t>
  </si>
  <si>
    <t>Oscar Dansk</t>
  </si>
  <si>
    <t>Aaron Dell</t>
  </si>
  <si>
    <t>Ondrej Pavelec</t>
  </si>
  <si>
    <t>Mike Condon</t>
  </si>
  <si>
    <t>Alex Stalock</t>
  </si>
  <si>
    <t>Joonas Korpisalo</t>
  </si>
  <si>
    <t>Anton Forsberg</t>
  </si>
  <si>
    <t>Laurent Brossoit</t>
  </si>
  <si>
    <t>Jakob Chychrun</t>
  </si>
  <si>
    <t>Nikolay Goldobin</t>
  </si>
  <si>
    <t>Daniel O'Regan</t>
  </si>
  <si>
    <t>Tyler Bertuzzi</t>
  </si>
  <si>
    <t>Ryan Kesler</t>
  </si>
  <si>
    <t>Samuel Morin</t>
  </si>
  <si>
    <t>Vladislav Kamenev</t>
  </si>
  <si>
    <t>Hudson Fasching</t>
  </si>
  <si>
    <t>Zach Parise</t>
  </si>
  <si>
    <t>Ryan Ellis</t>
  </si>
  <si>
    <t>Reid Boucher</t>
  </si>
  <si>
    <t>Daniel Sprong</t>
  </si>
  <si>
    <t>Jordan Schmaltz</t>
  </si>
  <si>
    <t>Nicholas Merkley</t>
  </si>
  <si>
    <t>Scott Wedgewood</t>
  </si>
  <si>
    <t>Calvin Pickard</t>
  </si>
  <si>
    <t>J.F. Berube</t>
  </si>
  <si>
    <t>Jon Gillies</t>
  </si>
  <si>
    <t>Jack Roslovic</t>
  </si>
  <si>
    <t>Zach Aston-Reese</t>
  </si>
  <si>
    <t>Colin White</t>
  </si>
  <si>
    <t>Ryan Sproul</t>
  </si>
  <si>
    <t>Adam Erne</t>
  </si>
  <si>
    <t>Michael Dal Colle</t>
  </si>
  <si>
    <t>Linus Ullmark</t>
  </si>
  <si>
    <t>Alex Lyon</t>
  </si>
  <si>
    <t>Michael Hutchinson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</si>
</sst>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3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0" xfId="2"/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0" xfId="0" applyBorder="1"/>
    <xf numFmtId="0" fontId="0" fillId="0" borderId="0" xfId="0" quotePrefix="1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quotePrefix="1" applyNumberFormat="1" applyFill="1" applyBorder="1"/>
    <xf numFmtId="49" fontId="0" fillId="0" borderId="16" xfId="0" applyNumberFormat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Graphs!$R$66:$T$66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Graphs!$R$67:$T$67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Graphs!$R$68:$T$68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Graphs!$R$69:$T$69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Graphs!$R$70:$T$70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210176"/>
        <c:axId val="748218880"/>
      </c:barChart>
      <c:catAx>
        <c:axId val="7482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18880"/>
        <c:crosses val="autoZero"/>
        <c:auto val="1"/>
        <c:lblAlgn val="ctr"/>
        <c:lblOffset val="100"/>
        <c:noMultiLvlLbl val="0"/>
      </c:catAx>
      <c:valAx>
        <c:axId val="748218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24368"/>
        <c:axId val="615827632"/>
      </c:barChart>
      <c:catAx>
        <c:axId val="6158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27632"/>
        <c:crosses val="autoZero"/>
        <c:auto val="1"/>
        <c:lblAlgn val="ctr"/>
        <c:lblOffset val="100"/>
        <c:noMultiLvlLbl val="0"/>
      </c:catAx>
      <c:valAx>
        <c:axId val="6158276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50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Graphs!$W$22:$W$26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Graphs!$R$22:$V$22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Graphs!$R$23:$V$23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Graphs!$R$24:$V$24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Graphs!$R$25:$V$25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Graphs!$R$26:$V$26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25456"/>
        <c:axId val="615823280"/>
      </c:barChart>
      <c:catAx>
        <c:axId val="6158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23280"/>
        <c:crosses val="autoZero"/>
        <c:auto val="1"/>
        <c:lblAlgn val="ctr"/>
        <c:lblOffset val="100"/>
        <c:noMultiLvlLbl val="0"/>
      </c:catAx>
      <c:valAx>
        <c:axId val="6158232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Graphs!$U$36:$U$40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Graphs!$R$36:$T$36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Graphs!$R$37:$T$37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Graphs!$R$38:$T$38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Graphs!$R$39:$T$39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Graphs!$R$40:$T$40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26000"/>
        <c:axId val="615818928"/>
      </c:barChart>
      <c:catAx>
        <c:axId val="615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18928"/>
        <c:crosses val="autoZero"/>
        <c:auto val="1"/>
        <c:lblAlgn val="ctr"/>
        <c:lblOffset val="100"/>
        <c:noMultiLvlLbl val="0"/>
      </c:catAx>
      <c:valAx>
        <c:axId val="6158189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Graphs!$U$51:$U$55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Graphs!$R$51:$T$51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Graphs!$R$52:$T$52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Graphs!$R$53:$T$53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Graphs!$R$54:$T$54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Graphs!$R$55:$T$55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33616"/>
        <c:axId val="569238976"/>
      </c:barChart>
      <c:catAx>
        <c:axId val="6158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38976"/>
        <c:crosses val="autoZero"/>
        <c:auto val="1"/>
        <c:lblAlgn val="ctr"/>
        <c:lblOffset val="100"/>
        <c:noMultiLvlLbl val="0"/>
      </c:catAx>
      <c:valAx>
        <c:axId val="5692389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3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Graphs!$U$66:$U$70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63" t="s">
        <v>13</v>
      </c>
      <c r="C1" s="63"/>
      <c r="D1" s="64" t="s">
        <v>14</v>
      </c>
      <c r="E1" s="65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6">
        <v>0.2</v>
      </c>
      <c r="C2" s="66"/>
      <c r="D2" s="67">
        <v>0.25</v>
      </c>
      <c r="E2" s="68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6">
        <v>0.27</v>
      </c>
      <c r="C3" s="66"/>
      <c r="D3" s="67">
        <v>0.15</v>
      </c>
      <c r="E3" s="68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6">
        <v>0.2</v>
      </c>
      <c r="C4" s="66"/>
      <c r="D4" s="67">
        <v>0.33</v>
      </c>
      <c r="E4" s="68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6">
        <v>0.33</v>
      </c>
      <c r="C5" s="66"/>
      <c r="D5" s="67">
        <v>0.27</v>
      </c>
      <c r="E5" s="68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885"/>
  <sheetViews>
    <sheetView topLeftCell="A364" workbookViewId="0">
      <selection activeCell="A322" sqref="A322:L388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8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313</v>
      </c>
    </row>
    <row r="2" spans="1:20" customFormat="1" x14ac:dyDescent="0.25">
      <c r="A2" s="50" t="s">
        <v>61</v>
      </c>
      <c r="B2" s="51" t="s">
        <v>36</v>
      </c>
      <c r="C2" s="51" t="s">
        <v>324</v>
      </c>
      <c r="D2" s="51" t="s">
        <v>2</v>
      </c>
      <c r="E2" s="52">
        <v>57</v>
      </c>
      <c r="F2" s="52">
        <v>70</v>
      </c>
      <c r="G2" s="52">
        <v>53</v>
      </c>
      <c r="H2" s="52">
        <v>31</v>
      </c>
      <c r="I2" s="52">
        <v>21</v>
      </c>
      <c r="J2" s="52">
        <v>49</v>
      </c>
      <c r="K2" s="52">
        <v>239</v>
      </c>
      <c r="L2" s="52">
        <v>1072</v>
      </c>
      <c r="N2" s="33"/>
      <c r="O2" s="33"/>
      <c r="P2" s="33"/>
      <c r="Q2" s="33"/>
      <c r="R2" s="33"/>
      <c r="S2" s="33"/>
      <c r="T2" s="33"/>
    </row>
    <row r="3" spans="1:20" customFormat="1" x14ac:dyDescent="0.25">
      <c r="A3" s="47" t="s">
        <v>257</v>
      </c>
      <c r="B3" s="48" t="s">
        <v>38</v>
      </c>
      <c r="C3" s="48" t="s">
        <v>324</v>
      </c>
      <c r="D3" s="48" t="s">
        <v>2</v>
      </c>
      <c r="E3" s="49">
        <v>58</v>
      </c>
      <c r="F3" s="49">
        <v>69</v>
      </c>
      <c r="G3" s="49">
        <v>24</v>
      </c>
      <c r="H3" s="49">
        <v>19</v>
      </c>
      <c r="I3" s="49">
        <v>35</v>
      </c>
      <c r="J3" s="49">
        <v>68</v>
      </c>
      <c r="K3" s="49">
        <v>4296</v>
      </c>
      <c r="L3" s="49">
        <v>1239</v>
      </c>
      <c r="N3" s="33"/>
      <c r="O3" s="33"/>
      <c r="P3" s="33"/>
      <c r="Q3" s="33"/>
      <c r="R3" s="33"/>
      <c r="S3" s="33"/>
      <c r="T3" s="33"/>
    </row>
    <row r="4" spans="1:20" customFormat="1" x14ac:dyDescent="0.25">
      <c r="A4" s="47" t="s">
        <v>32</v>
      </c>
      <c r="B4" s="48" t="s">
        <v>33</v>
      </c>
      <c r="C4" s="48" t="s">
        <v>324</v>
      </c>
      <c r="D4" s="48" t="s">
        <v>2</v>
      </c>
      <c r="E4" s="49">
        <v>59</v>
      </c>
      <c r="F4" s="49">
        <v>68</v>
      </c>
      <c r="G4" s="49">
        <v>24</v>
      </c>
      <c r="H4" s="49">
        <v>47</v>
      </c>
      <c r="I4" s="49">
        <v>23</v>
      </c>
      <c r="J4" s="49">
        <v>20</v>
      </c>
      <c r="K4" s="49">
        <v>536</v>
      </c>
      <c r="L4" s="49">
        <v>1109</v>
      </c>
      <c r="N4" s="33"/>
      <c r="O4" s="33"/>
      <c r="P4" s="33"/>
      <c r="Q4" s="33"/>
      <c r="R4" s="33"/>
      <c r="S4" s="33"/>
      <c r="T4" s="33"/>
    </row>
    <row r="5" spans="1:20" customFormat="1" x14ac:dyDescent="0.25">
      <c r="A5" s="47" t="s">
        <v>118</v>
      </c>
      <c r="B5" s="48" t="s">
        <v>33</v>
      </c>
      <c r="C5" s="48" t="s">
        <v>324</v>
      </c>
      <c r="D5" s="48" t="s">
        <v>2</v>
      </c>
      <c r="E5" s="49">
        <v>61</v>
      </c>
      <c r="F5" s="49">
        <v>66</v>
      </c>
      <c r="G5" s="49">
        <v>44</v>
      </c>
      <c r="H5" s="49">
        <v>51</v>
      </c>
      <c r="I5" s="49">
        <v>30</v>
      </c>
      <c r="J5" s="49">
        <v>35</v>
      </c>
      <c r="K5" s="49">
        <v>1092</v>
      </c>
      <c r="L5" s="49">
        <v>1271</v>
      </c>
      <c r="N5" s="33"/>
      <c r="O5" s="33"/>
      <c r="P5" s="33"/>
      <c r="Q5" s="33"/>
      <c r="R5" s="33"/>
      <c r="S5" s="33"/>
      <c r="T5" s="33"/>
    </row>
    <row r="6" spans="1:20" customFormat="1" x14ac:dyDescent="0.25">
      <c r="A6" s="50" t="s">
        <v>39</v>
      </c>
      <c r="B6" s="51" t="s">
        <v>33</v>
      </c>
      <c r="C6" s="51" t="s">
        <v>324</v>
      </c>
      <c r="D6" s="51" t="s">
        <v>2</v>
      </c>
      <c r="E6" s="52">
        <v>60</v>
      </c>
      <c r="F6" s="52">
        <v>64</v>
      </c>
      <c r="G6" s="52">
        <v>22</v>
      </c>
      <c r="H6" s="52">
        <v>23</v>
      </c>
      <c r="I6" s="52">
        <v>29</v>
      </c>
      <c r="J6" s="52">
        <v>33</v>
      </c>
      <c r="K6" s="52">
        <v>6462</v>
      </c>
      <c r="L6" s="52">
        <v>1218</v>
      </c>
      <c r="N6" s="33"/>
      <c r="O6" s="33"/>
      <c r="P6" s="33"/>
      <c r="Q6" s="33"/>
      <c r="R6" s="33"/>
      <c r="S6" s="33"/>
      <c r="T6" s="33"/>
    </row>
    <row r="7" spans="1:20" customFormat="1" x14ac:dyDescent="0.25">
      <c r="A7" s="47" t="s">
        <v>29</v>
      </c>
      <c r="B7" s="48" t="s">
        <v>31</v>
      </c>
      <c r="C7" s="48" t="s">
        <v>324</v>
      </c>
      <c r="D7" s="48" t="s">
        <v>2</v>
      </c>
      <c r="E7" s="49">
        <v>58</v>
      </c>
      <c r="F7" s="49">
        <v>63</v>
      </c>
      <c r="G7" s="49">
        <v>16</v>
      </c>
      <c r="H7" s="49">
        <v>39</v>
      </c>
      <c r="I7" s="49">
        <v>44</v>
      </c>
      <c r="J7" s="49">
        <v>38</v>
      </c>
      <c r="K7" s="49">
        <v>7902</v>
      </c>
      <c r="L7" s="49">
        <v>1272</v>
      </c>
      <c r="M7" s="5"/>
      <c r="N7" s="5"/>
      <c r="O7" s="5"/>
      <c r="P7" s="5"/>
      <c r="Q7" s="5"/>
      <c r="R7" s="5"/>
      <c r="S7" s="5"/>
      <c r="T7" s="5"/>
    </row>
    <row r="8" spans="1:20" customFormat="1" x14ac:dyDescent="0.25">
      <c r="A8" s="47" t="s">
        <v>331</v>
      </c>
      <c r="B8" s="48" t="s">
        <v>42</v>
      </c>
      <c r="C8" s="48" t="s">
        <v>324</v>
      </c>
      <c r="D8" s="48" t="s">
        <v>2</v>
      </c>
      <c r="E8" s="49">
        <v>60</v>
      </c>
      <c r="F8" s="49">
        <v>62</v>
      </c>
      <c r="G8" s="49">
        <v>18</v>
      </c>
      <c r="H8" s="49">
        <v>14</v>
      </c>
      <c r="I8" s="49">
        <v>24</v>
      </c>
      <c r="J8" s="49">
        <v>45</v>
      </c>
      <c r="K8" s="49">
        <v>151</v>
      </c>
      <c r="L8" s="49">
        <v>1042</v>
      </c>
      <c r="N8" s="33"/>
      <c r="O8" s="33"/>
      <c r="P8" s="33"/>
      <c r="Q8" s="33"/>
      <c r="R8" s="33"/>
      <c r="S8" s="33"/>
      <c r="T8" s="33"/>
    </row>
    <row r="9" spans="1:20" customFormat="1" x14ac:dyDescent="0.25">
      <c r="A9" s="50" t="s">
        <v>165</v>
      </c>
      <c r="B9" s="51" t="s">
        <v>36</v>
      </c>
      <c r="C9" s="51" t="s">
        <v>324</v>
      </c>
      <c r="D9" s="51" t="s">
        <v>2</v>
      </c>
      <c r="E9" s="52">
        <v>50</v>
      </c>
      <c r="F9" s="52">
        <v>61</v>
      </c>
      <c r="G9" s="52">
        <v>38</v>
      </c>
      <c r="H9" s="52">
        <v>29</v>
      </c>
      <c r="I9" s="52">
        <v>13</v>
      </c>
      <c r="J9" s="52">
        <v>22</v>
      </c>
      <c r="K9" s="52">
        <v>1248</v>
      </c>
      <c r="L9" s="52">
        <v>968</v>
      </c>
      <c r="M9" s="5"/>
      <c r="N9" s="5"/>
      <c r="O9" s="5"/>
      <c r="P9" s="5"/>
      <c r="Q9" s="5"/>
      <c r="R9" s="5"/>
      <c r="S9" s="5"/>
      <c r="T9" s="5"/>
    </row>
    <row r="10" spans="1:20" customFormat="1" x14ac:dyDescent="0.25">
      <c r="A10" s="47" t="s">
        <v>51</v>
      </c>
      <c r="B10" s="48" t="s">
        <v>42</v>
      </c>
      <c r="C10" s="48" t="s">
        <v>324</v>
      </c>
      <c r="D10" s="48" t="s">
        <v>2</v>
      </c>
      <c r="E10" s="49">
        <v>59</v>
      </c>
      <c r="F10" s="49">
        <v>59</v>
      </c>
      <c r="G10" s="49">
        <v>19</v>
      </c>
      <c r="H10" s="49">
        <v>56</v>
      </c>
      <c r="I10" s="49">
        <v>31</v>
      </c>
      <c r="J10" s="49">
        <v>37</v>
      </c>
      <c r="K10" s="49">
        <v>6978</v>
      </c>
      <c r="L10" s="49">
        <v>1262</v>
      </c>
      <c r="M10" s="5"/>
      <c r="N10" s="5"/>
      <c r="O10" s="5"/>
      <c r="P10" s="5"/>
      <c r="Q10" s="5"/>
      <c r="R10" s="5"/>
      <c r="S10" s="5"/>
      <c r="T10" s="5"/>
    </row>
    <row r="11" spans="1:20" customFormat="1" x14ac:dyDescent="0.25">
      <c r="A11" s="50" t="s">
        <v>55</v>
      </c>
      <c r="B11" s="51" t="s">
        <v>38</v>
      </c>
      <c r="C11" s="51" t="s">
        <v>324</v>
      </c>
      <c r="D11" s="51" t="s">
        <v>2</v>
      </c>
      <c r="E11" s="52">
        <v>60</v>
      </c>
      <c r="F11" s="52">
        <v>55</v>
      </c>
      <c r="G11" s="52">
        <v>50</v>
      </c>
      <c r="H11" s="52">
        <v>110</v>
      </c>
      <c r="I11" s="52">
        <v>24</v>
      </c>
      <c r="J11" s="52">
        <v>45</v>
      </c>
      <c r="K11" s="52">
        <v>2068</v>
      </c>
      <c r="L11" s="52">
        <v>1169</v>
      </c>
      <c r="N11" s="33"/>
      <c r="O11" s="33"/>
      <c r="P11" s="33"/>
      <c r="Q11" s="33"/>
      <c r="R11" s="33"/>
      <c r="S11" s="33"/>
      <c r="T11" s="33"/>
    </row>
    <row r="12" spans="1:20" customFormat="1" x14ac:dyDescent="0.25">
      <c r="A12" s="50" t="s">
        <v>166</v>
      </c>
      <c r="B12" s="51" t="s">
        <v>31</v>
      </c>
      <c r="C12" s="51" t="s">
        <v>324</v>
      </c>
      <c r="D12" s="51" t="s">
        <v>2</v>
      </c>
      <c r="E12" s="52">
        <v>58</v>
      </c>
      <c r="F12" s="52">
        <v>54</v>
      </c>
      <c r="G12" s="52">
        <v>20</v>
      </c>
      <c r="H12" s="52">
        <v>25</v>
      </c>
      <c r="I12" s="52">
        <v>13</v>
      </c>
      <c r="J12" s="52">
        <v>42</v>
      </c>
      <c r="K12" s="52">
        <v>1227</v>
      </c>
      <c r="L12" s="52">
        <v>1084</v>
      </c>
      <c r="N12" s="33"/>
      <c r="O12" s="33"/>
      <c r="P12" s="33"/>
      <c r="Q12" s="33"/>
      <c r="R12" s="33"/>
      <c r="S12" s="33"/>
      <c r="T12" s="33"/>
    </row>
    <row r="13" spans="1:20" customFormat="1" x14ac:dyDescent="0.25">
      <c r="A13" s="50" t="s">
        <v>156</v>
      </c>
      <c r="B13" s="51" t="s">
        <v>31</v>
      </c>
      <c r="C13" s="51" t="s">
        <v>324</v>
      </c>
      <c r="D13" s="51" t="s">
        <v>2</v>
      </c>
      <c r="E13" s="52">
        <v>55</v>
      </c>
      <c r="F13" s="52">
        <v>54</v>
      </c>
      <c r="G13" s="52">
        <v>14</v>
      </c>
      <c r="H13" s="52">
        <v>25</v>
      </c>
      <c r="I13" s="52">
        <v>44</v>
      </c>
      <c r="J13" s="52">
        <v>52</v>
      </c>
      <c r="K13" s="52">
        <v>6503</v>
      </c>
      <c r="L13" s="52">
        <v>1226</v>
      </c>
      <c r="M13" s="5"/>
      <c r="N13" s="5"/>
      <c r="O13" s="5"/>
      <c r="P13" s="5"/>
      <c r="Q13" s="5"/>
      <c r="R13" s="5"/>
      <c r="S13" s="5"/>
      <c r="T13" s="5"/>
    </row>
    <row r="14" spans="1:20" customFormat="1" x14ac:dyDescent="0.25">
      <c r="A14" s="47" t="s">
        <v>230</v>
      </c>
      <c r="B14" s="48" t="s">
        <v>42</v>
      </c>
      <c r="C14" s="48" t="s">
        <v>324</v>
      </c>
      <c r="D14" s="48" t="s">
        <v>2</v>
      </c>
      <c r="E14" s="49">
        <v>58</v>
      </c>
      <c r="F14" s="49">
        <v>54</v>
      </c>
      <c r="G14" s="49">
        <v>40</v>
      </c>
      <c r="H14" s="49">
        <v>43</v>
      </c>
      <c r="I14" s="49">
        <v>21</v>
      </c>
      <c r="J14" s="49">
        <v>32</v>
      </c>
      <c r="K14" s="49">
        <v>129</v>
      </c>
      <c r="L14" s="49">
        <v>1092</v>
      </c>
      <c r="M14" s="5"/>
      <c r="N14" s="5"/>
      <c r="O14" s="5"/>
      <c r="P14" s="5"/>
      <c r="Q14" s="5"/>
      <c r="R14" s="5"/>
      <c r="S14" s="5"/>
      <c r="T14" s="5"/>
    </row>
    <row r="15" spans="1:20" customFormat="1" x14ac:dyDescent="0.25">
      <c r="A15" s="47" t="s">
        <v>284</v>
      </c>
      <c r="B15" s="48" t="s">
        <v>36</v>
      </c>
      <c r="C15" s="48" t="s">
        <v>324</v>
      </c>
      <c r="D15" s="48" t="s">
        <v>2</v>
      </c>
      <c r="E15" s="49">
        <v>56</v>
      </c>
      <c r="F15" s="49">
        <v>53</v>
      </c>
      <c r="G15" s="49">
        <v>42</v>
      </c>
      <c r="H15" s="49">
        <v>98</v>
      </c>
      <c r="I15" s="49">
        <v>41</v>
      </c>
      <c r="J15" s="49">
        <v>47</v>
      </c>
      <c r="K15" s="49">
        <v>6787</v>
      </c>
      <c r="L15" s="49">
        <v>1204</v>
      </c>
      <c r="N15" s="33"/>
      <c r="O15" s="33"/>
      <c r="P15" s="33"/>
      <c r="Q15" s="33"/>
      <c r="R15" s="33"/>
      <c r="S15" s="33"/>
      <c r="T15" s="33"/>
    </row>
    <row r="16" spans="1:20" customFormat="1" x14ac:dyDescent="0.25">
      <c r="A16" s="50" t="s">
        <v>330</v>
      </c>
      <c r="B16" s="51" t="s">
        <v>36</v>
      </c>
      <c r="C16" s="51" t="s">
        <v>324</v>
      </c>
      <c r="D16" s="51" t="s">
        <v>2</v>
      </c>
      <c r="E16" s="52">
        <v>55</v>
      </c>
      <c r="F16" s="52">
        <v>53</v>
      </c>
      <c r="G16" s="52">
        <v>28</v>
      </c>
      <c r="H16" s="52">
        <v>40</v>
      </c>
      <c r="I16" s="52">
        <v>22</v>
      </c>
      <c r="J16" s="52">
        <v>27</v>
      </c>
      <c r="K16" s="52">
        <v>2659</v>
      </c>
      <c r="L16" s="52">
        <v>1102</v>
      </c>
      <c r="N16" s="33"/>
      <c r="O16" s="33"/>
      <c r="P16" s="33"/>
      <c r="Q16" s="33"/>
      <c r="R16" s="33"/>
      <c r="S16" s="33"/>
      <c r="T16" s="33"/>
    </row>
    <row r="17" spans="1:20" customFormat="1" x14ac:dyDescent="0.25">
      <c r="A17" s="50" t="s">
        <v>50</v>
      </c>
      <c r="B17" s="51" t="s">
        <v>38</v>
      </c>
      <c r="C17" s="51" t="s">
        <v>324</v>
      </c>
      <c r="D17" s="51" t="s">
        <v>2</v>
      </c>
      <c r="E17" s="52">
        <v>58</v>
      </c>
      <c r="F17" s="52">
        <v>52</v>
      </c>
      <c r="G17" s="52">
        <v>30</v>
      </c>
      <c r="H17" s="52">
        <v>34</v>
      </c>
      <c r="I17" s="52">
        <v>36</v>
      </c>
      <c r="J17" s="52">
        <v>38</v>
      </c>
      <c r="K17" s="52">
        <v>4942</v>
      </c>
      <c r="L17" s="52">
        <v>1047</v>
      </c>
      <c r="M17" s="5"/>
      <c r="N17" s="5"/>
      <c r="O17" s="5"/>
      <c r="P17" s="5"/>
      <c r="Q17" s="5"/>
      <c r="R17" s="5"/>
      <c r="S17" s="5"/>
      <c r="T17" s="5"/>
    </row>
    <row r="18" spans="1:20" customFormat="1" x14ac:dyDescent="0.25">
      <c r="A18" s="47" t="s">
        <v>58</v>
      </c>
      <c r="B18" s="48" t="s">
        <v>38</v>
      </c>
      <c r="C18" s="48" t="s">
        <v>324</v>
      </c>
      <c r="D18" s="48" t="s">
        <v>2</v>
      </c>
      <c r="E18" s="49">
        <v>59</v>
      </c>
      <c r="F18" s="49">
        <v>51</v>
      </c>
      <c r="G18" s="49">
        <v>29</v>
      </c>
      <c r="H18" s="49">
        <v>54</v>
      </c>
      <c r="I18" s="49">
        <v>36</v>
      </c>
      <c r="J18" s="49">
        <v>29</v>
      </c>
      <c r="K18" s="49">
        <v>5414</v>
      </c>
      <c r="L18" s="49">
        <v>1202</v>
      </c>
      <c r="N18" s="33"/>
      <c r="O18" s="33"/>
      <c r="P18" s="33"/>
      <c r="Q18" s="33"/>
      <c r="R18" s="33"/>
      <c r="S18" s="33"/>
      <c r="T18" s="33"/>
    </row>
    <row r="19" spans="1:20" customFormat="1" x14ac:dyDescent="0.25">
      <c r="A19" s="50" t="s">
        <v>43</v>
      </c>
      <c r="B19" s="51" t="s">
        <v>36</v>
      </c>
      <c r="C19" s="51" t="s">
        <v>324</v>
      </c>
      <c r="D19" s="51" t="s">
        <v>2</v>
      </c>
      <c r="E19" s="52">
        <v>51</v>
      </c>
      <c r="F19" s="52">
        <v>51</v>
      </c>
      <c r="G19" s="52">
        <v>26</v>
      </c>
      <c r="H19" s="52">
        <v>38</v>
      </c>
      <c r="I19" s="52">
        <v>40</v>
      </c>
      <c r="J19" s="52">
        <v>44</v>
      </c>
      <c r="K19" s="52">
        <v>5867</v>
      </c>
      <c r="L19" s="52">
        <v>993</v>
      </c>
      <c r="N19" s="33"/>
      <c r="O19" s="33"/>
      <c r="P19" s="33"/>
      <c r="Q19" s="33"/>
      <c r="R19" s="33"/>
      <c r="S19" s="33"/>
      <c r="T19" s="33"/>
    </row>
    <row r="20" spans="1:20" customFormat="1" x14ac:dyDescent="0.25">
      <c r="A20" s="47" t="s">
        <v>278</v>
      </c>
      <c r="B20" s="48" t="s">
        <v>42</v>
      </c>
      <c r="C20" s="48" t="s">
        <v>324</v>
      </c>
      <c r="D20" s="48" t="s">
        <v>2</v>
      </c>
      <c r="E20" s="49">
        <v>59</v>
      </c>
      <c r="F20" s="49">
        <v>50</v>
      </c>
      <c r="G20" s="49">
        <v>20</v>
      </c>
      <c r="H20" s="49">
        <v>14</v>
      </c>
      <c r="I20" s="49">
        <v>39</v>
      </c>
      <c r="J20" s="49">
        <v>42</v>
      </c>
      <c r="K20" s="49">
        <v>7469</v>
      </c>
      <c r="L20" s="49">
        <v>1151</v>
      </c>
      <c r="N20" s="33"/>
      <c r="O20" s="33"/>
      <c r="P20" s="33"/>
      <c r="Q20" s="33"/>
      <c r="R20" s="33"/>
      <c r="S20" s="33"/>
      <c r="T20" s="33"/>
    </row>
    <row r="21" spans="1:20" customFormat="1" x14ac:dyDescent="0.25">
      <c r="A21" s="47" t="s">
        <v>283</v>
      </c>
      <c r="B21" s="48" t="s">
        <v>38</v>
      </c>
      <c r="C21" s="48" t="s">
        <v>324</v>
      </c>
      <c r="D21" s="48" t="s">
        <v>2</v>
      </c>
      <c r="E21" s="49">
        <v>51</v>
      </c>
      <c r="F21" s="49">
        <v>49</v>
      </c>
      <c r="G21" s="49">
        <v>4</v>
      </c>
      <c r="H21" s="49">
        <v>14</v>
      </c>
      <c r="I21" s="49">
        <v>52</v>
      </c>
      <c r="J21" s="49">
        <v>45</v>
      </c>
      <c r="K21" s="49">
        <v>69</v>
      </c>
      <c r="L21" s="49">
        <v>934</v>
      </c>
      <c r="M21" s="5"/>
      <c r="N21" s="5"/>
      <c r="O21" s="5"/>
      <c r="P21" s="5"/>
      <c r="Q21" s="5"/>
      <c r="R21" s="5"/>
      <c r="S21" s="5"/>
      <c r="T21" s="5"/>
    </row>
    <row r="22" spans="1:20" customFormat="1" x14ac:dyDescent="0.25">
      <c r="A22" s="47" t="s">
        <v>127</v>
      </c>
      <c r="B22" s="48" t="s">
        <v>36</v>
      </c>
      <c r="C22" s="48" t="s">
        <v>324</v>
      </c>
      <c r="D22" s="48" t="s">
        <v>2</v>
      </c>
      <c r="E22" s="49">
        <v>43</v>
      </c>
      <c r="F22" s="49">
        <v>46</v>
      </c>
      <c r="G22" s="49">
        <v>12</v>
      </c>
      <c r="H22" s="49">
        <v>37</v>
      </c>
      <c r="I22" s="49">
        <v>24</v>
      </c>
      <c r="J22" s="49">
        <v>34</v>
      </c>
      <c r="K22" s="49">
        <v>3066</v>
      </c>
      <c r="L22" s="49">
        <v>904</v>
      </c>
      <c r="M22" s="5"/>
      <c r="N22" s="5"/>
      <c r="O22" s="5"/>
      <c r="P22" s="5"/>
      <c r="Q22" s="5"/>
      <c r="R22" s="5"/>
      <c r="S22" s="5"/>
      <c r="T22" s="5"/>
    </row>
    <row r="23" spans="1:20" customFormat="1" x14ac:dyDescent="0.25">
      <c r="A23" s="47" t="s">
        <v>30</v>
      </c>
      <c r="B23" s="48" t="s">
        <v>31</v>
      </c>
      <c r="C23" s="48" t="s">
        <v>324</v>
      </c>
      <c r="D23" s="48" t="s">
        <v>2</v>
      </c>
      <c r="E23" s="49">
        <v>57</v>
      </c>
      <c r="F23" s="49">
        <v>45</v>
      </c>
      <c r="G23" s="49">
        <v>22</v>
      </c>
      <c r="H23" s="49">
        <v>30</v>
      </c>
      <c r="I23" s="49">
        <v>32</v>
      </c>
      <c r="J23" s="49">
        <v>35</v>
      </c>
      <c r="K23" s="49">
        <v>3056</v>
      </c>
      <c r="L23" s="49">
        <v>1122</v>
      </c>
      <c r="N23" s="33"/>
      <c r="O23" s="33"/>
      <c r="P23" s="33"/>
      <c r="Q23" s="33"/>
      <c r="R23" s="33"/>
      <c r="S23" s="33"/>
      <c r="T23" s="33"/>
    </row>
    <row r="24" spans="1:20" customFormat="1" x14ac:dyDescent="0.25">
      <c r="A24" s="50" t="s">
        <v>44</v>
      </c>
      <c r="B24" s="51" t="s">
        <v>38</v>
      </c>
      <c r="C24" s="51" t="s">
        <v>324</v>
      </c>
      <c r="D24" s="51" t="s">
        <v>2</v>
      </c>
      <c r="E24" s="52">
        <v>55</v>
      </c>
      <c r="F24" s="52">
        <v>44</v>
      </c>
      <c r="G24" s="52">
        <v>12</v>
      </c>
      <c r="H24" s="52">
        <v>28</v>
      </c>
      <c r="I24" s="52">
        <v>50</v>
      </c>
      <c r="J24" s="52">
        <v>38</v>
      </c>
      <c r="K24" s="52">
        <v>5049</v>
      </c>
      <c r="L24" s="52">
        <v>1013</v>
      </c>
      <c r="M24" s="5"/>
      <c r="N24" s="5"/>
      <c r="O24" s="5"/>
      <c r="P24" s="5"/>
      <c r="Q24" s="5"/>
      <c r="R24" s="5"/>
      <c r="S24" s="5"/>
      <c r="T24" s="5"/>
    </row>
    <row r="25" spans="1:20" customFormat="1" x14ac:dyDescent="0.25">
      <c r="A25" s="50" t="s">
        <v>117</v>
      </c>
      <c r="B25" s="51" t="s">
        <v>36</v>
      </c>
      <c r="C25" s="51" t="s">
        <v>324</v>
      </c>
      <c r="D25" s="51" t="s">
        <v>2</v>
      </c>
      <c r="E25" s="52">
        <v>58</v>
      </c>
      <c r="F25" s="52">
        <v>43</v>
      </c>
      <c r="G25" s="52">
        <v>2</v>
      </c>
      <c r="H25" s="52">
        <v>33</v>
      </c>
      <c r="I25" s="52">
        <v>36</v>
      </c>
      <c r="J25" s="52">
        <v>44</v>
      </c>
      <c r="K25" s="52">
        <v>5577</v>
      </c>
      <c r="L25" s="52">
        <v>1188</v>
      </c>
      <c r="M25" s="5"/>
      <c r="N25" s="5"/>
      <c r="O25" s="5"/>
      <c r="P25" s="5"/>
      <c r="Q25" s="5"/>
      <c r="R25" s="5"/>
      <c r="S25" s="5"/>
      <c r="T25" s="5"/>
    </row>
    <row r="26" spans="1:20" customFormat="1" x14ac:dyDescent="0.25">
      <c r="A26" s="47" t="s">
        <v>293</v>
      </c>
      <c r="B26" s="48" t="s">
        <v>33</v>
      </c>
      <c r="C26" s="48" t="s">
        <v>324</v>
      </c>
      <c r="D26" s="48" t="s">
        <v>2</v>
      </c>
      <c r="E26" s="49">
        <v>58</v>
      </c>
      <c r="F26" s="49">
        <v>43</v>
      </c>
      <c r="G26" s="49">
        <v>51</v>
      </c>
      <c r="H26" s="49">
        <v>55</v>
      </c>
      <c r="I26" s="49">
        <v>33</v>
      </c>
      <c r="J26" s="49">
        <v>43</v>
      </c>
      <c r="K26" s="49">
        <v>6947</v>
      </c>
      <c r="L26" s="49">
        <v>1152</v>
      </c>
      <c r="M26" s="5"/>
      <c r="N26" s="5"/>
      <c r="O26" s="5"/>
      <c r="P26" s="5"/>
      <c r="Q26" s="5"/>
      <c r="R26" s="5"/>
      <c r="S26" s="5"/>
      <c r="T26" s="5"/>
    </row>
    <row r="27" spans="1:20" customFormat="1" x14ac:dyDescent="0.25">
      <c r="A27" s="47" t="s">
        <v>155</v>
      </c>
      <c r="B27" s="48" t="s">
        <v>42</v>
      </c>
      <c r="C27" s="48" t="s">
        <v>324</v>
      </c>
      <c r="D27" s="48" t="s">
        <v>2</v>
      </c>
      <c r="E27" s="49">
        <v>58</v>
      </c>
      <c r="F27" s="49">
        <v>42</v>
      </c>
      <c r="G27" s="49">
        <v>18</v>
      </c>
      <c r="H27" s="49">
        <v>31</v>
      </c>
      <c r="I27" s="49">
        <v>40</v>
      </c>
      <c r="J27" s="49">
        <v>25</v>
      </c>
      <c r="K27" s="49">
        <v>6355</v>
      </c>
      <c r="L27" s="49">
        <v>992</v>
      </c>
      <c r="N27" s="33"/>
      <c r="O27" s="33"/>
      <c r="P27" s="33"/>
      <c r="Q27" s="33"/>
      <c r="R27" s="33"/>
      <c r="S27" s="33"/>
      <c r="T27" s="33"/>
    </row>
    <row r="28" spans="1:20" customFormat="1" x14ac:dyDescent="0.25">
      <c r="A28" s="47" t="s">
        <v>54</v>
      </c>
      <c r="B28" s="48" t="s">
        <v>42</v>
      </c>
      <c r="C28" s="48" t="s">
        <v>324</v>
      </c>
      <c r="D28" s="48" t="s">
        <v>2</v>
      </c>
      <c r="E28" s="49">
        <v>59</v>
      </c>
      <c r="F28" s="49">
        <v>41</v>
      </c>
      <c r="G28" s="49">
        <v>27</v>
      </c>
      <c r="H28" s="49">
        <v>76</v>
      </c>
      <c r="I28" s="49">
        <v>17</v>
      </c>
      <c r="J28" s="49">
        <v>30</v>
      </c>
      <c r="K28" s="49">
        <v>15</v>
      </c>
      <c r="L28" s="49">
        <v>977</v>
      </c>
      <c r="N28" s="33"/>
      <c r="O28" s="33"/>
      <c r="P28" s="33"/>
      <c r="Q28" s="33"/>
      <c r="R28" s="33"/>
      <c r="S28" s="33"/>
      <c r="T28" s="33"/>
    </row>
    <row r="29" spans="1:20" customFormat="1" x14ac:dyDescent="0.25">
      <c r="A29" s="47" t="s">
        <v>37</v>
      </c>
      <c r="B29" s="48" t="s">
        <v>38</v>
      </c>
      <c r="C29" s="48" t="s">
        <v>324</v>
      </c>
      <c r="D29" s="48" t="s">
        <v>2</v>
      </c>
      <c r="E29" s="49">
        <v>59</v>
      </c>
      <c r="F29" s="49">
        <v>40</v>
      </c>
      <c r="G29" s="49">
        <v>36</v>
      </c>
      <c r="H29" s="49">
        <v>26</v>
      </c>
      <c r="I29" s="49">
        <v>20</v>
      </c>
      <c r="J29" s="49">
        <v>45</v>
      </c>
      <c r="K29" s="49">
        <v>6286</v>
      </c>
      <c r="L29" s="49">
        <v>1156</v>
      </c>
      <c r="N29" s="33"/>
      <c r="O29" s="33"/>
      <c r="P29" s="33"/>
      <c r="Q29" s="33"/>
      <c r="R29" s="33"/>
      <c r="S29" s="33"/>
      <c r="T29" s="33"/>
    </row>
    <row r="30" spans="1:20" customFormat="1" x14ac:dyDescent="0.25">
      <c r="A30" s="50" t="s">
        <v>45</v>
      </c>
      <c r="B30" s="51" t="s">
        <v>31</v>
      </c>
      <c r="C30" s="51" t="s">
        <v>324</v>
      </c>
      <c r="D30" s="51" t="s">
        <v>2</v>
      </c>
      <c r="E30" s="52">
        <v>60</v>
      </c>
      <c r="F30" s="52">
        <v>40</v>
      </c>
      <c r="G30" s="52">
        <v>14</v>
      </c>
      <c r="H30" s="52">
        <v>36</v>
      </c>
      <c r="I30" s="52">
        <v>29</v>
      </c>
      <c r="J30" s="52">
        <v>34</v>
      </c>
      <c r="K30" s="52">
        <v>4093</v>
      </c>
      <c r="L30" s="52">
        <v>1126</v>
      </c>
      <c r="M30" s="5"/>
      <c r="N30" s="5"/>
      <c r="O30" s="5"/>
      <c r="P30" s="5"/>
      <c r="Q30" s="5"/>
      <c r="R30" s="5"/>
      <c r="S30" s="5"/>
      <c r="T30" s="5"/>
    </row>
    <row r="31" spans="1:20" customFormat="1" x14ac:dyDescent="0.25">
      <c r="A31" s="47" t="s">
        <v>89</v>
      </c>
      <c r="B31" s="48" t="s">
        <v>42</v>
      </c>
      <c r="C31" s="48" t="s">
        <v>324</v>
      </c>
      <c r="D31" s="48" t="s">
        <v>2</v>
      </c>
      <c r="E31" s="49">
        <v>58</v>
      </c>
      <c r="F31" s="49">
        <v>40</v>
      </c>
      <c r="G31" s="49">
        <v>8</v>
      </c>
      <c r="H31" s="49">
        <v>35</v>
      </c>
      <c r="I31" s="49">
        <v>25</v>
      </c>
      <c r="J31" s="49">
        <v>38</v>
      </c>
      <c r="K31" s="49">
        <v>47</v>
      </c>
      <c r="L31" s="49">
        <v>1133</v>
      </c>
      <c r="N31" s="33"/>
      <c r="O31" s="33"/>
      <c r="P31" s="33"/>
      <c r="Q31" s="33"/>
      <c r="R31" s="33"/>
      <c r="S31" s="33"/>
      <c r="T31" s="33"/>
    </row>
    <row r="32" spans="1:20" customFormat="1" x14ac:dyDescent="0.25">
      <c r="A32" s="47" t="s">
        <v>332</v>
      </c>
      <c r="B32" s="48" t="s">
        <v>31</v>
      </c>
      <c r="C32" s="48" t="s">
        <v>324</v>
      </c>
      <c r="D32" s="48" t="s">
        <v>2</v>
      </c>
      <c r="E32" s="49">
        <v>59</v>
      </c>
      <c r="F32" s="49">
        <v>39</v>
      </c>
      <c r="G32" s="49">
        <v>18</v>
      </c>
      <c r="H32" s="49">
        <v>40</v>
      </c>
      <c r="I32" s="49">
        <v>29</v>
      </c>
      <c r="J32" s="49">
        <v>44</v>
      </c>
      <c r="K32" s="49">
        <v>1981</v>
      </c>
      <c r="L32" s="49">
        <v>965</v>
      </c>
      <c r="N32" s="33"/>
      <c r="O32" s="33"/>
      <c r="P32" s="33"/>
      <c r="Q32" s="33"/>
      <c r="R32" s="33"/>
      <c r="S32" s="33"/>
      <c r="T32" s="33"/>
    </row>
    <row r="33" spans="1:20" customFormat="1" x14ac:dyDescent="0.25">
      <c r="A33" s="50" t="s">
        <v>41</v>
      </c>
      <c r="B33" s="51" t="s">
        <v>33</v>
      </c>
      <c r="C33" s="51" t="s">
        <v>324</v>
      </c>
      <c r="D33" s="51" t="s">
        <v>2</v>
      </c>
      <c r="E33" s="52">
        <v>57</v>
      </c>
      <c r="F33" s="52">
        <v>37</v>
      </c>
      <c r="G33" s="52">
        <v>8</v>
      </c>
      <c r="H33" s="52">
        <v>46</v>
      </c>
      <c r="I33" s="52">
        <v>33</v>
      </c>
      <c r="J33" s="52">
        <v>32</v>
      </c>
      <c r="K33" s="52">
        <v>942</v>
      </c>
      <c r="L33" s="52">
        <v>1013</v>
      </c>
      <c r="M33" s="5"/>
      <c r="N33" s="5"/>
      <c r="O33" s="5"/>
      <c r="P33" s="5"/>
      <c r="Q33" s="5"/>
      <c r="R33" s="5"/>
      <c r="S33" s="5"/>
      <c r="T33" s="5"/>
    </row>
    <row r="34" spans="1:20" customFormat="1" x14ac:dyDescent="0.25">
      <c r="A34" s="47" t="s">
        <v>47</v>
      </c>
      <c r="B34" s="48" t="s">
        <v>36</v>
      </c>
      <c r="C34" s="48" t="s">
        <v>324</v>
      </c>
      <c r="D34" s="48" t="s">
        <v>2</v>
      </c>
      <c r="E34" s="49">
        <v>59</v>
      </c>
      <c r="F34" s="49">
        <v>37</v>
      </c>
      <c r="G34" s="49">
        <v>18</v>
      </c>
      <c r="H34" s="49">
        <v>45</v>
      </c>
      <c r="I34" s="49">
        <v>33</v>
      </c>
      <c r="J34" s="49">
        <v>29</v>
      </c>
      <c r="K34" s="49">
        <v>3508</v>
      </c>
      <c r="L34" s="49">
        <v>1148</v>
      </c>
      <c r="N34" s="33"/>
      <c r="O34" s="33"/>
      <c r="P34" s="33"/>
      <c r="Q34" s="33"/>
      <c r="R34" s="33"/>
      <c r="S34" s="33"/>
      <c r="T34" s="33"/>
    </row>
    <row r="35" spans="1:20" customFormat="1" x14ac:dyDescent="0.25">
      <c r="A35" s="47" t="s">
        <v>136</v>
      </c>
      <c r="B35" s="48" t="s">
        <v>33</v>
      </c>
      <c r="C35" s="48" t="s">
        <v>324</v>
      </c>
      <c r="D35" s="48" t="s">
        <v>2</v>
      </c>
      <c r="E35" s="49">
        <v>54</v>
      </c>
      <c r="F35" s="49">
        <v>36</v>
      </c>
      <c r="G35" s="49">
        <v>48</v>
      </c>
      <c r="H35" s="49">
        <v>64</v>
      </c>
      <c r="I35" s="49">
        <v>23</v>
      </c>
      <c r="J35" s="49">
        <v>24</v>
      </c>
      <c r="K35" s="49">
        <v>3140</v>
      </c>
      <c r="L35" s="49">
        <v>1009</v>
      </c>
      <c r="N35" s="33"/>
      <c r="O35" s="33"/>
      <c r="P35" s="33"/>
      <c r="Q35" s="33"/>
      <c r="R35" s="33"/>
      <c r="S35" s="33"/>
      <c r="T35" s="33"/>
    </row>
    <row r="36" spans="1:20" customFormat="1" x14ac:dyDescent="0.25">
      <c r="A36" s="47" t="s">
        <v>333</v>
      </c>
      <c r="B36" s="48" t="s">
        <v>36</v>
      </c>
      <c r="C36" s="48" t="s">
        <v>324</v>
      </c>
      <c r="D36" s="48" t="s">
        <v>2</v>
      </c>
      <c r="E36" s="49">
        <v>55</v>
      </c>
      <c r="F36" s="49">
        <v>35</v>
      </c>
      <c r="G36" s="49">
        <v>26</v>
      </c>
      <c r="H36" s="49">
        <v>26</v>
      </c>
      <c r="I36" s="49">
        <v>25</v>
      </c>
      <c r="J36" s="49">
        <v>24</v>
      </c>
      <c r="K36" s="49">
        <v>15</v>
      </c>
      <c r="L36" s="49">
        <v>766</v>
      </c>
      <c r="M36" s="5"/>
      <c r="N36" s="5"/>
      <c r="O36" s="5"/>
      <c r="P36" s="5"/>
      <c r="Q36" s="5"/>
      <c r="R36" s="5"/>
      <c r="S36" s="5"/>
      <c r="T36" s="5"/>
    </row>
    <row r="37" spans="1:20" customFormat="1" x14ac:dyDescent="0.25">
      <c r="A37" s="50" t="s">
        <v>52</v>
      </c>
      <c r="B37" s="51" t="s">
        <v>42</v>
      </c>
      <c r="C37" s="51" t="s">
        <v>324</v>
      </c>
      <c r="D37" s="51" t="s">
        <v>2</v>
      </c>
      <c r="E37" s="52">
        <v>59</v>
      </c>
      <c r="F37" s="52">
        <v>35</v>
      </c>
      <c r="G37" s="52">
        <v>18</v>
      </c>
      <c r="H37" s="52">
        <v>37</v>
      </c>
      <c r="I37" s="52">
        <v>25</v>
      </c>
      <c r="J37" s="52">
        <v>28</v>
      </c>
      <c r="K37" s="52">
        <v>3556</v>
      </c>
      <c r="L37" s="52">
        <v>1012</v>
      </c>
      <c r="N37" s="33"/>
      <c r="O37" s="33"/>
      <c r="P37" s="33"/>
      <c r="Q37" s="33"/>
      <c r="R37" s="33"/>
      <c r="S37" s="33"/>
      <c r="T37" s="33"/>
    </row>
    <row r="38" spans="1:20" customFormat="1" x14ac:dyDescent="0.25">
      <c r="A38" s="47" t="s">
        <v>48</v>
      </c>
      <c r="B38" s="48" t="s">
        <v>33</v>
      </c>
      <c r="C38" s="48" t="s">
        <v>324</v>
      </c>
      <c r="D38" s="48" t="s">
        <v>2</v>
      </c>
      <c r="E38" s="49">
        <v>36</v>
      </c>
      <c r="F38" s="49">
        <v>35</v>
      </c>
      <c r="G38" s="49">
        <v>30</v>
      </c>
      <c r="H38" s="49">
        <v>51</v>
      </c>
      <c r="I38" s="49">
        <v>35</v>
      </c>
      <c r="J38" s="49">
        <v>22</v>
      </c>
      <c r="K38" s="49">
        <v>2395</v>
      </c>
      <c r="L38" s="49">
        <v>758</v>
      </c>
      <c r="M38" s="5"/>
      <c r="N38" s="5"/>
      <c r="O38" s="5"/>
      <c r="P38" s="5"/>
      <c r="Q38" s="5"/>
      <c r="R38" s="5"/>
      <c r="S38" s="5"/>
      <c r="T38" s="5"/>
    </row>
    <row r="39" spans="1:20" customFormat="1" x14ac:dyDescent="0.25">
      <c r="A39" s="47" t="s">
        <v>128</v>
      </c>
      <c r="B39" s="48" t="s">
        <v>38</v>
      </c>
      <c r="C39" s="48" t="s">
        <v>324</v>
      </c>
      <c r="D39" s="48" t="s">
        <v>2</v>
      </c>
      <c r="E39" s="49">
        <v>51</v>
      </c>
      <c r="F39" s="49">
        <v>31</v>
      </c>
      <c r="G39" s="49">
        <v>4</v>
      </c>
      <c r="H39" s="49">
        <v>58</v>
      </c>
      <c r="I39" s="49">
        <v>40</v>
      </c>
      <c r="J39" s="49">
        <v>36</v>
      </c>
      <c r="K39" s="49">
        <v>2999</v>
      </c>
      <c r="L39" s="49">
        <v>904</v>
      </c>
      <c r="M39" s="5"/>
      <c r="N39" s="5"/>
      <c r="O39" s="5"/>
      <c r="P39" s="5"/>
      <c r="Q39" s="5"/>
      <c r="R39" s="5"/>
      <c r="S39" s="5"/>
      <c r="T39" s="5"/>
    </row>
    <row r="40" spans="1:20" customFormat="1" x14ac:dyDescent="0.25">
      <c r="A40" s="47" t="s">
        <v>40</v>
      </c>
      <c r="B40" s="48" t="s">
        <v>38</v>
      </c>
      <c r="C40" s="48" t="s">
        <v>324</v>
      </c>
      <c r="D40" s="48" t="s">
        <v>2</v>
      </c>
      <c r="E40" s="49">
        <v>46</v>
      </c>
      <c r="F40" s="49">
        <v>31</v>
      </c>
      <c r="G40" s="49">
        <v>20</v>
      </c>
      <c r="H40" s="49">
        <v>37</v>
      </c>
      <c r="I40" s="49">
        <v>28</v>
      </c>
      <c r="J40" s="49">
        <v>35</v>
      </c>
      <c r="K40" s="49">
        <v>4759</v>
      </c>
      <c r="L40" s="49">
        <v>812</v>
      </c>
      <c r="M40" s="5"/>
      <c r="N40" s="5"/>
      <c r="O40" s="5"/>
      <c r="P40" s="5"/>
      <c r="Q40" s="5"/>
      <c r="R40" s="5"/>
      <c r="S40" s="5"/>
      <c r="T40" s="5"/>
    </row>
    <row r="41" spans="1:20" customFormat="1" x14ac:dyDescent="0.25">
      <c r="A41" s="50" t="s">
        <v>290</v>
      </c>
      <c r="B41" s="51" t="s">
        <v>42</v>
      </c>
      <c r="C41" s="51" t="s">
        <v>324</v>
      </c>
      <c r="D41" s="51" t="s">
        <v>2</v>
      </c>
      <c r="E41" s="52">
        <v>58</v>
      </c>
      <c r="F41" s="52">
        <v>31</v>
      </c>
      <c r="G41" s="52">
        <v>38</v>
      </c>
      <c r="H41" s="52">
        <v>33</v>
      </c>
      <c r="I41" s="52">
        <v>40</v>
      </c>
      <c r="J41" s="52">
        <v>33</v>
      </c>
      <c r="K41" s="52">
        <v>7378</v>
      </c>
      <c r="L41" s="52">
        <v>1077</v>
      </c>
      <c r="M41" s="5"/>
      <c r="N41" s="5"/>
      <c r="O41" s="5"/>
      <c r="P41" s="5"/>
      <c r="Q41" s="5"/>
      <c r="R41" s="5"/>
      <c r="S41" s="5"/>
      <c r="T41" s="5"/>
    </row>
    <row r="42" spans="1:20" customFormat="1" x14ac:dyDescent="0.25">
      <c r="A42" s="47" t="s">
        <v>119</v>
      </c>
      <c r="B42" s="48" t="s">
        <v>42</v>
      </c>
      <c r="C42" s="48" t="s">
        <v>324</v>
      </c>
      <c r="D42" s="48" t="s">
        <v>2</v>
      </c>
      <c r="E42" s="49">
        <v>52</v>
      </c>
      <c r="F42" s="49">
        <v>31</v>
      </c>
      <c r="G42" s="49">
        <v>14</v>
      </c>
      <c r="H42" s="49">
        <v>13</v>
      </c>
      <c r="I42" s="49">
        <v>28</v>
      </c>
      <c r="J42" s="49">
        <v>26</v>
      </c>
      <c r="K42" s="49">
        <v>347</v>
      </c>
      <c r="L42" s="49">
        <v>890</v>
      </c>
      <c r="N42" s="33"/>
      <c r="O42" s="33"/>
      <c r="P42" s="33"/>
      <c r="Q42" s="33"/>
      <c r="R42" s="33"/>
      <c r="S42" s="33"/>
      <c r="T42" s="33"/>
    </row>
    <row r="43" spans="1:20" customFormat="1" x14ac:dyDescent="0.25">
      <c r="A43" s="50" t="s">
        <v>286</v>
      </c>
      <c r="B43" s="51" t="s">
        <v>33</v>
      </c>
      <c r="C43" s="51" t="s">
        <v>324</v>
      </c>
      <c r="D43" s="51" t="s">
        <v>2</v>
      </c>
      <c r="E43" s="52">
        <v>41</v>
      </c>
      <c r="F43" s="52">
        <v>30</v>
      </c>
      <c r="G43" s="52">
        <v>8</v>
      </c>
      <c r="H43" s="52">
        <v>22</v>
      </c>
      <c r="I43" s="52">
        <v>16</v>
      </c>
      <c r="J43" s="52">
        <v>14</v>
      </c>
      <c r="K43" s="52">
        <v>3595</v>
      </c>
      <c r="L43" s="52">
        <v>774</v>
      </c>
      <c r="N43" s="33"/>
      <c r="O43" s="33"/>
      <c r="P43" s="33"/>
      <c r="Q43" s="33"/>
      <c r="R43" s="33"/>
      <c r="S43" s="33"/>
      <c r="T43" s="33"/>
    </row>
    <row r="44" spans="1:20" customFormat="1" x14ac:dyDescent="0.25">
      <c r="A44" s="50" t="s">
        <v>220</v>
      </c>
      <c r="B44" s="51" t="s">
        <v>42</v>
      </c>
      <c r="C44" s="51" t="s">
        <v>324</v>
      </c>
      <c r="D44" s="51" t="s">
        <v>2</v>
      </c>
      <c r="E44" s="52">
        <v>53</v>
      </c>
      <c r="F44" s="52">
        <v>29</v>
      </c>
      <c r="G44" s="52">
        <v>16</v>
      </c>
      <c r="H44" s="52">
        <v>45</v>
      </c>
      <c r="I44" s="52">
        <v>22</v>
      </c>
      <c r="J44" s="52">
        <v>42</v>
      </c>
      <c r="K44" s="52">
        <v>168</v>
      </c>
      <c r="L44" s="52">
        <v>915</v>
      </c>
      <c r="M44" s="5"/>
      <c r="N44" s="5"/>
      <c r="O44" s="5"/>
      <c r="P44" s="5"/>
      <c r="Q44" s="5"/>
      <c r="R44" s="5"/>
      <c r="S44" s="5"/>
      <c r="T44" s="5"/>
    </row>
    <row r="45" spans="1:20" customFormat="1" x14ac:dyDescent="0.25">
      <c r="A45" s="47" t="s">
        <v>363</v>
      </c>
      <c r="B45" s="48" t="s">
        <v>31</v>
      </c>
      <c r="C45" s="48" t="s">
        <v>324</v>
      </c>
      <c r="D45" s="48" t="s">
        <v>2</v>
      </c>
      <c r="E45" s="49">
        <v>59</v>
      </c>
      <c r="F45" s="49">
        <v>28</v>
      </c>
      <c r="G45" s="49">
        <v>29</v>
      </c>
      <c r="H45" s="49">
        <v>92</v>
      </c>
      <c r="I45" s="49">
        <v>27</v>
      </c>
      <c r="J45" s="49">
        <v>24</v>
      </c>
      <c r="K45" s="49">
        <v>216</v>
      </c>
      <c r="L45" s="49">
        <v>947</v>
      </c>
      <c r="N45" s="33"/>
      <c r="O45" s="33"/>
      <c r="P45" s="33"/>
      <c r="Q45" s="33"/>
      <c r="R45" s="33"/>
      <c r="S45" s="33"/>
      <c r="T45" s="33"/>
    </row>
    <row r="46" spans="1:20" customFormat="1" x14ac:dyDescent="0.25">
      <c r="A46" s="47" t="s">
        <v>299</v>
      </c>
      <c r="B46" s="48" t="s">
        <v>36</v>
      </c>
      <c r="C46" s="48" t="s">
        <v>324</v>
      </c>
      <c r="D46" s="48" t="s">
        <v>2</v>
      </c>
      <c r="E46" s="49">
        <v>59</v>
      </c>
      <c r="F46" s="49">
        <v>28</v>
      </c>
      <c r="G46" s="49">
        <v>18</v>
      </c>
      <c r="H46" s="49">
        <v>72</v>
      </c>
      <c r="I46" s="49">
        <v>43</v>
      </c>
      <c r="J46" s="49">
        <v>16</v>
      </c>
      <c r="K46" s="49">
        <v>4840</v>
      </c>
      <c r="L46" s="49">
        <v>971</v>
      </c>
      <c r="M46" s="5"/>
      <c r="N46" s="5"/>
      <c r="O46" s="5"/>
      <c r="P46" s="5"/>
      <c r="Q46" s="5"/>
      <c r="R46" s="5"/>
      <c r="S46" s="5"/>
      <c r="T46" s="5"/>
    </row>
    <row r="47" spans="1:20" customFormat="1" x14ac:dyDescent="0.25">
      <c r="A47" s="50" t="s">
        <v>337</v>
      </c>
      <c r="B47" s="51" t="s">
        <v>31</v>
      </c>
      <c r="C47" s="51" t="s">
        <v>324</v>
      </c>
      <c r="D47" s="51" t="s">
        <v>2</v>
      </c>
      <c r="E47" s="52">
        <v>57</v>
      </c>
      <c r="F47" s="52">
        <v>27</v>
      </c>
      <c r="G47" s="52">
        <v>39</v>
      </c>
      <c r="H47" s="52">
        <v>60</v>
      </c>
      <c r="I47" s="52">
        <v>12</v>
      </c>
      <c r="J47" s="52">
        <v>24</v>
      </c>
      <c r="K47" s="52">
        <v>387</v>
      </c>
      <c r="L47" s="52">
        <v>762</v>
      </c>
      <c r="M47" s="5"/>
      <c r="N47" s="5"/>
      <c r="O47" s="5"/>
      <c r="P47" s="5"/>
      <c r="Q47" s="5"/>
      <c r="R47" s="5"/>
      <c r="S47" s="5"/>
      <c r="T47" s="5"/>
    </row>
    <row r="48" spans="1:20" customFormat="1" x14ac:dyDescent="0.25">
      <c r="A48" s="50" t="s">
        <v>225</v>
      </c>
      <c r="B48" s="51" t="s">
        <v>33</v>
      </c>
      <c r="C48" s="51" t="s">
        <v>324</v>
      </c>
      <c r="D48" s="51" t="s">
        <v>2</v>
      </c>
      <c r="E48" s="52">
        <v>54</v>
      </c>
      <c r="F48" s="52">
        <v>27</v>
      </c>
      <c r="G48" s="52">
        <v>12</v>
      </c>
      <c r="H48" s="52">
        <v>34</v>
      </c>
      <c r="I48" s="52">
        <v>30</v>
      </c>
      <c r="J48" s="52">
        <v>41</v>
      </c>
      <c r="K48" s="52">
        <v>7223</v>
      </c>
      <c r="L48" s="52">
        <v>921</v>
      </c>
      <c r="N48" s="33"/>
      <c r="O48" s="33"/>
      <c r="P48" s="33"/>
      <c r="Q48" s="33"/>
      <c r="R48" s="33"/>
      <c r="S48" s="33"/>
      <c r="T48" s="33"/>
    </row>
    <row r="49" spans="1:20" customFormat="1" x14ac:dyDescent="0.25">
      <c r="A49" s="47" t="s">
        <v>236</v>
      </c>
      <c r="B49" s="48" t="s">
        <v>31</v>
      </c>
      <c r="C49" s="48" t="s">
        <v>324</v>
      </c>
      <c r="D49" s="48" t="s">
        <v>2</v>
      </c>
      <c r="E49" s="49">
        <v>58</v>
      </c>
      <c r="F49" s="49">
        <v>24</v>
      </c>
      <c r="G49" s="49">
        <v>6</v>
      </c>
      <c r="H49" s="49">
        <v>49</v>
      </c>
      <c r="I49" s="49">
        <v>24</v>
      </c>
      <c r="J49" s="49">
        <v>40</v>
      </c>
      <c r="K49" s="49">
        <v>36</v>
      </c>
      <c r="L49" s="49">
        <v>903</v>
      </c>
      <c r="M49" s="5"/>
      <c r="N49" s="5"/>
      <c r="O49" s="5"/>
      <c r="P49" s="5"/>
      <c r="Q49" s="5"/>
      <c r="R49" s="5"/>
      <c r="S49" s="5"/>
      <c r="T49" s="5"/>
    </row>
    <row r="50" spans="1:20" customFormat="1" x14ac:dyDescent="0.25">
      <c r="A50" s="50" t="s">
        <v>34</v>
      </c>
      <c r="B50" s="51" t="s">
        <v>31</v>
      </c>
      <c r="C50" s="51" t="s">
        <v>324</v>
      </c>
      <c r="D50" s="51" t="s">
        <v>2</v>
      </c>
      <c r="E50" s="52">
        <v>58</v>
      </c>
      <c r="F50" s="52">
        <v>24</v>
      </c>
      <c r="G50" s="52">
        <v>10</v>
      </c>
      <c r="H50" s="52">
        <v>11</v>
      </c>
      <c r="I50" s="52">
        <v>21</v>
      </c>
      <c r="J50" s="52">
        <v>11</v>
      </c>
      <c r="K50" s="52">
        <v>97</v>
      </c>
      <c r="L50" s="52">
        <v>774</v>
      </c>
      <c r="M50" s="5"/>
      <c r="N50" s="5"/>
      <c r="O50" s="5"/>
      <c r="P50" s="5"/>
      <c r="Q50" s="5"/>
      <c r="R50" s="5"/>
      <c r="S50" s="5"/>
      <c r="T50" s="5"/>
    </row>
    <row r="51" spans="1:20" customFormat="1" x14ac:dyDescent="0.25">
      <c r="A51" s="50" t="s">
        <v>242</v>
      </c>
      <c r="B51" s="51" t="s">
        <v>31</v>
      </c>
      <c r="C51" s="51" t="s">
        <v>324</v>
      </c>
      <c r="D51" s="51" t="s">
        <v>2</v>
      </c>
      <c r="E51" s="52">
        <v>45</v>
      </c>
      <c r="F51" s="52">
        <v>23</v>
      </c>
      <c r="G51" s="52">
        <v>8</v>
      </c>
      <c r="H51" s="52">
        <v>24</v>
      </c>
      <c r="I51" s="52">
        <v>37</v>
      </c>
      <c r="J51" s="52">
        <v>28</v>
      </c>
      <c r="K51" s="52">
        <v>1979</v>
      </c>
      <c r="L51" s="52">
        <v>833</v>
      </c>
      <c r="M51" s="5"/>
      <c r="N51" s="5"/>
      <c r="O51" s="5"/>
      <c r="P51" s="5"/>
      <c r="Q51" s="5"/>
      <c r="R51" s="5"/>
      <c r="S51" s="5"/>
      <c r="T51" s="5"/>
    </row>
    <row r="52" spans="1:20" customFormat="1" x14ac:dyDescent="0.25">
      <c r="A52" s="47" t="s">
        <v>367</v>
      </c>
      <c r="B52" s="48" t="s">
        <v>31</v>
      </c>
      <c r="C52" s="48" t="s">
        <v>324</v>
      </c>
      <c r="D52" s="48" t="s">
        <v>2</v>
      </c>
      <c r="E52" s="49">
        <v>45</v>
      </c>
      <c r="F52" s="49">
        <v>20</v>
      </c>
      <c r="G52" s="49">
        <v>16</v>
      </c>
      <c r="H52" s="49">
        <v>23</v>
      </c>
      <c r="I52" s="49">
        <v>46</v>
      </c>
      <c r="J52" s="49">
        <v>13</v>
      </c>
      <c r="K52" s="49">
        <v>5137</v>
      </c>
      <c r="L52" s="49">
        <v>765</v>
      </c>
      <c r="M52" s="5"/>
      <c r="N52" s="5"/>
      <c r="O52" s="5"/>
      <c r="P52" s="5"/>
      <c r="Q52" s="5"/>
      <c r="R52" s="5"/>
      <c r="S52" s="5"/>
      <c r="T52" s="5"/>
    </row>
    <row r="53" spans="1:20" customFormat="1" x14ac:dyDescent="0.25">
      <c r="A53" s="50" t="s">
        <v>372</v>
      </c>
      <c r="B53" s="51" t="s">
        <v>38</v>
      </c>
      <c r="C53" s="51" t="s">
        <v>324</v>
      </c>
      <c r="D53" s="51" t="s">
        <v>2</v>
      </c>
      <c r="E53" s="52">
        <v>50</v>
      </c>
      <c r="F53" s="52">
        <v>15</v>
      </c>
      <c r="G53" s="52">
        <v>24</v>
      </c>
      <c r="H53" s="52">
        <v>31</v>
      </c>
      <c r="I53" s="52">
        <v>15</v>
      </c>
      <c r="J53" s="52">
        <v>18</v>
      </c>
      <c r="K53" s="52">
        <v>26</v>
      </c>
      <c r="L53" s="52">
        <v>642</v>
      </c>
      <c r="N53" s="33"/>
      <c r="O53" s="33"/>
      <c r="P53" s="33"/>
      <c r="Q53" s="33"/>
      <c r="R53" s="33"/>
      <c r="S53" s="33"/>
      <c r="T53" s="33"/>
    </row>
    <row r="54" spans="1:20" customFormat="1" x14ac:dyDescent="0.25">
      <c r="A54" s="47" t="s">
        <v>355</v>
      </c>
      <c r="B54" s="48" t="s">
        <v>42</v>
      </c>
      <c r="C54" s="48" t="s">
        <v>324</v>
      </c>
      <c r="D54" s="48" t="s">
        <v>2</v>
      </c>
      <c r="E54" s="49">
        <v>43</v>
      </c>
      <c r="F54" s="49">
        <v>15</v>
      </c>
      <c r="G54" s="49">
        <v>19</v>
      </c>
      <c r="H54" s="49">
        <v>27</v>
      </c>
      <c r="I54" s="49">
        <v>19</v>
      </c>
      <c r="J54" s="49">
        <v>25</v>
      </c>
      <c r="K54" s="49">
        <v>1232</v>
      </c>
      <c r="L54" s="49">
        <v>563</v>
      </c>
      <c r="N54" s="33"/>
      <c r="O54" s="33"/>
      <c r="P54" s="33"/>
      <c r="Q54" s="33"/>
      <c r="R54" s="33"/>
      <c r="S54" s="33"/>
      <c r="T54" s="33"/>
    </row>
    <row r="55" spans="1:20" customFormat="1" x14ac:dyDescent="0.25">
      <c r="A55" s="50" t="s">
        <v>362</v>
      </c>
      <c r="B55" s="51" t="s">
        <v>36</v>
      </c>
      <c r="C55" s="51" t="s">
        <v>324</v>
      </c>
      <c r="D55" s="51" t="s">
        <v>2</v>
      </c>
      <c r="E55" s="52">
        <v>48</v>
      </c>
      <c r="F55" s="52">
        <v>14</v>
      </c>
      <c r="G55" s="52">
        <v>19</v>
      </c>
      <c r="H55" s="52">
        <v>80</v>
      </c>
      <c r="I55" s="52">
        <v>23</v>
      </c>
      <c r="J55" s="52">
        <v>10</v>
      </c>
      <c r="K55" s="52">
        <v>100</v>
      </c>
      <c r="L55" s="52">
        <v>574</v>
      </c>
      <c r="M55" s="5"/>
      <c r="N55" s="5"/>
      <c r="O55" s="5"/>
      <c r="P55" s="5"/>
      <c r="Q55" s="5"/>
      <c r="R55" s="5"/>
      <c r="S55" s="5"/>
      <c r="T55" s="5"/>
    </row>
    <row r="56" spans="1:20" customFormat="1" x14ac:dyDescent="0.25">
      <c r="A56" s="47" t="s">
        <v>305</v>
      </c>
      <c r="B56" s="48" t="s">
        <v>42</v>
      </c>
      <c r="C56" s="48" t="s">
        <v>324</v>
      </c>
      <c r="D56" s="48" t="s">
        <v>2</v>
      </c>
      <c r="E56" s="49">
        <v>45</v>
      </c>
      <c r="F56" s="49">
        <v>13</v>
      </c>
      <c r="G56" s="49">
        <v>8</v>
      </c>
      <c r="H56" s="49">
        <v>116</v>
      </c>
      <c r="I56" s="49">
        <v>26</v>
      </c>
      <c r="J56" s="49">
        <v>19</v>
      </c>
      <c r="K56" s="49">
        <v>2407</v>
      </c>
      <c r="L56" s="49">
        <v>621</v>
      </c>
      <c r="N56" s="33"/>
      <c r="O56" s="33"/>
      <c r="P56" s="33"/>
      <c r="Q56" s="33"/>
      <c r="R56" s="33"/>
      <c r="S56" s="33"/>
      <c r="T56" s="33"/>
    </row>
    <row r="57" spans="1:20" customFormat="1" x14ac:dyDescent="0.25">
      <c r="A57" s="50" t="s">
        <v>373</v>
      </c>
      <c r="B57" s="51" t="s">
        <v>36</v>
      </c>
      <c r="C57" s="51" t="s">
        <v>324</v>
      </c>
      <c r="D57" s="51" t="s">
        <v>2</v>
      </c>
      <c r="E57" s="52">
        <v>51</v>
      </c>
      <c r="F57" s="52">
        <v>9</v>
      </c>
      <c r="G57" s="52">
        <v>16</v>
      </c>
      <c r="H57" s="52">
        <v>92</v>
      </c>
      <c r="I57" s="52">
        <v>34</v>
      </c>
      <c r="J57" s="52">
        <v>12</v>
      </c>
      <c r="K57" s="52">
        <v>2993</v>
      </c>
      <c r="L57" s="52">
        <v>673</v>
      </c>
      <c r="M57" s="5"/>
      <c r="N57" s="5"/>
      <c r="O57" s="5"/>
      <c r="P57" s="5"/>
      <c r="Q57" s="5"/>
      <c r="R57" s="5"/>
      <c r="S57" s="5"/>
      <c r="T57" s="5"/>
    </row>
    <row r="58" spans="1:20" customFormat="1" x14ac:dyDescent="0.25">
      <c r="A58" s="47" t="s">
        <v>418</v>
      </c>
      <c r="B58" s="48" t="s">
        <v>31</v>
      </c>
      <c r="C58" s="48" t="s">
        <v>324</v>
      </c>
      <c r="D58" s="48" t="s">
        <v>2</v>
      </c>
      <c r="E58" s="49">
        <v>22</v>
      </c>
      <c r="F58" s="49">
        <v>8</v>
      </c>
      <c r="G58" s="49">
        <v>17</v>
      </c>
      <c r="H58" s="49">
        <v>46</v>
      </c>
      <c r="I58" s="49">
        <v>21</v>
      </c>
      <c r="J58" s="49">
        <v>7</v>
      </c>
      <c r="K58" s="49">
        <v>3189</v>
      </c>
      <c r="L58" s="49">
        <v>397</v>
      </c>
      <c r="N58" s="33"/>
      <c r="O58" s="33"/>
      <c r="P58" s="33"/>
      <c r="Q58" s="33"/>
      <c r="R58" s="33"/>
      <c r="S58" s="33"/>
      <c r="T58" s="33"/>
    </row>
    <row r="59" spans="1:20" customFormat="1" x14ac:dyDescent="0.25">
      <c r="A59" s="50" t="s">
        <v>310</v>
      </c>
      <c r="B59" s="51" t="s">
        <v>38</v>
      </c>
      <c r="C59" s="51" t="s">
        <v>324</v>
      </c>
      <c r="D59" s="51" t="s">
        <v>2</v>
      </c>
      <c r="E59" s="52">
        <v>44</v>
      </c>
      <c r="F59" s="52">
        <v>7</v>
      </c>
      <c r="G59" s="52">
        <v>13</v>
      </c>
      <c r="H59" s="52">
        <v>79</v>
      </c>
      <c r="I59" s="52">
        <v>15</v>
      </c>
      <c r="J59" s="52">
        <v>7</v>
      </c>
      <c r="K59" s="52">
        <v>1119</v>
      </c>
      <c r="L59" s="52">
        <v>406</v>
      </c>
      <c r="M59" s="5"/>
      <c r="N59" s="5"/>
      <c r="O59" s="5"/>
      <c r="P59" s="5"/>
      <c r="Q59" s="5"/>
      <c r="R59" s="5"/>
      <c r="S59" s="5"/>
      <c r="T59" s="5"/>
    </row>
    <row r="60" spans="1:20" customFormat="1" x14ac:dyDescent="0.25">
      <c r="A60" s="50" t="s">
        <v>401</v>
      </c>
      <c r="B60" s="51" t="s">
        <v>31</v>
      </c>
      <c r="C60" s="51" t="s">
        <v>324</v>
      </c>
      <c r="D60" s="51" t="s">
        <v>2</v>
      </c>
      <c r="E60" s="52">
        <v>24</v>
      </c>
      <c r="F60" s="52">
        <v>6</v>
      </c>
      <c r="G60" s="52">
        <v>8</v>
      </c>
      <c r="H60" s="52">
        <v>18</v>
      </c>
      <c r="I60" s="52">
        <v>6</v>
      </c>
      <c r="J60" s="52">
        <v>14</v>
      </c>
      <c r="K60" s="52">
        <v>0</v>
      </c>
      <c r="L60" s="52">
        <v>308</v>
      </c>
      <c r="M60" s="5"/>
      <c r="N60" s="5"/>
      <c r="O60" s="5"/>
      <c r="P60" s="5"/>
      <c r="Q60" s="5"/>
      <c r="R60" s="5"/>
      <c r="S60" s="5"/>
      <c r="T60" s="5"/>
    </row>
    <row r="61" spans="1:20" customFormat="1" x14ac:dyDescent="0.25">
      <c r="A61" s="50" t="s">
        <v>432</v>
      </c>
      <c r="B61" s="51" t="s">
        <v>31</v>
      </c>
      <c r="C61" s="51" t="s">
        <v>324</v>
      </c>
      <c r="D61" s="51" t="s">
        <v>2</v>
      </c>
      <c r="E61" s="52">
        <v>17</v>
      </c>
      <c r="F61" s="52">
        <v>6</v>
      </c>
      <c r="G61" s="52">
        <v>2</v>
      </c>
      <c r="H61" s="52">
        <v>13</v>
      </c>
      <c r="I61" s="52">
        <v>3</v>
      </c>
      <c r="J61" s="52">
        <v>6</v>
      </c>
      <c r="K61" s="52">
        <v>0</v>
      </c>
      <c r="L61" s="52">
        <v>207</v>
      </c>
      <c r="M61" s="5"/>
      <c r="N61" s="5"/>
      <c r="O61" s="5"/>
      <c r="P61" s="5"/>
      <c r="Q61" s="5"/>
      <c r="R61" s="5"/>
      <c r="S61" s="5"/>
      <c r="T61" s="5"/>
    </row>
    <row r="62" spans="1:20" customFormat="1" x14ac:dyDescent="0.25">
      <c r="A62" s="47" t="s">
        <v>232</v>
      </c>
      <c r="B62" s="48" t="s">
        <v>42</v>
      </c>
      <c r="C62" s="48" t="s">
        <v>324</v>
      </c>
      <c r="D62" s="48" t="s">
        <v>2</v>
      </c>
      <c r="E62" s="49">
        <v>41</v>
      </c>
      <c r="F62" s="49">
        <v>5</v>
      </c>
      <c r="G62" s="49">
        <v>4</v>
      </c>
      <c r="H62" s="49">
        <v>36</v>
      </c>
      <c r="I62" s="49">
        <v>12</v>
      </c>
      <c r="J62" s="49">
        <v>9</v>
      </c>
      <c r="K62" s="49">
        <v>1432</v>
      </c>
      <c r="L62" s="49">
        <v>429</v>
      </c>
      <c r="M62" s="5"/>
      <c r="N62" s="5"/>
      <c r="O62" s="5"/>
      <c r="P62" s="5"/>
      <c r="Q62" s="5"/>
      <c r="R62" s="5"/>
      <c r="S62" s="5"/>
      <c r="T62" s="5"/>
    </row>
    <row r="63" spans="1:20" customFormat="1" x14ac:dyDescent="0.25">
      <c r="A63" s="50" t="s">
        <v>416</v>
      </c>
      <c r="B63" s="51" t="s">
        <v>38</v>
      </c>
      <c r="C63" s="51" t="s">
        <v>324</v>
      </c>
      <c r="D63" s="51" t="s">
        <v>2</v>
      </c>
      <c r="E63" s="52">
        <v>18</v>
      </c>
      <c r="F63" s="52">
        <v>4</v>
      </c>
      <c r="G63" s="52">
        <v>2</v>
      </c>
      <c r="H63" s="52">
        <v>5</v>
      </c>
      <c r="I63" s="52">
        <v>6</v>
      </c>
      <c r="J63" s="52">
        <v>7</v>
      </c>
      <c r="K63" s="52">
        <v>241</v>
      </c>
      <c r="L63" s="52">
        <v>183</v>
      </c>
      <c r="N63" s="33"/>
      <c r="O63" s="33"/>
      <c r="P63" s="33"/>
      <c r="Q63" s="33"/>
      <c r="R63" s="33"/>
      <c r="S63" s="33"/>
      <c r="T63" s="33"/>
    </row>
    <row r="64" spans="1:20" customFormat="1" x14ac:dyDescent="0.25">
      <c r="A64" s="50" t="s">
        <v>434</v>
      </c>
      <c r="B64" s="51" t="s">
        <v>36</v>
      </c>
      <c r="C64" s="51" t="s">
        <v>324</v>
      </c>
      <c r="D64" s="51" t="s">
        <v>2</v>
      </c>
      <c r="E64" s="52">
        <v>15</v>
      </c>
      <c r="F64" s="52">
        <v>3</v>
      </c>
      <c r="G64" s="52">
        <v>6</v>
      </c>
      <c r="H64" s="52">
        <v>11</v>
      </c>
      <c r="I64" s="52">
        <v>12</v>
      </c>
      <c r="J64" s="52">
        <v>5</v>
      </c>
      <c r="K64" s="52">
        <v>21</v>
      </c>
      <c r="L64" s="52">
        <v>189</v>
      </c>
      <c r="N64" s="33"/>
      <c r="O64" s="33"/>
      <c r="P64" s="33"/>
      <c r="Q64" s="33"/>
      <c r="R64" s="33"/>
      <c r="S64" s="33"/>
      <c r="T64" s="33"/>
    </row>
    <row r="65" spans="1:20" customFormat="1" x14ac:dyDescent="0.25">
      <c r="A65" s="47" t="s">
        <v>383</v>
      </c>
      <c r="B65" s="48" t="s">
        <v>33</v>
      </c>
      <c r="C65" s="48" t="s">
        <v>324</v>
      </c>
      <c r="D65" s="48" t="s">
        <v>2</v>
      </c>
      <c r="E65" s="49">
        <v>30</v>
      </c>
      <c r="F65" s="49">
        <v>3</v>
      </c>
      <c r="G65" s="49">
        <v>12</v>
      </c>
      <c r="H65" s="49">
        <v>35</v>
      </c>
      <c r="I65" s="49">
        <v>11</v>
      </c>
      <c r="J65" s="49">
        <v>17</v>
      </c>
      <c r="K65" s="49">
        <v>1950</v>
      </c>
      <c r="L65" s="49">
        <v>344</v>
      </c>
      <c r="M65" s="5"/>
      <c r="N65" s="5"/>
      <c r="O65" s="5"/>
      <c r="P65" s="5"/>
      <c r="Q65" s="5"/>
      <c r="R65" s="5"/>
      <c r="S65" s="5"/>
      <c r="T65" s="5"/>
    </row>
    <row r="66" spans="1:20" customFormat="1" hidden="1" x14ac:dyDescent="0.25">
      <c r="A66" s="50" t="s">
        <v>69</v>
      </c>
      <c r="B66" s="51" t="s">
        <v>31</v>
      </c>
      <c r="C66" s="51" t="s">
        <v>324</v>
      </c>
      <c r="D66" s="51" t="s">
        <v>2</v>
      </c>
      <c r="E66" s="52">
        <v>6</v>
      </c>
      <c r="F66" s="52">
        <v>3</v>
      </c>
      <c r="G66" s="52">
        <v>2</v>
      </c>
      <c r="H66" s="52">
        <v>2</v>
      </c>
      <c r="I66" s="52">
        <v>2</v>
      </c>
      <c r="J66" s="52">
        <v>2</v>
      </c>
      <c r="K66" s="52">
        <v>700</v>
      </c>
      <c r="L66" s="52">
        <v>100</v>
      </c>
      <c r="M66" s="5"/>
      <c r="N66" s="5"/>
      <c r="O66" s="5"/>
      <c r="P66" s="5"/>
      <c r="Q66" s="5"/>
      <c r="R66" s="5"/>
      <c r="S66" s="5"/>
      <c r="T66" s="5"/>
    </row>
    <row r="67" spans="1:20" customFormat="1" hidden="1" x14ac:dyDescent="0.25">
      <c r="A67" s="50" t="s">
        <v>387</v>
      </c>
      <c r="B67" s="51" t="s">
        <v>31</v>
      </c>
      <c r="C67" s="51" t="s">
        <v>324</v>
      </c>
      <c r="D67" s="51" t="s">
        <v>2</v>
      </c>
      <c r="E67" s="52">
        <v>3</v>
      </c>
      <c r="F67" s="52">
        <v>1</v>
      </c>
      <c r="G67" s="52">
        <v>2</v>
      </c>
      <c r="H67" s="52">
        <v>1</v>
      </c>
      <c r="I67" s="52">
        <v>0</v>
      </c>
      <c r="J67" s="52">
        <v>0</v>
      </c>
      <c r="K67" s="52">
        <v>0</v>
      </c>
      <c r="L67" s="52">
        <v>32</v>
      </c>
      <c r="N67" s="33"/>
      <c r="O67" s="33"/>
      <c r="P67" s="33"/>
      <c r="Q67" s="33"/>
      <c r="R67" s="33"/>
      <c r="S67" s="33"/>
      <c r="T67" s="33"/>
    </row>
    <row r="68" spans="1:20" customFormat="1" hidden="1" x14ac:dyDescent="0.25">
      <c r="A68" s="47" t="s">
        <v>269</v>
      </c>
      <c r="B68" s="48" t="s">
        <v>31</v>
      </c>
      <c r="C68" s="48" t="s">
        <v>324</v>
      </c>
      <c r="D68" s="48" t="s">
        <v>2</v>
      </c>
      <c r="E68" s="49">
        <v>11</v>
      </c>
      <c r="F68" s="49">
        <v>1</v>
      </c>
      <c r="G68" s="49">
        <v>2</v>
      </c>
      <c r="H68" s="49">
        <v>5</v>
      </c>
      <c r="I68" s="49">
        <v>7</v>
      </c>
      <c r="J68" s="49">
        <v>7</v>
      </c>
      <c r="K68" s="49">
        <v>29</v>
      </c>
      <c r="L68" s="49">
        <v>137</v>
      </c>
      <c r="N68" s="33"/>
      <c r="O68" s="33"/>
      <c r="P68" s="33"/>
      <c r="Q68" s="33"/>
      <c r="R68" s="33"/>
      <c r="S68" s="33"/>
      <c r="T68" s="33"/>
    </row>
    <row r="69" spans="1:20" customFormat="1" hidden="1" x14ac:dyDescent="0.25">
      <c r="A69" s="47" t="s">
        <v>388</v>
      </c>
      <c r="B69" s="48" t="s">
        <v>36</v>
      </c>
      <c r="C69" s="48" t="s">
        <v>324</v>
      </c>
      <c r="D69" s="48" t="s">
        <v>2</v>
      </c>
      <c r="E69" s="49">
        <v>4</v>
      </c>
      <c r="F69" s="49">
        <v>1</v>
      </c>
      <c r="G69" s="49">
        <v>0</v>
      </c>
      <c r="H69" s="49">
        <v>1</v>
      </c>
      <c r="I69" s="49">
        <v>1</v>
      </c>
      <c r="J69" s="49">
        <v>2</v>
      </c>
      <c r="K69" s="49">
        <v>0</v>
      </c>
      <c r="L69" s="49">
        <v>33</v>
      </c>
      <c r="N69" s="33"/>
      <c r="O69" s="33"/>
      <c r="P69" s="33"/>
      <c r="Q69" s="33"/>
      <c r="R69" s="33"/>
      <c r="S69" s="33"/>
      <c r="T69" s="33"/>
    </row>
    <row r="70" spans="1:20" customFormat="1" hidden="1" x14ac:dyDescent="0.25">
      <c r="A70" s="47" t="s">
        <v>402</v>
      </c>
      <c r="B70" s="48" t="s">
        <v>36</v>
      </c>
      <c r="C70" s="48" t="s">
        <v>324</v>
      </c>
      <c r="D70" s="48" t="s">
        <v>2</v>
      </c>
      <c r="E70" s="49">
        <v>2</v>
      </c>
      <c r="F70" s="49">
        <v>0</v>
      </c>
      <c r="G70" s="49">
        <v>2</v>
      </c>
      <c r="H70" s="49">
        <v>1</v>
      </c>
      <c r="I70" s="49">
        <v>0</v>
      </c>
      <c r="J70" s="49">
        <v>0</v>
      </c>
      <c r="K70" s="49">
        <v>0</v>
      </c>
      <c r="L70" s="49">
        <v>13</v>
      </c>
      <c r="M70" s="5"/>
      <c r="N70" s="5"/>
      <c r="O70" s="5"/>
      <c r="P70" s="5"/>
      <c r="Q70" s="5"/>
      <c r="R70" s="5"/>
      <c r="S70" s="5"/>
      <c r="T70" s="5"/>
    </row>
    <row r="71" spans="1:20" customFormat="1" hidden="1" x14ac:dyDescent="0.25">
      <c r="A71" s="50" t="s">
        <v>396</v>
      </c>
      <c r="B71" s="51" t="s">
        <v>38</v>
      </c>
      <c r="C71" s="51" t="s">
        <v>324</v>
      </c>
      <c r="D71" s="51" t="s">
        <v>2</v>
      </c>
      <c r="E71" s="52">
        <v>13</v>
      </c>
      <c r="F71" s="52">
        <v>0</v>
      </c>
      <c r="G71" s="52">
        <v>10</v>
      </c>
      <c r="H71" s="52">
        <v>20</v>
      </c>
      <c r="I71" s="52">
        <v>4</v>
      </c>
      <c r="J71" s="52">
        <v>2</v>
      </c>
      <c r="K71" s="52">
        <v>19</v>
      </c>
      <c r="L71" s="52">
        <v>121</v>
      </c>
      <c r="N71" s="33"/>
      <c r="O71" s="33"/>
      <c r="P71" s="33"/>
      <c r="Q71" s="33"/>
      <c r="R71" s="33"/>
      <c r="S71" s="33"/>
      <c r="T71" s="33"/>
    </row>
    <row r="72" spans="1:20" customFormat="1" x14ac:dyDescent="0.25">
      <c r="A72" s="50" t="s">
        <v>228</v>
      </c>
      <c r="B72" s="51" t="s">
        <v>36</v>
      </c>
      <c r="C72" s="51" t="s">
        <v>324</v>
      </c>
      <c r="D72" s="51" t="s">
        <v>4</v>
      </c>
      <c r="E72" s="52">
        <v>59</v>
      </c>
      <c r="F72" s="52">
        <v>54</v>
      </c>
      <c r="G72" s="52">
        <v>20</v>
      </c>
      <c r="H72" s="52">
        <v>35</v>
      </c>
      <c r="I72" s="52">
        <v>75</v>
      </c>
      <c r="J72" s="52">
        <v>21</v>
      </c>
      <c r="K72" s="52">
        <v>4156</v>
      </c>
      <c r="L72" s="52">
        <v>1388</v>
      </c>
      <c r="N72" s="33"/>
      <c r="O72" s="33"/>
      <c r="P72" s="33"/>
      <c r="Q72" s="33"/>
      <c r="R72" s="33"/>
      <c r="S72" s="33"/>
      <c r="T72" s="33"/>
    </row>
    <row r="73" spans="1:20" customFormat="1" x14ac:dyDescent="0.25">
      <c r="A73" s="50" t="s">
        <v>107</v>
      </c>
      <c r="B73" s="51" t="s">
        <v>31</v>
      </c>
      <c r="C73" s="51" t="s">
        <v>324</v>
      </c>
      <c r="D73" s="51" t="s">
        <v>4</v>
      </c>
      <c r="E73" s="52">
        <v>59</v>
      </c>
      <c r="F73" s="52">
        <v>50</v>
      </c>
      <c r="G73" s="52">
        <v>34</v>
      </c>
      <c r="H73" s="52">
        <v>65</v>
      </c>
      <c r="I73" s="52">
        <v>84</v>
      </c>
      <c r="J73" s="52">
        <v>54</v>
      </c>
      <c r="K73" s="52">
        <v>5998</v>
      </c>
      <c r="L73" s="52">
        <v>1488</v>
      </c>
      <c r="M73" s="5"/>
      <c r="N73" s="5"/>
      <c r="O73" s="5"/>
      <c r="P73" s="5"/>
      <c r="Q73" s="5"/>
      <c r="R73" s="5"/>
      <c r="S73" s="5"/>
      <c r="T73" s="5"/>
    </row>
    <row r="74" spans="1:20" customFormat="1" x14ac:dyDescent="0.25">
      <c r="A74" s="50" t="s">
        <v>111</v>
      </c>
      <c r="B74" s="51" t="s">
        <v>33</v>
      </c>
      <c r="C74" s="51" t="s">
        <v>324</v>
      </c>
      <c r="D74" s="51" t="s">
        <v>4</v>
      </c>
      <c r="E74" s="52">
        <v>57</v>
      </c>
      <c r="F74" s="52">
        <v>45</v>
      </c>
      <c r="G74" s="52">
        <v>48</v>
      </c>
      <c r="H74" s="52">
        <v>83</v>
      </c>
      <c r="I74" s="52">
        <v>56</v>
      </c>
      <c r="J74" s="52">
        <v>32</v>
      </c>
      <c r="K74" s="52">
        <v>9260</v>
      </c>
      <c r="L74" s="52">
        <v>1371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50" t="s">
        <v>224</v>
      </c>
      <c r="B75" s="51" t="s">
        <v>38</v>
      </c>
      <c r="C75" s="51" t="s">
        <v>324</v>
      </c>
      <c r="D75" s="51" t="s">
        <v>4</v>
      </c>
      <c r="E75" s="52">
        <v>55</v>
      </c>
      <c r="F75" s="52">
        <v>45</v>
      </c>
      <c r="G75" s="52">
        <v>21</v>
      </c>
      <c r="H75" s="52">
        <v>40</v>
      </c>
      <c r="I75" s="52">
        <v>77</v>
      </c>
      <c r="J75" s="52">
        <v>15</v>
      </c>
      <c r="K75" s="52">
        <v>199</v>
      </c>
      <c r="L75" s="52">
        <v>1177</v>
      </c>
      <c r="N75" s="33"/>
      <c r="O75" s="33"/>
      <c r="P75" s="33"/>
      <c r="Q75" s="33"/>
      <c r="R75" s="33"/>
      <c r="S75" s="33"/>
      <c r="T75" s="33"/>
    </row>
    <row r="76" spans="1:20" customFormat="1" x14ac:dyDescent="0.25">
      <c r="A76" s="47" t="s">
        <v>103</v>
      </c>
      <c r="B76" s="48" t="s">
        <v>33</v>
      </c>
      <c r="C76" s="48" t="s">
        <v>324</v>
      </c>
      <c r="D76" s="48" t="s">
        <v>4</v>
      </c>
      <c r="E76" s="49">
        <v>58</v>
      </c>
      <c r="F76" s="49">
        <v>45</v>
      </c>
      <c r="G76" s="49">
        <v>28</v>
      </c>
      <c r="H76" s="49">
        <v>38</v>
      </c>
      <c r="I76" s="49">
        <v>100</v>
      </c>
      <c r="J76" s="49">
        <v>40</v>
      </c>
      <c r="K76" s="49">
        <v>9765</v>
      </c>
      <c r="L76" s="49">
        <v>1481</v>
      </c>
      <c r="N76" s="33"/>
      <c r="O76" s="33"/>
      <c r="P76" s="33"/>
      <c r="Q76" s="33"/>
      <c r="R76" s="33"/>
      <c r="S76" s="33"/>
      <c r="T76" s="33"/>
    </row>
    <row r="77" spans="1:20" customFormat="1" x14ac:dyDescent="0.25">
      <c r="A77" s="47" t="s">
        <v>113</v>
      </c>
      <c r="B77" s="48" t="s">
        <v>36</v>
      </c>
      <c r="C77" s="48" t="s">
        <v>324</v>
      </c>
      <c r="D77" s="48" t="s">
        <v>4</v>
      </c>
      <c r="E77" s="49">
        <v>54</v>
      </c>
      <c r="F77" s="49">
        <v>42</v>
      </c>
      <c r="G77" s="49">
        <v>36</v>
      </c>
      <c r="H77" s="49">
        <v>91</v>
      </c>
      <c r="I77" s="49">
        <v>69</v>
      </c>
      <c r="J77" s="49">
        <v>34</v>
      </c>
      <c r="K77" s="49">
        <v>8675</v>
      </c>
      <c r="L77" s="49">
        <v>1384</v>
      </c>
      <c r="M77" s="5"/>
      <c r="N77" s="5"/>
      <c r="O77" s="5"/>
      <c r="P77" s="5"/>
      <c r="Q77" s="5"/>
      <c r="R77" s="5"/>
      <c r="S77" s="5"/>
      <c r="T77" s="5"/>
    </row>
    <row r="78" spans="1:20" customFormat="1" x14ac:dyDescent="0.25">
      <c r="A78" s="50" t="s">
        <v>104</v>
      </c>
      <c r="B78" s="51" t="s">
        <v>42</v>
      </c>
      <c r="C78" s="51" t="s">
        <v>324</v>
      </c>
      <c r="D78" s="51" t="s">
        <v>4</v>
      </c>
      <c r="E78" s="52">
        <v>58</v>
      </c>
      <c r="F78" s="52">
        <v>41</v>
      </c>
      <c r="G78" s="52">
        <v>36</v>
      </c>
      <c r="H78" s="52">
        <v>92</v>
      </c>
      <c r="I78" s="52">
        <v>86</v>
      </c>
      <c r="J78" s="52">
        <v>11</v>
      </c>
      <c r="K78" s="52">
        <v>10353</v>
      </c>
      <c r="L78" s="52">
        <v>1560</v>
      </c>
      <c r="M78" s="5"/>
      <c r="N78" s="5"/>
      <c r="O78" s="5"/>
      <c r="P78" s="5"/>
      <c r="Q78" s="5"/>
      <c r="R78" s="5"/>
      <c r="S78" s="5"/>
      <c r="T78" s="5"/>
    </row>
    <row r="79" spans="1:20" customFormat="1" x14ac:dyDescent="0.25">
      <c r="A79" s="50" t="s">
        <v>90</v>
      </c>
      <c r="B79" s="51" t="s">
        <v>33</v>
      </c>
      <c r="C79" s="51" t="s">
        <v>324</v>
      </c>
      <c r="D79" s="51" t="s">
        <v>4</v>
      </c>
      <c r="E79" s="52">
        <v>52</v>
      </c>
      <c r="F79" s="52">
        <v>40</v>
      </c>
      <c r="G79" s="52">
        <v>30</v>
      </c>
      <c r="H79" s="52">
        <v>50</v>
      </c>
      <c r="I79" s="52">
        <v>90</v>
      </c>
      <c r="J79" s="52">
        <v>39</v>
      </c>
      <c r="K79" s="52">
        <v>4569</v>
      </c>
      <c r="L79" s="52">
        <v>1372</v>
      </c>
      <c r="M79" s="5"/>
      <c r="N79" s="5"/>
      <c r="O79" s="5"/>
      <c r="P79" s="5"/>
      <c r="Q79" s="5"/>
      <c r="R79" s="5"/>
      <c r="S79" s="5"/>
      <c r="T79" s="5"/>
    </row>
    <row r="80" spans="1:20" customFormat="1" x14ac:dyDescent="0.25">
      <c r="A80" s="50" t="s">
        <v>154</v>
      </c>
      <c r="B80" s="51" t="s">
        <v>38</v>
      </c>
      <c r="C80" s="51" t="s">
        <v>324</v>
      </c>
      <c r="D80" s="51" t="s">
        <v>4</v>
      </c>
      <c r="E80" s="52">
        <v>52</v>
      </c>
      <c r="F80" s="52">
        <v>37</v>
      </c>
      <c r="G80" s="52">
        <v>24</v>
      </c>
      <c r="H80" s="52">
        <v>52</v>
      </c>
      <c r="I80" s="52">
        <v>47</v>
      </c>
      <c r="J80" s="52">
        <v>21</v>
      </c>
      <c r="K80" s="52">
        <v>935</v>
      </c>
      <c r="L80" s="52">
        <v>1050</v>
      </c>
      <c r="M80" s="5"/>
      <c r="N80" s="5"/>
      <c r="O80" s="5"/>
      <c r="P80" s="5"/>
      <c r="Q80" s="5"/>
      <c r="R80" s="5"/>
      <c r="S80" s="5"/>
      <c r="T80" s="5"/>
    </row>
    <row r="81" spans="1:20" customFormat="1" x14ac:dyDescent="0.25">
      <c r="A81" s="47" t="s">
        <v>105</v>
      </c>
      <c r="B81" s="48" t="s">
        <v>31</v>
      </c>
      <c r="C81" s="48" t="s">
        <v>324</v>
      </c>
      <c r="D81" s="48" t="s">
        <v>4</v>
      </c>
      <c r="E81" s="49">
        <v>56</v>
      </c>
      <c r="F81" s="49">
        <v>37</v>
      </c>
      <c r="G81" s="49">
        <v>16</v>
      </c>
      <c r="H81" s="49">
        <v>30</v>
      </c>
      <c r="I81" s="49">
        <v>115</v>
      </c>
      <c r="J81" s="49">
        <v>44</v>
      </c>
      <c r="K81" s="49">
        <v>8518</v>
      </c>
      <c r="L81" s="49">
        <v>1425</v>
      </c>
      <c r="M81" s="5"/>
      <c r="N81" s="5"/>
      <c r="O81" s="5"/>
      <c r="P81" s="5"/>
      <c r="Q81" s="5"/>
      <c r="R81" s="5"/>
      <c r="S81" s="5"/>
      <c r="T81" s="5"/>
    </row>
    <row r="82" spans="1:20" customFormat="1" x14ac:dyDescent="0.25">
      <c r="A82" s="50" t="s">
        <v>91</v>
      </c>
      <c r="B82" s="51" t="s">
        <v>33</v>
      </c>
      <c r="C82" s="51" t="s">
        <v>324</v>
      </c>
      <c r="D82" s="51" t="s">
        <v>4</v>
      </c>
      <c r="E82" s="52">
        <v>58</v>
      </c>
      <c r="F82" s="52">
        <v>37</v>
      </c>
      <c r="G82" s="52">
        <v>48</v>
      </c>
      <c r="H82" s="52">
        <v>81</v>
      </c>
      <c r="I82" s="52">
        <v>81</v>
      </c>
      <c r="J82" s="52">
        <v>38</v>
      </c>
      <c r="K82" s="52">
        <v>9197</v>
      </c>
      <c r="L82" s="52">
        <v>1468</v>
      </c>
      <c r="M82" s="5"/>
      <c r="N82" s="5"/>
      <c r="O82" s="5"/>
      <c r="P82" s="5"/>
      <c r="Q82" s="5"/>
      <c r="R82" s="5"/>
      <c r="S82" s="5"/>
      <c r="T82" s="5"/>
    </row>
    <row r="83" spans="1:20" customFormat="1" x14ac:dyDescent="0.25">
      <c r="A83" s="47" t="s">
        <v>92</v>
      </c>
      <c r="B83" s="48" t="s">
        <v>36</v>
      </c>
      <c r="C83" s="48" t="s">
        <v>324</v>
      </c>
      <c r="D83" s="48" t="s">
        <v>4</v>
      </c>
      <c r="E83" s="49">
        <v>60</v>
      </c>
      <c r="F83" s="49">
        <v>36</v>
      </c>
      <c r="G83" s="49">
        <v>16</v>
      </c>
      <c r="H83" s="49">
        <v>75</v>
      </c>
      <c r="I83" s="49">
        <v>87</v>
      </c>
      <c r="J83" s="49">
        <v>13</v>
      </c>
      <c r="K83" s="49">
        <v>2710</v>
      </c>
      <c r="L83" s="49">
        <v>1371</v>
      </c>
      <c r="M83" s="5"/>
      <c r="N83" s="5"/>
      <c r="O83" s="5"/>
      <c r="P83" s="5"/>
      <c r="Q83" s="5"/>
      <c r="R83" s="5"/>
      <c r="S83" s="5"/>
      <c r="T83" s="5"/>
    </row>
    <row r="84" spans="1:20" customFormat="1" x14ac:dyDescent="0.25">
      <c r="A84" s="50" t="s">
        <v>161</v>
      </c>
      <c r="B84" s="51" t="s">
        <v>31</v>
      </c>
      <c r="C84" s="51" t="s">
        <v>324</v>
      </c>
      <c r="D84" s="51" t="s">
        <v>4</v>
      </c>
      <c r="E84" s="52">
        <v>59</v>
      </c>
      <c r="F84" s="52">
        <v>36</v>
      </c>
      <c r="G84" s="52">
        <v>18</v>
      </c>
      <c r="H84" s="52">
        <v>76</v>
      </c>
      <c r="I84" s="52">
        <v>90</v>
      </c>
      <c r="J84" s="52">
        <v>52</v>
      </c>
      <c r="K84" s="52">
        <v>6267</v>
      </c>
      <c r="L84" s="52">
        <v>1473</v>
      </c>
      <c r="N84" s="33"/>
      <c r="O84" s="33"/>
      <c r="P84" s="33"/>
      <c r="Q84" s="33"/>
      <c r="R84" s="33"/>
      <c r="S84" s="33"/>
      <c r="T84" s="33"/>
    </row>
    <row r="85" spans="1:20" customFormat="1" x14ac:dyDescent="0.25">
      <c r="A85" s="50" t="s">
        <v>98</v>
      </c>
      <c r="B85" s="51" t="s">
        <v>38</v>
      </c>
      <c r="C85" s="51" t="s">
        <v>324</v>
      </c>
      <c r="D85" s="51" t="s">
        <v>4</v>
      </c>
      <c r="E85" s="52">
        <v>58</v>
      </c>
      <c r="F85" s="52">
        <v>36</v>
      </c>
      <c r="G85" s="52">
        <v>26</v>
      </c>
      <c r="H85" s="52">
        <v>49</v>
      </c>
      <c r="I85" s="52">
        <v>103</v>
      </c>
      <c r="J85" s="52">
        <v>12</v>
      </c>
      <c r="K85" s="52">
        <v>11092</v>
      </c>
      <c r="L85" s="52">
        <v>1556</v>
      </c>
      <c r="M85" s="5"/>
      <c r="N85" s="5"/>
      <c r="O85" s="5"/>
      <c r="P85" s="5"/>
      <c r="Q85" s="5"/>
      <c r="R85" s="5"/>
      <c r="S85" s="5"/>
      <c r="T85" s="5"/>
    </row>
    <row r="86" spans="1:20" customFormat="1" x14ac:dyDescent="0.25">
      <c r="A86" s="47" t="s">
        <v>129</v>
      </c>
      <c r="B86" s="48" t="s">
        <v>38</v>
      </c>
      <c r="C86" s="48" t="s">
        <v>324</v>
      </c>
      <c r="D86" s="48" t="s">
        <v>4</v>
      </c>
      <c r="E86" s="49">
        <v>61</v>
      </c>
      <c r="F86" s="49">
        <v>36</v>
      </c>
      <c r="G86" s="49">
        <v>28</v>
      </c>
      <c r="H86" s="49">
        <v>31</v>
      </c>
      <c r="I86" s="49">
        <v>79</v>
      </c>
      <c r="J86" s="49">
        <v>23</v>
      </c>
      <c r="K86" s="49">
        <v>1728</v>
      </c>
      <c r="L86" s="49">
        <v>1378</v>
      </c>
      <c r="M86" s="5"/>
      <c r="N86" s="5"/>
      <c r="O86" s="5"/>
      <c r="P86" s="5"/>
      <c r="Q86" s="5"/>
      <c r="R86" s="5"/>
      <c r="S86" s="5"/>
      <c r="T86" s="5"/>
    </row>
    <row r="87" spans="1:20" customFormat="1" x14ac:dyDescent="0.25">
      <c r="A87" s="50" t="s">
        <v>100</v>
      </c>
      <c r="B87" s="51" t="s">
        <v>36</v>
      </c>
      <c r="C87" s="51" t="s">
        <v>324</v>
      </c>
      <c r="D87" s="51" t="s">
        <v>4</v>
      </c>
      <c r="E87" s="52">
        <v>56</v>
      </c>
      <c r="F87" s="52">
        <v>35</v>
      </c>
      <c r="G87" s="52">
        <v>29</v>
      </c>
      <c r="H87" s="52">
        <v>19</v>
      </c>
      <c r="I87" s="52">
        <v>63</v>
      </c>
      <c r="J87" s="52">
        <v>16</v>
      </c>
      <c r="K87" s="52">
        <v>8294</v>
      </c>
      <c r="L87" s="52">
        <v>1380</v>
      </c>
      <c r="N87" s="33"/>
      <c r="O87" s="33"/>
      <c r="P87" s="33"/>
      <c r="Q87" s="33"/>
      <c r="R87" s="33"/>
      <c r="S87" s="33"/>
      <c r="T87" s="33"/>
    </row>
    <row r="88" spans="1:20" customFormat="1" x14ac:dyDescent="0.25">
      <c r="A88" s="50" t="s">
        <v>142</v>
      </c>
      <c r="B88" s="51" t="s">
        <v>33</v>
      </c>
      <c r="C88" s="51" t="s">
        <v>324</v>
      </c>
      <c r="D88" s="51" t="s">
        <v>4</v>
      </c>
      <c r="E88" s="52">
        <v>59</v>
      </c>
      <c r="F88" s="52">
        <v>34</v>
      </c>
      <c r="G88" s="52">
        <v>44</v>
      </c>
      <c r="H88" s="52">
        <v>64</v>
      </c>
      <c r="I88" s="52">
        <v>57</v>
      </c>
      <c r="J88" s="52">
        <v>20</v>
      </c>
      <c r="K88" s="52">
        <v>1657</v>
      </c>
      <c r="L88" s="52">
        <v>1262</v>
      </c>
      <c r="N88" s="33"/>
      <c r="O88" s="33"/>
      <c r="P88" s="33"/>
      <c r="Q88" s="33"/>
      <c r="R88" s="33"/>
      <c r="S88" s="33"/>
      <c r="T88" s="33"/>
    </row>
    <row r="89" spans="1:20" customFormat="1" x14ac:dyDescent="0.25">
      <c r="A89" s="50" t="s">
        <v>169</v>
      </c>
      <c r="B89" s="51" t="s">
        <v>42</v>
      </c>
      <c r="C89" s="51" t="s">
        <v>324</v>
      </c>
      <c r="D89" s="51" t="s">
        <v>4</v>
      </c>
      <c r="E89" s="52">
        <v>55</v>
      </c>
      <c r="F89" s="52">
        <v>34</v>
      </c>
      <c r="G89" s="52">
        <v>12</v>
      </c>
      <c r="H89" s="52">
        <v>33</v>
      </c>
      <c r="I89" s="52">
        <v>60</v>
      </c>
      <c r="J89" s="52">
        <v>22</v>
      </c>
      <c r="K89" s="52">
        <v>4417</v>
      </c>
      <c r="L89" s="52">
        <v>1201</v>
      </c>
      <c r="N89" s="33"/>
      <c r="O89" s="33"/>
      <c r="P89" s="33"/>
      <c r="Q89" s="33"/>
      <c r="R89" s="33"/>
      <c r="S89" s="33"/>
      <c r="T89" s="33"/>
    </row>
    <row r="90" spans="1:20" customFormat="1" x14ac:dyDescent="0.25">
      <c r="A90" s="47" t="s">
        <v>205</v>
      </c>
      <c r="B90" s="48" t="s">
        <v>36</v>
      </c>
      <c r="C90" s="48" t="s">
        <v>324</v>
      </c>
      <c r="D90" s="48" t="s">
        <v>4</v>
      </c>
      <c r="E90" s="49">
        <v>55</v>
      </c>
      <c r="F90" s="49">
        <v>33</v>
      </c>
      <c r="G90" s="49">
        <v>30</v>
      </c>
      <c r="H90" s="49">
        <v>134</v>
      </c>
      <c r="I90" s="49">
        <v>100</v>
      </c>
      <c r="J90" s="49">
        <v>14</v>
      </c>
      <c r="K90" s="49">
        <v>8594</v>
      </c>
      <c r="L90" s="49">
        <v>1236</v>
      </c>
      <c r="N90" s="33"/>
      <c r="O90" s="33"/>
      <c r="P90" s="33"/>
      <c r="Q90" s="33"/>
      <c r="R90" s="33"/>
      <c r="S90" s="33"/>
      <c r="T90" s="33"/>
    </row>
    <row r="91" spans="1:20" customFormat="1" x14ac:dyDescent="0.25">
      <c r="A91" s="47" t="s">
        <v>125</v>
      </c>
      <c r="B91" s="48" t="s">
        <v>36</v>
      </c>
      <c r="C91" s="48" t="s">
        <v>324</v>
      </c>
      <c r="D91" s="48" t="s">
        <v>4</v>
      </c>
      <c r="E91" s="49">
        <v>54</v>
      </c>
      <c r="F91" s="49">
        <v>32</v>
      </c>
      <c r="G91" s="49">
        <v>20</v>
      </c>
      <c r="H91" s="49">
        <v>55</v>
      </c>
      <c r="I91" s="49">
        <v>84</v>
      </c>
      <c r="J91" s="49">
        <v>27</v>
      </c>
      <c r="K91" s="49">
        <v>9690</v>
      </c>
      <c r="L91" s="49">
        <v>1340</v>
      </c>
      <c r="N91" s="33"/>
      <c r="O91" s="33"/>
      <c r="P91" s="33"/>
      <c r="Q91" s="33"/>
      <c r="R91" s="33"/>
      <c r="S91" s="33"/>
      <c r="T91" s="33"/>
    </row>
    <row r="92" spans="1:20" customFormat="1" x14ac:dyDescent="0.25">
      <c r="A92" s="50" t="s">
        <v>260</v>
      </c>
      <c r="B92" s="51" t="s">
        <v>36</v>
      </c>
      <c r="C92" s="51" t="s">
        <v>324</v>
      </c>
      <c r="D92" s="51" t="s">
        <v>4</v>
      </c>
      <c r="E92" s="52">
        <v>58</v>
      </c>
      <c r="F92" s="52">
        <v>32</v>
      </c>
      <c r="G92" s="52">
        <v>39</v>
      </c>
      <c r="H92" s="52">
        <v>111</v>
      </c>
      <c r="I92" s="52">
        <v>41</v>
      </c>
      <c r="J92" s="52">
        <v>26</v>
      </c>
      <c r="K92" s="52">
        <v>2812</v>
      </c>
      <c r="L92" s="52">
        <v>1096</v>
      </c>
      <c r="N92" s="33"/>
      <c r="O92" s="33"/>
      <c r="P92" s="33"/>
      <c r="Q92" s="33"/>
      <c r="R92" s="33"/>
      <c r="S92" s="33"/>
      <c r="T92" s="33"/>
    </row>
    <row r="93" spans="1:20" customFormat="1" x14ac:dyDescent="0.25">
      <c r="A93" s="47" t="s">
        <v>292</v>
      </c>
      <c r="B93" s="48" t="s">
        <v>38</v>
      </c>
      <c r="C93" s="48" t="s">
        <v>324</v>
      </c>
      <c r="D93" s="48" t="s">
        <v>4</v>
      </c>
      <c r="E93" s="49">
        <v>58</v>
      </c>
      <c r="F93" s="49">
        <v>31</v>
      </c>
      <c r="G93" s="49">
        <v>37</v>
      </c>
      <c r="H93" s="49">
        <v>92</v>
      </c>
      <c r="I93" s="49">
        <v>76</v>
      </c>
      <c r="J93" s="49">
        <v>16</v>
      </c>
      <c r="K93" s="49">
        <v>6040</v>
      </c>
      <c r="L93" s="49">
        <v>1328</v>
      </c>
      <c r="N93" s="33"/>
      <c r="O93" s="33"/>
      <c r="P93" s="33"/>
      <c r="Q93" s="33"/>
      <c r="R93" s="33"/>
      <c r="S93" s="33"/>
      <c r="T93" s="33"/>
    </row>
    <row r="94" spans="1:20" customFormat="1" x14ac:dyDescent="0.25">
      <c r="A94" s="50" t="s">
        <v>311</v>
      </c>
      <c r="B94" s="51" t="s">
        <v>31</v>
      </c>
      <c r="C94" s="51" t="s">
        <v>324</v>
      </c>
      <c r="D94" s="51" t="s">
        <v>4</v>
      </c>
      <c r="E94" s="52">
        <v>57</v>
      </c>
      <c r="F94" s="52">
        <v>31</v>
      </c>
      <c r="G94" s="52">
        <v>30</v>
      </c>
      <c r="H94" s="52">
        <v>68</v>
      </c>
      <c r="I94" s="52">
        <v>47</v>
      </c>
      <c r="J94" s="52">
        <v>19</v>
      </c>
      <c r="K94" s="52">
        <v>68</v>
      </c>
      <c r="L94" s="52">
        <v>903</v>
      </c>
      <c r="M94" s="5"/>
      <c r="N94" s="5"/>
      <c r="O94" s="5"/>
      <c r="P94" s="5"/>
      <c r="Q94" s="5"/>
      <c r="R94" s="5"/>
      <c r="S94" s="5"/>
      <c r="T94" s="5"/>
    </row>
    <row r="95" spans="1:20" customFormat="1" x14ac:dyDescent="0.25">
      <c r="A95" s="50" t="s">
        <v>133</v>
      </c>
      <c r="B95" s="51" t="s">
        <v>31</v>
      </c>
      <c r="C95" s="51" t="s">
        <v>324</v>
      </c>
      <c r="D95" s="51" t="s">
        <v>4</v>
      </c>
      <c r="E95" s="52">
        <v>44</v>
      </c>
      <c r="F95" s="52">
        <v>31</v>
      </c>
      <c r="G95" s="52">
        <v>18</v>
      </c>
      <c r="H95" s="52">
        <v>21</v>
      </c>
      <c r="I95" s="52">
        <v>44</v>
      </c>
      <c r="J95" s="52">
        <v>13</v>
      </c>
      <c r="K95" s="52">
        <v>420</v>
      </c>
      <c r="L95" s="52">
        <v>935</v>
      </c>
      <c r="N95" s="33"/>
      <c r="O95" s="33"/>
      <c r="P95" s="33"/>
      <c r="Q95" s="33"/>
      <c r="R95" s="33"/>
      <c r="S95" s="33"/>
      <c r="T95" s="33"/>
    </row>
    <row r="96" spans="1:20" customFormat="1" x14ac:dyDescent="0.25">
      <c r="A96" s="50" t="s">
        <v>335</v>
      </c>
      <c r="B96" s="51" t="s">
        <v>42</v>
      </c>
      <c r="C96" s="51" t="s">
        <v>324</v>
      </c>
      <c r="D96" s="51" t="s">
        <v>4</v>
      </c>
      <c r="E96" s="52">
        <v>58</v>
      </c>
      <c r="F96" s="52">
        <v>30</v>
      </c>
      <c r="G96" s="52">
        <v>4</v>
      </c>
      <c r="H96" s="52">
        <v>15</v>
      </c>
      <c r="I96" s="52">
        <v>52</v>
      </c>
      <c r="J96" s="52">
        <v>10</v>
      </c>
      <c r="K96" s="52">
        <v>184</v>
      </c>
      <c r="L96" s="52">
        <v>940</v>
      </c>
      <c r="M96" s="5"/>
      <c r="N96" s="5"/>
      <c r="O96" s="5"/>
      <c r="P96" s="5"/>
      <c r="Q96" s="5"/>
      <c r="R96" s="5"/>
      <c r="S96" s="5"/>
      <c r="T96" s="5"/>
    </row>
    <row r="97" spans="1:20" customFormat="1" x14ac:dyDescent="0.25">
      <c r="A97" s="47" t="s">
        <v>121</v>
      </c>
      <c r="B97" s="48" t="s">
        <v>33</v>
      </c>
      <c r="C97" s="48" t="s">
        <v>324</v>
      </c>
      <c r="D97" s="48" t="s">
        <v>4</v>
      </c>
      <c r="E97" s="49">
        <v>59</v>
      </c>
      <c r="F97" s="49">
        <v>29</v>
      </c>
      <c r="G97" s="49">
        <v>26</v>
      </c>
      <c r="H97" s="49">
        <v>120</v>
      </c>
      <c r="I97" s="49">
        <v>57</v>
      </c>
      <c r="J97" s="49">
        <v>17</v>
      </c>
      <c r="K97" s="49">
        <v>5570</v>
      </c>
      <c r="L97" s="49">
        <v>1418</v>
      </c>
      <c r="N97" s="33"/>
      <c r="O97" s="33"/>
      <c r="P97" s="33"/>
      <c r="Q97" s="33"/>
      <c r="R97" s="33"/>
      <c r="S97" s="33"/>
      <c r="T97" s="33"/>
    </row>
    <row r="98" spans="1:20" customFormat="1" x14ac:dyDescent="0.25">
      <c r="A98" s="50" t="s">
        <v>109</v>
      </c>
      <c r="B98" s="51" t="s">
        <v>42</v>
      </c>
      <c r="C98" s="51" t="s">
        <v>324</v>
      </c>
      <c r="D98" s="51" t="s">
        <v>4</v>
      </c>
      <c r="E98" s="52">
        <v>58</v>
      </c>
      <c r="F98" s="52">
        <v>29</v>
      </c>
      <c r="G98" s="52">
        <v>20</v>
      </c>
      <c r="H98" s="52">
        <v>94</v>
      </c>
      <c r="I98" s="52">
        <v>102</v>
      </c>
      <c r="J98" s="52">
        <v>13</v>
      </c>
      <c r="K98" s="52">
        <v>6281</v>
      </c>
      <c r="L98" s="52">
        <v>1343</v>
      </c>
      <c r="M98" s="5"/>
      <c r="N98" s="5"/>
      <c r="O98" s="5"/>
      <c r="P98" s="5"/>
      <c r="Q98" s="5"/>
      <c r="R98" s="5"/>
      <c r="S98" s="5"/>
      <c r="T98" s="5"/>
    </row>
    <row r="99" spans="1:20" customFormat="1" x14ac:dyDescent="0.25">
      <c r="A99" s="47" t="s">
        <v>341</v>
      </c>
      <c r="B99" s="48" t="s">
        <v>33</v>
      </c>
      <c r="C99" s="48" t="s">
        <v>324</v>
      </c>
      <c r="D99" s="48" t="s">
        <v>4</v>
      </c>
      <c r="E99" s="49">
        <v>49</v>
      </c>
      <c r="F99" s="49">
        <v>29</v>
      </c>
      <c r="G99" s="49">
        <v>6</v>
      </c>
      <c r="H99" s="49">
        <v>52</v>
      </c>
      <c r="I99" s="49">
        <v>110</v>
      </c>
      <c r="J99" s="49">
        <v>21</v>
      </c>
      <c r="K99" s="49">
        <v>8905</v>
      </c>
      <c r="L99" s="49">
        <v>1232</v>
      </c>
      <c r="N99" s="33"/>
      <c r="O99" s="33"/>
      <c r="P99" s="33"/>
      <c r="Q99" s="33"/>
      <c r="R99" s="33"/>
      <c r="S99" s="33"/>
      <c r="T99" s="33"/>
    </row>
    <row r="100" spans="1:20" customFormat="1" x14ac:dyDescent="0.25">
      <c r="A100" s="50" t="s">
        <v>110</v>
      </c>
      <c r="B100" s="51" t="s">
        <v>33</v>
      </c>
      <c r="C100" s="51" t="s">
        <v>324</v>
      </c>
      <c r="D100" s="51" t="s">
        <v>4</v>
      </c>
      <c r="E100" s="52">
        <v>56</v>
      </c>
      <c r="F100" s="52">
        <v>29</v>
      </c>
      <c r="G100" s="52">
        <v>28</v>
      </c>
      <c r="H100" s="52">
        <v>66</v>
      </c>
      <c r="I100" s="52">
        <v>60</v>
      </c>
      <c r="J100" s="52">
        <v>25</v>
      </c>
      <c r="K100" s="52">
        <v>493</v>
      </c>
      <c r="L100" s="52">
        <v>1247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x14ac:dyDescent="0.25">
      <c r="A101" s="47" t="s">
        <v>256</v>
      </c>
      <c r="B101" s="48" t="s">
        <v>31</v>
      </c>
      <c r="C101" s="48" t="s">
        <v>324</v>
      </c>
      <c r="D101" s="48" t="s">
        <v>4</v>
      </c>
      <c r="E101" s="49">
        <v>60</v>
      </c>
      <c r="F101" s="49">
        <v>29</v>
      </c>
      <c r="G101" s="49">
        <v>13</v>
      </c>
      <c r="H101" s="49">
        <v>80</v>
      </c>
      <c r="I101" s="49">
        <v>100</v>
      </c>
      <c r="J101" s="49">
        <v>44</v>
      </c>
      <c r="K101" s="49">
        <v>7559</v>
      </c>
      <c r="L101" s="49">
        <v>1361</v>
      </c>
      <c r="N101" s="33"/>
      <c r="O101" s="33"/>
      <c r="P101" s="33"/>
      <c r="Q101" s="33"/>
      <c r="R101" s="33"/>
      <c r="S101" s="33"/>
      <c r="T101" s="33"/>
    </row>
    <row r="102" spans="1:20" customFormat="1" x14ac:dyDescent="0.25">
      <c r="A102" s="50" t="s">
        <v>273</v>
      </c>
      <c r="B102" s="51" t="s">
        <v>36</v>
      </c>
      <c r="C102" s="51" t="s">
        <v>324</v>
      </c>
      <c r="D102" s="51" t="s">
        <v>4</v>
      </c>
      <c r="E102" s="52">
        <v>59</v>
      </c>
      <c r="F102" s="52">
        <v>28</v>
      </c>
      <c r="G102" s="52">
        <v>12</v>
      </c>
      <c r="H102" s="52">
        <v>115</v>
      </c>
      <c r="I102" s="52">
        <v>128</v>
      </c>
      <c r="J102" s="52">
        <v>20</v>
      </c>
      <c r="K102" s="52">
        <v>9781</v>
      </c>
      <c r="L102" s="52">
        <v>1443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x14ac:dyDescent="0.25">
      <c r="A103" s="50" t="s">
        <v>108</v>
      </c>
      <c r="B103" s="51" t="s">
        <v>38</v>
      </c>
      <c r="C103" s="51" t="s">
        <v>324</v>
      </c>
      <c r="D103" s="51" t="s">
        <v>4</v>
      </c>
      <c r="E103" s="52">
        <v>59</v>
      </c>
      <c r="F103" s="52">
        <v>28</v>
      </c>
      <c r="G103" s="52">
        <v>47</v>
      </c>
      <c r="H103" s="52">
        <v>62</v>
      </c>
      <c r="I103" s="52">
        <v>121</v>
      </c>
      <c r="J103" s="52">
        <v>37</v>
      </c>
      <c r="K103" s="52">
        <v>11266</v>
      </c>
      <c r="L103" s="52">
        <v>1464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x14ac:dyDescent="0.25">
      <c r="A104" s="47" t="s">
        <v>95</v>
      </c>
      <c r="B104" s="48" t="s">
        <v>31</v>
      </c>
      <c r="C104" s="48" t="s">
        <v>324</v>
      </c>
      <c r="D104" s="48" t="s">
        <v>4</v>
      </c>
      <c r="E104" s="49">
        <v>47</v>
      </c>
      <c r="F104" s="49">
        <v>28</v>
      </c>
      <c r="G104" s="49">
        <v>86</v>
      </c>
      <c r="H104" s="49">
        <v>110</v>
      </c>
      <c r="I104" s="49">
        <v>64</v>
      </c>
      <c r="J104" s="49">
        <v>20</v>
      </c>
      <c r="K104" s="49">
        <v>2329</v>
      </c>
      <c r="L104" s="49">
        <v>1111</v>
      </c>
      <c r="M104" s="5"/>
      <c r="N104" s="5"/>
      <c r="O104" s="5"/>
      <c r="P104" s="5"/>
      <c r="Q104" s="5"/>
      <c r="R104" s="5"/>
      <c r="S104" s="5"/>
      <c r="T104" s="5"/>
    </row>
    <row r="105" spans="1:20" customFormat="1" x14ac:dyDescent="0.25">
      <c r="A105" s="50" t="s">
        <v>211</v>
      </c>
      <c r="B105" s="51" t="s">
        <v>42</v>
      </c>
      <c r="C105" s="51" t="s">
        <v>324</v>
      </c>
      <c r="D105" s="51" t="s">
        <v>4</v>
      </c>
      <c r="E105" s="52">
        <v>50</v>
      </c>
      <c r="F105" s="52">
        <v>27</v>
      </c>
      <c r="G105" s="52">
        <v>35</v>
      </c>
      <c r="H105" s="52">
        <v>143</v>
      </c>
      <c r="I105" s="52">
        <v>77</v>
      </c>
      <c r="J105" s="52">
        <v>9</v>
      </c>
      <c r="K105" s="52">
        <v>8795</v>
      </c>
      <c r="L105" s="52">
        <v>1325</v>
      </c>
      <c r="M105" s="5"/>
      <c r="N105" s="5"/>
      <c r="O105" s="5"/>
      <c r="P105" s="5"/>
      <c r="Q105" s="5"/>
      <c r="R105" s="5"/>
      <c r="S105" s="5"/>
      <c r="T105" s="5"/>
    </row>
    <row r="106" spans="1:20" customFormat="1" x14ac:dyDescent="0.25">
      <c r="A106" s="47" t="s">
        <v>132</v>
      </c>
      <c r="B106" s="48" t="s">
        <v>33</v>
      </c>
      <c r="C106" s="48" t="s">
        <v>324</v>
      </c>
      <c r="D106" s="48" t="s">
        <v>4</v>
      </c>
      <c r="E106" s="49">
        <v>56</v>
      </c>
      <c r="F106" s="49">
        <v>26</v>
      </c>
      <c r="G106" s="49">
        <v>38</v>
      </c>
      <c r="H106" s="49">
        <v>51</v>
      </c>
      <c r="I106" s="49">
        <v>80</v>
      </c>
      <c r="J106" s="49">
        <v>30</v>
      </c>
      <c r="K106" s="49">
        <v>10069</v>
      </c>
      <c r="L106" s="49">
        <v>1346</v>
      </c>
      <c r="N106" s="33"/>
      <c r="O106" s="33"/>
      <c r="P106" s="33"/>
      <c r="Q106" s="33"/>
      <c r="R106" s="33"/>
      <c r="S106" s="33"/>
      <c r="T106" s="33"/>
    </row>
    <row r="107" spans="1:20" customFormat="1" x14ac:dyDescent="0.25">
      <c r="A107" s="50" t="s">
        <v>262</v>
      </c>
      <c r="B107" s="51" t="s">
        <v>42</v>
      </c>
      <c r="C107" s="51" t="s">
        <v>324</v>
      </c>
      <c r="D107" s="51" t="s">
        <v>4</v>
      </c>
      <c r="E107" s="52">
        <v>60</v>
      </c>
      <c r="F107" s="52">
        <v>26</v>
      </c>
      <c r="G107" s="52">
        <v>17</v>
      </c>
      <c r="H107" s="52">
        <v>59</v>
      </c>
      <c r="I107" s="52">
        <v>53</v>
      </c>
      <c r="J107" s="52">
        <v>36</v>
      </c>
      <c r="K107" s="52">
        <v>265</v>
      </c>
      <c r="L107" s="52">
        <v>1120</v>
      </c>
      <c r="N107" s="33"/>
      <c r="O107" s="33"/>
      <c r="P107" s="33"/>
      <c r="Q107" s="33"/>
      <c r="R107" s="33"/>
      <c r="S107" s="33"/>
      <c r="T107" s="33"/>
    </row>
    <row r="108" spans="1:20" customFormat="1" x14ac:dyDescent="0.25">
      <c r="A108" s="47" t="s">
        <v>346</v>
      </c>
      <c r="B108" s="48" t="s">
        <v>42</v>
      </c>
      <c r="C108" s="48" t="s">
        <v>324</v>
      </c>
      <c r="D108" s="48" t="s">
        <v>4</v>
      </c>
      <c r="E108" s="49">
        <v>52</v>
      </c>
      <c r="F108" s="49">
        <v>26</v>
      </c>
      <c r="G108" s="49">
        <v>45</v>
      </c>
      <c r="H108" s="49">
        <v>107</v>
      </c>
      <c r="I108" s="49">
        <v>62</v>
      </c>
      <c r="J108" s="49">
        <v>19</v>
      </c>
      <c r="K108" s="49">
        <v>2376</v>
      </c>
      <c r="L108" s="49">
        <v>1167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x14ac:dyDescent="0.25">
      <c r="A109" s="47" t="s">
        <v>115</v>
      </c>
      <c r="B109" s="48" t="s">
        <v>31</v>
      </c>
      <c r="C109" s="48" t="s">
        <v>324</v>
      </c>
      <c r="D109" s="48" t="s">
        <v>4</v>
      </c>
      <c r="E109" s="49">
        <v>59</v>
      </c>
      <c r="F109" s="49">
        <v>26</v>
      </c>
      <c r="G109" s="49">
        <v>16</v>
      </c>
      <c r="H109" s="49">
        <v>19</v>
      </c>
      <c r="I109" s="49">
        <v>83</v>
      </c>
      <c r="J109" s="49">
        <v>40</v>
      </c>
      <c r="K109" s="49">
        <v>7489</v>
      </c>
      <c r="L109" s="49">
        <v>1415</v>
      </c>
      <c r="N109" s="33"/>
      <c r="O109" s="33"/>
      <c r="P109" s="33"/>
      <c r="Q109" s="33"/>
      <c r="R109" s="33"/>
      <c r="S109" s="33"/>
      <c r="T109" s="33"/>
    </row>
    <row r="110" spans="1:20" customFormat="1" x14ac:dyDescent="0.25">
      <c r="A110" s="50" t="s">
        <v>144</v>
      </c>
      <c r="B110" s="51" t="s">
        <v>36</v>
      </c>
      <c r="C110" s="51" t="s">
        <v>324</v>
      </c>
      <c r="D110" s="51" t="s">
        <v>4</v>
      </c>
      <c r="E110" s="52">
        <v>49</v>
      </c>
      <c r="F110" s="52">
        <v>26</v>
      </c>
      <c r="G110" s="52">
        <v>20</v>
      </c>
      <c r="H110" s="52">
        <v>53</v>
      </c>
      <c r="I110" s="52">
        <v>129</v>
      </c>
      <c r="J110" s="52">
        <v>38</v>
      </c>
      <c r="K110" s="52">
        <v>9194</v>
      </c>
      <c r="L110" s="52">
        <v>1172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x14ac:dyDescent="0.25">
      <c r="A111" s="47" t="s">
        <v>97</v>
      </c>
      <c r="B111" s="48" t="s">
        <v>38</v>
      </c>
      <c r="C111" s="48" t="s">
        <v>324</v>
      </c>
      <c r="D111" s="48" t="s">
        <v>4</v>
      </c>
      <c r="E111" s="49">
        <v>59</v>
      </c>
      <c r="F111" s="49">
        <v>26</v>
      </c>
      <c r="G111" s="49">
        <v>20</v>
      </c>
      <c r="H111" s="49">
        <v>27</v>
      </c>
      <c r="I111" s="49">
        <v>114</v>
      </c>
      <c r="J111" s="49">
        <v>27</v>
      </c>
      <c r="K111" s="49">
        <v>8959</v>
      </c>
      <c r="L111" s="49">
        <v>1438</v>
      </c>
      <c r="M111" s="5"/>
      <c r="N111" s="5"/>
      <c r="O111" s="5"/>
      <c r="P111" s="5"/>
      <c r="Q111" s="5"/>
      <c r="R111" s="5"/>
      <c r="S111" s="5"/>
      <c r="T111" s="5"/>
    </row>
    <row r="112" spans="1:20" customFormat="1" x14ac:dyDescent="0.25">
      <c r="A112" s="47" t="s">
        <v>282</v>
      </c>
      <c r="B112" s="48" t="s">
        <v>38</v>
      </c>
      <c r="C112" s="48" t="s">
        <v>324</v>
      </c>
      <c r="D112" s="48" t="s">
        <v>4</v>
      </c>
      <c r="E112" s="49">
        <v>55</v>
      </c>
      <c r="F112" s="49">
        <v>25</v>
      </c>
      <c r="G112" s="49">
        <v>12</v>
      </c>
      <c r="H112" s="49">
        <v>40</v>
      </c>
      <c r="I112" s="49">
        <v>74</v>
      </c>
      <c r="J112" s="49">
        <v>26</v>
      </c>
      <c r="K112" s="49">
        <v>2940</v>
      </c>
      <c r="L112" s="49">
        <v>1291</v>
      </c>
      <c r="M112" s="5"/>
      <c r="N112" s="5"/>
      <c r="O112" s="5"/>
      <c r="P112" s="5"/>
      <c r="Q112" s="5"/>
      <c r="R112" s="5"/>
      <c r="S112" s="5"/>
      <c r="T112" s="5"/>
    </row>
    <row r="113" spans="1:20" customFormat="1" x14ac:dyDescent="0.25">
      <c r="A113" s="50" t="s">
        <v>102</v>
      </c>
      <c r="B113" s="51" t="s">
        <v>31</v>
      </c>
      <c r="C113" s="51" t="s">
        <v>324</v>
      </c>
      <c r="D113" s="51" t="s">
        <v>4</v>
      </c>
      <c r="E113" s="52">
        <v>48</v>
      </c>
      <c r="F113" s="52">
        <v>25</v>
      </c>
      <c r="G113" s="52">
        <v>26</v>
      </c>
      <c r="H113" s="52">
        <v>11</v>
      </c>
      <c r="I113" s="52">
        <v>74</v>
      </c>
      <c r="J113" s="52">
        <v>16</v>
      </c>
      <c r="K113" s="52">
        <v>7091</v>
      </c>
      <c r="L113" s="52">
        <v>1174</v>
      </c>
      <c r="N113" s="33"/>
      <c r="O113" s="33"/>
      <c r="P113" s="33"/>
      <c r="Q113" s="33"/>
      <c r="R113" s="33"/>
      <c r="S113" s="33"/>
      <c r="T113" s="33"/>
    </row>
    <row r="114" spans="1:20" customFormat="1" x14ac:dyDescent="0.25">
      <c r="A114" s="50" t="s">
        <v>222</v>
      </c>
      <c r="B114" s="51" t="s">
        <v>36</v>
      </c>
      <c r="C114" s="51" t="s">
        <v>324</v>
      </c>
      <c r="D114" s="51" t="s">
        <v>4</v>
      </c>
      <c r="E114" s="52">
        <v>56</v>
      </c>
      <c r="F114" s="52">
        <v>24</v>
      </c>
      <c r="G114" s="52">
        <v>60</v>
      </c>
      <c r="H114" s="52">
        <v>45</v>
      </c>
      <c r="I114" s="52">
        <v>81</v>
      </c>
      <c r="J114" s="52">
        <v>32</v>
      </c>
      <c r="K114" s="52">
        <v>8162</v>
      </c>
      <c r="L114" s="52">
        <v>1327</v>
      </c>
      <c r="N114" s="33"/>
      <c r="O114" s="33"/>
      <c r="P114" s="33"/>
      <c r="Q114" s="33"/>
      <c r="R114" s="33"/>
      <c r="S114" s="33"/>
      <c r="T114" s="33"/>
    </row>
    <row r="115" spans="1:20" customFormat="1" x14ac:dyDescent="0.25">
      <c r="A115" s="47" t="s">
        <v>306</v>
      </c>
      <c r="B115" s="48" t="s">
        <v>33</v>
      </c>
      <c r="C115" s="48" t="s">
        <v>324</v>
      </c>
      <c r="D115" s="48" t="s">
        <v>4</v>
      </c>
      <c r="E115" s="49">
        <v>59</v>
      </c>
      <c r="F115" s="49">
        <v>23</v>
      </c>
      <c r="G115" s="49">
        <v>18</v>
      </c>
      <c r="H115" s="49">
        <v>61</v>
      </c>
      <c r="I115" s="49">
        <v>89</v>
      </c>
      <c r="J115" s="49">
        <v>14</v>
      </c>
      <c r="K115" s="49">
        <v>7456</v>
      </c>
      <c r="L115" s="49">
        <v>1300</v>
      </c>
      <c r="M115" s="5"/>
      <c r="N115" s="5"/>
      <c r="O115" s="5"/>
      <c r="P115" s="5"/>
      <c r="Q115" s="5"/>
      <c r="R115" s="5"/>
      <c r="S115" s="5"/>
      <c r="T115" s="5"/>
    </row>
    <row r="116" spans="1:20" customFormat="1" x14ac:dyDescent="0.25">
      <c r="A116" s="47" t="s">
        <v>96</v>
      </c>
      <c r="B116" s="48" t="s">
        <v>42</v>
      </c>
      <c r="C116" s="48" t="s">
        <v>324</v>
      </c>
      <c r="D116" s="48" t="s">
        <v>4</v>
      </c>
      <c r="E116" s="49">
        <v>46</v>
      </c>
      <c r="F116" s="49">
        <v>23</v>
      </c>
      <c r="G116" s="49">
        <v>44</v>
      </c>
      <c r="H116" s="49">
        <v>44</v>
      </c>
      <c r="I116" s="49">
        <v>65</v>
      </c>
      <c r="J116" s="49">
        <v>24</v>
      </c>
      <c r="K116" s="49">
        <v>207</v>
      </c>
      <c r="L116" s="49">
        <v>933</v>
      </c>
      <c r="M116" s="5"/>
      <c r="N116" s="5"/>
      <c r="O116" s="5"/>
      <c r="P116" s="5"/>
      <c r="Q116" s="5"/>
      <c r="R116" s="5"/>
      <c r="S116" s="5"/>
      <c r="T116" s="5"/>
    </row>
    <row r="117" spans="1:20" customFormat="1" x14ac:dyDescent="0.25">
      <c r="A117" s="50" t="s">
        <v>382</v>
      </c>
      <c r="B117" s="51" t="s">
        <v>38</v>
      </c>
      <c r="C117" s="51" t="s">
        <v>324</v>
      </c>
      <c r="D117" s="51" t="s">
        <v>4</v>
      </c>
      <c r="E117" s="52">
        <v>55</v>
      </c>
      <c r="F117" s="52">
        <v>22</v>
      </c>
      <c r="G117" s="52">
        <v>34</v>
      </c>
      <c r="H117" s="52">
        <v>29</v>
      </c>
      <c r="I117" s="52">
        <v>83</v>
      </c>
      <c r="J117" s="52">
        <v>45</v>
      </c>
      <c r="K117" s="52">
        <v>6065</v>
      </c>
      <c r="L117" s="52">
        <v>1158</v>
      </c>
      <c r="M117" s="5"/>
      <c r="N117" s="5"/>
      <c r="O117" s="5"/>
      <c r="P117" s="5"/>
      <c r="Q117" s="5"/>
      <c r="R117" s="5"/>
      <c r="S117" s="5"/>
      <c r="T117" s="5"/>
    </row>
    <row r="118" spans="1:20" customFormat="1" x14ac:dyDescent="0.25">
      <c r="A118" s="47" t="s">
        <v>130</v>
      </c>
      <c r="B118" s="48" t="s">
        <v>38</v>
      </c>
      <c r="C118" s="48" t="s">
        <v>324</v>
      </c>
      <c r="D118" s="48" t="s">
        <v>4</v>
      </c>
      <c r="E118" s="49">
        <v>60</v>
      </c>
      <c r="F118" s="49">
        <v>22</v>
      </c>
      <c r="G118" s="49">
        <v>40</v>
      </c>
      <c r="H118" s="49">
        <v>106</v>
      </c>
      <c r="I118" s="49">
        <v>70</v>
      </c>
      <c r="J118" s="49">
        <v>51</v>
      </c>
      <c r="K118" s="49">
        <v>1451</v>
      </c>
      <c r="L118" s="49">
        <v>1337</v>
      </c>
      <c r="M118" s="5"/>
      <c r="N118" s="5"/>
      <c r="O118" s="5"/>
      <c r="P118" s="5"/>
      <c r="Q118" s="5"/>
      <c r="R118" s="5"/>
      <c r="S118" s="5"/>
      <c r="T118" s="5"/>
    </row>
    <row r="119" spans="1:20" customFormat="1" x14ac:dyDescent="0.25">
      <c r="A119" s="50" t="s">
        <v>101</v>
      </c>
      <c r="B119" s="51" t="s">
        <v>38</v>
      </c>
      <c r="C119" s="51" t="s">
        <v>324</v>
      </c>
      <c r="D119" s="51" t="s">
        <v>4</v>
      </c>
      <c r="E119" s="52">
        <v>56</v>
      </c>
      <c r="F119" s="52">
        <v>22</v>
      </c>
      <c r="G119" s="52">
        <v>56</v>
      </c>
      <c r="H119" s="52">
        <v>103</v>
      </c>
      <c r="I119" s="52">
        <v>117</v>
      </c>
      <c r="J119" s="52">
        <v>40</v>
      </c>
      <c r="K119" s="52">
        <v>12765</v>
      </c>
      <c r="L119" s="52">
        <v>1440</v>
      </c>
      <c r="M119" s="5"/>
      <c r="N119" s="5"/>
      <c r="O119" s="5"/>
      <c r="P119" s="5"/>
      <c r="Q119" s="5"/>
      <c r="R119" s="5"/>
      <c r="S119" s="5"/>
      <c r="T119" s="5"/>
    </row>
    <row r="120" spans="1:20" customFormat="1" x14ac:dyDescent="0.25">
      <c r="A120" s="47" t="s">
        <v>342</v>
      </c>
      <c r="B120" s="48" t="s">
        <v>38</v>
      </c>
      <c r="C120" s="48" t="s">
        <v>324</v>
      </c>
      <c r="D120" s="48" t="s">
        <v>4</v>
      </c>
      <c r="E120" s="49">
        <v>58</v>
      </c>
      <c r="F120" s="49">
        <v>22</v>
      </c>
      <c r="G120" s="49">
        <v>32</v>
      </c>
      <c r="H120" s="49">
        <v>75</v>
      </c>
      <c r="I120" s="49">
        <v>60</v>
      </c>
      <c r="J120" s="49">
        <v>11</v>
      </c>
      <c r="K120" s="49">
        <v>4197</v>
      </c>
      <c r="L120" s="49">
        <v>1121</v>
      </c>
      <c r="M120" s="5"/>
      <c r="N120" s="5"/>
      <c r="O120" s="5"/>
      <c r="P120" s="5"/>
      <c r="Q120" s="5"/>
      <c r="R120" s="5"/>
      <c r="S120" s="5"/>
      <c r="T120" s="5"/>
    </row>
    <row r="121" spans="1:20" customFormat="1" x14ac:dyDescent="0.25">
      <c r="A121" s="50" t="s">
        <v>164</v>
      </c>
      <c r="B121" s="51" t="s">
        <v>36</v>
      </c>
      <c r="C121" s="51" t="s">
        <v>324</v>
      </c>
      <c r="D121" s="51" t="s">
        <v>4</v>
      </c>
      <c r="E121" s="52">
        <v>61</v>
      </c>
      <c r="F121" s="52">
        <v>22</v>
      </c>
      <c r="G121" s="52">
        <v>16</v>
      </c>
      <c r="H121" s="52">
        <v>95</v>
      </c>
      <c r="I121" s="52">
        <v>79</v>
      </c>
      <c r="J121" s="52">
        <v>12</v>
      </c>
      <c r="K121" s="52">
        <v>5044</v>
      </c>
      <c r="L121" s="52">
        <v>1155</v>
      </c>
      <c r="M121" s="5"/>
      <c r="N121" s="5"/>
      <c r="O121" s="5"/>
      <c r="P121" s="5"/>
      <c r="Q121" s="5"/>
      <c r="R121" s="5"/>
      <c r="S121" s="5"/>
      <c r="T121" s="5"/>
    </row>
    <row r="122" spans="1:20" customFormat="1" x14ac:dyDescent="0.25">
      <c r="A122" s="50" t="s">
        <v>163</v>
      </c>
      <c r="B122" s="51" t="s">
        <v>33</v>
      </c>
      <c r="C122" s="51" t="s">
        <v>324</v>
      </c>
      <c r="D122" s="51" t="s">
        <v>4</v>
      </c>
      <c r="E122" s="52">
        <v>47</v>
      </c>
      <c r="F122" s="52">
        <v>21</v>
      </c>
      <c r="G122" s="52">
        <v>22</v>
      </c>
      <c r="H122" s="52">
        <v>65</v>
      </c>
      <c r="I122" s="52">
        <v>69</v>
      </c>
      <c r="J122" s="52">
        <v>20</v>
      </c>
      <c r="K122" s="52">
        <v>7272</v>
      </c>
      <c r="L122" s="52">
        <v>1068</v>
      </c>
      <c r="M122" s="5"/>
      <c r="N122" s="5"/>
      <c r="O122" s="5"/>
      <c r="P122" s="5"/>
      <c r="Q122" s="5"/>
      <c r="R122" s="5"/>
      <c r="S122" s="5"/>
      <c r="T122" s="5"/>
    </row>
    <row r="123" spans="1:20" customFormat="1" x14ac:dyDescent="0.25">
      <c r="A123" s="50" t="s">
        <v>173</v>
      </c>
      <c r="B123" s="51" t="s">
        <v>33</v>
      </c>
      <c r="C123" s="51" t="s">
        <v>324</v>
      </c>
      <c r="D123" s="51" t="s">
        <v>4</v>
      </c>
      <c r="E123" s="52">
        <v>50</v>
      </c>
      <c r="F123" s="52">
        <v>21</v>
      </c>
      <c r="G123" s="52">
        <v>32</v>
      </c>
      <c r="H123" s="52">
        <v>68</v>
      </c>
      <c r="I123" s="52">
        <v>72</v>
      </c>
      <c r="J123" s="52">
        <v>12</v>
      </c>
      <c r="K123" s="52">
        <v>5530</v>
      </c>
      <c r="L123" s="52">
        <v>1080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x14ac:dyDescent="0.25">
      <c r="A124" s="50" t="s">
        <v>364</v>
      </c>
      <c r="B124" s="51" t="s">
        <v>36</v>
      </c>
      <c r="C124" s="51" t="s">
        <v>324</v>
      </c>
      <c r="D124" s="51" t="s">
        <v>4</v>
      </c>
      <c r="E124" s="52">
        <v>59</v>
      </c>
      <c r="F124" s="52">
        <v>20</v>
      </c>
      <c r="G124" s="52">
        <v>28</v>
      </c>
      <c r="H124" s="52">
        <v>100</v>
      </c>
      <c r="I124" s="52">
        <v>124</v>
      </c>
      <c r="J124" s="52">
        <v>16</v>
      </c>
      <c r="K124" s="52">
        <v>8846</v>
      </c>
      <c r="L124" s="52">
        <v>1200</v>
      </c>
      <c r="M124" s="5"/>
      <c r="N124" s="5"/>
      <c r="O124" s="5"/>
      <c r="P124" s="5"/>
      <c r="Q124" s="5"/>
      <c r="R124" s="5"/>
      <c r="S124" s="5"/>
      <c r="T124" s="5"/>
    </row>
    <row r="125" spans="1:20" customFormat="1" x14ac:dyDescent="0.25">
      <c r="A125" s="47" t="s">
        <v>209</v>
      </c>
      <c r="B125" s="48" t="s">
        <v>31</v>
      </c>
      <c r="C125" s="48" t="s">
        <v>324</v>
      </c>
      <c r="D125" s="48" t="s">
        <v>4</v>
      </c>
      <c r="E125" s="49">
        <v>50</v>
      </c>
      <c r="F125" s="49">
        <v>20</v>
      </c>
      <c r="G125" s="49">
        <v>32</v>
      </c>
      <c r="H125" s="49">
        <v>77</v>
      </c>
      <c r="I125" s="49">
        <v>94</v>
      </c>
      <c r="J125" s="49">
        <v>25</v>
      </c>
      <c r="K125" s="49">
        <v>7636</v>
      </c>
      <c r="L125" s="49">
        <v>1108</v>
      </c>
      <c r="N125" s="33"/>
      <c r="O125" s="33"/>
      <c r="P125" s="33"/>
      <c r="Q125" s="33"/>
      <c r="R125" s="33"/>
      <c r="S125" s="33"/>
      <c r="T125" s="33"/>
    </row>
    <row r="126" spans="1:20" customFormat="1" x14ac:dyDescent="0.25">
      <c r="A126" s="50" t="s">
        <v>357</v>
      </c>
      <c r="B126" s="51" t="s">
        <v>31</v>
      </c>
      <c r="C126" s="51" t="s">
        <v>324</v>
      </c>
      <c r="D126" s="51" t="s">
        <v>4</v>
      </c>
      <c r="E126" s="52">
        <v>60</v>
      </c>
      <c r="F126" s="52">
        <v>19</v>
      </c>
      <c r="G126" s="52">
        <v>27</v>
      </c>
      <c r="H126" s="52">
        <v>91</v>
      </c>
      <c r="I126" s="52">
        <v>86</v>
      </c>
      <c r="J126" s="52">
        <v>20</v>
      </c>
      <c r="K126" s="52">
        <v>5009</v>
      </c>
      <c r="L126" s="52">
        <v>1227</v>
      </c>
      <c r="M126" s="5"/>
      <c r="N126" s="5"/>
      <c r="O126" s="5"/>
      <c r="P126" s="5"/>
      <c r="Q126" s="5"/>
      <c r="R126" s="5"/>
      <c r="S126" s="5"/>
      <c r="T126" s="5"/>
    </row>
    <row r="127" spans="1:20" customFormat="1" x14ac:dyDescent="0.25">
      <c r="A127" s="50" t="s">
        <v>297</v>
      </c>
      <c r="B127" s="51" t="s">
        <v>31</v>
      </c>
      <c r="C127" s="51" t="s">
        <v>324</v>
      </c>
      <c r="D127" s="51" t="s">
        <v>4</v>
      </c>
      <c r="E127" s="52">
        <v>58</v>
      </c>
      <c r="F127" s="52">
        <v>18</v>
      </c>
      <c r="G127" s="52">
        <v>48</v>
      </c>
      <c r="H127" s="52">
        <v>107</v>
      </c>
      <c r="I127" s="52">
        <v>109</v>
      </c>
      <c r="J127" s="52">
        <v>20</v>
      </c>
      <c r="K127" s="52">
        <v>7709</v>
      </c>
      <c r="L127" s="52">
        <v>1260</v>
      </c>
      <c r="N127" s="33"/>
      <c r="O127" s="33"/>
      <c r="P127" s="33"/>
      <c r="Q127" s="33"/>
      <c r="R127" s="33"/>
      <c r="S127" s="33"/>
      <c r="T127" s="33"/>
    </row>
    <row r="128" spans="1:20" customFormat="1" x14ac:dyDescent="0.25">
      <c r="A128" s="47" t="s">
        <v>371</v>
      </c>
      <c r="B128" s="48" t="s">
        <v>38</v>
      </c>
      <c r="C128" s="48" t="s">
        <v>324</v>
      </c>
      <c r="D128" s="48" t="s">
        <v>4</v>
      </c>
      <c r="E128" s="49">
        <v>46</v>
      </c>
      <c r="F128" s="49">
        <v>18</v>
      </c>
      <c r="G128" s="49">
        <v>10</v>
      </c>
      <c r="H128" s="49">
        <v>79</v>
      </c>
      <c r="I128" s="49">
        <v>57</v>
      </c>
      <c r="J128" s="49">
        <v>17</v>
      </c>
      <c r="K128" s="49">
        <v>329</v>
      </c>
      <c r="L128" s="49">
        <v>802</v>
      </c>
      <c r="M128" s="5"/>
      <c r="N128" s="5"/>
      <c r="O128" s="5"/>
      <c r="P128" s="5"/>
      <c r="Q128" s="5"/>
      <c r="R128" s="5"/>
      <c r="S128" s="5"/>
      <c r="T128" s="5"/>
    </row>
    <row r="129" spans="1:20" customFormat="1" x14ac:dyDescent="0.25">
      <c r="A129" s="50" t="s">
        <v>300</v>
      </c>
      <c r="B129" s="51" t="s">
        <v>33</v>
      </c>
      <c r="C129" s="51" t="s">
        <v>324</v>
      </c>
      <c r="D129" s="51" t="s">
        <v>4</v>
      </c>
      <c r="E129" s="52">
        <v>60</v>
      </c>
      <c r="F129" s="52">
        <v>18</v>
      </c>
      <c r="G129" s="52">
        <v>10</v>
      </c>
      <c r="H129" s="52">
        <v>39</v>
      </c>
      <c r="I129" s="52">
        <v>122</v>
      </c>
      <c r="J129" s="52">
        <v>58</v>
      </c>
      <c r="K129" s="52">
        <v>9811</v>
      </c>
      <c r="L129" s="52">
        <v>1364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x14ac:dyDescent="0.25">
      <c r="A130" s="47" t="s">
        <v>112</v>
      </c>
      <c r="B130" s="48" t="s">
        <v>42</v>
      </c>
      <c r="C130" s="48" t="s">
        <v>324</v>
      </c>
      <c r="D130" s="48" t="s">
        <v>4</v>
      </c>
      <c r="E130" s="49">
        <v>44</v>
      </c>
      <c r="F130" s="49">
        <v>18</v>
      </c>
      <c r="G130" s="49">
        <v>16</v>
      </c>
      <c r="H130" s="49">
        <v>78</v>
      </c>
      <c r="I130" s="49">
        <v>54</v>
      </c>
      <c r="J130" s="49">
        <v>11</v>
      </c>
      <c r="K130" s="49">
        <v>6780</v>
      </c>
      <c r="L130" s="49">
        <v>988</v>
      </c>
      <c r="N130" s="33"/>
      <c r="O130" s="33"/>
      <c r="P130" s="33"/>
      <c r="Q130" s="33"/>
      <c r="R130" s="33"/>
      <c r="S130" s="33"/>
      <c r="T130" s="33"/>
    </row>
    <row r="131" spans="1:20" customFormat="1" x14ac:dyDescent="0.25">
      <c r="A131" s="50" t="s">
        <v>307</v>
      </c>
      <c r="B131" s="51" t="s">
        <v>36</v>
      </c>
      <c r="C131" s="51" t="s">
        <v>324</v>
      </c>
      <c r="D131" s="51" t="s">
        <v>4</v>
      </c>
      <c r="E131" s="52">
        <v>42</v>
      </c>
      <c r="F131" s="52">
        <v>18</v>
      </c>
      <c r="G131" s="52">
        <v>12</v>
      </c>
      <c r="H131" s="52">
        <v>13</v>
      </c>
      <c r="I131" s="52">
        <v>51</v>
      </c>
      <c r="J131" s="52">
        <v>15</v>
      </c>
      <c r="K131" s="52">
        <v>786</v>
      </c>
      <c r="L131" s="52">
        <v>834</v>
      </c>
      <c r="M131" s="5"/>
      <c r="N131" s="5"/>
      <c r="O131" s="5"/>
      <c r="P131" s="5"/>
      <c r="Q131" s="5"/>
      <c r="R131" s="5"/>
      <c r="S131" s="5"/>
      <c r="T131" s="5"/>
    </row>
    <row r="132" spans="1:20" customFormat="1" x14ac:dyDescent="0.25">
      <c r="A132" s="47" t="s">
        <v>106</v>
      </c>
      <c r="B132" s="48" t="s">
        <v>36</v>
      </c>
      <c r="C132" s="48" t="s">
        <v>324</v>
      </c>
      <c r="D132" s="48" t="s">
        <v>4</v>
      </c>
      <c r="E132" s="49">
        <v>58</v>
      </c>
      <c r="F132" s="49">
        <v>18</v>
      </c>
      <c r="G132" s="49">
        <v>32</v>
      </c>
      <c r="H132" s="49">
        <v>63</v>
      </c>
      <c r="I132" s="49">
        <v>113</v>
      </c>
      <c r="J132" s="49">
        <v>21</v>
      </c>
      <c r="K132" s="49">
        <v>7428</v>
      </c>
      <c r="L132" s="49">
        <v>1167</v>
      </c>
      <c r="M132" s="5"/>
      <c r="N132" s="5"/>
      <c r="O132" s="5"/>
      <c r="P132" s="5"/>
      <c r="Q132" s="5"/>
      <c r="R132" s="5"/>
      <c r="S132" s="5"/>
      <c r="T132" s="5"/>
    </row>
    <row r="133" spans="1:20" customFormat="1" x14ac:dyDescent="0.25">
      <c r="A133" s="50" t="s">
        <v>239</v>
      </c>
      <c r="B133" s="51" t="s">
        <v>31</v>
      </c>
      <c r="C133" s="51" t="s">
        <v>324</v>
      </c>
      <c r="D133" s="51" t="s">
        <v>4</v>
      </c>
      <c r="E133" s="52">
        <v>56</v>
      </c>
      <c r="F133" s="52">
        <v>17</v>
      </c>
      <c r="G133" s="52">
        <v>36</v>
      </c>
      <c r="H133" s="52">
        <v>74</v>
      </c>
      <c r="I133" s="52">
        <v>49</v>
      </c>
      <c r="J133" s="52">
        <v>21</v>
      </c>
      <c r="K133" s="52">
        <v>1377</v>
      </c>
      <c r="L133" s="52">
        <v>1085</v>
      </c>
      <c r="N133" s="33"/>
      <c r="O133" s="33"/>
      <c r="P133" s="33"/>
      <c r="Q133" s="33"/>
      <c r="R133" s="33"/>
      <c r="S133" s="33"/>
      <c r="T133" s="33"/>
    </row>
    <row r="134" spans="1:20" customFormat="1" x14ac:dyDescent="0.25">
      <c r="A134" s="47" t="s">
        <v>94</v>
      </c>
      <c r="B134" s="48" t="s">
        <v>42</v>
      </c>
      <c r="C134" s="48" t="s">
        <v>324</v>
      </c>
      <c r="D134" s="48" t="s">
        <v>4</v>
      </c>
      <c r="E134" s="49">
        <v>56</v>
      </c>
      <c r="F134" s="49">
        <v>17</v>
      </c>
      <c r="G134" s="49">
        <v>39</v>
      </c>
      <c r="H134" s="49">
        <v>109</v>
      </c>
      <c r="I134" s="49">
        <v>95</v>
      </c>
      <c r="J134" s="49">
        <v>37</v>
      </c>
      <c r="K134" s="49">
        <v>12198</v>
      </c>
      <c r="L134" s="49">
        <v>1298</v>
      </c>
      <c r="M134" s="5"/>
      <c r="N134" s="5"/>
      <c r="O134" s="5"/>
      <c r="P134" s="5"/>
      <c r="Q134" s="5"/>
      <c r="R134" s="5"/>
      <c r="S134" s="5"/>
      <c r="T134" s="5"/>
    </row>
    <row r="135" spans="1:20" customFormat="1" x14ac:dyDescent="0.25">
      <c r="A135" s="47" t="s">
        <v>93</v>
      </c>
      <c r="B135" s="48" t="s">
        <v>42</v>
      </c>
      <c r="C135" s="48" t="s">
        <v>324</v>
      </c>
      <c r="D135" s="48" t="s">
        <v>4</v>
      </c>
      <c r="E135" s="49">
        <v>55</v>
      </c>
      <c r="F135" s="49">
        <v>17</v>
      </c>
      <c r="G135" s="49">
        <v>38</v>
      </c>
      <c r="H135" s="49">
        <v>115</v>
      </c>
      <c r="I135" s="49">
        <v>117</v>
      </c>
      <c r="J135" s="49">
        <v>16</v>
      </c>
      <c r="K135" s="49">
        <v>6741</v>
      </c>
      <c r="L135" s="49">
        <v>1107</v>
      </c>
      <c r="N135" s="33"/>
      <c r="O135" s="33"/>
      <c r="P135" s="33"/>
      <c r="Q135" s="33"/>
      <c r="R135" s="33"/>
      <c r="S135" s="33"/>
      <c r="T135" s="33"/>
    </row>
    <row r="136" spans="1:20" customFormat="1" x14ac:dyDescent="0.25">
      <c r="A136" s="50" t="s">
        <v>356</v>
      </c>
      <c r="B136" s="51" t="s">
        <v>42</v>
      </c>
      <c r="C136" s="51" t="s">
        <v>324</v>
      </c>
      <c r="D136" s="51" t="s">
        <v>4</v>
      </c>
      <c r="E136" s="52">
        <v>42</v>
      </c>
      <c r="F136" s="52">
        <v>17</v>
      </c>
      <c r="G136" s="52">
        <v>12</v>
      </c>
      <c r="H136" s="52">
        <v>20</v>
      </c>
      <c r="I136" s="52">
        <v>60</v>
      </c>
      <c r="J136" s="52">
        <v>10</v>
      </c>
      <c r="K136" s="52">
        <v>264</v>
      </c>
      <c r="L136" s="52">
        <v>799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x14ac:dyDescent="0.25">
      <c r="A137" s="47" t="s">
        <v>99</v>
      </c>
      <c r="B137" s="48" t="s">
        <v>38</v>
      </c>
      <c r="C137" s="48" t="s">
        <v>324</v>
      </c>
      <c r="D137" s="48" t="s">
        <v>4</v>
      </c>
      <c r="E137" s="49">
        <v>26</v>
      </c>
      <c r="F137" s="49">
        <v>16</v>
      </c>
      <c r="G137" s="49">
        <v>14</v>
      </c>
      <c r="H137" s="49">
        <v>66</v>
      </c>
      <c r="I137" s="49">
        <v>59</v>
      </c>
      <c r="J137" s="49">
        <v>7</v>
      </c>
      <c r="K137" s="49">
        <v>4776</v>
      </c>
      <c r="L137" s="49">
        <v>659</v>
      </c>
      <c r="N137" s="33"/>
      <c r="O137" s="33"/>
      <c r="P137" s="33"/>
      <c r="Q137" s="33"/>
      <c r="R137" s="33"/>
      <c r="S137" s="33"/>
      <c r="T137" s="33"/>
    </row>
    <row r="138" spans="1:20" customFormat="1" x14ac:dyDescent="0.25">
      <c r="A138" s="50" t="s">
        <v>227</v>
      </c>
      <c r="B138" s="51" t="s">
        <v>31</v>
      </c>
      <c r="C138" s="51" t="s">
        <v>324</v>
      </c>
      <c r="D138" s="51" t="s">
        <v>4</v>
      </c>
      <c r="E138" s="52">
        <v>54</v>
      </c>
      <c r="F138" s="52">
        <v>16</v>
      </c>
      <c r="G138" s="52">
        <v>14</v>
      </c>
      <c r="H138" s="52">
        <v>40</v>
      </c>
      <c r="I138" s="52">
        <v>115</v>
      </c>
      <c r="J138" s="52">
        <v>17</v>
      </c>
      <c r="K138" s="52">
        <v>7355</v>
      </c>
      <c r="L138" s="52">
        <v>1228</v>
      </c>
      <c r="M138" s="5"/>
      <c r="N138" s="5"/>
      <c r="O138" s="5"/>
      <c r="P138" s="5"/>
      <c r="Q138" s="5"/>
      <c r="R138" s="5"/>
      <c r="S138" s="5"/>
      <c r="T138" s="5"/>
    </row>
    <row r="139" spans="1:20" customFormat="1" x14ac:dyDescent="0.25">
      <c r="A139" s="50" t="s">
        <v>303</v>
      </c>
      <c r="B139" s="51" t="s">
        <v>38</v>
      </c>
      <c r="C139" s="51" t="s">
        <v>324</v>
      </c>
      <c r="D139" s="51" t="s">
        <v>4</v>
      </c>
      <c r="E139" s="52">
        <v>57</v>
      </c>
      <c r="F139" s="52">
        <v>15</v>
      </c>
      <c r="G139" s="52">
        <v>10</v>
      </c>
      <c r="H139" s="52">
        <v>106</v>
      </c>
      <c r="I139" s="52">
        <v>121</v>
      </c>
      <c r="J139" s="52">
        <v>11</v>
      </c>
      <c r="K139" s="52">
        <v>9516</v>
      </c>
      <c r="L139" s="52">
        <v>1302</v>
      </c>
      <c r="N139" s="33"/>
      <c r="O139" s="33"/>
      <c r="P139" s="33"/>
      <c r="Q139" s="33"/>
      <c r="R139" s="33"/>
      <c r="S139" s="33"/>
      <c r="T139" s="33"/>
    </row>
    <row r="140" spans="1:20" customFormat="1" x14ac:dyDescent="0.25">
      <c r="A140" s="47" t="s">
        <v>271</v>
      </c>
      <c r="B140" s="48" t="s">
        <v>31</v>
      </c>
      <c r="C140" s="48" t="s">
        <v>324</v>
      </c>
      <c r="D140" s="48" t="s">
        <v>4</v>
      </c>
      <c r="E140" s="49">
        <v>38</v>
      </c>
      <c r="F140" s="49">
        <v>15</v>
      </c>
      <c r="G140" s="49">
        <v>6</v>
      </c>
      <c r="H140" s="49">
        <v>29</v>
      </c>
      <c r="I140" s="49">
        <v>30</v>
      </c>
      <c r="J140" s="49">
        <v>13</v>
      </c>
      <c r="K140" s="49">
        <v>47</v>
      </c>
      <c r="L140" s="49">
        <v>607</v>
      </c>
      <c r="M140" s="5"/>
      <c r="N140" s="5"/>
      <c r="O140" s="5"/>
      <c r="P140" s="5"/>
      <c r="Q140" s="5"/>
      <c r="R140" s="5"/>
      <c r="S140" s="5"/>
      <c r="T140" s="5"/>
    </row>
    <row r="141" spans="1:20" customFormat="1" x14ac:dyDescent="0.25">
      <c r="A141" s="50" t="s">
        <v>379</v>
      </c>
      <c r="B141" s="51" t="s">
        <v>42</v>
      </c>
      <c r="C141" s="51" t="s">
        <v>324</v>
      </c>
      <c r="D141" s="51" t="s">
        <v>4</v>
      </c>
      <c r="E141" s="52">
        <v>53</v>
      </c>
      <c r="F141" s="52">
        <v>15</v>
      </c>
      <c r="G141" s="52">
        <v>52</v>
      </c>
      <c r="H141" s="52">
        <v>174</v>
      </c>
      <c r="I141" s="52">
        <v>66</v>
      </c>
      <c r="J141" s="52">
        <v>8</v>
      </c>
      <c r="K141" s="52">
        <v>6999</v>
      </c>
      <c r="L141" s="52">
        <v>1003</v>
      </c>
      <c r="N141" s="33"/>
      <c r="O141" s="33"/>
      <c r="P141" s="33"/>
      <c r="Q141" s="33"/>
      <c r="R141" s="33"/>
      <c r="S141" s="33"/>
      <c r="T141" s="33"/>
    </row>
    <row r="142" spans="1:20" customFormat="1" x14ac:dyDescent="0.25">
      <c r="A142" s="47" t="s">
        <v>391</v>
      </c>
      <c r="B142" s="48" t="s">
        <v>31</v>
      </c>
      <c r="C142" s="48" t="s">
        <v>324</v>
      </c>
      <c r="D142" s="48" t="s">
        <v>4</v>
      </c>
      <c r="E142" s="49">
        <v>52</v>
      </c>
      <c r="F142" s="49">
        <v>15</v>
      </c>
      <c r="G142" s="49">
        <v>12</v>
      </c>
      <c r="H142" s="49">
        <v>47</v>
      </c>
      <c r="I142" s="49">
        <v>86</v>
      </c>
      <c r="J142" s="49">
        <v>25</v>
      </c>
      <c r="K142" s="49">
        <v>7782</v>
      </c>
      <c r="L142" s="49">
        <v>1089</v>
      </c>
      <c r="N142" s="33"/>
      <c r="O142" s="33"/>
      <c r="P142" s="33"/>
      <c r="Q142" s="33"/>
      <c r="R142" s="33"/>
      <c r="S142" s="33"/>
      <c r="T142" s="33"/>
    </row>
    <row r="143" spans="1:20" customFormat="1" x14ac:dyDescent="0.25">
      <c r="A143" s="50" t="s">
        <v>309</v>
      </c>
      <c r="B143" s="51" t="s">
        <v>33</v>
      </c>
      <c r="C143" s="51" t="s">
        <v>324</v>
      </c>
      <c r="D143" s="51" t="s">
        <v>4</v>
      </c>
      <c r="E143" s="52">
        <v>48</v>
      </c>
      <c r="F143" s="52">
        <v>14</v>
      </c>
      <c r="G143" s="52">
        <v>12</v>
      </c>
      <c r="H143" s="52">
        <v>45</v>
      </c>
      <c r="I143" s="52">
        <v>79</v>
      </c>
      <c r="J143" s="52">
        <v>16</v>
      </c>
      <c r="K143" s="52">
        <v>755</v>
      </c>
      <c r="L143" s="52">
        <v>869</v>
      </c>
      <c r="M143" s="5"/>
      <c r="N143" s="5"/>
      <c r="O143" s="5"/>
      <c r="P143" s="5"/>
      <c r="Q143" s="5"/>
      <c r="R143" s="5"/>
      <c r="S143" s="5"/>
      <c r="T143" s="5"/>
    </row>
    <row r="144" spans="1:20" customFormat="1" x14ac:dyDescent="0.25">
      <c r="A144" s="47" t="s">
        <v>251</v>
      </c>
      <c r="B144" s="48" t="s">
        <v>42</v>
      </c>
      <c r="C144" s="48" t="s">
        <v>324</v>
      </c>
      <c r="D144" s="48" t="s">
        <v>4</v>
      </c>
      <c r="E144" s="49">
        <v>53</v>
      </c>
      <c r="F144" s="49">
        <v>12</v>
      </c>
      <c r="G144" s="49">
        <v>26</v>
      </c>
      <c r="H144" s="49">
        <v>110</v>
      </c>
      <c r="I144" s="49">
        <v>79</v>
      </c>
      <c r="J144" s="49">
        <v>14</v>
      </c>
      <c r="K144" s="49">
        <v>6124</v>
      </c>
      <c r="L144" s="49">
        <v>1034</v>
      </c>
      <c r="N144" s="33"/>
      <c r="O144" s="33"/>
      <c r="P144" s="33"/>
      <c r="Q144" s="33"/>
      <c r="R144" s="33"/>
      <c r="S144" s="33"/>
      <c r="T144" s="33"/>
    </row>
    <row r="145" spans="1:20" customFormat="1" x14ac:dyDescent="0.25">
      <c r="A145" s="47" t="s">
        <v>218</v>
      </c>
      <c r="B145" s="48" t="s">
        <v>33</v>
      </c>
      <c r="C145" s="48" t="s">
        <v>324</v>
      </c>
      <c r="D145" s="48" t="s">
        <v>4</v>
      </c>
      <c r="E145" s="49">
        <v>33</v>
      </c>
      <c r="F145" s="49">
        <v>12</v>
      </c>
      <c r="G145" s="49">
        <v>8</v>
      </c>
      <c r="H145" s="49">
        <v>45</v>
      </c>
      <c r="I145" s="49">
        <v>65</v>
      </c>
      <c r="J145" s="49">
        <v>14</v>
      </c>
      <c r="K145" s="49">
        <v>4674</v>
      </c>
      <c r="L145" s="49">
        <v>619</v>
      </c>
      <c r="N145" s="33"/>
      <c r="O145" s="33"/>
      <c r="P145" s="33"/>
      <c r="Q145" s="33"/>
      <c r="R145" s="33"/>
      <c r="S145" s="33"/>
      <c r="T145" s="33"/>
    </row>
    <row r="146" spans="1:20" customFormat="1" x14ac:dyDescent="0.25">
      <c r="A146" s="50" t="s">
        <v>360</v>
      </c>
      <c r="B146" s="51" t="s">
        <v>38</v>
      </c>
      <c r="C146" s="51" t="s">
        <v>324</v>
      </c>
      <c r="D146" s="51" t="s">
        <v>4</v>
      </c>
      <c r="E146" s="52">
        <v>49</v>
      </c>
      <c r="F146" s="52">
        <v>12</v>
      </c>
      <c r="G146" s="52">
        <v>24</v>
      </c>
      <c r="H146" s="52">
        <v>45</v>
      </c>
      <c r="I146" s="52">
        <v>42</v>
      </c>
      <c r="J146" s="52">
        <v>11</v>
      </c>
      <c r="K146" s="52">
        <v>876</v>
      </c>
      <c r="L146" s="52">
        <v>674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x14ac:dyDescent="0.25">
      <c r="A147" s="47" t="s">
        <v>291</v>
      </c>
      <c r="B147" s="48" t="s">
        <v>42</v>
      </c>
      <c r="C147" s="48" t="s">
        <v>324</v>
      </c>
      <c r="D147" s="48" t="s">
        <v>4</v>
      </c>
      <c r="E147" s="49">
        <v>44</v>
      </c>
      <c r="F147" s="49">
        <v>10</v>
      </c>
      <c r="G147" s="49">
        <v>29</v>
      </c>
      <c r="H147" s="49">
        <v>82</v>
      </c>
      <c r="I147" s="49">
        <v>112</v>
      </c>
      <c r="J147" s="49">
        <v>14</v>
      </c>
      <c r="K147" s="49">
        <v>8362</v>
      </c>
      <c r="L147" s="49">
        <v>994</v>
      </c>
      <c r="M147" s="5"/>
      <c r="N147" s="5"/>
      <c r="O147" s="5"/>
      <c r="P147" s="5"/>
      <c r="Q147" s="5"/>
      <c r="R147" s="5"/>
      <c r="S147" s="5"/>
      <c r="T147" s="5"/>
    </row>
    <row r="148" spans="1:20" customFormat="1" x14ac:dyDescent="0.25">
      <c r="A148" s="50" t="s">
        <v>368</v>
      </c>
      <c r="B148" s="51" t="s">
        <v>31</v>
      </c>
      <c r="C148" s="51" t="s">
        <v>324</v>
      </c>
      <c r="D148" s="51" t="s">
        <v>4</v>
      </c>
      <c r="E148" s="52">
        <v>36</v>
      </c>
      <c r="F148" s="52">
        <v>10</v>
      </c>
      <c r="G148" s="52">
        <v>21</v>
      </c>
      <c r="H148" s="52">
        <v>113</v>
      </c>
      <c r="I148" s="52">
        <v>73</v>
      </c>
      <c r="J148" s="52">
        <v>4</v>
      </c>
      <c r="K148" s="52">
        <v>6666</v>
      </c>
      <c r="L148" s="52">
        <v>730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x14ac:dyDescent="0.25">
      <c r="A149" s="47" t="s">
        <v>414</v>
      </c>
      <c r="B149" s="48" t="s">
        <v>38</v>
      </c>
      <c r="C149" s="48" t="s">
        <v>324</v>
      </c>
      <c r="D149" s="48" t="s">
        <v>4</v>
      </c>
      <c r="E149" s="49">
        <v>29</v>
      </c>
      <c r="F149" s="49">
        <v>10</v>
      </c>
      <c r="G149" s="49">
        <v>8</v>
      </c>
      <c r="H149" s="49">
        <v>44</v>
      </c>
      <c r="I149" s="49">
        <v>40</v>
      </c>
      <c r="J149" s="49">
        <v>12</v>
      </c>
      <c r="K149" s="49">
        <v>303</v>
      </c>
      <c r="L149" s="49">
        <v>608</v>
      </c>
      <c r="N149" s="33"/>
      <c r="O149" s="33"/>
      <c r="P149" s="33"/>
      <c r="Q149" s="33"/>
      <c r="R149" s="33"/>
      <c r="S149" s="33"/>
      <c r="T149" s="33"/>
    </row>
    <row r="150" spans="1:20" customFormat="1" x14ac:dyDescent="0.25">
      <c r="A150" s="50" t="s">
        <v>208</v>
      </c>
      <c r="B150" s="51" t="s">
        <v>33</v>
      </c>
      <c r="C150" s="51" t="s">
        <v>324</v>
      </c>
      <c r="D150" s="51" t="s">
        <v>4</v>
      </c>
      <c r="E150" s="52">
        <v>53</v>
      </c>
      <c r="F150" s="52">
        <v>9</v>
      </c>
      <c r="G150" s="52">
        <v>24</v>
      </c>
      <c r="H150" s="52">
        <v>21</v>
      </c>
      <c r="I150" s="52">
        <v>90</v>
      </c>
      <c r="J150" s="52">
        <v>8</v>
      </c>
      <c r="K150" s="52">
        <v>8966</v>
      </c>
      <c r="L150" s="52">
        <v>1086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x14ac:dyDescent="0.25">
      <c r="A151" s="47" t="s">
        <v>423</v>
      </c>
      <c r="B151" s="48" t="s">
        <v>42</v>
      </c>
      <c r="C151" s="48" t="s">
        <v>324</v>
      </c>
      <c r="D151" s="48" t="s">
        <v>4</v>
      </c>
      <c r="E151" s="49">
        <v>19</v>
      </c>
      <c r="F151" s="49">
        <v>9</v>
      </c>
      <c r="G151" s="49">
        <v>2</v>
      </c>
      <c r="H151" s="49">
        <v>11</v>
      </c>
      <c r="I151" s="49">
        <v>35</v>
      </c>
      <c r="J151" s="49">
        <v>14</v>
      </c>
      <c r="K151" s="49">
        <v>2208</v>
      </c>
      <c r="L151" s="49">
        <v>429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x14ac:dyDescent="0.25">
      <c r="A152" s="50" t="s">
        <v>361</v>
      </c>
      <c r="B152" s="51" t="s">
        <v>38</v>
      </c>
      <c r="C152" s="51" t="s">
        <v>324</v>
      </c>
      <c r="D152" s="51" t="s">
        <v>4</v>
      </c>
      <c r="E152" s="52">
        <v>30</v>
      </c>
      <c r="F152" s="52">
        <v>8</v>
      </c>
      <c r="G152" s="52">
        <v>14</v>
      </c>
      <c r="H152" s="52">
        <v>30</v>
      </c>
      <c r="I152" s="52">
        <v>22</v>
      </c>
      <c r="J152" s="52">
        <v>3</v>
      </c>
      <c r="K152" s="52">
        <v>887</v>
      </c>
      <c r="L152" s="52">
        <v>346</v>
      </c>
      <c r="N152" s="33"/>
      <c r="O152" s="33"/>
      <c r="P152" s="33"/>
      <c r="Q152" s="33"/>
      <c r="R152" s="33"/>
      <c r="S152" s="33"/>
      <c r="T152" s="33"/>
    </row>
    <row r="153" spans="1:20" customFormat="1" x14ac:dyDescent="0.25">
      <c r="A153" s="47" t="s">
        <v>114</v>
      </c>
      <c r="B153" s="48" t="s">
        <v>42</v>
      </c>
      <c r="C153" s="48" t="s">
        <v>324</v>
      </c>
      <c r="D153" s="48" t="s">
        <v>4</v>
      </c>
      <c r="E153" s="49">
        <v>55</v>
      </c>
      <c r="F153" s="49">
        <v>8</v>
      </c>
      <c r="G153" s="49">
        <v>55</v>
      </c>
      <c r="H153" s="49">
        <v>59</v>
      </c>
      <c r="I153" s="49">
        <v>87</v>
      </c>
      <c r="J153" s="49">
        <v>20</v>
      </c>
      <c r="K153" s="49">
        <v>9623</v>
      </c>
      <c r="L153" s="49">
        <v>1126</v>
      </c>
      <c r="M153" s="5"/>
      <c r="N153" s="5"/>
      <c r="O153" s="5"/>
      <c r="P153" s="5"/>
      <c r="Q153" s="5"/>
      <c r="R153" s="5"/>
      <c r="S153" s="5"/>
      <c r="T153" s="5"/>
    </row>
    <row r="154" spans="1:20" customFormat="1" x14ac:dyDescent="0.25">
      <c r="A154" s="50" t="s">
        <v>131</v>
      </c>
      <c r="B154" s="51" t="s">
        <v>33</v>
      </c>
      <c r="C154" s="51" t="s">
        <v>324</v>
      </c>
      <c r="D154" s="51" t="s">
        <v>4</v>
      </c>
      <c r="E154" s="52">
        <v>44</v>
      </c>
      <c r="F154" s="52">
        <v>8</v>
      </c>
      <c r="G154" s="52">
        <v>69</v>
      </c>
      <c r="H154" s="52">
        <v>58</v>
      </c>
      <c r="I154" s="52">
        <v>37</v>
      </c>
      <c r="J154" s="52">
        <v>23</v>
      </c>
      <c r="K154" s="52">
        <v>3780</v>
      </c>
      <c r="L154" s="52">
        <v>755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x14ac:dyDescent="0.25">
      <c r="A155" s="47" t="s">
        <v>120</v>
      </c>
      <c r="B155" s="48" t="s">
        <v>42</v>
      </c>
      <c r="C155" s="48" t="s">
        <v>324</v>
      </c>
      <c r="D155" s="48" t="s">
        <v>4</v>
      </c>
      <c r="E155" s="49">
        <v>42</v>
      </c>
      <c r="F155" s="49">
        <v>7</v>
      </c>
      <c r="G155" s="49">
        <v>30</v>
      </c>
      <c r="H155" s="49">
        <v>152</v>
      </c>
      <c r="I155" s="49">
        <v>90</v>
      </c>
      <c r="J155" s="49">
        <v>17</v>
      </c>
      <c r="K155" s="49">
        <v>5964</v>
      </c>
      <c r="L155" s="49">
        <v>901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x14ac:dyDescent="0.25">
      <c r="A156" s="47" t="s">
        <v>302</v>
      </c>
      <c r="B156" s="48" t="s">
        <v>42</v>
      </c>
      <c r="C156" s="48" t="s">
        <v>324</v>
      </c>
      <c r="D156" s="48" t="s">
        <v>4</v>
      </c>
      <c r="E156" s="49">
        <v>25</v>
      </c>
      <c r="F156" s="49">
        <v>7</v>
      </c>
      <c r="G156" s="49">
        <v>8</v>
      </c>
      <c r="H156" s="49">
        <v>15</v>
      </c>
      <c r="I156" s="49">
        <v>21</v>
      </c>
      <c r="J156" s="49">
        <v>7</v>
      </c>
      <c r="K156" s="49">
        <v>100</v>
      </c>
      <c r="L156" s="49">
        <v>342</v>
      </c>
      <c r="N156" s="33"/>
      <c r="O156" s="33"/>
      <c r="P156" s="33"/>
      <c r="Q156" s="33"/>
      <c r="R156" s="33"/>
      <c r="S156" s="33"/>
      <c r="T156" s="33"/>
    </row>
    <row r="157" spans="1:20" customFormat="1" x14ac:dyDescent="0.25">
      <c r="A157" s="50" t="s">
        <v>389</v>
      </c>
      <c r="B157" s="51" t="s">
        <v>42</v>
      </c>
      <c r="C157" s="51" t="s">
        <v>324</v>
      </c>
      <c r="D157" s="51" t="s">
        <v>4</v>
      </c>
      <c r="E157" s="52">
        <v>45</v>
      </c>
      <c r="F157" s="52">
        <v>7</v>
      </c>
      <c r="G157" s="52">
        <v>25</v>
      </c>
      <c r="H157" s="52">
        <v>62</v>
      </c>
      <c r="I157" s="52">
        <v>49</v>
      </c>
      <c r="J157" s="52">
        <v>12</v>
      </c>
      <c r="K157" s="52">
        <v>3561</v>
      </c>
      <c r="L157" s="52">
        <v>805</v>
      </c>
      <c r="M157" s="5"/>
      <c r="N157" s="5"/>
      <c r="O157" s="5"/>
      <c r="P157" s="5"/>
      <c r="Q157" s="5"/>
      <c r="R157" s="5"/>
      <c r="S157" s="5"/>
      <c r="T157" s="5"/>
    </row>
    <row r="158" spans="1:20" customFormat="1" x14ac:dyDescent="0.25">
      <c r="A158" s="47" t="s">
        <v>374</v>
      </c>
      <c r="B158" s="48" t="s">
        <v>42</v>
      </c>
      <c r="C158" s="48" t="s">
        <v>324</v>
      </c>
      <c r="D158" s="48" t="s">
        <v>4</v>
      </c>
      <c r="E158" s="49">
        <v>43</v>
      </c>
      <c r="F158" s="49">
        <v>7</v>
      </c>
      <c r="G158" s="49">
        <v>4</v>
      </c>
      <c r="H158" s="49">
        <v>1</v>
      </c>
      <c r="I158" s="49">
        <v>59</v>
      </c>
      <c r="J158" s="49">
        <v>5</v>
      </c>
      <c r="K158" s="49">
        <v>112</v>
      </c>
      <c r="L158" s="49">
        <v>663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x14ac:dyDescent="0.25">
      <c r="A159" s="47" t="s">
        <v>151</v>
      </c>
      <c r="B159" s="48" t="s">
        <v>36</v>
      </c>
      <c r="C159" s="48" t="s">
        <v>324</v>
      </c>
      <c r="D159" s="48" t="s">
        <v>4</v>
      </c>
      <c r="E159" s="49">
        <v>41</v>
      </c>
      <c r="F159" s="49">
        <v>6</v>
      </c>
      <c r="G159" s="49">
        <v>22</v>
      </c>
      <c r="H159" s="49">
        <v>28</v>
      </c>
      <c r="I159" s="49">
        <v>40</v>
      </c>
      <c r="J159" s="49">
        <v>2</v>
      </c>
      <c r="K159" s="49">
        <v>892</v>
      </c>
      <c r="L159" s="49">
        <v>671</v>
      </c>
      <c r="N159" s="33"/>
      <c r="O159" s="33"/>
      <c r="P159" s="33"/>
      <c r="Q159" s="33"/>
      <c r="R159" s="33"/>
      <c r="S159" s="33"/>
      <c r="T159" s="33"/>
    </row>
    <row r="160" spans="1:20" customFormat="1" x14ac:dyDescent="0.25">
      <c r="A160" s="50" t="s">
        <v>376</v>
      </c>
      <c r="B160" s="51" t="s">
        <v>31</v>
      </c>
      <c r="C160" s="51" t="s">
        <v>324</v>
      </c>
      <c r="D160" s="51" t="s">
        <v>4</v>
      </c>
      <c r="E160" s="52">
        <v>47</v>
      </c>
      <c r="F160" s="52">
        <v>6</v>
      </c>
      <c r="G160" s="52">
        <v>12</v>
      </c>
      <c r="H160" s="52">
        <v>66</v>
      </c>
      <c r="I160" s="52">
        <v>74</v>
      </c>
      <c r="J160" s="52">
        <v>14</v>
      </c>
      <c r="K160" s="52">
        <v>2632</v>
      </c>
      <c r="L160" s="52">
        <v>783</v>
      </c>
      <c r="N160" s="33"/>
      <c r="O160" s="33"/>
      <c r="P160" s="33"/>
      <c r="Q160" s="33"/>
      <c r="R160" s="33"/>
      <c r="S160" s="33"/>
      <c r="T160" s="33"/>
    </row>
    <row r="161" spans="1:20" customFormat="1" x14ac:dyDescent="0.25">
      <c r="A161" s="47" t="s">
        <v>259</v>
      </c>
      <c r="B161" s="48" t="s">
        <v>36</v>
      </c>
      <c r="C161" s="48" t="s">
        <v>324</v>
      </c>
      <c r="D161" s="48" t="s">
        <v>4</v>
      </c>
      <c r="E161" s="49">
        <v>50</v>
      </c>
      <c r="F161" s="49">
        <v>6</v>
      </c>
      <c r="G161" s="49">
        <v>21</v>
      </c>
      <c r="H161" s="49">
        <v>28</v>
      </c>
      <c r="I161" s="49">
        <v>53</v>
      </c>
      <c r="J161" s="49">
        <v>22</v>
      </c>
      <c r="K161" s="49">
        <v>5361</v>
      </c>
      <c r="L161" s="49">
        <v>947</v>
      </c>
      <c r="N161" s="33"/>
      <c r="O161" s="33"/>
      <c r="P161" s="33"/>
      <c r="Q161" s="33"/>
      <c r="R161" s="33"/>
      <c r="S161" s="33"/>
      <c r="T161" s="33"/>
    </row>
    <row r="162" spans="1:20" customFormat="1" x14ac:dyDescent="0.25">
      <c r="A162" s="50" t="s">
        <v>167</v>
      </c>
      <c r="B162" s="51" t="s">
        <v>36</v>
      </c>
      <c r="C162" s="51" t="s">
        <v>324</v>
      </c>
      <c r="D162" s="51" t="s">
        <v>4</v>
      </c>
      <c r="E162" s="52">
        <v>24</v>
      </c>
      <c r="F162" s="52">
        <v>5</v>
      </c>
      <c r="G162" s="52">
        <v>4</v>
      </c>
      <c r="H162" s="52">
        <v>13</v>
      </c>
      <c r="I162" s="52">
        <v>42</v>
      </c>
      <c r="J162" s="52">
        <v>4</v>
      </c>
      <c r="K162" s="52">
        <v>2745</v>
      </c>
      <c r="L162" s="52">
        <v>419</v>
      </c>
      <c r="M162" s="5"/>
      <c r="N162" s="5"/>
      <c r="O162" s="5"/>
      <c r="P162" s="5"/>
      <c r="Q162" s="5"/>
      <c r="R162" s="5"/>
      <c r="S162" s="5"/>
      <c r="T162" s="5"/>
    </row>
    <row r="163" spans="1:20" customFormat="1" x14ac:dyDescent="0.25">
      <c r="A163" s="47" t="s">
        <v>384</v>
      </c>
      <c r="B163" s="48" t="s">
        <v>31</v>
      </c>
      <c r="C163" s="48" t="s">
        <v>324</v>
      </c>
      <c r="D163" s="48" t="s">
        <v>4</v>
      </c>
      <c r="E163" s="49">
        <v>35</v>
      </c>
      <c r="F163" s="49">
        <v>5</v>
      </c>
      <c r="G163" s="49">
        <v>12</v>
      </c>
      <c r="H163" s="49">
        <v>18</v>
      </c>
      <c r="I163" s="49">
        <v>27</v>
      </c>
      <c r="J163" s="49">
        <v>8</v>
      </c>
      <c r="K163" s="49">
        <v>1134</v>
      </c>
      <c r="L163" s="49">
        <v>533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x14ac:dyDescent="0.25">
      <c r="A164" s="50" t="s">
        <v>393</v>
      </c>
      <c r="B164" s="51" t="s">
        <v>36</v>
      </c>
      <c r="C164" s="51" t="s">
        <v>324</v>
      </c>
      <c r="D164" s="51" t="s">
        <v>4</v>
      </c>
      <c r="E164" s="52">
        <v>22</v>
      </c>
      <c r="F164" s="52">
        <v>5</v>
      </c>
      <c r="G164" s="52">
        <v>11</v>
      </c>
      <c r="H164" s="52">
        <v>20</v>
      </c>
      <c r="I164" s="52">
        <v>22</v>
      </c>
      <c r="J164" s="52">
        <v>2</v>
      </c>
      <c r="K164" s="52">
        <v>162</v>
      </c>
      <c r="L164" s="52">
        <v>350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x14ac:dyDescent="0.25">
      <c r="A165" s="47" t="s">
        <v>301</v>
      </c>
      <c r="B165" s="48" t="s">
        <v>31</v>
      </c>
      <c r="C165" s="48" t="s">
        <v>324</v>
      </c>
      <c r="D165" s="48" t="s">
        <v>4</v>
      </c>
      <c r="E165" s="49">
        <v>56</v>
      </c>
      <c r="F165" s="49">
        <v>5</v>
      </c>
      <c r="G165" s="49">
        <v>33</v>
      </c>
      <c r="H165" s="49">
        <v>59</v>
      </c>
      <c r="I165" s="49">
        <v>62</v>
      </c>
      <c r="J165" s="49">
        <v>23</v>
      </c>
      <c r="K165" s="49">
        <v>9579</v>
      </c>
      <c r="L165" s="49">
        <v>1083</v>
      </c>
      <c r="N165" s="33"/>
      <c r="O165" s="33"/>
      <c r="P165" s="33"/>
      <c r="Q165" s="33"/>
      <c r="R165" s="33"/>
      <c r="S165" s="33"/>
      <c r="T165" s="33"/>
    </row>
    <row r="166" spans="1:20" customFormat="1" x14ac:dyDescent="0.25">
      <c r="A166" s="47" t="s">
        <v>399</v>
      </c>
      <c r="B166" s="48" t="s">
        <v>38</v>
      </c>
      <c r="C166" s="48" t="s">
        <v>324</v>
      </c>
      <c r="D166" s="48" t="s">
        <v>4</v>
      </c>
      <c r="E166" s="49">
        <v>36</v>
      </c>
      <c r="F166" s="49">
        <v>4</v>
      </c>
      <c r="G166" s="49">
        <v>6</v>
      </c>
      <c r="H166" s="49">
        <v>27</v>
      </c>
      <c r="I166" s="49">
        <v>35</v>
      </c>
      <c r="J166" s="49">
        <v>5</v>
      </c>
      <c r="K166" s="49">
        <v>3144</v>
      </c>
      <c r="L166" s="49">
        <v>498</v>
      </c>
      <c r="N166" s="33"/>
      <c r="O166" s="33"/>
      <c r="P166" s="33"/>
      <c r="Q166" s="33"/>
      <c r="R166" s="33"/>
      <c r="S166" s="33"/>
      <c r="T166" s="33"/>
    </row>
    <row r="167" spans="1:20" customFormat="1" x14ac:dyDescent="0.25">
      <c r="A167" s="50" t="s">
        <v>369</v>
      </c>
      <c r="B167" s="51" t="s">
        <v>31</v>
      </c>
      <c r="C167" s="51" t="s">
        <v>324</v>
      </c>
      <c r="D167" s="51" t="s">
        <v>4</v>
      </c>
      <c r="E167" s="52">
        <v>31</v>
      </c>
      <c r="F167" s="52">
        <v>3</v>
      </c>
      <c r="G167" s="52">
        <v>25</v>
      </c>
      <c r="H167" s="52">
        <v>60</v>
      </c>
      <c r="I167" s="52">
        <v>35</v>
      </c>
      <c r="J167" s="52">
        <v>2</v>
      </c>
      <c r="K167" s="52">
        <v>2375</v>
      </c>
      <c r="L167" s="52">
        <v>478</v>
      </c>
      <c r="N167" s="33"/>
      <c r="O167" s="33"/>
      <c r="P167" s="33"/>
      <c r="Q167" s="33"/>
      <c r="R167" s="33"/>
      <c r="S167" s="33"/>
      <c r="T167" s="33"/>
    </row>
    <row r="168" spans="1:20" customFormat="1" hidden="1" x14ac:dyDescent="0.25">
      <c r="A168" s="47" t="s">
        <v>392</v>
      </c>
      <c r="B168" s="48" t="s">
        <v>31</v>
      </c>
      <c r="C168" s="48" t="s">
        <v>324</v>
      </c>
      <c r="D168" s="48" t="s">
        <v>4</v>
      </c>
      <c r="E168" s="49">
        <v>14</v>
      </c>
      <c r="F168" s="49">
        <v>2</v>
      </c>
      <c r="G168" s="49">
        <v>4</v>
      </c>
      <c r="H168" s="49">
        <v>10</v>
      </c>
      <c r="I168" s="49">
        <v>10</v>
      </c>
      <c r="J168" s="49">
        <v>2</v>
      </c>
      <c r="K168" s="49">
        <v>202</v>
      </c>
      <c r="L168" s="49">
        <v>159</v>
      </c>
      <c r="M168" s="5"/>
      <c r="N168" s="5"/>
      <c r="O168" s="5"/>
      <c r="P168" s="5"/>
      <c r="Q168" s="5"/>
      <c r="R168" s="5"/>
      <c r="S168" s="5"/>
      <c r="T168" s="5"/>
    </row>
    <row r="169" spans="1:20" customFormat="1" hidden="1" x14ac:dyDescent="0.25">
      <c r="A169" s="50" t="s">
        <v>381</v>
      </c>
      <c r="B169" s="51" t="s">
        <v>38</v>
      </c>
      <c r="C169" s="51" t="s">
        <v>324</v>
      </c>
      <c r="D169" s="51" t="s">
        <v>4</v>
      </c>
      <c r="E169" s="52">
        <v>3</v>
      </c>
      <c r="F169" s="52">
        <v>2</v>
      </c>
      <c r="G169" s="52">
        <v>2</v>
      </c>
      <c r="H169" s="52">
        <v>0</v>
      </c>
      <c r="I169" s="52">
        <v>4</v>
      </c>
      <c r="J169" s="52">
        <v>0</v>
      </c>
      <c r="K169" s="52">
        <v>0</v>
      </c>
      <c r="L169" s="52">
        <v>33</v>
      </c>
      <c r="N169" s="33"/>
      <c r="O169" s="33"/>
      <c r="P169" s="33"/>
      <c r="Q169" s="33"/>
      <c r="R169" s="33"/>
      <c r="S169" s="33"/>
      <c r="T169" s="33"/>
    </row>
    <row r="170" spans="1:20" customFormat="1" hidden="1" x14ac:dyDescent="0.25">
      <c r="A170" s="47" t="s">
        <v>435</v>
      </c>
      <c r="B170" s="48" t="s">
        <v>31</v>
      </c>
      <c r="C170" s="48" t="s">
        <v>324</v>
      </c>
      <c r="D170" s="48" t="s">
        <v>4</v>
      </c>
      <c r="E170" s="49">
        <v>4</v>
      </c>
      <c r="F170" s="49">
        <v>2</v>
      </c>
      <c r="G170" s="49">
        <v>0</v>
      </c>
      <c r="H170" s="49">
        <v>3</v>
      </c>
      <c r="I170" s="49">
        <v>4</v>
      </c>
      <c r="J170" s="49">
        <v>1</v>
      </c>
      <c r="K170" s="49">
        <v>218</v>
      </c>
      <c r="L170" s="49">
        <v>59</v>
      </c>
      <c r="N170" s="33"/>
      <c r="O170" s="33"/>
      <c r="P170" s="33"/>
      <c r="Q170" s="33"/>
      <c r="R170" s="33"/>
      <c r="S170" s="33"/>
      <c r="T170" s="33"/>
    </row>
    <row r="171" spans="1:20" customFormat="1" x14ac:dyDescent="0.25">
      <c r="A171" s="50" t="s">
        <v>390</v>
      </c>
      <c r="B171" s="51" t="s">
        <v>31</v>
      </c>
      <c r="C171" s="51" t="s">
        <v>324</v>
      </c>
      <c r="D171" s="51" t="s">
        <v>4</v>
      </c>
      <c r="E171" s="52">
        <v>15</v>
      </c>
      <c r="F171" s="52">
        <v>1</v>
      </c>
      <c r="G171" s="52">
        <v>2</v>
      </c>
      <c r="H171" s="52">
        <v>12</v>
      </c>
      <c r="I171" s="52">
        <v>15</v>
      </c>
      <c r="J171" s="52">
        <v>1</v>
      </c>
      <c r="K171" s="52">
        <v>1475</v>
      </c>
      <c r="L171" s="52">
        <v>208</v>
      </c>
      <c r="N171" s="33"/>
      <c r="O171" s="33"/>
      <c r="P171" s="33"/>
      <c r="Q171" s="33"/>
      <c r="R171" s="33"/>
      <c r="S171" s="33"/>
      <c r="T171" s="33"/>
    </row>
    <row r="172" spans="1:20" customFormat="1" hidden="1" x14ac:dyDescent="0.25">
      <c r="A172" s="50" t="s">
        <v>426</v>
      </c>
      <c r="B172" s="51" t="s">
        <v>38</v>
      </c>
      <c r="C172" s="51" t="s">
        <v>324</v>
      </c>
      <c r="D172" s="51" t="s">
        <v>4</v>
      </c>
      <c r="E172" s="52">
        <v>4</v>
      </c>
      <c r="F172" s="52">
        <v>0</v>
      </c>
      <c r="G172" s="52">
        <v>4</v>
      </c>
      <c r="H172" s="52">
        <v>1</v>
      </c>
      <c r="I172" s="52">
        <v>5</v>
      </c>
      <c r="J172" s="52">
        <v>0</v>
      </c>
      <c r="K172" s="52">
        <v>0</v>
      </c>
      <c r="L172" s="52">
        <v>51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hidden="1" x14ac:dyDescent="0.25">
      <c r="A173" s="47" t="s">
        <v>419</v>
      </c>
      <c r="B173" s="48" t="s">
        <v>31</v>
      </c>
      <c r="C173" s="48" t="s">
        <v>324</v>
      </c>
      <c r="D173" s="48" t="s">
        <v>4</v>
      </c>
      <c r="E173" s="49">
        <v>2</v>
      </c>
      <c r="F173" s="49">
        <v>0</v>
      </c>
      <c r="G173" s="49">
        <v>4</v>
      </c>
      <c r="H173" s="49">
        <v>7</v>
      </c>
      <c r="I173" s="49">
        <v>1</v>
      </c>
      <c r="J173" s="49">
        <v>1</v>
      </c>
      <c r="K173" s="49">
        <v>292</v>
      </c>
      <c r="L173" s="49">
        <v>32</v>
      </c>
      <c r="N173" s="33"/>
      <c r="O173" s="33"/>
      <c r="P173" s="33"/>
      <c r="Q173" s="33"/>
      <c r="R173" s="33"/>
      <c r="S173" s="33"/>
      <c r="T173" s="33"/>
    </row>
    <row r="174" spans="1:20" customFormat="1" hidden="1" x14ac:dyDescent="0.25">
      <c r="A174" s="47" t="s">
        <v>268</v>
      </c>
      <c r="B174" s="48" t="s">
        <v>33</v>
      </c>
      <c r="C174" s="48" t="s">
        <v>324</v>
      </c>
      <c r="D174" s="48" t="s">
        <v>150</v>
      </c>
      <c r="E174" s="49">
        <v>0</v>
      </c>
      <c r="F174" s="49">
        <v>0</v>
      </c>
      <c r="G174" s="49">
        <v>0</v>
      </c>
      <c r="H174" s="49">
        <v>0</v>
      </c>
      <c r="I174" s="49">
        <v>0</v>
      </c>
      <c r="J174" s="49">
        <v>0</v>
      </c>
      <c r="K174" s="49">
        <v>0</v>
      </c>
      <c r="L174" s="49">
        <v>2873</v>
      </c>
      <c r="N174" s="33"/>
      <c r="O174" s="33"/>
      <c r="P174" s="33"/>
      <c r="Q174" s="33"/>
      <c r="R174" s="33"/>
      <c r="S174" s="33"/>
      <c r="T174" s="33"/>
    </row>
    <row r="175" spans="1:20" customFormat="1" hidden="1" x14ac:dyDescent="0.25">
      <c r="A175" s="50" t="s">
        <v>253</v>
      </c>
      <c r="B175" s="51" t="s">
        <v>31</v>
      </c>
      <c r="C175" s="51" t="s">
        <v>324</v>
      </c>
      <c r="D175" s="51" t="s">
        <v>150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2884</v>
      </c>
      <c r="N175" s="33"/>
      <c r="O175" s="33"/>
      <c r="P175" s="33"/>
      <c r="Q175" s="33"/>
      <c r="R175" s="33"/>
      <c r="S175" s="33"/>
      <c r="T175" s="33"/>
    </row>
    <row r="176" spans="1:20" customFormat="1" hidden="1" x14ac:dyDescent="0.25">
      <c r="A176" s="47" t="s">
        <v>153</v>
      </c>
      <c r="B176" s="48" t="s">
        <v>31</v>
      </c>
      <c r="C176" s="48" t="s">
        <v>324</v>
      </c>
      <c r="D176" s="48" t="s">
        <v>150</v>
      </c>
      <c r="E176" s="49">
        <v>0</v>
      </c>
      <c r="F176" s="49">
        <v>0</v>
      </c>
      <c r="G176" s="49">
        <v>0</v>
      </c>
      <c r="H176" s="49">
        <v>0</v>
      </c>
      <c r="I176" s="49">
        <v>0</v>
      </c>
      <c r="J176" s="49">
        <v>0</v>
      </c>
      <c r="K176" s="49">
        <v>0</v>
      </c>
      <c r="L176" s="49">
        <v>2988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hidden="1" x14ac:dyDescent="0.25">
      <c r="A177" s="50" t="s">
        <v>199</v>
      </c>
      <c r="B177" s="51" t="s">
        <v>38</v>
      </c>
      <c r="C177" s="51" t="s">
        <v>324</v>
      </c>
      <c r="D177" s="51" t="s">
        <v>150</v>
      </c>
      <c r="E177" s="52">
        <v>0</v>
      </c>
      <c r="F177" s="52">
        <v>0</v>
      </c>
      <c r="G177" s="52">
        <v>0</v>
      </c>
      <c r="H177" s="52">
        <v>0</v>
      </c>
      <c r="I177" s="52">
        <v>0</v>
      </c>
      <c r="J177" s="52">
        <v>0</v>
      </c>
      <c r="K177" s="52">
        <v>0</v>
      </c>
      <c r="L177" s="52">
        <v>2494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hidden="1" x14ac:dyDescent="0.25">
      <c r="A178" s="47" t="s">
        <v>184</v>
      </c>
      <c r="B178" s="48" t="s">
        <v>31</v>
      </c>
      <c r="C178" s="48" t="s">
        <v>324</v>
      </c>
      <c r="D178" s="48" t="s">
        <v>150</v>
      </c>
      <c r="E178" s="49">
        <v>0</v>
      </c>
      <c r="F178" s="49">
        <v>0</v>
      </c>
      <c r="G178" s="49">
        <v>0</v>
      </c>
      <c r="H178" s="49">
        <v>0</v>
      </c>
      <c r="I178" s="49">
        <v>0</v>
      </c>
      <c r="J178" s="49">
        <v>0</v>
      </c>
      <c r="K178" s="49">
        <v>0</v>
      </c>
      <c r="L178" s="49">
        <v>2487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hidden="1" x14ac:dyDescent="0.25">
      <c r="A179" s="50" t="s">
        <v>176</v>
      </c>
      <c r="B179" s="51" t="s">
        <v>33</v>
      </c>
      <c r="C179" s="51" t="s">
        <v>324</v>
      </c>
      <c r="D179" s="51" t="s">
        <v>150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2525</v>
      </c>
      <c r="N179" s="33"/>
      <c r="O179" s="33"/>
      <c r="P179" s="33"/>
      <c r="Q179" s="33"/>
      <c r="R179" s="33"/>
      <c r="S179" s="33"/>
      <c r="T179" s="33"/>
    </row>
    <row r="180" spans="1:20" customFormat="1" hidden="1" x14ac:dyDescent="0.25">
      <c r="A180" s="47" t="s">
        <v>177</v>
      </c>
      <c r="B180" s="48" t="s">
        <v>38</v>
      </c>
      <c r="C180" s="48" t="s">
        <v>324</v>
      </c>
      <c r="D180" s="48" t="s">
        <v>150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2893</v>
      </c>
      <c r="N180" s="33"/>
      <c r="O180" s="33"/>
      <c r="P180" s="33"/>
      <c r="Q180" s="33"/>
      <c r="R180" s="33"/>
      <c r="S180" s="33"/>
      <c r="T180" s="33"/>
    </row>
    <row r="181" spans="1:20" customFormat="1" hidden="1" x14ac:dyDescent="0.25">
      <c r="A181" s="50" t="s">
        <v>179</v>
      </c>
      <c r="B181" s="51" t="s">
        <v>36</v>
      </c>
      <c r="C181" s="51" t="s">
        <v>324</v>
      </c>
      <c r="D181" s="51" t="s">
        <v>150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2329</v>
      </c>
      <c r="N181" s="33"/>
      <c r="O181" s="33"/>
      <c r="P181" s="33"/>
      <c r="Q181" s="33"/>
      <c r="R181" s="33"/>
      <c r="S181" s="33"/>
      <c r="T181" s="33"/>
    </row>
    <row r="182" spans="1:20" customFormat="1" hidden="1" x14ac:dyDescent="0.25">
      <c r="A182" s="47" t="s">
        <v>197</v>
      </c>
      <c r="B182" s="48" t="s">
        <v>42</v>
      </c>
      <c r="C182" s="48" t="s">
        <v>324</v>
      </c>
      <c r="D182" s="48" t="s">
        <v>150</v>
      </c>
      <c r="E182" s="49">
        <v>0</v>
      </c>
      <c r="F182" s="49">
        <v>0</v>
      </c>
      <c r="G182" s="49">
        <v>0</v>
      </c>
      <c r="H182" s="49">
        <v>0</v>
      </c>
      <c r="I182" s="49">
        <v>0</v>
      </c>
      <c r="J182" s="49">
        <v>0</v>
      </c>
      <c r="K182" s="49">
        <v>0</v>
      </c>
      <c r="L182" s="49">
        <v>2209</v>
      </c>
      <c r="N182" s="33"/>
      <c r="O182" s="33"/>
      <c r="P182" s="33"/>
      <c r="Q182" s="33"/>
      <c r="R182" s="33"/>
      <c r="S182" s="33"/>
      <c r="T182" s="33"/>
    </row>
    <row r="183" spans="1:20" customFormat="1" hidden="1" x14ac:dyDescent="0.25">
      <c r="A183" s="50" t="s">
        <v>201</v>
      </c>
      <c r="B183" s="51" t="s">
        <v>38</v>
      </c>
      <c r="C183" s="51" t="s">
        <v>324</v>
      </c>
      <c r="D183" s="51" t="s">
        <v>150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2754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hidden="1" x14ac:dyDescent="0.25">
      <c r="A184" s="47" t="s">
        <v>189</v>
      </c>
      <c r="B184" s="48" t="s">
        <v>31</v>
      </c>
      <c r="C184" s="48" t="s">
        <v>324</v>
      </c>
      <c r="D184" s="48" t="s">
        <v>150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2863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hidden="1" x14ac:dyDescent="0.25">
      <c r="A185" s="50" t="s">
        <v>196</v>
      </c>
      <c r="B185" s="51" t="s">
        <v>31</v>
      </c>
      <c r="C185" s="51" t="s">
        <v>324</v>
      </c>
      <c r="D185" s="51" t="s">
        <v>150</v>
      </c>
      <c r="E185" s="52">
        <v>0</v>
      </c>
      <c r="F185" s="52">
        <v>0</v>
      </c>
      <c r="G185" s="52">
        <v>0</v>
      </c>
      <c r="H185" s="52">
        <v>0</v>
      </c>
      <c r="I185" s="52">
        <v>0</v>
      </c>
      <c r="J185" s="52">
        <v>0</v>
      </c>
      <c r="K185" s="52">
        <v>0</v>
      </c>
      <c r="L185" s="52">
        <v>2555</v>
      </c>
      <c r="M185" s="5"/>
      <c r="N185" s="5"/>
      <c r="O185" s="5"/>
      <c r="P185" s="5"/>
      <c r="Q185" s="5"/>
      <c r="R185" s="5"/>
      <c r="S185" s="5"/>
      <c r="T185" s="5"/>
    </row>
    <row r="186" spans="1:20" customFormat="1" hidden="1" x14ac:dyDescent="0.25">
      <c r="A186" s="47" t="s">
        <v>404</v>
      </c>
      <c r="B186" s="48" t="s">
        <v>42</v>
      </c>
      <c r="C186" s="48" t="s">
        <v>324</v>
      </c>
      <c r="D186" s="48" t="s">
        <v>150</v>
      </c>
      <c r="E186" s="49">
        <v>0</v>
      </c>
      <c r="F186" s="49">
        <v>0</v>
      </c>
      <c r="G186" s="49">
        <v>0</v>
      </c>
      <c r="H186" s="49">
        <v>0</v>
      </c>
      <c r="I186" s="49">
        <v>0</v>
      </c>
      <c r="J186" s="49">
        <v>0</v>
      </c>
      <c r="K186" s="49">
        <v>0</v>
      </c>
      <c r="L186" s="49">
        <v>2163</v>
      </c>
      <c r="N186" s="33"/>
      <c r="O186" s="33"/>
      <c r="P186" s="33"/>
      <c r="Q186" s="33"/>
      <c r="R186" s="33"/>
      <c r="S186" s="33"/>
      <c r="T186" s="33"/>
    </row>
    <row r="187" spans="1:20" customFormat="1" hidden="1" x14ac:dyDescent="0.25">
      <c r="A187" s="50" t="s">
        <v>245</v>
      </c>
      <c r="B187" s="51" t="s">
        <v>36</v>
      </c>
      <c r="C187" s="51" t="s">
        <v>324</v>
      </c>
      <c r="D187" s="51" t="s">
        <v>150</v>
      </c>
      <c r="E187" s="52">
        <v>0</v>
      </c>
      <c r="F187" s="52">
        <v>0</v>
      </c>
      <c r="G187" s="52">
        <v>0</v>
      </c>
      <c r="H187" s="52">
        <v>0</v>
      </c>
      <c r="I187" s="52">
        <v>0</v>
      </c>
      <c r="J187" s="52">
        <v>0</v>
      </c>
      <c r="K187" s="52">
        <v>0</v>
      </c>
      <c r="L187" s="52">
        <v>2586</v>
      </c>
      <c r="N187" s="33"/>
      <c r="O187" s="33"/>
      <c r="P187" s="33"/>
      <c r="Q187" s="33"/>
      <c r="R187" s="33"/>
      <c r="S187" s="33"/>
      <c r="T187" s="33"/>
    </row>
    <row r="188" spans="1:20" customFormat="1" hidden="1" x14ac:dyDescent="0.25">
      <c r="A188" s="47" t="s">
        <v>180</v>
      </c>
      <c r="B188" s="48" t="s">
        <v>36</v>
      </c>
      <c r="C188" s="48" t="s">
        <v>324</v>
      </c>
      <c r="D188" s="48" t="s">
        <v>150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2403</v>
      </c>
      <c r="M188" s="5"/>
      <c r="N188" s="5"/>
      <c r="O188" s="5"/>
      <c r="P188" s="5"/>
      <c r="Q188" s="5"/>
      <c r="R188" s="5"/>
      <c r="S188" s="5"/>
      <c r="T188" s="5"/>
    </row>
    <row r="189" spans="1:20" customFormat="1" hidden="1" x14ac:dyDescent="0.25">
      <c r="A189" s="50" t="s">
        <v>216</v>
      </c>
      <c r="B189" s="51" t="s">
        <v>42</v>
      </c>
      <c r="C189" s="51" t="s">
        <v>324</v>
      </c>
      <c r="D189" s="51" t="s">
        <v>150</v>
      </c>
      <c r="E189" s="52">
        <v>0</v>
      </c>
      <c r="F189" s="52">
        <v>0</v>
      </c>
      <c r="G189" s="52">
        <v>0</v>
      </c>
      <c r="H189" s="52">
        <v>0</v>
      </c>
      <c r="I189" s="52">
        <v>0</v>
      </c>
      <c r="J189" s="52">
        <v>0</v>
      </c>
      <c r="K189" s="52">
        <v>0</v>
      </c>
      <c r="L189" s="52">
        <v>2541</v>
      </c>
      <c r="N189" s="33"/>
      <c r="O189" s="33"/>
      <c r="P189" s="33"/>
      <c r="Q189" s="33"/>
      <c r="R189" s="33"/>
      <c r="S189" s="33"/>
      <c r="T189" s="33"/>
    </row>
    <row r="190" spans="1:20" customFormat="1" hidden="1" x14ac:dyDescent="0.25">
      <c r="A190" s="47" t="s">
        <v>243</v>
      </c>
      <c r="B190" s="48" t="s">
        <v>31</v>
      </c>
      <c r="C190" s="48" t="s">
        <v>324</v>
      </c>
      <c r="D190" s="48" t="s">
        <v>150</v>
      </c>
      <c r="E190" s="49">
        <v>0</v>
      </c>
      <c r="F190" s="49">
        <v>0</v>
      </c>
      <c r="G190" s="49">
        <v>0</v>
      </c>
      <c r="H190" s="49">
        <v>0</v>
      </c>
      <c r="I190" s="49">
        <v>0</v>
      </c>
      <c r="J190" s="49">
        <v>0</v>
      </c>
      <c r="K190" s="49">
        <v>0</v>
      </c>
      <c r="L190" s="49">
        <v>2316</v>
      </c>
      <c r="N190" s="33"/>
      <c r="O190" s="33"/>
      <c r="P190" s="33"/>
      <c r="Q190" s="33"/>
      <c r="R190" s="33"/>
      <c r="S190" s="33"/>
      <c r="T190" s="33"/>
    </row>
    <row r="191" spans="1:20" customFormat="1" hidden="1" x14ac:dyDescent="0.25">
      <c r="A191" s="50" t="s">
        <v>181</v>
      </c>
      <c r="B191" s="51" t="s">
        <v>36</v>
      </c>
      <c r="C191" s="51" t="s">
        <v>324</v>
      </c>
      <c r="D191" s="51" t="s">
        <v>150</v>
      </c>
      <c r="E191" s="52">
        <v>0</v>
      </c>
      <c r="F191" s="52">
        <v>0</v>
      </c>
      <c r="G191" s="52">
        <v>0</v>
      </c>
      <c r="H191" s="52">
        <v>0</v>
      </c>
      <c r="I191" s="52">
        <v>0</v>
      </c>
      <c r="J191" s="52">
        <v>0</v>
      </c>
      <c r="K191" s="52">
        <v>0</v>
      </c>
      <c r="L191" s="52">
        <v>1628</v>
      </c>
      <c r="M191" s="5"/>
      <c r="N191" s="5"/>
      <c r="O191" s="5"/>
      <c r="P191" s="5"/>
      <c r="Q191" s="5"/>
      <c r="R191" s="5"/>
      <c r="S191" s="5"/>
      <c r="T191" s="5"/>
    </row>
    <row r="192" spans="1:20" customFormat="1" hidden="1" x14ac:dyDescent="0.25">
      <c r="A192" s="47" t="s">
        <v>246</v>
      </c>
      <c r="B192" s="48" t="s">
        <v>42</v>
      </c>
      <c r="C192" s="48" t="s">
        <v>324</v>
      </c>
      <c r="D192" s="48" t="s">
        <v>150</v>
      </c>
      <c r="E192" s="49">
        <v>0</v>
      </c>
      <c r="F192" s="49">
        <v>0</v>
      </c>
      <c r="G192" s="49">
        <v>0</v>
      </c>
      <c r="H192" s="49">
        <v>0</v>
      </c>
      <c r="I192" s="49">
        <v>0</v>
      </c>
      <c r="J192" s="49">
        <v>0</v>
      </c>
      <c r="K192" s="49">
        <v>0</v>
      </c>
      <c r="L192" s="49">
        <v>2266</v>
      </c>
      <c r="M192" s="5"/>
      <c r="N192" s="5"/>
      <c r="O192" s="5"/>
      <c r="P192" s="5"/>
      <c r="Q192" s="5"/>
      <c r="R192" s="5"/>
      <c r="S192" s="5"/>
      <c r="T192" s="5"/>
    </row>
    <row r="193" spans="1:20" customFormat="1" hidden="1" x14ac:dyDescent="0.25">
      <c r="A193" s="50" t="s">
        <v>183</v>
      </c>
      <c r="B193" s="51" t="s">
        <v>36</v>
      </c>
      <c r="C193" s="51" t="s">
        <v>324</v>
      </c>
      <c r="D193" s="51" t="s">
        <v>150</v>
      </c>
      <c r="E193" s="52">
        <v>0</v>
      </c>
      <c r="F193" s="52">
        <v>0</v>
      </c>
      <c r="G193" s="52">
        <v>0</v>
      </c>
      <c r="H193" s="52">
        <v>0</v>
      </c>
      <c r="I193" s="52">
        <v>0</v>
      </c>
      <c r="J193" s="52">
        <v>0</v>
      </c>
      <c r="K193" s="52">
        <v>0</v>
      </c>
      <c r="L193" s="52">
        <v>2312</v>
      </c>
      <c r="N193" s="33"/>
      <c r="O193" s="33"/>
      <c r="P193" s="33"/>
      <c r="Q193" s="33"/>
      <c r="R193" s="33"/>
      <c r="S193" s="33"/>
      <c r="T193" s="33"/>
    </row>
    <row r="194" spans="1:20" customFormat="1" hidden="1" x14ac:dyDescent="0.25">
      <c r="A194" s="47" t="s">
        <v>175</v>
      </c>
      <c r="B194" s="48" t="s">
        <v>42</v>
      </c>
      <c r="C194" s="48" t="s">
        <v>324</v>
      </c>
      <c r="D194" s="48" t="s">
        <v>150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1683</v>
      </c>
      <c r="M194" s="5"/>
      <c r="N194" s="5"/>
      <c r="O194" s="5"/>
      <c r="P194" s="5"/>
      <c r="Q194" s="5"/>
      <c r="R194" s="5"/>
      <c r="S194" s="5"/>
      <c r="T194" s="5"/>
    </row>
    <row r="195" spans="1:20" customFormat="1" hidden="1" x14ac:dyDescent="0.25">
      <c r="A195" s="50" t="s">
        <v>203</v>
      </c>
      <c r="B195" s="51" t="s">
        <v>42</v>
      </c>
      <c r="C195" s="51" t="s">
        <v>324</v>
      </c>
      <c r="D195" s="51" t="s">
        <v>150</v>
      </c>
      <c r="E195" s="52">
        <v>0</v>
      </c>
      <c r="F195" s="52">
        <v>0</v>
      </c>
      <c r="G195" s="52">
        <v>0</v>
      </c>
      <c r="H195" s="52">
        <v>0</v>
      </c>
      <c r="I195" s="52">
        <v>0</v>
      </c>
      <c r="J195" s="52">
        <v>0</v>
      </c>
      <c r="K195" s="52">
        <v>0</v>
      </c>
      <c r="L195" s="52">
        <v>1781</v>
      </c>
      <c r="M195" s="5"/>
      <c r="N195" s="5"/>
      <c r="O195" s="5"/>
      <c r="P195" s="5"/>
      <c r="Q195" s="5"/>
      <c r="R195" s="5"/>
      <c r="S195" s="5"/>
      <c r="T195" s="5"/>
    </row>
    <row r="196" spans="1:20" customFormat="1" hidden="1" x14ac:dyDescent="0.25">
      <c r="A196" s="47" t="s">
        <v>174</v>
      </c>
      <c r="B196" s="48" t="s">
        <v>36</v>
      </c>
      <c r="C196" s="48" t="s">
        <v>324</v>
      </c>
      <c r="D196" s="48" t="s">
        <v>150</v>
      </c>
      <c r="E196" s="49">
        <v>0</v>
      </c>
      <c r="F196" s="49">
        <v>0</v>
      </c>
      <c r="G196" s="49">
        <v>0</v>
      </c>
      <c r="H196" s="49">
        <v>0</v>
      </c>
      <c r="I196" s="49">
        <v>0</v>
      </c>
      <c r="J196" s="49">
        <v>0</v>
      </c>
      <c r="K196" s="49">
        <v>0</v>
      </c>
      <c r="L196" s="49">
        <v>2372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hidden="1" x14ac:dyDescent="0.25">
      <c r="A197" s="50" t="s">
        <v>200</v>
      </c>
      <c r="B197" s="51" t="s">
        <v>38</v>
      </c>
      <c r="C197" s="51" t="s">
        <v>324</v>
      </c>
      <c r="D197" s="51" t="s">
        <v>150</v>
      </c>
      <c r="E197" s="52">
        <v>0</v>
      </c>
      <c r="F197" s="52">
        <v>0</v>
      </c>
      <c r="G197" s="52">
        <v>0</v>
      </c>
      <c r="H197" s="52">
        <v>0</v>
      </c>
      <c r="I197" s="52">
        <v>0</v>
      </c>
      <c r="J197" s="52">
        <v>0</v>
      </c>
      <c r="K197" s="52">
        <v>0</v>
      </c>
      <c r="L197" s="52">
        <v>2068</v>
      </c>
      <c r="M197" s="5"/>
      <c r="N197" s="5"/>
      <c r="O197" s="5"/>
      <c r="P197" s="5"/>
      <c r="Q197" s="5"/>
      <c r="R197" s="5"/>
      <c r="S197" s="5"/>
      <c r="T197" s="5"/>
    </row>
    <row r="198" spans="1:20" customFormat="1" hidden="1" x14ac:dyDescent="0.25">
      <c r="A198" s="47" t="s">
        <v>191</v>
      </c>
      <c r="B198" s="48" t="s">
        <v>38</v>
      </c>
      <c r="C198" s="48" t="s">
        <v>324</v>
      </c>
      <c r="D198" s="48" t="s">
        <v>150</v>
      </c>
      <c r="E198" s="49">
        <v>0</v>
      </c>
      <c r="F198" s="49">
        <v>0</v>
      </c>
      <c r="G198" s="49">
        <v>0</v>
      </c>
      <c r="H198" s="49">
        <v>0</v>
      </c>
      <c r="I198" s="49">
        <v>0</v>
      </c>
      <c r="J198" s="49">
        <v>0</v>
      </c>
      <c r="K198" s="49">
        <v>0</v>
      </c>
      <c r="L198" s="49">
        <v>2478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hidden="1" x14ac:dyDescent="0.25">
      <c r="A199" s="50" t="s">
        <v>178</v>
      </c>
      <c r="B199" s="51" t="s">
        <v>36</v>
      </c>
      <c r="C199" s="51" t="s">
        <v>324</v>
      </c>
      <c r="D199" s="51" t="s">
        <v>150</v>
      </c>
      <c r="E199" s="52">
        <v>0</v>
      </c>
      <c r="F199" s="52">
        <v>0</v>
      </c>
      <c r="G199" s="52">
        <v>0</v>
      </c>
      <c r="H199" s="52">
        <v>0</v>
      </c>
      <c r="I199" s="52">
        <v>0</v>
      </c>
      <c r="J199" s="52">
        <v>0</v>
      </c>
      <c r="K199" s="52">
        <v>0</v>
      </c>
      <c r="L199" s="52">
        <v>1584</v>
      </c>
      <c r="M199" s="5"/>
      <c r="N199" s="5"/>
      <c r="O199" s="5"/>
      <c r="P199" s="5"/>
      <c r="Q199" s="5"/>
      <c r="R199" s="5"/>
      <c r="S199" s="5"/>
      <c r="T199" s="5"/>
    </row>
    <row r="200" spans="1:20" customFormat="1" hidden="1" x14ac:dyDescent="0.25">
      <c r="A200" s="47" t="s">
        <v>185</v>
      </c>
      <c r="B200" s="48" t="s">
        <v>31</v>
      </c>
      <c r="C200" s="48" t="s">
        <v>324</v>
      </c>
      <c r="D200" s="48" t="s">
        <v>150</v>
      </c>
      <c r="E200" s="49">
        <v>0</v>
      </c>
      <c r="F200" s="49">
        <v>0</v>
      </c>
      <c r="G200" s="49">
        <v>0</v>
      </c>
      <c r="H200" s="49">
        <v>0</v>
      </c>
      <c r="I200" s="49">
        <v>0</v>
      </c>
      <c r="J200" s="49">
        <v>0</v>
      </c>
      <c r="K200" s="49">
        <v>0</v>
      </c>
      <c r="L200" s="49">
        <v>2307</v>
      </c>
      <c r="M200" s="5"/>
      <c r="N200" s="5"/>
      <c r="O200" s="5"/>
      <c r="P200" s="5"/>
      <c r="Q200" s="5"/>
      <c r="R200" s="5"/>
      <c r="S200" s="5"/>
      <c r="T200" s="5"/>
    </row>
    <row r="201" spans="1:20" customFormat="1" hidden="1" x14ac:dyDescent="0.25">
      <c r="A201" s="50" t="s">
        <v>195</v>
      </c>
      <c r="B201" s="51" t="s">
        <v>33</v>
      </c>
      <c r="C201" s="51" t="s">
        <v>324</v>
      </c>
      <c r="D201" s="51" t="s">
        <v>150</v>
      </c>
      <c r="E201" s="52">
        <v>0</v>
      </c>
      <c r="F201" s="52">
        <v>0</v>
      </c>
      <c r="G201" s="52">
        <v>0</v>
      </c>
      <c r="H201" s="52">
        <v>0</v>
      </c>
      <c r="I201" s="52">
        <v>0</v>
      </c>
      <c r="J201" s="52">
        <v>0</v>
      </c>
      <c r="K201" s="52">
        <v>0</v>
      </c>
      <c r="L201" s="52">
        <v>2435</v>
      </c>
      <c r="M201" s="5"/>
      <c r="N201" s="5"/>
      <c r="O201" s="5"/>
      <c r="P201" s="5"/>
      <c r="Q201" s="5"/>
      <c r="R201" s="5"/>
      <c r="S201" s="5"/>
      <c r="T201" s="5"/>
    </row>
    <row r="202" spans="1:20" customFormat="1" hidden="1" x14ac:dyDescent="0.25">
      <c r="A202" s="47" t="s">
        <v>212</v>
      </c>
      <c r="B202" s="48" t="s">
        <v>38</v>
      </c>
      <c r="C202" s="48" t="s">
        <v>324</v>
      </c>
      <c r="D202" s="48" t="s">
        <v>150</v>
      </c>
      <c r="E202" s="49">
        <v>0</v>
      </c>
      <c r="F202" s="49">
        <v>0</v>
      </c>
      <c r="G202" s="49">
        <v>0</v>
      </c>
      <c r="H202" s="49">
        <v>0</v>
      </c>
      <c r="I202" s="49">
        <v>0</v>
      </c>
      <c r="J202" s="49">
        <v>0</v>
      </c>
      <c r="K202" s="49">
        <v>0</v>
      </c>
      <c r="L202" s="49">
        <v>1293</v>
      </c>
      <c r="N202" s="33"/>
      <c r="O202" s="33"/>
      <c r="P202" s="33"/>
      <c r="Q202" s="33"/>
      <c r="R202" s="33"/>
      <c r="S202" s="33"/>
      <c r="T202" s="33"/>
    </row>
    <row r="203" spans="1:20" customFormat="1" hidden="1" x14ac:dyDescent="0.25">
      <c r="A203" s="50" t="s">
        <v>198</v>
      </c>
      <c r="B203" s="51" t="s">
        <v>38</v>
      </c>
      <c r="C203" s="51" t="s">
        <v>324</v>
      </c>
      <c r="D203" s="51" t="s">
        <v>150</v>
      </c>
      <c r="E203" s="52">
        <v>0</v>
      </c>
      <c r="F203" s="52">
        <v>0</v>
      </c>
      <c r="G203" s="52">
        <v>0</v>
      </c>
      <c r="H203" s="52">
        <v>0</v>
      </c>
      <c r="I203" s="52">
        <v>0</v>
      </c>
      <c r="J203" s="52">
        <v>0</v>
      </c>
      <c r="K203" s="52">
        <v>0</v>
      </c>
      <c r="L203" s="52">
        <v>1899</v>
      </c>
      <c r="N203" s="33"/>
      <c r="O203" s="33"/>
      <c r="P203" s="33"/>
      <c r="Q203" s="33"/>
      <c r="R203" s="33"/>
      <c r="S203" s="33"/>
      <c r="T203" s="33"/>
    </row>
    <row r="204" spans="1:20" customFormat="1" hidden="1" x14ac:dyDescent="0.25">
      <c r="A204" s="47" t="s">
        <v>202</v>
      </c>
      <c r="B204" s="48" t="s">
        <v>33</v>
      </c>
      <c r="C204" s="48" t="s">
        <v>324</v>
      </c>
      <c r="D204" s="48" t="s">
        <v>150</v>
      </c>
      <c r="E204" s="49">
        <v>0</v>
      </c>
      <c r="F204" s="49">
        <v>0</v>
      </c>
      <c r="G204" s="49">
        <v>0</v>
      </c>
      <c r="H204" s="49">
        <v>0</v>
      </c>
      <c r="I204" s="49">
        <v>0</v>
      </c>
      <c r="J204" s="49">
        <v>0</v>
      </c>
      <c r="K204" s="49">
        <v>0</v>
      </c>
      <c r="L204" s="49">
        <v>1795</v>
      </c>
      <c r="M204" s="5"/>
      <c r="N204" s="5"/>
      <c r="O204" s="5"/>
      <c r="P204" s="5"/>
      <c r="Q204" s="5"/>
      <c r="R204" s="5"/>
      <c r="S204" s="5"/>
      <c r="T204" s="5"/>
    </row>
    <row r="205" spans="1:20" customFormat="1" hidden="1" x14ac:dyDescent="0.25">
      <c r="A205" s="50" t="s">
        <v>407</v>
      </c>
      <c r="B205" s="51" t="s">
        <v>33</v>
      </c>
      <c r="C205" s="51" t="s">
        <v>324</v>
      </c>
      <c r="D205" s="51" t="s">
        <v>150</v>
      </c>
      <c r="E205" s="52">
        <v>0</v>
      </c>
      <c r="F205" s="52">
        <v>0</v>
      </c>
      <c r="G205" s="52">
        <v>0</v>
      </c>
      <c r="H205" s="52">
        <v>0</v>
      </c>
      <c r="I205" s="52">
        <v>0</v>
      </c>
      <c r="J205" s="52">
        <v>0</v>
      </c>
      <c r="K205" s="52">
        <v>0</v>
      </c>
      <c r="L205" s="52">
        <v>1289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hidden="1" x14ac:dyDescent="0.25">
      <c r="A206" s="47" t="s">
        <v>247</v>
      </c>
      <c r="B206" s="48" t="s">
        <v>33</v>
      </c>
      <c r="C206" s="48" t="s">
        <v>324</v>
      </c>
      <c r="D206" s="48" t="s">
        <v>150</v>
      </c>
      <c r="E206" s="49">
        <v>0</v>
      </c>
      <c r="F206" s="49">
        <v>0</v>
      </c>
      <c r="G206" s="49">
        <v>0</v>
      </c>
      <c r="H206" s="49">
        <v>0</v>
      </c>
      <c r="I206" s="49">
        <v>0</v>
      </c>
      <c r="J206" s="49">
        <v>0</v>
      </c>
      <c r="K206" s="49">
        <v>0</v>
      </c>
      <c r="L206" s="49">
        <v>1248</v>
      </c>
      <c r="N206" s="33"/>
      <c r="O206" s="33"/>
      <c r="P206" s="33"/>
      <c r="Q206" s="33"/>
      <c r="R206" s="33"/>
      <c r="S206" s="33"/>
      <c r="T206" s="33"/>
    </row>
    <row r="207" spans="1:20" customFormat="1" hidden="1" x14ac:dyDescent="0.25">
      <c r="A207" s="50" t="s">
        <v>152</v>
      </c>
      <c r="B207" s="51" t="s">
        <v>38</v>
      </c>
      <c r="C207" s="51" t="s">
        <v>324</v>
      </c>
      <c r="D207" s="51" t="s">
        <v>150</v>
      </c>
      <c r="E207" s="52">
        <v>0</v>
      </c>
      <c r="F207" s="52">
        <v>0</v>
      </c>
      <c r="G207" s="52">
        <v>0</v>
      </c>
      <c r="H207" s="52">
        <v>0</v>
      </c>
      <c r="I207" s="52">
        <v>0</v>
      </c>
      <c r="J207" s="52">
        <v>0</v>
      </c>
      <c r="K207" s="52">
        <v>0</v>
      </c>
      <c r="L207" s="52">
        <v>2378</v>
      </c>
      <c r="N207" s="33"/>
      <c r="O207" s="33"/>
      <c r="P207" s="33"/>
      <c r="Q207" s="33"/>
      <c r="R207" s="33"/>
      <c r="S207" s="33"/>
      <c r="T207" s="33"/>
    </row>
    <row r="208" spans="1:20" customFormat="1" hidden="1" x14ac:dyDescent="0.25">
      <c r="A208" s="47" t="s">
        <v>248</v>
      </c>
      <c r="B208" s="48" t="s">
        <v>36</v>
      </c>
      <c r="C208" s="48" t="s">
        <v>324</v>
      </c>
      <c r="D208" s="48" t="s">
        <v>150</v>
      </c>
      <c r="E208" s="49">
        <v>0</v>
      </c>
      <c r="F208" s="49">
        <v>0</v>
      </c>
      <c r="G208" s="49">
        <v>0</v>
      </c>
      <c r="H208" s="49">
        <v>0</v>
      </c>
      <c r="I208" s="49">
        <v>0</v>
      </c>
      <c r="J208" s="49">
        <v>0</v>
      </c>
      <c r="K208" s="49">
        <v>0</v>
      </c>
      <c r="L208" s="49">
        <v>1884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hidden="1" x14ac:dyDescent="0.25">
      <c r="A209" s="50" t="s">
        <v>186</v>
      </c>
      <c r="B209" s="51" t="s">
        <v>36</v>
      </c>
      <c r="C209" s="51" t="s">
        <v>324</v>
      </c>
      <c r="D209" s="51" t="s">
        <v>150</v>
      </c>
      <c r="E209" s="52">
        <v>0</v>
      </c>
      <c r="F209" s="52">
        <v>0</v>
      </c>
      <c r="G209" s="52">
        <v>0</v>
      </c>
      <c r="H209" s="52">
        <v>0</v>
      </c>
      <c r="I209" s="52">
        <v>0</v>
      </c>
      <c r="J209" s="52">
        <v>0</v>
      </c>
      <c r="K209" s="52">
        <v>0</v>
      </c>
      <c r="L209" s="52">
        <v>1177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hidden="1" x14ac:dyDescent="0.25">
      <c r="A210" s="47" t="s">
        <v>274</v>
      </c>
      <c r="B210" s="48" t="s">
        <v>42</v>
      </c>
      <c r="C210" s="48" t="s">
        <v>324</v>
      </c>
      <c r="D210" s="48" t="s">
        <v>150</v>
      </c>
      <c r="E210" s="49">
        <v>0</v>
      </c>
      <c r="F210" s="49">
        <v>0</v>
      </c>
      <c r="G210" s="49">
        <v>0</v>
      </c>
      <c r="H210" s="49">
        <v>0</v>
      </c>
      <c r="I210" s="49">
        <v>0</v>
      </c>
      <c r="J210" s="49">
        <v>0</v>
      </c>
      <c r="K210" s="49">
        <v>0</v>
      </c>
      <c r="L210" s="49">
        <v>926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hidden="1" x14ac:dyDescent="0.25">
      <c r="A211" s="50" t="s">
        <v>182</v>
      </c>
      <c r="B211" s="51" t="s">
        <v>42</v>
      </c>
      <c r="C211" s="51" t="s">
        <v>324</v>
      </c>
      <c r="D211" s="51" t="s">
        <v>150</v>
      </c>
      <c r="E211" s="52">
        <v>0</v>
      </c>
      <c r="F211" s="52">
        <v>0</v>
      </c>
      <c r="G211" s="52">
        <v>0</v>
      </c>
      <c r="H211" s="52">
        <v>0</v>
      </c>
      <c r="I211" s="52">
        <v>0</v>
      </c>
      <c r="J211" s="52">
        <v>0</v>
      </c>
      <c r="K211" s="52">
        <v>0</v>
      </c>
      <c r="L211" s="52">
        <v>1312</v>
      </c>
      <c r="N211" s="33"/>
      <c r="O211" s="33"/>
      <c r="P211" s="33"/>
      <c r="Q211" s="33"/>
      <c r="R211" s="33"/>
      <c r="S211" s="33"/>
      <c r="T211" s="33"/>
    </row>
    <row r="212" spans="1:20" customFormat="1" hidden="1" x14ac:dyDescent="0.25">
      <c r="A212" s="47" t="s">
        <v>244</v>
      </c>
      <c r="B212" s="48" t="s">
        <v>36</v>
      </c>
      <c r="C212" s="48" t="s">
        <v>324</v>
      </c>
      <c r="D212" s="48" t="s">
        <v>150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1847</v>
      </c>
      <c r="N212" s="33"/>
      <c r="O212" s="33"/>
      <c r="P212" s="33"/>
      <c r="Q212" s="33"/>
      <c r="R212" s="33"/>
      <c r="S212" s="33"/>
      <c r="T212" s="33"/>
    </row>
    <row r="213" spans="1:20" customFormat="1" hidden="1" x14ac:dyDescent="0.25">
      <c r="A213" s="50" t="s">
        <v>188</v>
      </c>
      <c r="B213" s="51" t="s">
        <v>42</v>
      </c>
      <c r="C213" s="51" t="s">
        <v>324</v>
      </c>
      <c r="D213" s="51" t="s">
        <v>150</v>
      </c>
      <c r="E213" s="52">
        <v>0</v>
      </c>
      <c r="F213" s="52">
        <v>0</v>
      </c>
      <c r="G213" s="52">
        <v>0</v>
      </c>
      <c r="H213" s="52">
        <v>0</v>
      </c>
      <c r="I213" s="52">
        <v>0</v>
      </c>
      <c r="J213" s="52">
        <v>0</v>
      </c>
      <c r="K213" s="52">
        <v>0</v>
      </c>
      <c r="L213" s="52">
        <v>1032</v>
      </c>
      <c r="M213" s="5"/>
      <c r="N213" s="5"/>
      <c r="O213" s="5"/>
      <c r="P213" s="5"/>
      <c r="Q213" s="5"/>
      <c r="R213" s="5"/>
      <c r="S213" s="5"/>
      <c r="T213" s="5"/>
    </row>
    <row r="214" spans="1:20" customFormat="1" hidden="1" x14ac:dyDescent="0.25">
      <c r="A214" s="47" t="s">
        <v>214</v>
      </c>
      <c r="B214" s="48" t="s">
        <v>36</v>
      </c>
      <c r="C214" s="48" t="s">
        <v>324</v>
      </c>
      <c r="D214" s="48" t="s">
        <v>150</v>
      </c>
      <c r="E214" s="49">
        <v>0</v>
      </c>
      <c r="F214" s="49">
        <v>0</v>
      </c>
      <c r="G214" s="49">
        <v>0</v>
      </c>
      <c r="H214" s="49">
        <v>0</v>
      </c>
      <c r="I214" s="49">
        <v>0</v>
      </c>
      <c r="J214" s="49">
        <v>0</v>
      </c>
      <c r="K214" s="49">
        <v>0</v>
      </c>
      <c r="L214" s="49">
        <v>939</v>
      </c>
      <c r="N214" s="33"/>
      <c r="O214" s="33"/>
      <c r="P214" s="33"/>
      <c r="Q214" s="33"/>
      <c r="R214" s="33"/>
      <c r="S214" s="33"/>
      <c r="T214" s="33"/>
    </row>
    <row r="215" spans="1:20" customFormat="1" hidden="1" x14ac:dyDescent="0.25">
      <c r="A215" s="50" t="s">
        <v>410</v>
      </c>
      <c r="B215" s="51" t="s">
        <v>33</v>
      </c>
      <c r="C215" s="51" t="s">
        <v>324</v>
      </c>
      <c r="D215" s="51" t="s">
        <v>150</v>
      </c>
      <c r="E215" s="52">
        <v>0</v>
      </c>
      <c r="F215" s="52">
        <v>0</v>
      </c>
      <c r="G215" s="52">
        <v>0</v>
      </c>
      <c r="H215" s="52">
        <v>0</v>
      </c>
      <c r="I215" s="52">
        <v>0</v>
      </c>
      <c r="J215" s="52">
        <v>0</v>
      </c>
      <c r="K215" s="52">
        <v>0</v>
      </c>
      <c r="L215" s="52">
        <v>1169</v>
      </c>
      <c r="N215" s="33"/>
      <c r="O215" s="33"/>
      <c r="P215" s="33"/>
      <c r="Q215" s="33"/>
      <c r="R215" s="33"/>
      <c r="S215" s="33"/>
      <c r="T215" s="33"/>
    </row>
    <row r="216" spans="1:20" customFormat="1" hidden="1" x14ac:dyDescent="0.25">
      <c r="A216" s="47" t="s">
        <v>215</v>
      </c>
      <c r="B216" s="48" t="s">
        <v>42</v>
      </c>
      <c r="C216" s="48" t="s">
        <v>324</v>
      </c>
      <c r="D216" s="48" t="s">
        <v>150</v>
      </c>
      <c r="E216" s="49">
        <v>0</v>
      </c>
      <c r="F216" s="49">
        <v>0</v>
      </c>
      <c r="G216" s="49">
        <v>0</v>
      </c>
      <c r="H216" s="49">
        <v>0</v>
      </c>
      <c r="I216" s="49">
        <v>0</v>
      </c>
      <c r="J216" s="49">
        <v>0</v>
      </c>
      <c r="K216" s="49">
        <v>0</v>
      </c>
      <c r="L216" s="49">
        <v>1184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hidden="1" x14ac:dyDescent="0.25">
      <c r="A217" s="50" t="s">
        <v>193</v>
      </c>
      <c r="B217" s="51" t="s">
        <v>33</v>
      </c>
      <c r="C217" s="51" t="s">
        <v>324</v>
      </c>
      <c r="D217" s="51" t="s">
        <v>150</v>
      </c>
      <c r="E217" s="52">
        <v>0</v>
      </c>
      <c r="F217" s="52">
        <v>0</v>
      </c>
      <c r="G217" s="52">
        <v>0</v>
      </c>
      <c r="H217" s="52">
        <v>0</v>
      </c>
      <c r="I217" s="52">
        <v>0</v>
      </c>
      <c r="J217" s="52">
        <v>0</v>
      </c>
      <c r="K217" s="52">
        <v>0</v>
      </c>
      <c r="L217" s="52">
        <v>1011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hidden="1" x14ac:dyDescent="0.25">
      <c r="A218" s="47" t="s">
        <v>190</v>
      </c>
      <c r="B218" s="48" t="s">
        <v>42</v>
      </c>
      <c r="C218" s="48" t="s">
        <v>324</v>
      </c>
      <c r="D218" s="48" t="s">
        <v>150</v>
      </c>
      <c r="E218" s="49">
        <v>0</v>
      </c>
      <c r="F218" s="49">
        <v>0</v>
      </c>
      <c r="G218" s="49">
        <v>0</v>
      </c>
      <c r="H218" s="49">
        <v>0</v>
      </c>
      <c r="I218" s="49">
        <v>0</v>
      </c>
      <c r="J218" s="49">
        <v>0</v>
      </c>
      <c r="K218" s="49">
        <v>0</v>
      </c>
      <c r="L218" s="49">
        <v>909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hidden="1" x14ac:dyDescent="0.25">
      <c r="A219" s="50" t="s">
        <v>250</v>
      </c>
      <c r="B219" s="51" t="s">
        <v>33</v>
      </c>
      <c r="C219" s="51" t="s">
        <v>324</v>
      </c>
      <c r="D219" s="51" t="s">
        <v>150</v>
      </c>
      <c r="E219" s="52">
        <v>0</v>
      </c>
      <c r="F219" s="52">
        <v>0</v>
      </c>
      <c r="G219" s="52">
        <v>0</v>
      </c>
      <c r="H219" s="52">
        <v>0</v>
      </c>
      <c r="I219" s="52">
        <v>0</v>
      </c>
      <c r="J219" s="52">
        <v>0</v>
      </c>
      <c r="K219" s="52">
        <v>0</v>
      </c>
      <c r="L219" s="52">
        <v>1069</v>
      </c>
      <c r="M219" s="5"/>
      <c r="N219" s="5"/>
      <c r="O219" s="5"/>
      <c r="P219" s="5"/>
      <c r="Q219" s="5"/>
      <c r="R219" s="5"/>
      <c r="S219" s="5"/>
      <c r="T219" s="5"/>
    </row>
    <row r="220" spans="1:20" customFormat="1" hidden="1" x14ac:dyDescent="0.25">
      <c r="A220" s="47" t="s">
        <v>412</v>
      </c>
      <c r="B220" s="48" t="s">
        <v>38</v>
      </c>
      <c r="C220" s="48" t="s">
        <v>324</v>
      </c>
      <c r="D220" s="48" t="s">
        <v>150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1140</v>
      </c>
      <c r="M220" s="5"/>
      <c r="N220" s="5"/>
      <c r="O220" s="5"/>
      <c r="P220" s="5"/>
      <c r="Q220" s="5"/>
      <c r="R220" s="5"/>
      <c r="S220" s="5"/>
      <c r="T220" s="5"/>
    </row>
    <row r="221" spans="1:20" customFormat="1" hidden="1" x14ac:dyDescent="0.25">
      <c r="A221" s="50" t="s">
        <v>249</v>
      </c>
      <c r="B221" s="51" t="s">
        <v>38</v>
      </c>
      <c r="C221" s="51" t="s">
        <v>324</v>
      </c>
      <c r="D221" s="51" t="s">
        <v>150</v>
      </c>
      <c r="E221" s="52">
        <v>0</v>
      </c>
      <c r="F221" s="52">
        <v>0</v>
      </c>
      <c r="G221" s="52">
        <v>0</v>
      </c>
      <c r="H221" s="52">
        <v>0</v>
      </c>
      <c r="I221" s="52">
        <v>0</v>
      </c>
      <c r="J221" s="52">
        <v>0</v>
      </c>
      <c r="K221" s="52">
        <v>0</v>
      </c>
      <c r="L221" s="52">
        <v>1017</v>
      </c>
      <c r="M221" s="5"/>
      <c r="N221" s="5"/>
      <c r="O221" s="5"/>
      <c r="P221" s="5"/>
      <c r="Q221" s="5"/>
      <c r="R221" s="5"/>
      <c r="S221" s="5"/>
      <c r="T221" s="5"/>
    </row>
    <row r="222" spans="1:20" customFormat="1" hidden="1" x14ac:dyDescent="0.25">
      <c r="A222" s="47" t="s">
        <v>411</v>
      </c>
      <c r="B222" s="48" t="s">
        <v>31</v>
      </c>
      <c r="C222" s="48" t="s">
        <v>324</v>
      </c>
      <c r="D222" s="48" t="s">
        <v>150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686</v>
      </c>
      <c r="N222" s="33"/>
      <c r="O222" s="33"/>
      <c r="P222" s="33"/>
      <c r="Q222" s="33"/>
      <c r="R222" s="33"/>
      <c r="S222" s="33"/>
      <c r="T222" s="33"/>
    </row>
    <row r="223" spans="1:20" customFormat="1" hidden="1" x14ac:dyDescent="0.25">
      <c r="A223" s="50" t="s">
        <v>428</v>
      </c>
      <c r="B223" s="51" t="s">
        <v>42</v>
      </c>
      <c r="C223" s="51" t="s">
        <v>324</v>
      </c>
      <c r="D223" s="51" t="s">
        <v>150</v>
      </c>
      <c r="E223" s="52">
        <v>0</v>
      </c>
      <c r="F223" s="52">
        <v>0</v>
      </c>
      <c r="G223" s="52">
        <v>0</v>
      </c>
      <c r="H223" s="52">
        <v>0</v>
      </c>
      <c r="I223" s="52">
        <v>0</v>
      </c>
      <c r="J223" s="52">
        <v>0</v>
      </c>
      <c r="K223" s="52">
        <v>0</v>
      </c>
      <c r="L223" s="52">
        <v>1096</v>
      </c>
      <c r="N223" s="33"/>
      <c r="O223" s="33"/>
      <c r="P223" s="33"/>
      <c r="Q223" s="33"/>
      <c r="R223" s="33"/>
      <c r="S223" s="33"/>
      <c r="T223" s="33"/>
    </row>
    <row r="224" spans="1:20" customFormat="1" hidden="1" x14ac:dyDescent="0.25">
      <c r="A224" s="47" t="s">
        <v>213</v>
      </c>
      <c r="B224" s="48" t="s">
        <v>42</v>
      </c>
      <c r="C224" s="48" t="s">
        <v>324</v>
      </c>
      <c r="D224" s="48" t="s">
        <v>150</v>
      </c>
      <c r="E224" s="49">
        <v>0</v>
      </c>
      <c r="F224" s="49">
        <v>0</v>
      </c>
      <c r="G224" s="49">
        <v>0</v>
      </c>
      <c r="H224" s="49">
        <v>0</v>
      </c>
      <c r="I224" s="49">
        <v>0</v>
      </c>
      <c r="J224" s="49">
        <v>0</v>
      </c>
      <c r="K224" s="49">
        <v>0</v>
      </c>
      <c r="L224" s="49">
        <v>1086</v>
      </c>
      <c r="N224" s="33"/>
      <c r="O224" s="33"/>
      <c r="P224" s="33"/>
      <c r="Q224" s="33"/>
      <c r="R224" s="33"/>
      <c r="S224" s="33"/>
      <c r="T224" s="33"/>
    </row>
    <row r="225" spans="1:20" customFormat="1" hidden="1" x14ac:dyDescent="0.25">
      <c r="A225" s="50" t="s">
        <v>408</v>
      </c>
      <c r="B225" s="51" t="s">
        <v>33</v>
      </c>
      <c r="C225" s="51" t="s">
        <v>324</v>
      </c>
      <c r="D225" s="51" t="s">
        <v>150</v>
      </c>
      <c r="E225" s="52">
        <v>0</v>
      </c>
      <c r="F225" s="52">
        <v>0</v>
      </c>
      <c r="G225" s="52">
        <v>0</v>
      </c>
      <c r="H225" s="52">
        <v>0</v>
      </c>
      <c r="I225" s="52">
        <v>0</v>
      </c>
      <c r="J225" s="52">
        <v>0</v>
      </c>
      <c r="K225" s="52">
        <v>0</v>
      </c>
      <c r="L225" s="52">
        <v>737</v>
      </c>
      <c r="M225" s="5"/>
      <c r="N225" s="5"/>
      <c r="O225" s="5"/>
      <c r="P225" s="5"/>
      <c r="Q225" s="5"/>
      <c r="R225" s="5"/>
      <c r="S225" s="5"/>
      <c r="T225" s="5"/>
    </row>
    <row r="226" spans="1:20" customFormat="1" hidden="1" x14ac:dyDescent="0.25">
      <c r="A226" s="47" t="s">
        <v>409</v>
      </c>
      <c r="B226" s="48" t="s">
        <v>38</v>
      </c>
      <c r="C226" s="48" t="s">
        <v>324</v>
      </c>
      <c r="D226" s="48" t="s">
        <v>150</v>
      </c>
      <c r="E226" s="49">
        <v>0</v>
      </c>
      <c r="F226" s="49">
        <v>0</v>
      </c>
      <c r="G226" s="49">
        <v>0</v>
      </c>
      <c r="H226" s="49">
        <v>0</v>
      </c>
      <c r="I226" s="49">
        <v>0</v>
      </c>
      <c r="J226" s="49">
        <v>0</v>
      </c>
      <c r="K226" s="49">
        <v>0</v>
      </c>
      <c r="L226" s="49">
        <v>1058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hidden="1" x14ac:dyDescent="0.25">
      <c r="A227" s="50" t="s">
        <v>406</v>
      </c>
      <c r="B227" s="51" t="s">
        <v>31</v>
      </c>
      <c r="C227" s="51" t="s">
        <v>324</v>
      </c>
      <c r="D227" s="51" t="s">
        <v>150</v>
      </c>
      <c r="E227" s="52">
        <v>0</v>
      </c>
      <c r="F227" s="52">
        <v>0</v>
      </c>
      <c r="G227" s="52">
        <v>0</v>
      </c>
      <c r="H227" s="52">
        <v>0</v>
      </c>
      <c r="I227" s="52">
        <v>0</v>
      </c>
      <c r="J227" s="52">
        <v>0</v>
      </c>
      <c r="K227" s="52">
        <v>0</v>
      </c>
      <c r="L227" s="52">
        <v>169</v>
      </c>
      <c r="M227" s="5"/>
      <c r="N227" s="5"/>
      <c r="O227" s="5"/>
      <c r="P227" s="5"/>
      <c r="Q227" s="5"/>
      <c r="R227" s="5"/>
      <c r="S227" s="5"/>
      <c r="T227" s="5"/>
    </row>
    <row r="228" spans="1:20" customFormat="1" hidden="1" x14ac:dyDescent="0.25">
      <c r="A228" s="47" t="s">
        <v>192</v>
      </c>
      <c r="B228" s="48" t="s">
        <v>33</v>
      </c>
      <c r="C228" s="48" t="s">
        <v>324</v>
      </c>
      <c r="D228" s="48" t="s">
        <v>150</v>
      </c>
      <c r="E228" s="49">
        <v>0</v>
      </c>
      <c r="F228" s="49">
        <v>0</v>
      </c>
      <c r="G228" s="49">
        <v>0</v>
      </c>
      <c r="H228" s="49">
        <v>0</v>
      </c>
      <c r="I228" s="49">
        <v>0</v>
      </c>
      <c r="J228" s="49">
        <v>0</v>
      </c>
      <c r="K228" s="49">
        <v>0</v>
      </c>
      <c r="L228" s="49">
        <v>562</v>
      </c>
      <c r="N228" s="33"/>
      <c r="O228" s="33"/>
      <c r="P228" s="33"/>
      <c r="Q228" s="33"/>
      <c r="R228" s="33"/>
      <c r="S228" s="33"/>
      <c r="T228" s="33"/>
    </row>
    <row r="229" spans="1:20" customFormat="1" hidden="1" x14ac:dyDescent="0.25">
      <c r="A229" s="50" t="s">
        <v>405</v>
      </c>
      <c r="B229" s="51" t="s">
        <v>33</v>
      </c>
      <c r="C229" s="51" t="s">
        <v>324</v>
      </c>
      <c r="D229" s="51" t="s">
        <v>150</v>
      </c>
      <c r="E229" s="52">
        <v>0</v>
      </c>
      <c r="F229" s="52">
        <v>0</v>
      </c>
      <c r="G229" s="52">
        <v>0</v>
      </c>
      <c r="H229" s="52">
        <v>0</v>
      </c>
      <c r="I229" s="52">
        <v>0</v>
      </c>
      <c r="J229" s="52">
        <v>0</v>
      </c>
      <c r="K229" s="52">
        <v>0</v>
      </c>
      <c r="L229" s="52">
        <v>469</v>
      </c>
      <c r="M229" s="5"/>
      <c r="N229" s="5"/>
      <c r="O229" s="5"/>
      <c r="P229" s="5"/>
      <c r="Q229" s="5"/>
      <c r="R229" s="5"/>
      <c r="S229" s="5"/>
      <c r="T229" s="5"/>
    </row>
    <row r="230" spans="1:20" customFormat="1" hidden="1" x14ac:dyDescent="0.25">
      <c r="A230" s="47" t="s">
        <v>413</v>
      </c>
      <c r="B230" s="48" t="s">
        <v>31</v>
      </c>
      <c r="C230" s="48" t="s">
        <v>324</v>
      </c>
      <c r="D230" s="48" t="s">
        <v>150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707</v>
      </c>
      <c r="M230" s="5"/>
      <c r="N230" s="5"/>
      <c r="O230" s="5"/>
      <c r="P230" s="5"/>
      <c r="Q230" s="5"/>
      <c r="R230" s="5"/>
      <c r="S230" s="5"/>
      <c r="T230" s="5"/>
    </row>
    <row r="231" spans="1:20" customFormat="1" hidden="1" x14ac:dyDescent="0.25">
      <c r="A231" s="50" t="s">
        <v>194</v>
      </c>
      <c r="B231" s="51" t="s">
        <v>42</v>
      </c>
      <c r="C231" s="51" t="s">
        <v>324</v>
      </c>
      <c r="D231" s="51" t="s">
        <v>150</v>
      </c>
      <c r="E231" s="52">
        <v>0</v>
      </c>
      <c r="F231" s="52">
        <v>0</v>
      </c>
      <c r="G231" s="52">
        <v>0</v>
      </c>
      <c r="H231" s="52">
        <v>0</v>
      </c>
      <c r="I231" s="52">
        <v>0</v>
      </c>
      <c r="J231" s="52">
        <v>0</v>
      </c>
      <c r="K231" s="52">
        <v>0</v>
      </c>
      <c r="L231" s="52">
        <v>546</v>
      </c>
      <c r="N231" s="33"/>
      <c r="O231" s="33"/>
      <c r="P231" s="33"/>
      <c r="Q231" s="33"/>
      <c r="R231" s="33"/>
      <c r="S231" s="33"/>
      <c r="T231" s="33"/>
    </row>
    <row r="232" spans="1:20" customFormat="1" hidden="1" x14ac:dyDescent="0.25">
      <c r="A232" s="47" t="s">
        <v>312</v>
      </c>
      <c r="B232" s="48" t="s">
        <v>42</v>
      </c>
      <c r="C232" s="48" t="s">
        <v>324</v>
      </c>
      <c r="D232" s="48" t="s">
        <v>150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646</v>
      </c>
      <c r="N232" s="33"/>
      <c r="O232" s="33"/>
      <c r="P232" s="33"/>
      <c r="Q232" s="33"/>
      <c r="R232" s="33"/>
      <c r="S232" s="33"/>
      <c r="T232" s="33"/>
    </row>
    <row r="233" spans="1:20" customFormat="1" hidden="1" x14ac:dyDescent="0.25">
      <c r="A233" s="50" t="s">
        <v>187</v>
      </c>
      <c r="B233" s="51" t="s">
        <v>33</v>
      </c>
      <c r="C233" s="51" t="s">
        <v>324</v>
      </c>
      <c r="D233" s="51" t="s">
        <v>150</v>
      </c>
      <c r="E233" s="52">
        <v>0</v>
      </c>
      <c r="F233" s="52">
        <v>0</v>
      </c>
      <c r="G233" s="52">
        <v>0</v>
      </c>
      <c r="H233" s="52">
        <v>0</v>
      </c>
      <c r="I233" s="52">
        <v>0</v>
      </c>
      <c r="J233" s="52">
        <v>0</v>
      </c>
      <c r="K233" s="52">
        <v>0</v>
      </c>
      <c r="L233" s="52">
        <v>284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hidden="1" x14ac:dyDescent="0.25">
      <c r="A234" s="47" t="s">
        <v>438</v>
      </c>
      <c r="B234" s="48" t="s">
        <v>38</v>
      </c>
      <c r="C234" s="48" t="s">
        <v>324</v>
      </c>
      <c r="D234" s="48" t="s">
        <v>150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60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hidden="1" x14ac:dyDescent="0.25">
      <c r="A235" s="50" t="s">
        <v>439</v>
      </c>
      <c r="B235" s="51" t="s">
        <v>33</v>
      </c>
      <c r="C235" s="51" t="s">
        <v>324</v>
      </c>
      <c r="D235" s="51" t="s">
        <v>150</v>
      </c>
      <c r="E235" s="52">
        <v>0</v>
      </c>
      <c r="F235" s="52">
        <v>0</v>
      </c>
      <c r="G235" s="52">
        <v>0</v>
      </c>
      <c r="H235" s="52">
        <v>0</v>
      </c>
      <c r="I235" s="52">
        <v>0</v>
      </c>
      <c r="J235" s="52">
        <v>0</v>
      </c>
      <c r="K235" s="52">
        <v>0</v>
      </c>
      <c r="L235" s="52">
        <v>147</v>
      </c>
      <c r="N235" s="33"/>
      <c r="O235" s="33"/>
      <c r="P235" s="33"/>
      <c r="Q235" s="33"/>
      <c r="R235" s="33"/>
      <c r="S235" s="33"/>
      <c r="T235" s="33"/>
    </row>
    <row r="236" spans="1:20" customFormat="1" hidden="1" x14ac:dyDescent="0.25">
      <c r="A236" s="47" t="s">
        <v>440</v>
      </c>
      <c r="B236" s="48" t="s">
        <v>36</v>
      </c>
      <c r="C236" s="48" t="s">
        <v>324</v>
      </c>
      <c r="D236" s="48" t="s">
        <v>150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60</v>
      </c>
      <c r="N236" s="33"/>
      <c r="O236" s="33"/>
      <c r="P236" s="33"/>
      <c r="Q236" s="33"/>
      <c r="R236" s="33"/>
      <c r="S236" s="33"/>
      <c r="T236" s="33"/>
    </row>
    <row r="237" spans="1:20" customFormat="1" hidden="1" x14ac:dyDescent="0.25">
      <c r="A237" s="50" t="s">
        <v>430</v>
      </c>
      <c r="B237" s="51" t="s">
        <v>31</v>
      </c>
      <c r="C237" s="51" t="s">
        <v>324</v>
      </c>
      <c r="D237" s="51" t="s">
        <v>150</v>
      </c>
      <c r="E237" s="52">
        <v>0</v>
      </c>
      <c r="F237" s="52">
        <v>0</v>
      </c>
      <c r="G237" s="52">
        <v>0</v>
      </c>
      <c r="H237" s="52">
        <v>0</v>
      </c>
      <c r="I237" s="52">
        <v>0</v>
      </c>
      <c r="J237" s="52">
        <v>0</v>
      </c>
      <c r="K237" s="52">
        <v>0</v>
      </c>
      <c r="L237" s="52">
        <v>44</v>
      </c>
      <c r="N237" s="33"/>
      <c r="O237" s="33"/>
      <c r="P237" s="33"/>
      <c r="Q237" s="33"/>
      <c r="R237" s="33"/>
      <c r="S237" s="33"/>
      <c r="T237" s="33"/>
    </row>
    <row r="238" spans="1:20" customFormat="1" hidden="1" x14ac:dyDescent="0.25">
      <c r="A238" s="47" t="s">
        <v>431</v>
      </c>
      <c r="B238" s="48" t="s">
        <v>42</v>
      </c>
      <c r="C238" s="48" t="s">
        <v>324</v>
      </c>
      <c r="D238" s="48" t="s">
        <v>150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69</v>
      </c>
      <c r="M238" s="5"/>
      <c r="N238" s="5"/>
      <c r="O238" s="5"/>
      <c r="P238" s="5"/>
      <c r="Q238" s="5"/>
      <c r="R238" s="5"/>
      <c r="S238" s="5"/>
      <c r="T238" s="5"/>
    </row>
    <row r="239" spans="1:20" customFormat="1" hidden="1" x14ac:dyDescent="0.25">
      <c r="A239" s="50" t="s">
        <v>429</v>
      </c>
      <c r="B239" s="51" t="s">
        <v>33</v>
      </c>
      <c r="C239" s="51" t="s">
        <v>324</v>
      </c>
      <c r="D239" s="51" t="s">
        <v>150</v>
      </c>
      <c r="E239" s="52">
        <v>0</v>
      </c>
      <c r="F239" s="52">
        <v>0</v>
      </c>
      <c r="G239" s="52">
        <v>0</v>
      </c>
      <c r="H239" s="52">
        <v>0</v>
      </c>
      <c r="I239" s="52">
        <v>0</v>
      </c>
      <c r="J239" s="52">
        <v>0</v>
      </c>
      <c r="K239" s="52">
        <v>0</v>
      </c>
      <c r="L239" s="52">
        <v>63</v>
      </c>
      <c r="M239" s="5"/>
      <c r="N239" s="5"/>
      <c r="O239" s="5"/>
      <c r="P239" s="5"/>
      <c r="Q239" s="5"/>
      <c r="R239" s="5"/>
      <c r="S239" s="5"/>
      <c r="T239" s="5"/>
    </row>
    <row r="240" spans="1:20" customFormat="1" x14ac:dyDescent="0.25">
      <c r="A240" s="50" t="s">
        <v>57</v>
      </c>
      <c r="B240" s="51" t="s">
        <v>31</v>
      </c>
      <c r="C240" s="51" t="s">
        <v>324</v>
      </c>
      <c r="D240" s="51" t="s">
        <v>1</v>
      </c>
      <c r="E240" s="52">
        <v>59</v>
      </c>
      <c r="F240" s="52">
        <v>69</v>
      </c>
      <c r="G240" s="52">
        <v>16</v>
      </c>
      <c r="H240" s="52">
        <v>19</v>
      </c>
      <c r="I240" s="52">
        <v>19</v>
      </c>
      <c r="J240" s="52">
        <v>25</v>
      </c>
      <c r="K240" s="52">
        <v>2694</v>
      </c>
      <c r="L240" s="52">
        <v>1193</v>
      </c>
      <c r="N240" s="33"/>
      <c r="O240" s="33"/>
      <c r="P240" s="33"/>
      <c r="Q240" s="33"/>
      <c r="R240" s="33"/>
      <c r="S240" s="33"/>
      <c r="T240" s="33"/>
    </row>
    <row r="241" spans="1:20" customFormat="1" x14ac:dyDescent="0.25">
      <c r="A241" s="50" t="s">
        <v>223</v>
      </c>
      <c r="B241" s="51" t="s">
        <v>33</v>
      </c>
      <c r="C241" s="51" t="s">
        <v>324</v>
      </c>
      <c r="D241" s="51" t="s">
        <v>1</v>
      </c>
      <c r="E241" s="52">
        <v>59</v>
      </c>
      <c r="F241" s="52">
        <v>68</v>
      </c>
      <c r="G241" s="52">
        <v>10</v>
      </c>
      <c r="H241" s="52">
        <v>9</v>
      </c>
      <c r="I241" s="52">
        <v>13</v>
      </c>
      <c r="J241" s="52">
        <v>27</v>
      </c>
      <c r="K241" s="52">
        <v>70</v>
      </c>
      <c r="L241" s="52">
        <v>1149</v>
      </c>
      <c r="N241" s="33"/>
      <c r="O241" s="33"/>
      <c r="P241" s="33"/>
      <c r="Q241" s="33"/>
      <c r="R241" s="33"/>
      <c r="S241" s="33"/>
      <c r="T241" s="33"/>
    </row>
    <row r="242" spans="1:20" customFormat="1" x14ac:dyDescent="0.25">
      <c r="A242" s="50" t="s">
        <v>80</v>
      </c>
      <c r="B242" s="51" t="s">
        <v>36</v>
      </c>
      <c r="C242" s="51" t="s">
        <v>324</v>
      </c>
      <c r="D242" s="51" t="s">
        <v>1</v>
      </c>
      <c r="E242" s="52">
        <v>58</v>
      </c>
      <c r="F242" s="52">
        <v>65</v>
      </c>
      <c r="G242" s="52">
        <v>24</v>
      </c>
      <c r="H242" s="52">
        <v>110</v>
      </c>
      <c r="I242" s="52">
        <v>16</v>
      </c>
      <c r="J242" s="52">
        <v>12</v>
      </c>
      <c r="K242" s="52">
        <v>42</v>
      </c>
      <c r="L242" s="52">
        <v>1154</v>
      </c>
      <c r="N242" s="33"/>
      <c r="O242" s="33"/>
      <c r="P242" s="33"/>
      <c r="Q242" s="33"/>
      <c r="R242" s="33"/>
      <c r="S242" s="33"/>
      <c r="T242" s="33"/>
    </row>
    <row r="243" spans="1:20" customFormat="1" x14ac:dyDescent="0.25">
      <c r="A243" s="50" t="s">
        <v>85</v>
      </c>
      <c r="B243" s="51" t="s">
        <v>33</v>
      </c>
      <c r="C243" s="51" t="s">
        <v>324</v>
      </c>
      <c r="D243" s="51" t="s">
        <v>1</v>
      </c>
      <c r="E243" s="52">
        <v>54</v>
      </c>
      <c r="F243" s="52">
        <v>62</v>
      </c>
      <c r="G243" s="52">
        <v>32</v>
      </c>
      <c r="H243" s="52">
        <v>53</v>
      </c>
      <c r="I243" s="52">
        <v>33</v>
      </c>
      <c r="J243" s="52">
        <v>57</v>
      </c>
      <c r="K243" s="52">
        <v>404</v>
      </c>
      <c r="L243" s="52">
        <v>1025</v>
      </c>
      <c r="M243" s="5"/>
      <c r="N243" s="5"/>
      <c r="O243" s="5"/>
      <c r="P243" s="5"/>
      <c r="Q243" s="5"/>
      <c r="R243" s="5"/>
      <c r="S243" s="5"/>
      <c r="T243" s="5"/>
    </row>
    <row r="244" spans="1:20" customFormat="1" x14ac:dyDescent="0.25">
      <c r="A244" s="47" t="s">
        <v>83</v>
      </c>
      <c r="B244" s="48" t="s">
        <v>31</v>
      </c>
      <c r="C244" s="48" t="s">
        <v>324</v>
      </c>
      <c r="D244" s="48" t="s">
        <v>1</v>
      </c>
      <c r="E244" s="49">
        <v>43</v>
      </c>
      <c r="F244" s="49">
        <v>54</v>
      </c>
      <c r="G244" s="49">
        <v>39</v>
      </c>
      <c r="H244" s="49">
        <v>23</v>
      </c>
      <c r="I244" s="49">
        <v>18</v>
      </c>
      <c r="J244" s="49">
        <v>45</v>
      </c>
      <c r="K244" s="49">
        <v>5026</v>
      </c>
      <c r="L244" s="49">
        <v>846</v>
      </c>
      <c r="N244" s="33"/>
      <c r="O244" s="33"/>
      <c r="P244" s="33"/>
      <c r="Q244" s="33"/>
      <c r="R244" s="33"/>
      <c r="S244" s="33"/>
      <c r="T244" s="33"/>
    </row>
    <row r="245" spans="1:20" customFormat="1" x14ac:dyDescent="0.25">
      <c r="A245" s="47" t="s">
        <v>73</v>
      </c>
      <c r="B245" s="48" t="s">
        <v>38</v>
      </c>
      <c r="C245" s="48" t="s">
        <v>324</v>
      </c>
      <c r="D245" s="48" t="s">
        <v>1</v>
      </c>
      <c r="E245" s="49">
        <v>59</v>
      </c>
      <c r="F245" s="49">
        <v>53</v>
      </c>
      <c r="G245" s="49">
        <v>41</v>
      </c>
      <c r="H245" s="49">
        <v>94</v>
      </c>
      <c r="I245" s="49">
        <v>47</v>
      </c>
      <c r="J245" s="49">
        <v>48</v>
      </c>
      <c r="K245" s="49">
        <v>4713</v>
      </c>
      <c r="L245" s="49">
        <v>1145</v>
      </c>
      <c r="M245" s="5"/>
      <c r="N245" s="5"/>
      <c r="O245" s="5"/>
      <c r="P245" s="5"/>
      <c r="Q245" s="5"/>
      <c r="R245" s="5"/>
      <c r="S245" s="5"/>
      <c r="T245" s="5"/>
    </row>
    <row r="246" spans="1:20" customFormat="1" x14ac:dyDescent="0.25">
      <c r="A246" s="50" t="s">
        <v>325</v>
      </c>
      <c r="B246" s="51" t="s">
        <v>31</v>
      </c>
      <c r="C246" s="51" t="s">
        <v>324</v>
      </c>
      <c r="D246" s="51" t="s">
        <v>1</v>
      </c>
      <c r="E246" s="52">
        <v>56</v>
      </c>
      <c r="F246" s="52">
        <v>53</v>
      </c>
      <c r="G246" s="52">
        <v>22</v>
      </c>
      <c r="H246" s="52">
        <v>26</v>
      </c>
      <c r="I246" s="52">
        <v>21</v>
      </c>
      <c r="J246" s="52">
        <v>36</v>
      </c>
      <c r="K246" s="52">
        <v>344</v>
      </c>
      <c r="L246" s="52">
        <v>1098</v>
      </c>
      <c r="N246" s="33"/>
      <c r="O246" s="33"/>
      <c r="P246" s="33"/>
      <c r="Q246" s="33"/>
      <c r="R246" s="33"/>
      <c r="S246" s="33"/>
      <c r="T246" s="33"/>
    </row>
    <row r="247" spans="1:20" customFormat="1" x14ac:dyDescent="0.25">
      <c r="A247" s="47" t="s">
        <v>122</v>
      </c>
      <c r="B247" s="48" t="s">
        <v>33</v>
      </c>
      <c r="C247" s="48" t="s">
        <v>324</v>
      </c>
      <c r="D247" s="48" t="s">
        <v>1</v>
      </c>
      <c r="E247" s="49">
        <v>52</v>
      </c>
      <c r="F247" s="49">
        <v>53</v>
      </c>
      <c r="G247" s="49">
        <v>38</v>
      </c>
      <c r="H247" s="49">
        <v>87</v>
      </c>
      <c r="I247" s="49">
        <v>12</v>
      </c>
      <c r="J247" s="49">
        <v>36</v>
      </c>
      <c r="K247" s="49">
        <v>487</v>
      </c>
      <c r="L247" s="49">
        <v>919</v>
      </c>
      <c r="M247" s="5"/>
      <c r="N247" s="5"/>
      <c r="O247" s="5"/>
      <c r="P247" s="5"/>
      <c r="Q247" s="5"/>
      <c r="R247" s="5"/>
      <c r="S247" s="5"/>
      <c r="T247" s="5"/>
    </row>
    <row r="248" spans="1:20" customFormat="1" x14ac:dyDescent="0.25">
      <c r="A248" s="50" t="s">
        <v>254</v>
      </c>
      <c r="B248" s="51" t="s">
        <v>42</v>
      </c>
      <c r="C248" s="51" t="s">
        <v>324</v>
      </c>
      <c r="D248" s="51" t="s">
        <v>1</v>
      </c>
      <c r="E248" s="52">
        <v>59</v>
      </c>
      <c r="F248" s="52">
        <v>47</v>
      </c>
      <c r="G248" s="52">
        <v>22</v>
      </c>
      <c r="H248" s="52">
        <v>10</v>
      </c>
      <c r="I248" s="52">
        <v>13</v>
      </c>
      <c r="J248" s="52">
        <v>56</v>
      </c>
      <c r="K248" s="52">
        <v>88</v>
      </c>
      <c r="L248" s="52">
        <v>1208</v>
      </c>
      <c r="M248" s="5"/>
      <c r="N248" s="5"/>
      <c r="O248" s="5"/>
      <c r="P248" s="5"/>
      <c r="Q248" s="5"/>
      <c r="R248" s="5"/>
      <c r="S248" s="5"/>
      <c r="T248" s="5"/>
    </row>
    <row r="249" spans="1:20" customFormat="1" x14ac:dyDescent="0.25">
      <c r="A249" s="47" t="s">
        <v>231</v>
      </c>
      <c r="B249" s="48" t="s">
        <v>36</v>
      </c>
      <c r="C249" s="48" t="s">
        <v>324</v>
      </c>
      <c r="D249" s="48" t="s">
        <v>1</v>
      </c>
      <c r="E249" s="49">
        <v>60</v>
      </c>
      <c r="F249" s="49">
        <v>46</v>
      </c>
      <c r="G249" s="49">
        <v>30</v>
      </c>
      <c r="H249" s="49">
        <v>72</v>
      </c>
      <c r="I249" s="49">
        <v>31</v>
      </c>
      <c r="J249" s="49">
        <v>21</v>
      </c>
      <c r="K249" s="49">
        <v>67</v>
      </c>
      <c r="L249" s="49">
        <v>1039</v>
      </c>
      <c r="N249" s="33"/>
      <c r="O249" s="33"/>
      <c r="P249" s="33"/>
      <c r="Q249" s="33"/>
      <c r="R249" s="33"/>
      <c r="S249" s="33"/>
      <c r="T249" s="33"/>
    </row>
    <row r="250" spans="1:20" customFormat="1" x14ac:dyDescent="0.25">
      <c r="A250" s="47" t="s">
        <v>210</v>
      </c>
      <c r="B250" s="48" t="s">
        <v>33</v>
      </c>
      <c r="C250" s="48" t="s">
        <v>324</v>
      </c>
      <c r="D250" s="48" t="s">
        <v>1</v>
      </c>
      <c r="E250" s="49">
        <v>55</v>
      </c>
      <c r="F250" s="49">
        <v>46</v>
      </c>
      <c r="G250" s="49">
        <v>14</v>
      </c>
      <c r="H250" s="49">
        <v>82</v>
      </c>
      <c r="I250" s="49">
        <v>24</v>
      </c>
      <c r="J250" s="49">
        <v>22</v>
      </c>
      <c r="K250" s="49">
        <v>499</v>
      </c>
      <c r="L250" s="49">
        <v>1063</v>
      </c>
      <c r="N250" s="33"/>
      <c r="O250" s="33"/>
      <c r="P250" s="33"/>
      <c r="Q250" s="33"/>
      <c r="R250" s="33"/>
      <c r="S250" s="33"/>
      <c r="T250" s="33"/>
    </row>
    <row r="251" spans="1:20" customFormat="1" x14ac:dyDescent="0.25">
      <c r="A251" s="50" t="s">
        <v>285</v>
      </c>
      <c r="B251" s="51" t="s">
        <v>42</v>
      </c>
      <c r="C251" s="51" t="s">
        <v>324</v>
      </c>
      <c r="D251" s="51" t="s">
        <v>1</v>
      </c>
      <c r="E251" s="52">
        <v>56</v>
      </c>
      <c r="F251" s="52">
        <v>46</v>
      </c>
      <c r="G251" s="52">
        <v>16</v>
      </c>
      <c r="H251" s="52">
        <v>44</v>
      </c>
      <c r="I251" s="52">
        <v>13</v>
      </c>
      <c r="J251" s="52">
        <v>47</v>
      </c>
      <c r="K251" s="52">
        <v>61</v>
      </c>
      <c r="L251" s="52">
        <v>1008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47" t="s">
        <v>326</v>
      </c>
      <c r="B252" s="48" t="s">
        <v>38</v>
      </c>
      <c r="C252" s="48" t="s">
        <v>324</v>
      </c>
      <c r="D252" s="48" t="s">
        <v>1</v>
      </c>
      <c r="E252" s="49">
        <v>59</v>
      </c>
      <c r="F252" s="49">
        <v>44</v>
      </c>
      <c r="G252" s="49">
        <v>20</v>
      </c>
      <c r="H252" s="49">
        <v>6</v>
      </c>
      <c r="I252" s="49">
        <v>25</v>
      </c>
      <c r="J252" s="49">
        <v>27</v>
      </c>
      <c r="K252" s="49">
        <v>488</v>
      </c>
      <c r="L252" s="49">
        <v>1072</v>
      </c>
      <c r="N252" s="33"/>
      <c r="O252" s="33"/>
      <c r="P252" s="33"/>
      <c r="Q252" s="33"/>
      <c r="R252" s="33"/>
      <c r="S252" s="33"/>
      <c r="T252" s="33"/>
    </row>
    <row r="253" spans="1:20" customFormat="1" x14ac:dyDescent="0.25">
      <c r="A253" s="50" t="s">
        <v>258</v>
      </c>
      <c r="B253" s="51" t="s">
        <v>31</v>
      </c>
      <c r="C253" s="51" t="s">
        <v>324</v>
      </c>
      <c r="D253" s="51" t="s">
        <v>1</v>
      </c>
      <c r="E253" s="52">
        <v>59</v>
      </c>
      <c r="F253" s="52">
        <v>42</v>
      </c>
      <c r="G253" s="52">
        <v>22</v>
      </c>
      <c r="H253" s="52">
        <v>22</v>
      </c>
      <c r="I253" s="52">
        <v>21</v>
      </c>
      <c r="J253" s="52">
        <v>25</v>
      </c>
      <c r="K253" s="52">
        <v>65</v>
      </c>
      <c r="L253" s="52">
        <v>960</v>
      </c>
      <c r="M253" s="5"/>
      <c r="N253" s="5"/>
      <c r="O253" s="5"/>
      <c r="P253" s="5"/>
      <c r="Q253" s="5"/>
      <c r="R253" s="5"/>
      <c r="S253" s="5"/>
      <c r="T253" s="5"/>
    </row>
    <row r="254" spans="1:20" customFormat="1" x14ac:dyDescent="0.25">
      <c r="A254" s="47" t="s">
        <v>287</v>
      </c>
      <c r="B254" s="48" t="s">
        <v>42</v>
      </c>
      <c r="C254" s="48" t="s">
        <v>324</v>
      </c>
      <c r="D254" s="48" t="s">
        <v>1</v>
      </c>
      <c r="E254" s="49">
        <v>57</v>
      </c>
      <c r="F254" s="49">
        <v>42</v>
      </c>
      <c r="G254" s="49">
        <v>47</v>
      </c>
      <c r="H254" s="49">
        <v>60</v>
      </c>
      <c r="I254" s="49">
        <v>14</v>
      </c>
      <c r="J254" s="49">
        <v>28</v>
      </c>
      <c r="K254" s="49">
        <v>21</v>
      </c>
      <c r="L254" s="49">
        <v>968</v>
      </c>
      <c r="M254" s="5"/>
      <c r="N254" s="5"/>
      <c r="O254" s="5"/>
      <c r="P254" s="5"/>
      <c r="Q254" s="5"/>
      <c r="R254" s="5"/>
      <c r="S254" s="5"/>
      <c r="T254" s="5"/>
    </row>
    <row r="255" spans="1:20" customFormat="1" x14ac:dyDescent="0.25">
      <c r="A255" s="50" t="s">
        <v>124</v>
      </c>
      <c r="B255" s="51" t="s">
        <v>36</v>
      </c>
      <c r="C255" s="51" t="s">
        <v>324</v>
      </c>
      <c r="D255" s="51" t="s">
        <v>1</v>
      </c>
      <c r="E255" s="52">
        <v>54</v>
      </c>
      <c r="F255" s="52">
        <v>42</v>
      </c>
      <c r="G255" s="52">
        <v>25</v>
      </c>
      <c r="H255" s="52">
        <v>88</v>
      </c>
      <c r="I255" s="52">
        <v>36</v>
      </c>
      <c r="J255" s="52">
        <v>37</v>
      </c>
      <c r="K255" s="52">
        <v>4776</v>
      </c>
      <c r="L255" s="52">
        <v>1079</v>
      </c>
      <c r="M255" s="5"/>
      <c r="N255" s="5"/>
      <c r="O255" s="5"/>
      <c r="P255" s="5"/>
      <c r="Q255" s="5"/>
      <c r="R255" s="5"/>
      <c r="S255" s="5"/>
      <c r="T255" s="5"/>
    </row>
    <row r="256" spans="1:20" customFormat="1" x14ac:dyDescent="0.25">
      <c r="A256" s="47" t="s">
        <v>233</v>
      </c>
      <c r="B256" s="48" t="s">
        <v>31</v>
      </c>
      <c r="C256" s="48" t="s">
        <v>324</v>
      </c>
      <c r="D256" s="48" t="s">
        <v>1</v>
      </c>
      <c r="E256" s="49">
        <v>59</v>
      </c>
      <c r="F256" s="49">
        <v>42</v>
      </c>
      <c r="G256" s="49">
        <v>31</v>
      </c>
      <c r="H256" s="49">
        <v>56</v>
      </c>
      <c r="I256" s="49">
        <v>37</v>
      </c>
      <c r="J256" s="49">
        <v>17</v>
      </c>
      <c r="K256" s="49">
        <v>236</v>
      </c>
      <c r="L256" s="49">
        <v>1034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50" t="s">
        <v>126</v>
      </c>
      <c r="B257" s="51" t="s">
        <v>36</v>
      </c>
      <c r="C257" s="51" t="s">
        <v>324</v>
      </c>
      <c r="D257" s="51" t="s">
        <v>1</v>
      </c>
      <c r="E257" s="52">
        <v>40</v>
      </c>
      <c r="F257" s="52">
        <v>42</v>
      </c>
      <c r="G257" s="52">
        <v>16</v>
      </c>
      <c r="H257" s="52">
        <v>32</v>
      </c>
      <c r="I257" s="52">
        <v>17</v>
      </c>
      <c r="J257" s="52">
        <v>31</v>
      </c>
      <c r="K257" s="52">
        <v>1757</v>
      </c>
      <c r="L257" s="52">
        <v>768</v>
      </c>
      <c r="M257" s="5"/>
      <c r="N257" s="5"/>
      <c r="O257" s="5"/>
      <c r="P257" s="5"/>
      <c r="Q257" s="5"/>
      <c r="R257" s="5"/>
      <c r="S257" s="5"/>
      <c r="T257" s="5"/>
    </row>
    <row r="258" spans="1:20" customFormat="1" x14ac:dyDescent="0.25">
      <c r="A258" s="50" t="s">
        <v>149</v>
      </c>
      <c r="B258" s="51" t="s">
        <v>36</v>
      </c>
      <c r="C258" s="51" t="s">
        <v>324</v>
      </c>
      <c r="D258" s="51" t="s">
        <v>1</v>
      </c>
      <c r="E258" s="52">
        <v>58</v>
      </c>
      <c r="F258" s="52">
        <v>41</v>
      </c>
      <c r="G258" s="52">
        <v>34</v>
      </c>
      <c r="H258" s="52">
        <v>61</v>
      </c>
      <c r="I258" s="52">
        <v>31</v>
      </c>
      <c r="J258" s="52">
        <v>38</v>
      </c>
      <c r="K258" s="52">
        <v>2722</v>
      </c>
      <c r="L258" s="52">
        <v>989</v>
      </c>
      <c r="M258" s="5"/>
      <c r="N258" s="5"/>
      <c r="O258" s="5"/>
      <c r="P258" s="5"/>
      <c r="Q258" s="5"/>
      <c r="R258" s="5"/>
      <c r="S258" s="5"/>
      <c r="T258" s="5"/>
    </row>
    <row r="259" spans="1:20" customFormat="1" x14ac:dyDescent="0.25">
      <c r="A259" s="47" t="s">
        <v>275</v>
      </c>
      <c r="B259" s="48" t="s">
        <v>31</v>
      </c>
      <c r="C259" s="48" t="s">
        <v>324</v>
      </c>
      <c r="D259" s="48" t="s">
        <v>1</v>
      </c>
      <c r="E259" s="49">
        <v>55</v>
      </c>
      <c r="F259" s="49">
        <v>40</v>
      </c>
      <c r="G259" s="49">
        <v>16</v>
      </c>
      <c r="H259" s="49">
        <v>11</v>
      </c>
      <c r="I259" s="49">
        <v>25</v>
      </c>
      <c r="J259" s="49">
        <v>66</v>
      </c>
      <c r="K259" s="49">
        <v>4435</v>
      </c>
      <c r="L259" s="49">
        <v>1029</v>
      </c>
      <c r="M259" s="5"/>
      <c r="N259" s="5"/>
      <c r="O259" s="5"/>
      <c r="P259" s="5"/>
      <c r="Q259" s="5"/>
      <c r="R259" s="5"/>
      <c r="S259" s="5"/>
      <c r="T259" s="5"/>
    </row>
    <row r="260" spans="1:20" customFormat="1" x14ac:dyDescent="0.25">
      <c r="A260" s="47" t="s">
        <v>158</v>
      </c>
      <c r="B260" s="48" t="s">
        <v>38</v>
      </c>
      <c r="C260" s="48" t="s">
        <v>324</v>
      </c>
      <c r="D260" s="48" t="s">
        <v>1</v>
      </c>
      <c r="E260" s="49">
        <v>43</v>
      </c>
      <c r="F260" s="49">
        <v>39</v>
      </c>
      <c r="G260" s="49">
        <v>24</v>
      </c>
      <c r="H260" s="49">
        <v>54</v>
      </c>
      <c r="I260" s="49">
        <v>24</v>
      </c>
      <c r="J260" s="49">
        <v>31</v>
      </c>
      <c r="K260" s="49">
        <v>1608</v>
      </c>
      <c r="L260" s="49">
        <v>777</v>
      </c>
      <c r="N260" s="33"/>
      <c r="O260" s="33"/>
      <c r="P260" s="33"/>
      <c r="Q260" s="33"/>
      <c r="R260" s="33"/>
      <c r="S260" s="33"/>
      <c r="T260" s="33"/>
    </row>
    <row r="261" spans="1:20" customFormat="1" x14ac:dyDescent="0.25">
      <c r="A261" s="50" t="s">
        <v>226</v>
      </c>
      <c r="B261" s="51" t="s">
        <v>42</v>
      </c>
      <c r="C261" s="51" t="s">
        <v>324</v>
      </c>
      <c r="D261" s="51" t="s">
        <v>1</v>
      </c>
      <c r="E261" s="52">
        <v>57</v>
      </c>
      <c r="F261" s="52">
        <v>39</v>
      </c>
      <c r="G261" s="52">
        <v>18</v>
      </c>
      <c r="H261" s="52">
        <v>22</v>
      </c>
      <c r="I261" s="52">
        <v>24</v>
      </c>
      <c r="J261" s="52">
        <v>32</v>
      </c>
      <c r="K261" s="52">
        <v>172</v>
      </c>
      <c r="L261" s="52">
        <v>1038</v>
      </c>
      <c r="N261" s="33"/>
      <c r="O261" s="33"/>
      <c r="P261" s="33"/>
      <c r="Q261" s="33"/>
      <c r="R261" s="33"/>
      <c r="S261" s="33"/>
      <c r="T261" s="33"/>
    </row>
    <row r="262" spans="1:20" customFormat="1" x14ac:dyDescent="0.25">
      <c r="A262" s="50" t="s">
        <v>270</v>
      </c>
      <c r="B262" s="51" t="s">
        <v>31</v>
      </c>
      <c r="C262" s="51" t="s">
        <v>324</v>
      </c>
      <c r="D262" s="51" t="s">
        <v>1</v>
      </c>
      <c r="E262" s="52">
        <v>53</v>
      </c>
      <c r="F262" s="52">
        <v>38</v>
      </c>
      <c r="G262" s="52">
        <v>12</v>
      </c>
      <c r="H262" s="52">
        <v>15</v>
      </c>
      <c r="I262" s="52">
        <v>19</v>
      </c>
      <c r="J262" s="52">
        <v>26</v>
      </c>
      <c r="K262" s="52">
        <v>18</v>
      </c>
      <c r="L262" s="52">
        <v>887</v>
      </c>
      <c r="M262" s="5"/>
      <c r="N262" s="5"/>
      <c r="O262" s="5"/>
      <c r="P262" s="5"/>
      <c r="Q262" s="5"/>
      <c r="R262" s="5"/>
      <c r="S262" s="5"/>
      <c r="T262" s="5"/>
    </row>
    <row r="263" spans="1:20" customFormat="1" x14ac:dyDescent="0.25">
      <c r="A263" s="47" t="s">
        <v>84</v>
      </c>
      <c r="B263" s="48" t="s">
        <v>42</v>
      </c>
      <c r="C263" s="48" t="s">
        <v>324</v>
      </c>
      <c r="D263" s="48" t="s">
        <v>1</v>
      </c>
      <c r="E263" s="49">
        <v>59</v>
      </c>
      <c r="F263" s="49">
        <v>38</v>
      </c>
      <c r="G263" s="49">
        <v>57</v>
      </c>
      <c r="H263" s="49">
        <v>114</v>
      </c>
      <c r="I263" s="49">
        <v>24</v>
      </c>
      <c r="J263" s="49">
        <v>27</v>
      </c>
      <c r="K263" s="49">
        <v>2699</v>
      </c>
      <c r="L263" s="49">
        <v>1140</v>
      </c>
      <c r="M263" s="5"/>
      <c r="N263" s="5"/>
      <c r="O263" s="5"/>
      <c r="P263" s="5"/>
      <c r="Q263" s="5"/>
      <c r="R263" s="5"/>
      <c r="S263" s="5"/>
      <c r="T263" s="5"/>
    </row>
    <row r="264" spans="1:20" customFormat="1" x14ac:dyDescent="0.25">
      <c r="A264" s="47" t="s">
        <v>81</v>
      </c>
      <c r="B264" s="48" t="s">
        <v>31</v>
      </c>
      <c r="C264" s="48" t="s">
        <v>324</v>
      </c>
      <c r="D264" s="48" t="s">
        <v>1</v>
      </c>
      <c r="E264" s="49">
        <v>60</v>
      </c>
      <c r="F264" s="49">
        <v>37</v>
      </c>
      <c r="G264" s="49">
        <v>24</v>
      </c>
      <c r="H264" s="49">
        <v>26</v>
      </c>
      <c r="I264" s="49">
        <v>18</v>
      </c>
      <c r="J264" s="49">
        <v>22</v>
      </c>
      <c r="K264" s="49">
        <v>23</v>
      </c>
      <c r="L264" s="49">
        <v>877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50" t="s">
        <v>74</v>
      </c>
      <c r="B265" s="51" t="s">
        <v>36</v>
      </c>
      <c r="C265" s="51" t="s">
        <v>324</v>
      </c>
      <c r="D265" s="51" t="s">
        <v>1</v>
      </c>
      <c r="E265" s="52">
        <v>60</v>
      </c>
      <c r="F265" s="52">
        <v>37</v>
      </c>
      <c r="G265" s="52">
        <v>30</v>
      </c>
      <c r="H265" s="52">
        <v>25</v>
      </c>
      <c r="I265" s="52">
        <v>15</v>
      </c>
      <c r="J265" s="52">
        <v>69</v>
      </c>
      <c r="K265" s="52">
        <v>20</v>
      </c>
      <c r="L265" s="52">
        <v>1019</v>
      </c>
      <c r="N265" s="33"/>
      <c r="O265" s="33"/>
      <c r="P265" s="33"/>
      <c r="Q265" s="33"/>
      <c r="R265" s="33"/>
      <c r="S265" s="33"/>
      <c r="T265" s="33"/>
    </row>
    <row r="266" spans="1:20" customFormat="1" x14ac:dyDescent="0.25">
      <c r="A266" s="47" t="s">
        <v>53</v>
      </c>
      <c r="B266" s="48" t="s">
        <v>42</v>
      </c>
      <c r="C266" s="48" t="s">
        <v>324</v>
      </c>
      <c r="D266" s="48" t="s">
        <v>1</v>
      </c>
      <c r="E266" s="49">
        <v>47</v>
      </c>
      <c r="F266" s="49">
        <v>37</v>
      </c>
      <c r="G266" s="49">
        <v>26</v>
      </c>
      <c r="H266" s="49">
        <v>77</v>
      </c>
      <c r="I266" s="49">
        <v>17</v>
      </c>
      <c r="J266" s="49">
        <v>23</v>
      </c>
      <c r="K266" s="49">
        <v>78</v>
      </c>
      <c r="L266" s="49">
        <v>694</v>
      </c>
      <c r="N266" s="33"/>
      <c r="O266" s="33"/>
      <c r="P266" s="33"/>
      <c r="Q266" s="33"/>
      <c r="R266" s="33"/>
      <c r="S266" s="33"/>
      <c r="T266" s="33"/>
    </row>
    <row r="267" spans="1:20" customFormat="1" x14ac:dyDescent="0.25">
      <c r="A267" s="50" t="s">
        <v>171</v>
      </c>
      <c r="B267" s="51" t="s">
        <v>33</v>
      </c>
      <c r="C267" s="51" t="s">
        <v>324</v>
      </c>
      <c r="D267" s="51" t="s">
        <v>1</v>
      </c>
      <c r="E267" s="52">
        <v>54</v>
      </c>
      <c r="F267" s="52">
        <v>37</v>
      </c>
      <c r="G267" s="52">
        <v>16</v>
      </c>
      <c r="H267" s="52">
        <v>34</v>
      </c>
      <c r="I267" s="52">
        <v>40</v>
      </c>
      <c r="J267" s="52">
        <v>27</v>
      </c>
      <c r="K267" s="52">
        <v>4129</v>
      </c>
      <c r="L267" s="52">
        <v>1008</v>
      </c>
      <c r="M267" s="5"/>
      <c r="N267" s="5"/>
      <c r="O267" s="5"/>
      <c r="P267" s="5"/>
      <c r="Q267" s="5"/>
      <c r="R267" s="5"/>
      <c r="S267" s="5"/>
      <c r="T267" s="5"/>
    </row>
    <row r="268" spans="1:20" customFormat="1" x14ac:dyDescent="0.25">
      <c r="A268" s="47" t="s">
        <v>327</v>
      </c>
      <c r="B268" s="48" t="s">
        <v>31</v>
      </c>
      <c r="C268" s="48" t="s">
        <v>324</v>
      </c>
      <c r="D268" s="48" t="s">
        <v>1</v>
      </c>
      <c r="E268" s="49">
        <v>56</v>
      </c>
      <c r="F268" s="49">
        <v>36</v>
      </c>
      <c r="G268" s="49">
        <v>41</v>
      </c>
      <c r="H268" s="49">
        <v>69</v>
      </c>
      <c r="I268" s="49">
        <v>25</v>
      </c>
      <c r="J268" s="49">
        <v>26</v>
      </c>
      <c r="K268" s="49">
        <v>87</v>
      </c>
      <c r="L268" s="49">
        <v>958</v>
      </c>
      <c r="M268" s="5"/>
      <c r="N268" s="5"/>
      <c r="O268" s="5"/>
      <c r="P268" s="5"/>
      <c r="Q268" s="5"/>
      <c r="R268" s="5"/>
      <c r="S268" s="5"/>
      <c r="T268" s="5"/>
    </row>
    <row r="269" spans="1:20" customFormat="1" x14ac:dyDescent="0.25">
      <c r="A269" s="50" t="s">
        <v>351</v>
      </c>
      <c r="B269" s="51" t="s">
        <v>38</v>
      </c>
      <c r="C269" s="51" t="s">
        <v>324</v>
      </c>
      <c r="D269" s="51" t="s">
        <v>1</v>
      </c>
      <c r="E269" s="52">
        <v>56</v>
      </c>
      <c r="F269" s="52">
        <v>36</v>
      </c>
      <c r="G269" s="52">
        <v>16</v>
      </c>
      <c r="H269" s="52">
        <v>20</v>
      </c>
      <c r="I269" s="52">
        <v>21</v>
      </c>
      <c r="J269" s="52">
        <v>34</v>
      </c>
      <c r="K269" s="52">
        <v>18</v>
      </c>
      <c r="L269" s="52">
        <v>862</v>
      </c>
      <c r="N269" s="33"/>
      <c r="O269" s="33"/>
      <c r="P269" s="33"/>
      <c r="Q269" s="33"/>
      <c r="R269" s="33"/>
      <c r="S269" s="33"/>
      <c r="T269" s="33"/>
    </row>
    <row r="270" spans="1:20" customFormat="1" x14ac:dyDescent="0.25">
      <c r="A270" s="50" t="s">
        <v>77</v>
      </c>
      <c r="B270" s="51" t="s">
        <v>31</v>
      </c>
      <c r="C270" s="51" t="s">
        <v>324</v>
      </c>
      <c r="D270" s="51" t="s">
        <v>1</v>
      </c>
      <c r="E270" s="52">
        <v>58</v>
      </c>
      <c r="F270" s="52">
        <v>35</v>
      </c>
      <c r="G270" s="52">
        <v>26</v>
      </c>
      <c r="H270" s="52">
        <v>110</v>
      </c>
      <c r="I270" s="52">
        <v>21</v>
      </c>
      <c r="J270" s="52">
        <v>23</v>
      </c>
      <c r="K270" s="52">
        <v>6118</v>
      </c>
      <c r="L270" s="52">
        <v>1106</v>
      </c>
      <c r="N270" s="33"/>
      <c r="O270" s="33"/>
      <c r="P270" s="33"/>
      <c r="Q270" s="33"/>
      <c r="R270" s="33"/>
      <c r="S270" s="33"/>
      <c r="T270" s="33"/>
    </row>
    <row r="271" spans="1:20" customFormat="1" x14ac:dyDescent="0.25">
      <c r="A271" s="47" t="s">
        <v>204</v>
      </c>
      <c r="B271" s="48" t="s">
        <v>42</v>
      </c>
      <c r="C271" s="48" t="s">
        <v>324</v>
      </c>
      <c r="D271" s="48" t="s">
        <v>1</v>
      </c>
      <c r="E271" s="49">
        <v>59</v>
      </c>
      <c r="F271" s="49">
        <v>35</v>
      </c>
      <c r="G271" s="49">
        <v>33</v>
      </c>
      <c r="H271" s="49">
        <v>49</v>
      </c>
      <c r="I271" s="49">
        <v>19</v>
      </c>
      <c r="J271" s="49">
        <v>28</v>
      </c>
      <c r="K271" s="49">
        <v>6078</v>
      </c>
      <c r="L271" s="49">
        <v>963</v>
      </c>
      <c r="N271" s="33"/>
      <c r="O271" s="33"/>
      <c r="P271" s="33"/>
      <c r="Q271" s="33"/>
      <c r="R271" s="33"/>
      <c r="S271" s="33"/>
      <c r="T271" s="33"/>
    </row>
    <row r="272" spans="1:20" customFormat="1" x14ac:dyDescent="0.25">
      <c r="A272" s="47" t="s">
        <v>139</v>
      </c>
      <c r="B272" s="48" t="s">
        <v>31</v>
      </c>
      <c r="C272" s="48" t="s">
        <v>324</v>
      </c>
      <c r="D272" s="48" t="s">
        <v>1</v>
      </c>
      <c r="E272" s="49">
        <v>58</v>
      </c>
      <c r="F272" s="49">
        <v>34</v>
      </c>
      <c r="G272" s="49">
        <v>16</v>
      </c>
      <c r="H272" s="49">
        <v>21</v>
      </c>
      <c r="I272" s="49">
        <v>27</v>
      </c>
      <c r="J272" s="49">
        <v>22</v>
      </c>
      <c r="K272" s="49">
        <v>84</v>
      </c>
      <c r="L272" s="49">
        <v>916</v>
      </c>
      <c r="N272" s="33"/>
      <c r="O272" s="33"/>
      <c r="P272" s="33"/>
      <c r="Q272" s="33"/>
      <c r="R272" s="33"/>
      <c r="S272" s="33"/>
      <c r="T272" s="33"/>
    </row>
    <row r="273" spans="1:20" customFormat="1" x14ac:dyDescent="0.25">
      <c r="A273" s="47" t="s">
        <v>79</v>
      </c>
      <c r="B273" s="48" t="s">
        <v>33</v>
      </c>
      <c r="C273" s="48" t="s">
        <v>324</v>
      </c>
      <c r="D273" s="48" t="s">
        <v>1</v>
      </c>
      <c r="E273" s="49">
        <v>61</v>
      </c>
      <c r="F273" s="49">
        <v>33</v>
      </c>
      <c r="G273" s="49">
        <v>12</v>
      </c>
      <c r="H273" s="49">
        <v>66</v>
      </c>
      <c r="I273" s="49">
        <v>17</v>
      </c>
      <c r="J273" s="49">
        <v>22</v>
      </c>
      <c r="K273" s="49">
        <v>1807</v>
      </c>
      <c r="L273" s="49">
        <v>1039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x14ac:dyDescent="0.25">
      <c r="A274" s="47" t="s">
        <v>304</v>
      </c>
      <c r="B274" s="48" t="s">
        <v>31</v>
      </c>
      <c r="C274" s="48" t="s">
        <v>324</v>
      </c>
      <c r="D274" s="48" t="s">
        <v>1</v>
      </c>
      <c r="E274" s="49">
        <v>61</v>
      </c>
      <c r="F274" s="49">
        <v>33</v>
      </c>
      <c r="G274" s="49">
        <v>36</v>
      </c>
      <c r="H274" s="49">
        <v>113</v>
      </c>
      <c r="I274" s="49">
        <v>34</v>
      </c>
      <c r="J274" s="49">
        <v>24</v>
      </c>
      <c r="K274" s="49">
        <v>1070</v>
      </c>
      <c r="L274" s="49">
        <v>1007</v>
      </c>
      <c r="M274" s="5"/>
      <c r="N274" s="5"/>
      <c r="O274" s="5"/>
      <c r="P274" s="5"/>
      <c r="Q274" s="5"/>
      <c r="R274" s="5"/>
      <c r="S274" s="5"/>
      <c r="T274" s="5"/>
    </row>
    <row r="275" spans="1:20" customFormat="1" x14ac:dyDescent="0.25">
      <c r="A275" s="47" t="s">
        <v>159</v>
      </c>
      <c r="B275" s="48" t="s">
        <v>31</v>
      </c>
      <c r="C275" s="48" t="s">
        <v>324</v>
      </c>
      <c r="D275" s="48" t="s">
        <v>1</v>
      </c>
      <c r="E275" s="49">
        <v>57</v>
      </c>
      <c r="F275" s="49">
        <v>33</v>
      </c>
      <c r="G275" s="49">
        <v>35</v>
      </c>
      <c r="H275" s="49">
        <v>63</v>
      </c>
      <c r="I275" s="49">
        <v>47</v>
      </c>
      <c r="J275" s="49">
        <v>44</v>
      </c>
      <c r="K275" s="49">
        <v>5749</v>
      </c>
      <c r="L275" s="49">
        <v>1040</v>
      </c>
      <c r="N275" s="33"/>
      <c r="O275" s="33"/>
      <c r="P275" s="33"/>
      <c r="Q275" s="33"/>
      <c r="R275" s="33"/>
      <c r="S275" s="33"/>
      <c r="T275" s="33"/>
    </row>
    <row r="276" spans="1:20" customFormat="1" x14ac:dyDescent="0.25">
      <c r="A276" s="50" t="s">
        <v>340</v>
      </c>
      <c r="B276" s="51" t="s">
        <v>42</v>
      </c>
      <c r="C276" s="51" t="s">
        <v>324</v>
      </c>
      <c r="D276" s="51" t="s">
        <v>1</v>
      </c>
      <c r="E276" s="52">
        <v>61</v>
      </c>
      <c r="F276" s="52">
        <v>31</v>
      </c>
      <c r="G276" s="52">
        <v>28</v>
      </c>
      <c r="H276" s="52">
        <v>86</v>
      </c>
      <c r="I276" s="52">
        <v>42</v>
      </c>
      <c r="J276" s="52">
        <v>26</v>
      </c>
      <c r="K276" s="52">
        <v>9629</v>
      </c>
      <c r="L276" s="52">
        <v>1062</v>
      </c>
      <c r="M276" s="5"/>
      <c r="N276" s="5"/>
      <c r="O276" s="5"/>
      <c r="P276" s="5"/>
      <c r="Q276" s="5"/>
      <c r="R276" s="5"/>
      <c r="S276" s="5"/>
      <c r="T276" s="5"/>
    </row>
    <row r="277" spans="1:20" customFormat="1" x14ac:dyDescent="0.25">
      <c r="A277" s="47" t="s">
        <v>349</v>
      </c>
      <c r="B277" s="48" t="s">
        <v>38</v>
      </c>
      <c r="C277" s="48" t="s">
        <v>324</v>
      </c>
      <c r="D277" s="48" t="s">
        <v>1</v>
      </c>
      <c r="E277" s="49">
        <v>54</v>
      </c>
      <c r="F277" s="49">
        <v>31</v>
      </c>
      <c r="G277" s="49">
        <v>22</v>
      </c>
      <c r="H277" s="49">
        <v>25</v>
      </c>
      <c r="I277" s="49">
        <v>15</v>
      </c>
      <c r="J277" s="49">
        <v>18</v>
      </c>
      <c r="K277" s="49">
        <v>105</v>
      </c>
      <c r="L277" s="49">
        <v>788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x14ac:dyDescent="0.25">
      <c r="A278" s="47" t="s">
        <v>343</v>
      </c>
      <c r="B278" s="48" t="s">
        <v>33</v>
      </c>
      <c r="C278" s="48" t="s">
        <v>324</v>
      </c>
      <c r="D278" s="48" t="s">
        <v>1</v>
      </c>
      <c r="E278" s="49">
        <v>59</v>
      </c>
      <c r="F278" s="49">
        <v>30</v>
      </c>
      <c r="G278" s="49">
        <v>14</v>
      </c>
      <c r="H278" s="49">
        <v>8</v>
      </c>
      <c r="I278" s="49">
        <v>28</v>
      </c>
      <c r="J278" s="49">
        <v>26</v>
      </c>
      <c r="K278" s="49">
        <v>5377</v>
      </c>
      <c r="L278" s="49">
        <v>1000</v>
      </c>
      <c r="N278" s="33"/>
      <c r="O278" s="33"/>
      <c r="P278" s="33"/>
      <c r="Q278" s="33"/>
      <c r="R278" s="33"/>
      <c r="S278" s="33"/>
      <c r="T278" s="33"/>
    </row>
    <row r="279" spans="1:20" customFormat="1" x14ac:dyDescent="0.25">
      <c r="A279" s="47" t="s">
        <v>207</v>
      </c>
      <c r="B279" s="48" t="s">
        <v>42</v>
      </c>
      <c r="C279" s="48" t="s">
        <v>324</v>
      </c>
      <c r="D279" s="48" t="s">
        <v>1</v>
      </c>
      <c r="E279" s="49">
        <v>56</v>
      </c>
      <c r="F279" s="49">
        <v>30</v>
      </c>
      <c r="G279" s="49">
        <v>60</v>
      </c>
      <c r="H279" s="49">
        <v>118</v>
      </c>
      <c r="I279" s="49">
        <v>13</v>
      </c>
      <c r="J279" s="49">
        <v>19</v>
      </c>
      <c r="K279" s="49">
        <v>31</v>
      </c>
      <c r="L279" s="49">
        <v>955</v>
      </c>
      <c r="M279" s="5"/>
      <c r="N279" s="5"/>
      <c r="O279" s="5"/>
      <c r="P279" s="5"/>
      <c r="Q279" s="5"/>
      <c r="R279" s="5"/>
      <c r="S279" s="5"/>
      <c r="T279" s="5"/>
    </row>
    <row r="280" spans="1:20" customFormat="1" x14ac:dyDescent="0.25">
      <c r="A280" s="50" t="s">
        <v>78</v>
      </c>
      <c r="B280" s="51" t="s">
        <v>38</v>
      </c>
      <c r="C280" s="51" t="s">
        <v>324</v>
      </c>
      <c r="D280" s="51" t="s">
        <v>1</v>
      </c>
      <c r="E280" s="52">
        <v>58</v>
      </c>
      <c r="F280" s="52">
        <v>30</v>
      </c>
      <c r="G280" s="52">
        <v>63</v>
      </c>
      <c r="H280" s="52">
        <v>180</v>
      </c>
      <c r="I280" s="52">
        <v>18</v>
      </c>
      <c r="J280" s="52">
        <v>21</v>
      </c>
      <c r="K280" s="52">
        <v>50</v>
      </c>
      <c r="L280" s="52">
        <v>937</v>
      </c>
      <c r="N280" s="33"/>
      <c r="O280" s="33"/>
      <c r="P280" s="33"/>
      <c r="Q280" s="33"/>
      <c r="R280" s="33"/>
      <c r="S280" s="33"/>
      <c r="T280" s="33"/>
    </row>
    <row r="281" spans="1:20" customFormat="1" x14ac:dyDescent="0.25">
      <c r="A281" s="47" t="s">
        <v>206</v>
      </c>
      <c r="B281" s="48" t="s">
        <v>36</v>
      </c>
      <c r="C281" s="48" t="s">
        <v>324</v>
      </c>
      <c r="D281" s="48" t="s">
        <v>1</v>
      </c>
      <c r="E281" s="49">
        <v>46</v>
      </c>
      <c r="F281" s="49">
        <v>30</v>
      </c>
      <c r="G281" s="49">
        <v>4</v>
      </c>
      <c r="H281" s="49">
        <v>66</v>
      </c>
      <c r="I281" s="49">
        <v>42</v>
      </c>
      <c r="J281" s="49">
        <v>30</v>
      </c>
      <c r="K281" s="49">
        <v>3445</v>
      </c>
      <c r="L281" s="49">
        <v>801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x14ac:dyDescent="0.25">
      <c r="A282" s="50" t="s">
        <v>353</v>
      </c>
      <c r="B282" s="51" t="s">
        <v>33</v>
      </c>
      <c r="C282" s="51" t="s">
        <v>324</v>
      </c>
      <c r="D282" s="51" t="s">
        <v>1</v>
      </c>
      <c r="E282" s="52">
        <v>52</v>
      </c>
      <c r="F282" s="52">
        <v>29</v>
      </c>
      <c r="G282" s="52">
        <v>19</v>
      </c>
      <c r="H282" s="52">
        <v>57</v>
      </c>
      <c r="I282" s="52">
        <v>21</v>
      </c>
      <c r="J282" s="52">
        <v>23</v>
      </c>
      <c r="K282" s="52">
        <v>297</v>
      </c>
      <c r="L282" s="52">
        <v>743</v>
      </c>
      <c r="M282" s="5"/>
      <c r="N282" s="5"/>
      <c r="O282" s="5"/>
      <c r="P282" s="5"/>
      <c r="Q282" s="5"/>
      <c r="R282" s="5"/>
      <c r="S282" s="5"/>
      <c r="T282" s="5"/>
    </row>
    <row r="283" spans="1:20" customFormat="1" x14ac:dyDescent="0.25">
      <c r="A283" s="47" t="s">
        <v>235</v>
      </c>
      <c r="B283" s="48" t="s">
        <v>36</v>
      </c>
      <c r="C283" s="48" t="s">
        <v>324</v>
      </c>
      <c r="D283" s="48" t="s">
        <v>1</v>
      </c>
      <c r="E283" s="49">
        <v>58</v>
      </c>
      <c r="F283" s="49">
        <v>29</v>
      </c>
      <c r="G283" s="49">
        <v>19</v>
      </c>
      <c r="H283" s="49">
        <v>76</v>
      </c>
      <c r="I283" s="49">
        <v>25</v>
      </c>
      <c r="J283" s="49">
        <v>18</v>
      </c>
      <c r="K283" s="49">
        <v>4729</v>
      </c>
      <c r="L283" s="49">
        <v>943</v>
      </c>
      <c r="N283" s="33"/>
      <c r="O283" s="33"/>
      <c r="P283" s="33"/>
      <c r="Q283" s="33"/>
      <c r="R283" s="33"/>
      <c r="S283" s="33"/>
      <c r="T283" s="33"/>
    </row>
    <row r="284" spans="1:20" customFormat="1" x14ac:dyDescent="0.25">
      <c r="A284" s="50" t="s">
        <v>82</v>
      </c>
      <c r="B284" s="51" t="s">
        <v>33</v>
      </c>
      <c r="C284" s="51" t="s">
        <v>324</v>
      </c>
      <c r="D284" s="51" t="s">
        <v>1</v>
      </c>
      <c r="E284" s="52">
        <v>60</v>
      </c>
      <c r="F284" s="52">
        <v>28</v>
      </c>
      <c r="G284" s="52">
        <v>24</v>
      </c>
      <c r="H284" s="52">
        <v>45</v>
      </c>
      <c r="I284" s="52">
        <v>37</v>
      </c>
      <c r="J284" s="52">
        <v>50</v>
      </c>
      <c r="K284" s="52">
        <v>6288</v>
      </c>
      <c r="L284" s="52">
        <v>1026</v>
      </c>
      <c r="M284" s="5"/>
      <c r="N284" s="5"/>
      <c r="O284" s="5"/>
      <c r="P284" s="5"/>
      <c r="Q284" s="5"/>
      <c r="R284" s="5"/>
      <c r="S284" s="5"/>
      <c r="T284" s="5"/>
    </row>
    <row r="285" spans="1:20" customFormat="1" x14ac:dyDescent="0.25">
      <c r="A285" s="47" t="s">
        <v>135</v>
      </c>
      <c r="B285" s="48" t="s">
        <v>36</v>
      </c>
      <c r="C285" s="48" t="s">
        <v>324</v>
      </c>
      <c r="D285" s="48" t="s">
        <v>1</v>
      </c>
      <c r="E285" s="49">
        <v>59</v>
      </c>
      <c r="F285" s="49">
        <v>27</v>
      </c>
      <c r="G285" s="49">
        <v>14</v>
      </c>
      <c r="H285" s="49">
        <v>17</v>
      </c>
      <c r="I285" s="49">
        <v>22</v>
      </c>
      <c r="J285" s="49">
        <v>36</v>
      </c>
      <c r="K285" s="49">
        <v>6406</v>
      </c>
      <c r="L285" s="49">
        <v>1024</v>
      </c>
      <c r="M285" s="5"/>
      <c r="N285" s="5"/>
      <c r="O285" s="5"/>
      <c r="P285" s="5"/>
      <c r="Q285" s="5"/>
      <c r="R285" s="5"/>
      <c r="S285" s="5"/>
      <c r="T285" s="5"/>
    </row>
    <row r="286" spans="1:20" customFormat="1" x14ac:dyDescent="0.25">
      <c r="A286" s="47" t="s">
        <v>134</v>
      </c>
      <c r="B286" s="48" t="s">
        <v>36</v>
      </c>
      <c r="C286" s="48" t="s">
        <v>324</v>
      </c>
      <c r="D286" s="48" t="s">
        <v>1</v>
      </c>
      <c r="E286" s="49">
        <v>47</v>
      </c>
      <c r="F286" s="49">
        <v>27</v>
      </c>
      <c r="G286" s="49">
        <v>18</v>
      </c>
      <c r="H286" s="49">
        <v>19</v>
      </c>
      <c r="I286" s="49">
        <v>26</v>
      </c>
      <c r="J286" s="49">
        <v>17</v>
      </c>
      <c r="K286" s="49">
        <v>23</v>
      </c>
      <c r="L286" s="49">
        <v>744</v>
      </c>
      <c r="N286" s="33"/>
      <c r="O286" s="33"/>
      <c r="P286" s="33"/>
      <c r="Q286" s="33"/>
      <c r="R286" s="33"/>
      <c r="S286" s="33"/>
      <c r="T286" s="33"/>
    </row>
    <row r="287" spans="1:20" customFormat="1" x14ac:dyDescent="0.25">
      <c r="A287" s="47" t="s">
        <v>148</v>
      </c>
      <c r="B287" s="48" t="s">
        <v>38</v>
      </c>
      <c r="C287" s="48" t="s">
        <v>324</v>
      </c>
      <c r="D287" s="48" t="s">
        <v>1</v>
      </c>
      <c r="E287" s="49">
        <v>58</v>
      </c>
      <c r="F287" s="49">
        <v>26</v>
      </c>
      <c r="G287" s="49">
        <v>22</v>
      </c>
      <c r="H287" s="49">
        <v>43</v>
      </c>
      <c r="I287" s="49">
        <v>23</v>
      </c>
      <c r="J287" s="49">
        <v>33</v>
      </c>
      <c r="K287" s="49">
        <v>72</v>
      </c>
      <c r="L287" s="49">
        <v>971</v>
      </c>
      <c r="M287" s="5"/>
      <c r="N287" s="5"/>
      <c r="O287" s="5"/>
      <c r="P287" s="5"/>
      <c r="Q287" s="5"/>
      <c r="R287" s="5"/>
      <c r="S287" s="5"/>
      <c r="T287" s="5"/>
    </row>
    <row r="288" spans="1:20" customFormat="1" x14ac:dyDescent="0.25">
      <c r="A288" s="50" t="s">
        <v>255</v>
      </c>
      <c r="B288" s="51" t="s">
        <v>33</v>
      </c>
      <c r="C288" s="51" t="s">
        <v>324</v>
      </c>
      <c r="D288" s="51" t="s">
        <v>1</v>
      </c>
      <c r="E288" s="52">
        <v>59</v>
      </c>
      <c r="F288" s="52">
        <v>26</v>
      </c>
      <c r="G288" s="52">
        <v>43</v>
      </c>
      <c r="H288" s="52">
        <v>38</v>
      </c>
      <c r="I288" s="52">
        <v>24</v>
      </c>
      <c r="J288" s="52">
        <v>26</v>
      </c>
      <c r="K288" s="52">
        <v>220</v>
      </c>
      <c r="L288" s="52">
        <v>1013</v>
      </c>
      <c r="N288" s="33"/>
      <c r="O288" s="33"/>
      <c r="P288" s="33"/>
      <c r="Q288" s="33"/>
      <c r="R288" s="33"/>
      <c r="S288" s="33"/>
      <c r="T288" s="33"/>
    </row>
    <row r="289" spans="1:20" customFormat="1" x14ac:dyDescent="0.25">
      <c r="A289" s="50" t="s">
        <v>168</v>
      </c>
      <c r="B289" s="51" t="s">
        <v>33</v>
      </c>
      <c r="C289" s="51" t="s">
        <v>324</v>
      </c>
      <c r="D289" s="51" t="s">
        <v>1</v>
      </c>
      <c r="E289" s="52">
        <v>60</v>
      </c>
      <c r="F289" s="52">
        <v>25</v>
      </c>
      <c r="G289" s="52">
        <v>31</v>
      </c>
      <c r="H289" s="52">
        <v>26</v>
      </c>
      <c r="I289" s="52">
        <v>30</v>
      </c>
      <c r="J289" s="52">
        <v>18</v>
      </c>
      <c r="K289" s="52">
        <v>1689</v>
      </c>
      <c r="L289" s="52">
        <v>855</v>
      </c>
      <c r="N289" s="33"/>
      <c r="O289" s="33"/>
      <c r="P289" s="33"/>
      <c r="Q289" s="33"/>
      <c r="R289" s="33"/>
      <c r="S289" s="33"/>
      <c r="T289" s="33"/>
    </row>
    <row r="290" spans="1:20" customFormat="1" x14ac:dyDescent="0.25">
      <c r="A290" s="47" t="s">
        <v>370</v>
      </c>
      <c r="B290" s="48" t="s">
        <v>36</v>
      </c>
      <c r="C290" s="48" t="s">
        <v>324</v>
      </c>
      <c r="D290" s="48" t="s">
        <v>1</v>
      </c>
      <c r="E290" s="49">
        <v>58</v>
      </c>
      <c r="F290" s="49">
        <v>24</v>
      </c>
      <c r="G290" s="49">
        <v>39</v>
      </c>
      <c r="H290" s="49">
        <v>77</v>
      </c>
      <c r="I290" s="49">
        <v>36</v>
      </c>
      <c r="J290" s="49">
        <v>37</v>
      </c>
      <c r="K290" s="49">
        <v>1045</v>
      </c>
      <c r="L290" s="49">
        <v>845</v>
      </c>
      <c r="M290" s="5"/>
      <c r="N290" s="5"/>
      <c r="O290" s="5"/>
      <c r="P290" s="5"/>
      <c r="Q290" s="5"/>
      <c r="R290" s="5"/>
      <c r="S290" s="5"/>
      <c r="T290" s="5"/>
    </row>
    <row r="291" spans="1:20" customFormat="1" x14ac:dyDescent="0.25">
      <c r="A291" s="47" t="s">
        <v>354</v>
      </c>
      <c r="B291" s="48" t="s">
        <v>38</v>
      </c>
      <c r="C291" s="48" t="s">
        <v>324</v>
      </c>
      <c r="D291" s="48" t="s">
        <v>1</v>
      </c>
      <c r="E291" s="49">
        <v>52</v>
      </c>
      <c r="F291" s="49">
        <v>23</v>
      </c>
      <c r="G291" s="49">
        <v>12</v>
      </c>
      <c r="H291" s="49">
        <v>62</v>
      </c>
      <c r="I291" s="49">
        <v>23</v>
      </c>
      <c r="J291" s="49">
        <v>10</v>
      </c>
      <c r="K291" s="49">
        <v>55</v>
      </c>
      <c r="L291" s="49">
        <v>785</v>
      </c>
      <c r="M291" s="5"/>
      <c r="N291" s="5"/>
      <c r="O291" s="5"/>
      <c r="P291" s="5"/>
      <c r="Q291" s="5"/>
      <c r="R291" s="5"/>
      <c r="S291" s="5"/>
      <c r="T291" s="5"/>
    </row>
    <row r="292" spans="1:20" customFormat="1" x14ac:dyDescent="0.25">
      <c r="A292" s="50" t="s">
        <v>263</v>
      </c>
      <c r="B292" s="51" t="s">
        <v>33</v>
      </c>
      <c r="C292" s="51" t="s">
        <v>324</v>
      </c>
      <c r="D292" s="51" t="s">
        <v>1</v>
      </c>
      <c r="E292" s="52">
        <v>51</v>
      </c>
      <c r="F292" s="52">
        <v>23</v>
      </c>
      <c r="G292" s="52">
        <v>26</v>
      </c>
      <c r="H292" s="52">
        <v>20</v>
      </c>
      <c r="I292" s="52">
        <v>26</v>
      </c>
      <c r="J292" s="52">
        <v>34</v>
      </c>
      <c r="K292" s="52">
        <v>78</v>
      </c>
      <c r="L292" s="52">
        <v>738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x14ac:dyDescent="0.25">
      <c r="A293" s="50" t="s">
        <v>289</v>
      </c>
      <c r="B293" s="51" t="s">
        <v>42</v>
      </c>
      <c r="C293" s="51" t="s">
        <v>324</v>
      </c>
      <c r="D293" s="51" t="s">
        <v>1</v>
      </c>
      <c r="E293" s="52">
        <v>58</v>
      </c>
      <c r="F293" s="52">
        <v>22</v>
      </c>
      <c r="G293" s="52">
        <v>6</v>
      </c>
      <c r="H293" s="52">
        <v>20</v>
      </c>
      <c r="I293" s="52">
        <v>23</v>
      </c>
      <c r="J293" s="52">
        <v>26</v>
      </c>
      <c r="K293" s="52">
        <v>69</v>
      </c>
      <c r="L293" s="52">
        <v>847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47" t="s">
        <v>143</v>
      </c>
      <c r="B294" s="48" t="s">
        <v>38</v>
      </c>
      <c r="C294" s="48" t="s">
        <v>324</v>
      </c>
      <c r="D294" s="48" t="s">
        <v>1</v>
      </c>
      <c r="E294" s="49">
        <v>37</v>
      </c>
      <c r="F294" s="49">
        <v>22</v>
      </c>
      <c r="G294" s="49">
        <v>29</v>
      </c>
      <c r="H294" s="49">
        <v>75</v>
      </c>
      <c r="I294" s="49">
        <v>15</v>
      </c>
      <c r="J294" s="49">
        <v>14</v>
      </c>
      <c r="K294" s="49">
        <v>70</v>
      </c>
      <c r="L294" s="49">
        <v>576</v>
      </c>
      <c r="M294" s="5"/>
      <c r="N294" s="5"/>
      <c r="O294" s="5"/>
      <c r="P294" s="5"/>
      <c r="Q294" s="5"/>
      <c r="R294" s="5"/>
      <c r="S294" s="5"/>
      <c r="T294" s="5"/>
    </row>
    <row r="295" spans="1:20" customFormat="1" x14ac:dyDescent="0.25">
      <c r="A295" s="47" t="s">
        <v>123</v>
      </c>
      <c r="B295" s="48" t="s">
        <v>31</v>
      </c>
      <c r="C295" s="48" t="s">
        <v>324</v>
      </c>
      <c r="D295" s="48" t="s">
        <v>1</v>
      </c>
      <c r="E295" s="49">
        <v>39</v>
      </c>
      <c r="F295" s="49">
        <v>21</v>
      </c>
      <c r="G295" s="49">
        <v>32</v>
      </c>
      <c r="H295" s="49">
        <v>34</v>
      </c>
      <c r="I295" s="49">
        <v>15</v>
      </c>
      <c r="J295" s="49">
        <v>15</v>
      </c>
      <c r="K295" s="49">
        <v>224</v>
      </c>
      <c r="L295" s="49">
        <v>585</v>
      </c>
      <c r="M295" s="5"/>
      <c r="N295" s="5"/>
      <c r="O295" s="5"/>
      <c r="P295" s="5"/>
      <c r="Q295" s="5"/>
      <c r="R295" s="5"/>
      <c r="S295" s="5"/>
      <c r="T295" s="5"/>
    </row>
    <row r="296" spans="1:20" customFormat="1" x14ac:dyDescent="0.25">
      <c r="A296" s="50" t="s">
        <v>365</v>
      </c>
      <c r="B296" s="51" t="s">
        <v>33</v>
      </c>
      <c r="C296" s="51" t="s">
        <v>324</v>
      </c>
      <c r="D296" s="51" t="s">
        <v>1</v>
      </c>
      <c r="E296" s="52">
        <v>49</v>
      </c>
      <c r="F296" s="52">
        <v>21</v>
      </c>
      <c r="G296" s="52">
        <v>10</v>
      </c>
      <c r="H296" s="52">
        <v>55</v>
      </c>
      <c r="I296" s="52">
        <v>17</v>
      </c>
      <c r="J296" s="52">
        <v>17</v>
      </c>
      <c r="K296" s="52">
        <v>2294</v>
      </c>
      <c r="L296" s="52">
        <v>677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x14ac:dyDescent="0.25">
      <c r="A297" s="50" t="s">
        <v>88</v>
      </c>
      <c r="B297" s="51" t="s">
        <v>33</v>
      </c>
      <c r="C297" s="51" t="s">
        <v>324</v>
      </c>
      <c r="D297" s="51" t="s">
        <v>1</v>
      </c>
      <c r="E297" s="52">
        <v>51</v>
      </c>
      <c r="F297" s="52">
        <v>21</v>
      </c>
      <c r="G297" s="52">
        <v>22</v>
      </c>
      <c r="H297" s="52">
        <v>59</v>
      </c>
      <c r="I297" s="52">
        <v>25</v>
      </c>
      <c r="J297" s="52">
        <v>18</v>
      </c>
      <c r="K297" s="52">
        <v>4337</v>
      </c>
      <c r="L297" s="52">
        <v>843</v>
      </c>
      <c r="M297" s="5"/>
      <c r="N297" s="5"/>
      <c r="O297" s="5"/>
      <c r="P297" s="5"/>
      <c r="Q297" s="5"/>
      <c r="R297" s="5"/>
      <c r="S297" s="5"/>
      <c r="T297" s="5"/>
    </row>
    <row r="298" spans="1:20" customFormat="1" x14ac:dyDescent="0.25">
      <c r="A298" s="47" t="s">
        <v>288</v>
      </c>
      <c r="B298" s="48" t="s">
        <v>38</v>
      </c>
      <c r="C298" s="48" t="s">
        <v>324</v>
      </c>
      <c r="D298" s="48" t="s">
        <v>1</v>
      </c>
      <c r="E298" s="49">
        <v>59</v>
      </c>
      <c r="F298" s="49">
        <v>21</v>
      </c>
      <c r="G298" s="49">
        <v>47</v>
      </c>
      <c r="H298" s="49">
        <v>82</v>
      </c>
      <c r="I298" s="49">
        <v>26</v>
      </c>
      <c r="J298" s="49">
        <v>40</v>
      </c>
      <c r="K298" s="49">
        <v>3316</v>
      </c>
      <c r="L298" s="49">
        <v>827</v>
      </c>
      <c r="N298" s="33"/>
      <c r="O298" s="33"/>
      <c r="P298" s="33"/>
      <c r="Q298" s="33"/>
      <c r="R298" s="33"/>
      <c r="S298" s="33"/>
      <c r="T298" s="33"/>
    </row>
    <row r="299" spans="1:20" customFormat="1" x14ac:dyDescent="0.25">
      <c r="A299" s="47" t="s">
        <v>298</v>
      </c>
      <c r="B299" s="48" t="s">
        <v>33</v>
      </c>
      <c r="C299" s="48" t="s">
        <v>324</v>
      </c>
      <c r="D299" s="48" t="s">
        <v>1</v>
      </c>
      <c r="E299" s="49">
        <v>54</v>
      </c>
      <c r="F299" s="49">
        <v>21</v>
      </c>
      <c r="G299" s="49">
        <v>51</v>
      </c>
      <c r="H299" s="49">
        <v>168</v>
      </c>
      <c r="I299" s="49">
        <v>24</v>
      </c>
      <c r="J299" s="49">
        <v>8</v>
      </c>
      <c r="K299" s="49">
        <v>1476</v>
      </c>
      <c r="L299" s="49">
        <v>717</v>
      </c>
      <c r="M299" s="5"/>
      <c r="N299" s="5"/>
      <c r="O299" s="5"/>
      <c r="P299" s="5"/>
      <c r="Q299" s="5"/>
      <c r="R299" s="5"/>
      <c r="S299" s="5"/>
      <c r="T299" s="5"/>
    </row>
    <row r="300" spans="1:20" customFormat="1" x14ac:dyDescent="0.25">
      <c r="A300" s="47" t="s">
        <v>358</v>
      </c>
      <c r="B300" s="48" t="s">
        <v>42</v>
      </c>
      <c r="C300" s="48" t="s">
        <v>324</v>
      </c>
      <c r="D300" s="48" t="s">
        <v>1</v>
      </c>
      <c r="E300" s="49">
        <v>52</v>
      </c>
      <c r="F300" s="49">
        <v>19</v>
      </c>
      <c r="G300" s="49">
        <v>26</v>
      </c>
      <c r="H300" s="49">
        <v>40</v>
      </c>
      <c r="I300" s="49">
        <v>16</v>
      </c>
      <c r="J300" s="49">
        <v>28</v>
      </c>
      <c r="K300" s="49">
        <v>3707</v>
      </c>
      <c r="L300" s="49">
        <v>760</v>
      </c>
      <c r="M300" s="5"/>
      <c r="N300" s="5"/>
      <c r="O300" s="5"/>
      <c r="P300" s="5"/>
      <c r="Q300" s="5"/>
      <c r="R300" s="5"/>
      <c r="S300" s="5"/>
      <c r="T300" s="5"/>
    </row>
    <row r="301" spans="1:20" customFormat="1" x14ac:dyDescent="0.25">
      <c r="A301" s="47" t="s">
        <v>279</v>
      </c>
      <c r="B301" s="48" t="s">
        <v>42</v>
      </c>
      <c r="C301" s="48" t="s">
        <v>324</v>
      </c>
      <c r="D301" s="48" t="s">
        <v>1</v>
      </c>
      <c r="E301" s="49">
        <v>57</v>
      </c>
      <c r="F301" s="49">
        <v>18</v>
      </c>
      <c r="G301" s="49">
        <v>16</v>
      </c>
      <c r="H301" s="49">
        <v>66</v>
      </c>
      <c r="I301" s="49">
        <v>24</v>
      </c>
      <c r="J301" s="49">
        <v>29</v>
      </c>
      <c r="K301" s="49">
        <v>787</v>
      </c>
      <c r="L301" s="49">
        <v>787</v>
      </c>
      <c r="M301" s="5"/>
      <c r="N301" s="5"/>
      <c r="O301" s="5"/>
      <c r="P301" s="5"/>
      <c r="Q301" s="5"/>
      <c r="R301" s="5"/>
      <c r="S301" s="5"/>
      <c r="T301" s="5"/>
    </row>
    <row r="302" spans="1:20" customFormat="1" x14ac:dyDescent="0.25">
      <c r="A302" s="50" t="s">
        <v>348</v>
      </c>
      <c r="B302" s="51" t="s">
        <v>33</v>
      </c>
      <c r="C302" s="51" t="s">
        <v>324</v>
      </c>
      <c r="D302" s="51" t="s">
        <v>1</v>
      </c>
      <c r="E302" s="52">
        <v>53</v>
      </c>
      <c r="F302" s="52">
        <v>18</v>
      </c>
      <c r="G302" s="52">
        <v>8</v>
      </c>
      <c r="H302" s="52">
        <v>22</v>
      </c>
      <c r="I302" s="52">
        <v>11</v>
      </c>
      <c r="J302" s="52">
        <v>22</v>
      </c>
      <c r="K302" s="52">
        <v>0</v>
      </c>
      <c r="L302" s="52">
        <v>695</v>
      </c>
      <c r="N302" s="33"/>
      <c r="O302" s="33"/>
      <c r="P302" s="33"/>
      <c r="Q302" s="33"/>
      <c r="R302" s="33"/>
      <c r="S302" s="33"/>
      <c r="T302" s="33"/>
    </row>
    <row r="303" spans="1:20" customFormat="1" x14ac:dyDescent="0.25">
      <c r="A303" s="47" t="s">
        <v>336</v>
      </c>
      <c r="B303" s="48" t="s">
        <v>42</v>
      </c>
      <c r="C303" s="48" t="s">
        <v>324</v>
      </c>
      <c r="D303" s="48" t="s">
        <v>1</v>
      </c>
      <c r="E303" s="49">
        <v>37</v>
      </c>
      <c r="F303" s="49">
        <v>18</v>
      </c>
      <c r="G303" s="49">
        <v>6</v>
      </c>
      <c r="H303" s="49">
        <v>24</v>
      </c>
      <c r="I303" s="49">
        <v>11</v>
      </c>
      <c r="J303" s="49">
        <v>16</v>
      </c>
      <c r="K303" s="49">
        <v>293</v>
      </c>
      <c r="L303" s="49">
        <v>540</v>
      </c>
      <c r="M303" s="5"/>
      <c r="N303" s="5"/>
      <c r="O303" s="5"/>
      <c r="P303" s="5"/>
      <c r="Q303" s="5"/>
      <c r="R303" s="5"/>
      <c r="S303" s="5"/>
      <c r="T303" s="5"/>
    </row>
    <row r="304" spans="1:20" customFormat="1" x14ac:dyDescent="0.25">
      <c r="A304" s="50" t="s">
        <v>160</v>
      </c>
      <c r="B304" s="51" t="s">
        <v>36</v>
      </c>
      <c r="C304" s="51" t="s">
        <v>324</v>
      </c>
      <c r="D304" s="51" t="s">
        <v>1</v>
      </c>
      <c r="E304" s="52">
        <v>52</v>
      </c>
      <c r="F304" s="52">
        <v>17</v>
      </c>
      <c r="G304" s="52">
        <v>33</v>
      </c>
      <c r="H304" s="52">
        <v>146</v>
      </c>
      <c r="I304" s="52">
        <v>60</v>
      </c>
      <c r="J304" s="52">
        <v>26</v>
      </c>
      <c r="K304" s="52">
        <v>3147</v>
      </c>
      <c r="L304" s="52">
        <v>886</v>
      </c>
      <c r="M304" s="5"/>
      <c r="N304" s="5"/>
      <c r="O304" s="5"/>
      <c r="P304" s="5"/>
      <c r="Q304" s="5"/>
      <c r="R304" s="5"/>
      <c r="S304" s="5"/>
      <c r="T304" s="5"/>
    </row>
    <row r="305" spans="1:20" customFormat="1" x14ac:dyDescent="0.25">
      <c r="A305" s="47" t="s">
        <v>378</v>
      </c>
      <c r="B305" s="48" t="s">
        <v>38</v>
      </c>
      <c r="C305" s="48" t="s">
        <v>324</v>
      </c>
      <c r="D305" s="48" t="s">
        <v>1</v>
      </c>
      <c r="E305" s="49">
        <v>41</v>
      </c>
      <c r="F305" s="49">
        <v>14</v>
      </c>
      <c r="G305" s="49">
        <v>10</v>
      </c>
      <c r="H305" s="49">
        <v>17</v>
      </c>
      <c r="I305" s="49">
        <v>15</v>
      </c>
      <c r="J305" s="49">
        <v>18</v>
      </c>
      <c r="K305" s="49">
        <v>873</v>
      </c>
      <c r="L305" s="49">
        <v>567</v>
      </c>
      <c r="N305" s="33"/>
      <c r="O305" s="33"/>
      <c r="P305" s="33"/>
      <c r="Q305" s="33"/>
      <c r="R305" s="33"/>
      <c r="S305" s="33"/>
      <c r="T305" s="33"/>
    </row>
    <row r="306" spans="1:20" customFormat="1" x14ac:dyDescent="0.25">
      <c r="A306" s="47" t="s">
        <v>46</v>
      </c>
      <c r="B306" s="48" t="s">
        <v>38</v>
      </c>
      <c r="C306" s="48" t="s">
        <v>324</v>
      </c>
      <c r="D306" s="48" t="s">
        <v>1</v>
      </c>
      <c r="E306" s="49">
        <v>29</v>
      </c>
      <c r="F306" s="49">
        <v>14</v>
      </c>
      <c r="G306" s="49">
        <v>14</v>
      </c>
      <c r="H306" s="49">
        <v>8</v>
      </c>
      <c r="I306" s="49">
        <v>9</v>
      </c>
      <c r="J306" s="49">
        <v>15</v>
      </c>
      <c r="K306" s="49">
        <v>161</v>
      </c>
      <c r="L306" s="49">
        <v>464</v>
      </c>
      <c r="N306" s="33"/>
      <c r="O306" s="33"/>
      <c r="P306" s="33"/>
      <c r="Q306" s="33"/>
      <c r="R306" s="33"/>
      <c r="S306" s="33"/>
      <c r="T306" s="33"/>
    </row>
    <row r="307" spans="1:20" customFormat="1" x14ac:dyDescent="0.25">
      <c r="A307" s="50" t="s">
        <v>345</v>
      </c>
      <c r="B307" s="51" t="s">
        <v>38</v>
      </c>
      <c r="C307" s="51" t="s">
        <v>324</v>
      </c>
      <c r="D307" s="51" t="s">
        <v>1</v>
      </c>
      <c r="E307" s="52">
        <v>35</v>
      </c>
      <c r="F307" s="52">
        <v>13</v>
      </c>
      <c r="G307" s="52">
        <v>6</v>
      </c>
      <c r="H307" s="52">
        <v>18</v>
      </c>
      <c r="I307" s="52">
        <v>7</v>
      </c>
      <c r="J307" s="52">
        <v>5</v>
      </c>
      <c r="K307" s="52">
        <v>0</v>
      </c>
      <c r="L307" s="52">
        <v>381</v>
      </c>
      <c r="N307" s="33"/>
      <c r="O307" s="33"/>
      <c r="P307" s="33"/>
      <c r="Q307" s="33"/>
      <c r="R307" s="33"/>
      <c r="S307" s="33"/>
      <c r="T307" s="33"/>
    </row>
    <row r="308" spans="1:20" customFormat="1" x14ac:dyDescent="0.25">
      <c r="A308" s="47" t="s">
        <v>417</v>
      </c>
      <c r="B308" s="48" t="s">
        <v>33</v>
      </c>
      <c r="C308" s="48" t="s">
        <v>324</v>
      </c>
      <c r="D308" s="48" t="s">
        <v>1</v>
      </c>
      <c r="E308" s="49">
        <v>24</v>
      </c>
      <c r="F308" s="49">
        <v>11</v>
      </c>
      <c r="G308" s="49">
        <v>23</v>
      </c>
      <c r="H308" s="49">
        <v>27</v>
      </c>
      <c r="I308" s="49">
        <v>19</v>
      </c>
      <c r="J308" s="49">
        <v>8</v>
      </c>
      <c r="K308" s="49">
        <v>302</v>
      </c>
      <c r="L308" s="49">
        <v>330</v>
      </c>
      <c r="N308" s="33"/>
      <c r="O308" s="33"/>
      <c r="P308" s="33"/>
      <c r="Q308" s="33"/>
      <c r="R308" s="33"/>
      <c r="S308" s="33"/>
      <c r="T308" s="33"/>
    </row>
    <row r="309" spans="1:20" customFormat="1" x14ac:dyDescent="0.25">
      <c r="A309" s="47" t="s">
        <v>395</v>
      </c>
      <c r="B309" s="48" t="s">
        <v>42</v>
      </c>
      <c r="C309" s="48" t="s">
        <v>324</v>
      </c>
      <c r="D309" s="48" t="s">
        <v>1</v>
      </c>
      <c r="E309" s="49">
        <v>31</v>
      </c>
      <c r="F309" s="49">
        <v>7</v>
      </c>
      <c r="G309" s="49">
        <v>2</v>
      </c>
      <c r="H309" s="49">
        <v>36</v>
      </c>
      <c r="I309" s="49">
        <v>18</v>
      </c>
      <c r="J309" s="49">
        <v>10</v>
      </c>
      <c r="K309" s="49">
        <v>163</v>
      </c>
      <c r="L309" s="49">
        <v>371</v>
      </c>
      <c r="M309" s="5"/>
      <c r="N309" s="5"/>
      <c r="O309" s="5"/>
      <c r="P309" s="5"/>
      <c r="Q309" s="5"/>
      <c r="R309" s="5"/>
      <c r="S309" s="5"/>
      <c r="T309" s="5"/>
    </row>
    <row r="310" spans="1:20" customFormat="1" x14ac:dyDescent="0.25">
      <c r="A310" s="50" t="s">
        <v>422</v>
      </c>
      <c r="B310" s="51" t="s">
        <v>38</v>
      </c>
      <c r="C310" s="51" t="s">
        <v>324</v>
      </c>
      <c r="D310" s="51" t="s">
        <v>1</v>
      </c>
      <c r="E310" s="52">
        <v>19</v>
      </c>
      <c r="F310" s="52">
        <v>7</v>
      </c>
      <c r="G310" s="52">
        <v>2</v>
      </c>
      <c r="H310" s="52">
        <v>10</v>
      </c>
      <c r="I310" s="52">
        <v>18</v>
      </c>
      <c r="J310" s="52">
        <v>8</v>
      </c>
      <c r="K310" s="52">
        <v>663</v>
      </c>
      <c r="L310" s="52">
        <v>327</v>
      </c>
      <c r="M310" s="5"/>
      <c r="N310" s="5"/>
      <c r="O310" s="5"/>
      <c r="P310" s="5"/>
      <c r="Q310" s="5"/>
      <c r="R310" s="5"/>
      <c r="S310" s="5"/>
      <c r="T310" s="5"/>
    </row>
    <row r="311" spans="1:20" hidden="1" x14ac:dyDescent="0.25">
      <c r="A311" s="50" t="s">
        <v>433</v>
      </c>
      <c r="B311" s="51" t="s">
        <v>33</v>
      </c>
      <c r="C311" s="51" t="s">
        <v>324</v>
      </c>
      <c r="D311" s="51" t="s">
        <v>1</v>
      </c>
      <c r="E311" s="52">
        <v>8</v>
      </c>
      <c r="F311" s="52">
        <v>5</v>
      </c>
      <c r="G311" s="52">
        <v>0</v>
      </c>
      <c r="H311" s="52">
        <v>26</v>
      </c>
      <c r="I311" s="52">
        <v>4</v>
      </c>
      <c r="J311" s="52">
        <v>2</v>
      </c>
      <c r="K311" s="52">
        <v>173</v>
      </c>
      <c r="L311" s="52">
        <v>107</v>
      </c>
    </row>
    <row r="312" spans="1:20" x14ac:dyDescent="0.25">
      <c r="A312" s="50" t="s">
        <v>296</v>
      </c>
      <c r="B312" s="51" t="s">
        <v>36</v>
      </c>
      <c r="C312" s="51" t="s">
        <v>324</v>
      </c>
      <c r="D312" s="51" t="s">
        <v>1</v>
      </c>
      <c r="E312" s="52">
        <v>31</v>
      </c>
      <c r="F312" s="52">
        <v>5</v>
      </c>
      <c r="G312" s="52">
        <v>2</v>
      </c>
      <c r="H312" s="52">
        <v>46</v>
      </c>
      <c r="I312" s="52">
        <v>14</v>
      </c>
      <c r="J312" s="52">
        <v>10</v>
      </c>
      <c r="K312" s="52">
        <v>901</v>
      </c>
      <c r="L312" s="52">
        <v>308</v>
      </c>
      <c r="M312"/>
      <c r="N312" s="33"/>
      <c r="O312" s="33"/>
      <c r="P312" s="33"/>
      <c r="Q312" s="33"/>
      <c r="R312" s="33"/>
      <c r="S312" s="33"/>
      <c r="T312" s="33"/>
    </row>
    <row r="313" spans="1:20" x14ac:dyDescent="0.25">
      <c r="A313" s="47" t="s">
        <v>377</v>
      </c>
      <c r="B313" s="48" t="s">
        <v>38</v>
      </c>
      <c r="C313" s="48" t="s">
        <v>324</v>
      </c>
      <c r="D313" s="48" t="s">
        <v>1</v>
      </c>
      <c r="E313" s="49">
        <v>25</v>
      </c>
      <c r="F313" s="49">
        <v>2</v>
      </c>
      <c r="G313" s="49">
        <v>22</v>
      </c>
      <c r="H313" s="49">
        <v>34</v>
      </c>
      <c r="I313" s="49">
        <v>9</v>
      </c>
      <c r="J313" s="49">
        <v>5</v>
      </c>
      <c r="K313" s="49">
        <v>0</v>
      </c>
      <c r="L313" s="49">
        <v>237</v>
      </c>
    </row>
    <row r="314" spans="1:20" hidden="1" x14ac:dyDescent="0.25">
      <c r="A314" s="50" t="s">
        <v>424</v>
      </c>
      <c r="B314" s="51" t="s">
        <v>38</v>
      </c>
      <c r="C314" s="51" t="s">
        <v>324</v>
      </c>
      <c r="D314" s="51" t="s">
        <v>1</v>
      </c>
      <c r="E314" s="52">
        <v>8</v>
      </c>
      <c r="F314" s="52">
        <v>2</v>
      </c>
      <c r="G314" s="52">
        <v>0</v>
      </c>
      <c r="H314" s="52">
        <v>5</v>
      </c>
      <c r="I314" s="52">
        <v>1</v>
      </c>
      <c r="J314" s="52">
        <v>5</v>
      </c>
      <c r="K314" s="52">
        <v>0</v>
      </c>
      <c r="L314" s="52">
        <v>100</v>
      </c>
      <c r="M314"/>
      <c r="N314" s="33"/>
      <c r="O314" s="33"/>
      <c r="P314" s="33"/>
      <c r="Q314" s="33"/>
      <c r="R314" s="33"/>
      <c r="S314" s="33"/>
      <c r="T314" s="33"/>
    </row>
    <row r="315" spans="1:20" hidden="1" x14ac:dyDescent="0.25">
      <c r="A315" s="47" t="s">
        <v>400</v>
      </c>
      <c r="B315" s="48" t="s">
        <v>31</v>
      </c>
      <c r="C315" s="48" t="s">
        <v>324</v>
      </c>
      <c r="D315" s="48" t="s">
        <v>1</v>
      </c>
      <c r="E315" s="49">
        <v>11</v>
      </c>
      <c r="F315" s="49">
        <v>1</v>
      </c>
      <c r="G315" s="49">
        <v>0</v>
      </c>
      <c r="H315" s="49">
        <v>16</v>
      </c>
      <c r="I315" s="49">
        <v>4</v>
      </c>
      <c r="J315" s="49">
        <v>2</v>
      </c>
      <c r="K315" s="49">
        <v>76</v>
      </c>
      <c r="L315" s="49">
        <v>87</v>
      </c>
      <c r="M315"/>
      <c r="N315" s="33"/>
      <c r="O315" s="33"/>
      <c r="P315" s="33"/>
      <c r="Q315" s="33"/>
      <c r="R315" s="33"/>
      <c r="S315" s="33"/>
      <c r="T315" s="33"/>
    </row>
    <row r="316" spans="1:20" hidden="1" x14ac:dyDescent="0.25">
      <c r="A316" s="50" t="s">
        <v>294</v>
      </c>
      <c r="B316" s="51" t="s">
        <v>38</v>
      </c>
      <c r="C316" s="51" t="s">
        <v>324</v>
      </c>
      <c r="D316" s="51" t="s">
        <v>1</v>
      </c>
      <c r="E316" s="52">
        <v>12</v>
      </c>
      <c r="F316" s="52">
        <v>1</v>
      </c>
      <c r="G316" s="52">
        <v>4</v>
      </c>
      <c r="H316" s="52">
        <v>3</v>
      </c>
      <c r="I316" s="52">
        <v>2</v>
      </c>
      <c r="J316" s="52">
        <v>5</v>
      </c>
      <c r="K316" s="52">
        <v>0</v>
      </c>
      <c r="L316" s="52">
        <v>105</v>
      </c>
      <c r="M316"/>
      <c r="N316" s="33"/>
      <c r="O316" s="33"/>
      <c r="P316" s="33"/>
      <c r="Q316" s="33"/>
      <c r="R316" s="33"/>
      <c r="S316" s="33"/>
      <c r="T316" s="33"/>
    </row>
    <row r="317" spans="1:20" hidden="1" x14ac:dyDescent="0.25">
      <c r="A317" s="50" t="s">
        <v>436</v>
      </c>
      <c r="B317" s="51" t="s">
        <v>33</v>
      </c>
      <c r="C317" s="51" t="s">
        <v>324</v>
      </c>
      <c r="D317" s="51" t="s">
        <v>1</v>
      </c>
      <c r="E317" s="52">
        <v>6</v>
      </c>
      <c r="F317" s="52">
        <v>1</v>
      </c>
      <c r="G317" s="52">
        <v>0</v>
      </c>
      <c r="H317" s="52">
        <v>8</v>
      </c>
      <c r="I317" s="52">
        <v>4</v>
      </c>
      <c r="J317" s="52">
        <v>0</v>
      </c>
      <c r="K317" s="52">
        <v>0</v>
      </c>
      <c r="L317" s="52">
        <v>60</v>
      </c>
    </row>
    <row r="318" spans="1:20" hidden="1" x14ac:dyDescent="0.25">
      <c r="A318" s="47" t="s">
        <v>403</v>
      </c>
      <c r="B318" s="48" t="s">
        <v>42</v>
      </c>
      <c r="C318" s="48" t="s">
        <v>324</v>
      </c>
      <c r="D318" s="48" t="s">
        <v>1</v>
      </c>
      <c r="E318" s="49">
        <v>11</v>
      </c>
      <c r="F318" s="49">
        <v>1</v>
      </c>
      <c r="G318" s="49">
        <v>7</v>
      </c>
      <c r="H318" s="49">
        <v>29</v>
      </c>
      <c r="I318" s="49">
        <v>6</v>
      </c>
      <c r="J318" s="49">
        <v>2</v>
      </c>
      <c r="K318" s="49">
        <v>217</v>
      </c>
      <c r="L318" s="49">
        <v>120</v>
      </c>
      <c r="M318"/>
      <c r="N318" s="33"/>
      <c r="O318" s="33"/>
      <c r="P318" s="33"/>
      <c r="Q318" s="33"/>
      <c r="R318" s="33"/>
      <c r="S318" s="33"/>
      <c r="T318" s="33"/>
    </row>
    <row r="319" spans="1:20" hidden="1" x14ac:dyDescent="0.25">
      <c r="A319" s="50" t="s">
        <v>386</v>
      </c>
      <c r="B319" s="51" t="s">
        <v>38</v>
      </c>
      <c r="C319" s="51" t="s">
        <v>324</v>
      </c>
      <c r="D319" s="51" t="s">
        <v>1</v>
      </c>
      <c r="E319" s="52">
        <v>9</v>
      </c>
      <c r="F319" s="52">
        <v>1</v>
      </c>
      <c r="G319" s="52">
        <v>21</v>
      </c>
      <c r="H319" s="52">
        <v>12</v>
      </c>
      <c r="I319" s="52">
        <v>1</v>
      </c>
      <c r="J319" s="52">
        <v>1</v>
      </c>
      <c r="K319" s="52">
        <v>0</v>
      </c>
      <c r="L319" s="52">
        <v>71</v>
      </c>
    </row>
    <row r="320" spans="1:20" hidden="1" x14ac:dyDescent="0.25">
      <c r="A320" s="50" t="s">
        <v>420</v>
      </c>
      <c r="B320" s="51" t="s">
        <v>42</v>
      </c>
      <c r="C320" s="51" t="s">
        <v>324</v>
      </c>
      <c r="D320" s="51" t="s">
        <v>1</v>
      </c>
      <c r="E320" s="52">
        <v>1</v>
      </c>
      <c r="F320" s="52">
        <v>0</v>
      </c>
      <c r="G320" s="52">
        <v>0</v>
      </c>
      <c r="H320" s="52">
        <v>3</v>
      </c>
      <c r="I320" s="52">
        <v>0</v>
      </c>
      <c r="J320" s="52">
        <v>0</v>
      </c>
      <c r="K320" s="52">
        <v>0</v>
      </c>
      <c r="L320" s="52">
        <v>4</v>
      </c>
    </row>
    <row r="321" spans="1:20" hidden="1" x14ac:dyDescent="0.25">
      <c r="A321" s="50" t="s">
        <v>437</v>
      </c>
      <c r="B321" s="51" t="s">
        <v>33</v>
      </c>
      <c r="C321" s="51" t="s">
        <v>324</v>
      </c>
      <c r="D321" s="51" t="s">
        <v>1</v>
      </c>
      <c r="E321" s="52">
        <v>4</v>
      </c>
      <c r="F321" s="52">
        <v>0</v>
      </c>
      <c r="G321" s="52">
        <v>0</v>
      </c>
      <c r="H321" s="52">
        <v>1</v>
      </c>
      <c r="I321" s="52">
        <v>1</v>
      </c>
      <c r="J321" s="52">
        <v>1</v>
      </c>
      <c r="K321" s="52">
        <v>0</v>
      </c>
      <c r="L321" s="52">
        <v>53</v>
      </c>
    </row>
    <row r="322" spans="1:20" x14ac:dyDescent="0.25">
      <c r="A322" s="47" t="s">
        <v>229</v>
      </c>
      <c r="B322" s="48" t="s">
        <v>36</v>
      </c>
      <c r="C322" s="48" t="s">
        <v>324</v>
      </c>
      <c r="D322" s="48" t="s">
        <v>3</v>
      </c>
      <c r="E322" s="49">
        <v>59</v>
      </c>
      <c r="F322" s="49">
        <v>77</v>
      </c>
      <c r="G322" s="49">
        <v>32</v>
      </c>
      <c r="H322" s="49">
        <v>20</v>
      </c>
      <c r="I322" s="49">
        <v>10</v>
      </c>
      <c r="J322" s="49">
        <v>50</v>
      </c>
      <c r="K322" s="49">
        <v>24</v>
      </c>
      <c r="L322" s="49">
        <v>1190</v>
      </c>
      <c r="M322"/>
      <c r="N322" s="33"/>
      <c r="O322" s="33"/>
      <c r="P322" s="33"/>
      <c r="Q322" s="33"/>
      <c r="R322" s="33"/>
      <c r="S322" s="33"/>
      <c r="T322" s="33"/>
    </row>
    <row r="323" spans="1:20" x14ac:dyDescent="0.25">
      <c r="A323" s="47" t="s">
        <v>67</v>
      </c>
      <c r="B323" s="48" t="s">
        <v>38</v>
      </c>
      <c r="C323" s="48" t="s">
        <v>324</v>
      </c>
      <c r="D323" s="48" t="s">
        <v>3</v>
      </c>
      <c r="E323" s="49">
        <v>59</v>
      </c>
      <c r="F323" s="49">
        <v>67</v>
      </c>
      <c r="G323" s="49">
        <v>38</v>
      </c>
      <c r="H323" s="49">
        <v>62</v>
      </c>
      <c r="I323" s="49">
        <v>53</v>
      </c>
      <c r="J323" s="49">
        <v>20</v>
      </c>
      <c r="K323" s="49">
        <v>4538</v>
      </c>
      <c r="L323" s="49">
        <v>1201</v>
      </c>
    </row>
    <row r="324" spans="1:20" x14ac:dyDescent="0.25">
      <c r="A324" s="50" t="s">
        <v>56</v>
      </c>
      <c r="B324" s="51" t="s">
        <v>33</v>
      </c>
      <c r="C324" s="51" t="s">
        <v>324</v>
      </c>
      <c r="D324" s="51" t="s">
        <v>3</v>
      </c>
      <c r="E324" s="52">
        <v>61</v>
      </c>
      <c r="F324" s="52">
        <v>66</v>
      </c>
      <c r="G324" s="52">
        <v>34</v>
      </c>
      <c r="H324" s="52">
        <v>10</v>
      </c>
      <c r="I324" s="52">
        <v>13</v>
      </c>
      <c r="J324" s="52">
        <v>21</v>
      </c>
      <c r="K324" s="52">
        <v>126</v>
      </c>
      <c r="L324" s="52">
        <v>1144</v>
      </c>
    </row>
    <row r="325" spans="1:20" x14ac:dyDescent="0.25">
      <c r="A325" s="47" t="s">
        <v>62</v>
      </c>
      <c r="B325" s="48" t="s">
        <v>38</v>
      </c>
      <c r="C325" s="48" t="s">
        <v>324</v>
      </c>
      <c r="D325" s="48" t="s">
        <v>3</v>
      </c>
      <c r="E325" s="49">
        <v>59</v>
      </c>
      <c r="F325" s="49">
        <v>65</v>
      </c>
      <c r="G325" s="49">
        <v>42</v>
      </c>
      <c r="H325" s="49">
        <v>16</v>
      </c>
      <c r="I325" s="49">
        <v>25</v>
      </c>
      <c r="J325" s="49">
        <v>25</v>
      </c>
      <c r="K325" s="49">
        <v>121</v>
      </c>
      <c r="L325" s="49">
        <v>1161</v>
      </c>
      <c r="M325"/>
      <c r="N325" s="33"/>
      <c r="O325" s="33"/>
      <c r="P325" s="33"/>
      <c r="Q325" s="33"/>
      <c r="R325" s="33"/>
      <c r="S325" s="33"/>
      <c r="T325" s="33"/>
    </row>
    <row r="326" spans="1:20" x14ac:dyDescent="0.25">
      <c r="A326" s="47" t="s">
        <v>59</v>
      </c>
      <c r="B326" s="48" t="s">
        <v>38</v>
      </c>
      <c r="C326" s="48" t="s">
        <v>324</v>
      </c>
      <c r="D326" s="48" t="s">
        <v>3</v>
      </c>
      <c r="E326" s="49">
        <v>59</v>
      </c>
      <c r="F326" s="49">
        <v>55</v>
      </c>
      <c r="G326" s="49">
        <v>24</v>
      </c>
      <c r="H326" s="49">
        <v>11</v>
      </c>
      <c r="I326" s="49">
        <v>8</v>
      </c>
      <c r="J326" s="49">
        <v>35</v>
      </c>
      <c r="K326" s="49">
        <v>338</v>
      </c>
      <c r="L326" s="49">
        <v>1197</v>
      </c>
    </row>
    <row r="327" spans="1:20" x14ac:dyDescent="0.25">
      <c r="A327" s="50" t="s">
        <v>281</v>
      </c>
      <c r="B327" s="51" t="s">
        <v>42</v>
      </c>
      <c r="C327" s="51" t="s">
        <v>324</v>
      </c>
      <c r="D327" s="51" t="s">
        <v>3</v>
      </c>
      <c r="E327" s="52">
        <v>59</v>
      </c>
      <c r="F327" s="52">
        <v>53</v>
      </c>
      <c r="G327" s="52">
        <v>54</v>
      </c>
      <c r="H327" s="52">
        <v>53</v>
      </c>
      <c r="I327" s="52">
        <v>47</v>
      </c>
      <c r="J327" s="52">
        <v>37</v>
      </c>
      <c r="K327" s="52">
        <v>100</v>
      </c>
      <c r="L327" s="52">
        <v>1149</v>
      </c>
    </row>
    <row r="328" spans="1:20" x14ac:dyDescent="0.25">
      <c r="A328" s="47" t="s">
        <v>267</v>
      </c>
      <c r="B328" s="48" t="s">
        <v>33</v>
      </c>
      <c r="C328" s="48" t="s">
        <v>324</v>
      </c>
      <c r="D328" s="48" t="s">
        <v>3</v>
      </c>
      <c r="E328" s="49">
        <v>57</v>
      </c>
      <c r="F328" s="49">
        <v>53</v>
      </c>
      <c r="G328" s="49">
        <v>30</v>
      </c>
      <c r="H328" s="49">
        <v>19</v>
      </c>
      <c r="I328" s="49">
        <v>23</v>
      </c>
      <c r="J328" s="49">
        <v>35</v>
      </c>
      <c r="K328" s="49">
        <v>68</v>
      </c>
      <c r="L328" s="49">
        <v>1058</v>
      </c>
    </row>
    <row r="329" spans="1:20" x14ac:dyDescent="0.25">
      <c r="A329" s="47" t="s">
        <v>147</v>
      </c>
      <c r="B329" s="48" t="s">
        <v>31</v>
      </c>
      <c r="C329" s="48" t="s">
        <v>324</v>
      </c>
      <c r="D329" s="48" t="s">
        <v>3</v>
      </c>
      <c r="E329" s="49">
        <v>60</v>
      </c>
      <c r="F329" s="49">
        <v>52</v>
      </c>
      <c r="G329" s="49">
        <v>15</v>
      </c>
      <c r="H329" s="49">
        <v>59</v>
      </c>
      <c r="I329" s="49">
        <v>28</v>
      </c>
      <c r="J329" s="49">
        <v>21</v>
      </c>
      <c r="K329" s="49">
        <v>605</v>
      </c>
      <c r="L329" s="49">
        <v>1174</v>
      </c>
      <c r="M329"/>
      <c r="N329" s="33"/>
      <c r="O329" s="33"/>
      <c r="P329" s="33"/>
      <c r="Q329" s="33"/>
      <c r="R329" s="33"/>
      <c r="S329" s="33"/>
      <c r="T329" s="33"/>
    </row>
    <row r="330" spans="1:20" x14ac:dyDescent="0.25">
      <c r="A330" s="50" t="s">
        <v>219</v>
      </c>
      <c r="B330" s="51" t="s">
        <v>31</v>
      </c>
      <c r="C330" s="51" t="s">
        <v>324</v>
      </c>
      <c r="D330" s="51" t="s">
        <v>3</v>
      </c>
      <c r="E330" s="52">
        <v>54</v>
      </c>
      <c r="F330" s="52">
        <v>52</v>
      </c>
      <c r="G330" s="52">
        <v>22</v>
      </c>
      <c r="H330" s="52">
        <v>29</v>
      </c>
      <c r="I330" s="52">
        <v>21</v>
      </c>
      <c r="J330" s="52">
        <v>49</v>
      </c>
      <c r="K330" s="52">
        <v>2457</v>
      </c>
      <c r="L330" s="52">
        <v>1026</v>
      </c>
      <c r="M330"/>
      <c r="N330" s="33"/>
      <c r="O330" s="33"/>
      <c r="P330" s="33"/>
      <c r="Q330" s="33"/>
      <c r="R330" s="33"/>
      <c r="S330" s="33"/>
      <c r="T330" s="33"/>
    </row>
    <row r="331" spans="1:20" x14ac:dyDescent="0.25">
      <c r="A331" s="47" t="s">
        <v>261</v>
      </c>
      <c r="B331" s="48" t="s">
        <v>36</v>
      </c>
      <c r="C331" s="48" t="s">
        <v>324</v>
      </c>
      <c r="D331" s="48" t="s">
        <v>3</v>
      </c>
      <c r="E331" s="49">
        <v>56</v>
      </c>
      <c r="F331" s="49">
        <v>51</v>
      </c>
      <c r="G331" s="49">
        <v>20</v>
      </c>
      <c r="H331" s="49">
        <v>43</v>
      </c>
      <c r="I331" s="49">
        <v>21</v>
      </c>
      <c r="J331" s="49">
        <v>38</v>
      </c>
      <c r="K331" s="49">
        <v>30</v>
      </c>
      <c r="L331" s="49">
        <v>999</v>
      </c>
    </row>
    <row r="332" spans="1:20" x14ac:dyDescent="0.25">
      <c r="A332" s="50" t="s">
        <v>146</v>
      </c>
      <c r="B332" s="51" t="s">
        <v>31</v>
      </c>
      <c r="C332" s="51" t="s">
        <v>324</v>
      </c>
      <c r="D332" s="51" t="s">
        <v>3</v>
      </c>
      <c r="E332" s="52">
        <v>58</v>
      </c>
      <c r="F332" s="52">
        <v>51</v>
      </c>
      <c r="G332" s="52">
        <v>22</v>
      </c>
      <c r="H332" s="52">
        <v>33</v>
      </c>
      <c r="I332" s="52">
        <v>19</v>
      </c>
      <c r="J332" s="52">
        <v>49</v>
      </c>
      <c r="K332" s="52">
        <v>5768</v>
      </c>
      <c r="L332" s="52">
        <v>1042</v>
      </c>
      <c r="M332"/>
      <c r="N332" s="33"/>
      <c r="O332" s="33"/>
      <c r="P332" s="33"/>
      <c r="Q332" s="33"/>
      <c r="R332" s="33"/>
      <c r="S332" s="33"/>
      <c r="T332" s="33"/>
    </row>
    <row r="333" spans="1:20" x14ac:dyDescent="0.25">
      <c r="A333" s="50" t="s">
        <v>329</v>
      </c>
      <c r="B333" s="51" t="s">
        <v>33</v>
      </c>
      <c r="C333" s="51" t="s">
        <v>324</v>
      </c>
      <c r="D333" s="51" t="s">
        <v>3</v>
      </c>
      <c r="E333" s="52">
        <v>55</v>
      </c>
      <c r="F333" s="52">
        <v>49</v>
      </c>
      <c r="G333" s="52">
        <v>16</v>
      </c>
      <c r="H333" s="52">
        <v>25</v>
      </c>
      <c r="I333" s="52">
        <v>22</v>
      </c>
      <c r="J333" s="52">
        <v>21</v>
      </c>
      <c r="K333" s="52">
        <v>146</v>
      </c>
      <c r="L333" s="52">
        <v>956</v>
      </c>
      <c r="M333"/>
      <c r="N333" s="33"/>
      <c r="O333" s="33"/>
      <c r="P333" s="33"/>
      <c r="Q333" s="33"/>
      <c r="R333" s="33"/>
      <c r="S333" s="33"/>
      <c r="T333" s="33"/>
    </row>
    <row r="334" spans="1:20" x14ac:dyDescent="0.25">
      <c r="A334" s="47" t="s">
        <v>240</v>
      </c>
      <c r="B334" s="48" t="s">
        <v>42</v>
      </c>
      <c r="C334" s="48" t="s">
        <v>324</v>
      </c>
      <c r="D334" s="48" t="s">
        <v>3</v>
      </c>
      <c r="E334" s="49">
        <v>48</v>
      </c>
      <c r="F334" s="49">
        <v>49</v>
      </c>
      <c r="G334" s="49">
        <v>6</v>
      </c>
      <c r="H334" s="49">
        <v>49</v>
      </c>
      <c r="I334" s="49">
        <v>28</v>
      </c>
      <c r="J334" s="49">
        <v>50</v>
      </c>
      <c r="K334" s="49">
        <v>3390</v>
      </c>
      <c r="L334" s="49">
        <v>995</v>
      </c>
    </row>
    <row r="335" spans="1:20" x14ac:dyDescent="0.25">
      <c r="A335" s="50" t="s">
        <v>280</v>
      </c>
      <c r="B335" s="51" t="s">
        <v>36</v>
      </c>
      <c r="C335" s="51" t="s">
        <v>324</v>
      </c>
      <c r="D335" s="51" t="s">
        <v>3</v>
      </c>
      <c r="E335" s="52">
        <v>59</v>
      </c>
      <c r="F335" s="52">
        <v>46</v>
      </c>
      <c r="G335" s="52">
        <v>20</v>
      </c>
      <c r="H335" s="52">
        <v>50</v>
      </c>
      <c r="I335" s="52">
        <v>29</v>
      </c>
      <c r="J335" s="52">
        <v>23</v>
      </c>
      <c r="K335" s="52">
        <v>6</v>
      </c>
      <c r="L335" s="52">
        <v>986</v>
      </c>
    </row>
    <row r="336" spans="1:20" x14ac:dyDescent="0.25">
      <c r="A336" s="50" t="s">
        <v>272</v>
      </c>
      <c r="B336" s="51" t="s">
        <v>42</v>
      </c>
      <c r="C336" s="51" t="s">
        <v>324</v>
      </c>
      <c r="D336" s="51" t="s">
        <v>3</v>
      </c>
      <c r="E336" s="52">
        <v>61</v>
      </c>
      <c r="F336" s="52">
        <v>46</v>
      </c>
      <c r="G336" s="52">
        <v>16</v>
      </c>
      <c r="H336" s="52">
        <v>22</v>
      </c>
      <c r="I336" s="52">
        <v>18</v>
      </c>
      <c r="J336" s="52">
        <v>55</v>
      </c>
      <c r="K336" s="52">
        <v>149</v>
      </c>
      <c r="L336" s="52">
        <v>962</v>
      </c>
      <c r="M336"/>
      <c r="N336" s="33"/>
      <c r="O336" s="33"/>
      <c r="P336" s="33"/>
      <c r="Q336" s="33"/>
      <c r="R336" s="33"/>
      <c r="S336" s="33"/>
      <c r="T336" s="33"/>
    </row>
    <row r="337" spans="1:20" x14ac:dyDescent="0.25">
      <c r="A337" s="47" t="s">
        <v>252</v>
      </c>
      <c r="B337" s="48" t="s">
        <v>36</v>
      </c>
      <c r="C337" s="48" t="s">
        <v>324</v>
      </c>
      <c r="D337" s="48" t="s">
        <v>3</v>
      </c>
      <c r="E337" s="49">
        <v>60</v>
      </c>
      <c r="F337" s="49">
        <v>46</v>
      </c>
      <c r="G337" s="49">
        <v>14</v>
      </c>
      <c r="H337" s="49">
        <v>15</v>
      </c>
      <c r="I337" s="49">
        <v>17</v>
      </c>
      <c r="J337" s="49">
        <v>37</v>
      </c>
      <c r="K337" s="49">
        <v>34</v>
      </c>
      <c r="L337" s="49">
        <v>1014</v>
      </c>
    </row>
    <row r="338" spans="1:20" x14ac:dyDescent="0.25">
      <c r="A338" s="50" t="s">
        <v>334</v>
      </c>
      <c r="B338" s="51" t="s">
        <v>38</v>
      </c>
      <c r="C338" s="51" t="s">
        <v>324</v>
      </c>
      <c r="D338" s="51" t="s">
        <v>3</v>
      </c>
      <c r="E338" s="52">
        <v>61</v>
      </c>
      <c r="F338" s="52">
        <v>46</v>
      </c>
      <c r="G338" s="52">
        <v>4</v>
      </c>
      <c r="H338" s="52">
        <v>18</v>
      </c>
      <c r="I338" s="52">
        <v>10</v>
      </c>
      <c r="J338" s="52">
        <v>41</v>
      </c>
      <c r="K338" s="52">
        <v>66</v>
      </c>
      <c r="L338" s="52">
        <v>1016</v>
      </c>
      <c r="M338"/>
      <c r="N338" s="33"/>
      <c r="O338" s="33"/>
      <c r="P338" s="33"/>
      <c r="Q338" s="33"/>
      <c r="R338" s="33"/>
      <c r="S338" s="33"/>
      <c r="T338" s="33"/>
    </row>
    <row r="339" spans="1:20" x14ac:dyDescent="0.25">
      <c r="A339" s="47" t="s">
        <v>35</v>
      </c>
      <c r="B339" s="48" t="s">
        <v>31</v>
      </c>
      <c r="C339" s="48" t="s">
        <v>324</v>
      </c>
      <c r="D339" s="48" t="s">
        <v>3</v>
      </c>
      <c r="E339" s="49">
        <v>59</v>
      </c>
      <c r="F339" s="49">
        <v>45</v>
      </c>
      <c r="G339" s="49">
        <v>35</v>
      </c>
      <c r="H339" s="49">
        <v>71</v>
      </c>
      <c r="I339" s="49">
        <v>48</v>
      </c>
      <c r="J339" s="49">
        <v>34</v>
      </c>
      <c r="K339" s="49">
        <v>976</v>
      </c>
      <c r="L339" s="49">
        <v>1130</v>
      </c>
    </row>
    <row r="340" spans="1:20" x14ac:dyDescent="0.25">
      <c r="A340" s="50" t="s">
        <v>141</v>
      </c>
      <c r="B340" s="51" t="s">
        <v>31</v>
      </c>
      <c r="C340" s="51" t="s">
        <v>324</v>
      </c>
      <c r="D340" s="51" t="s">
        <v>3</v>
      </c>
      <c r="E340" s="52">
        <v>53</v>
      </c>
      <c r="F340" s="52">
        <v>44</v>
      </c>
      <c r="G340" s="52">
        <v>10</v>
      </c>
      <c r="H340" s="52">
        <v>33</v>
      </c>
      <c r="I340" s="52">
        <v>26</v>
      </c>
      <c r="J340" s="52">
        <v>23</v>
      </c>
      <c r="K340" s="52">
        <v>6383</v>
      </c>
      <c r="L340" s="52">
        <v>1003</v>
      </c>
    </row>
    <row r="341" spans="1:20" x14ac:dyDescent="0.25">
      <c r="A341" s="47" t="s">
        <v>60</v>
      </c>
      <c r="B341" s="48" t="s">
        <v>31</v>
      </c>
      <c r="C341" s="48" t="s">
        <v>324</v>
      </c>
      <c r="D341" s="48" t="s">
        <v>3</v>
      </c>
      <c r="E341" s="49">
        <v>60</v>
      </c>
      <c r="F341" s="49">
        <v>43</v>
      </c>
      <c r="G341" s="49">
        <v>17</v>
      </c>
      <c r="H341" s="49">
        <v>34</v>
      </c>
      <c r="I341" s="49">
        <v>23</v>
      </c>
      <c r="J341" s="49">
        <v>27</v>
      </c>
      <c r="K341" s="49">
        <v>75</v>
      </c>
      <c r="L341" s="49">
        <v>952</v>
      </c>
    </row>
    <row r="342" spans="1:20" x14ac:dyDescent="0.25">
      <c r="A342" s="50" t="s">
        <v>71</v>
      </c>
      <c r="B342" s="51" t="s">
        <v>42</v>
      </c>
      <c r="C342" s="51" t="s">
        <v>324</v>
      </c>
      <c r="D342" s="51" t="s">
        <v>3</v>
      </c>
      <c r="E342" s="52">
        <v>59</v>
      </c>
      <c r="F342" s="52">
        <v>42</v>
      </c>
      <c r="G342" s="52">
        <v>30</v>
      </c>
      <c r="H342" s="52">
        <v>53</v>
      </c>
      <c r="I342" s="52">
        <v>52</v>
      </c>
      <c r="J342" s="52">
        <v>50</v>
      </c>
      <c r="K342" s="52">
        <v>3270</v>
      </c>
      <c r="L342" s="52">
        <v>1110</v>
      </c>
    </row>
    <row r="343" spans="1:20" x14ac:dyDescent="0.25">
      <c r="A343" s="50" t="s">
        <v>72</v>
      </c>
      <c r="B343" s="51" t="s">
        <v>38</v>
      </c>
      <c r="C343" s="51" t="s">
        <v>324</v>
      </c>
      <c r="D343" s="51" t="s">
        <v>3</v>
      </c>
      <c r="E343" s="52">
        <v>59</v>
      </c>
      <c r="F343" s="52">
        <v>40</v>
      </c>
      <c r="G343" s="52">
        <v>24</v>
      </c>
      <c r="H343" s="52">
        <v>27</v>
      </c>
      <c r="I343" s="52">
        <v>12</v>
      </c>
      <c r="J343" s="52">
        <v>21</v>
      </c>
      <c r="K343" s="52">
        <v>28</v>
      </c>
      <c r="L343" s="52">
        <v>824</v>
      </c>
    </row>
    <row r="344" spans="1:20" x14ac:dyDescent="0.25">
      <c r="A344" s="47" t="s">
        <v>76</v>
      </c>
      <c r="B344" s="48" t="s">
        <v>33</v>
      </c>
      <c r="C344" s="48" t="s">
        <v>324</v>
      </c>
      <c r="D344" s="48" t="s">
        <v>3</v>
      </c>
      <c r="E344" s="49">
        <v>58</v>
      </c>
      <c r="F344" s="49">
        <v>39</v>
      </c>
      <c r="G344" s="49">
        <v>22</v>
      </c>
      <c r="H344" s="49">
        <v>32</v>
      </c>
      <c r="I344" s="49">
        <v>22</v>
      </c>
      <c r="J344" s="49">
        <v>38</v>
      </c>
      <c r="K344" s="49">
        <v>108</v>
      </c>
      <c r="L344" s="49">
        <v>1006</v>
      </c>
    </row>
    <row r="345" spans="1:20" x14ac:dyDescent="0.25">
      <c r="A345" s="50" t="s">
        <v>338</v>
      </c>
      <c r="B345" s="51" t="s">
        <v>36</v>
      </c>
      <c r="C345" s="51" t="s">
        <v>324</v>
      </c>
      <c r="D345" s="51" t="s">
        <v>3</v>
      </c>
      <c r="E345" s="52">
        <v>59</v>
      </c>
      <c r="F345" s="52">
        <v>39</v>
      </c>
      <c r="G345" s="52">
        <v>4</v>
      </c>
      <c r="H345" s="52">
        <v>30</v>
      </c>
      <c r="I345" s="52">
        <v>18</v>
      </c>
      <c r="J345" s="52">
        <v>24</v>
      </c>
      <c r="K345" s="52">
        <v>89</v>
      </c>
      <c r="L345" s="52">
        <v>871</v>
      </c>
      <c r="M345"/>
      <c r="N345" s="33"/>
      <c r="O345" s="33"/>
      <c r="P345" s="33"/>
      <c r="Q345" s="33"/>
      <c r="R345" s="33"/>
      <c r="S345" s="33"/>
      <c r="T345" s="33"/>
    </row>
    <row r="346" spans="1:20" x14ac:dyDescent="0.25">
      <c r="A346" s="50" t="s">
        <v>145</v>
      </c>
      <c r="B346" s="51" t="s">
        <v>31</v>
      </c>
      <c r="C346" s="51" t="s">
        <v>324</v>
      </c>
      <c r="D346" s="51" t="s">
        <v>3</v>
      </c>
      <c r="E346" s="52">
        <v>60</v>
      </c>
      <c r="F346" s="52">
        <v>38</v>
      </c>
      <c r="G346" s="52">
        <v>28</v>
      </c>
      <c r="H346" s="52">
        <v>79</v>
      </c>
      <c r="I346" s="52">
        <v>21</v>
      </c>
      <c r="J346" s="52">
        <v>31</v>
      </c>
      <c r="K346" s="52">
        <v>605</v>
      </c>
      <c r="L346" s="52">
        <v>997</v>
      </c>
    </row>
    <row r="347" spans="1:20" x14ac:dyDescent="0.25">
      <c r="A347" s="47" t="s">
        <v>66</v>
      </c>
      <c r="B347" s="48" t="s">
        <v>36</v>
      </c>
      <c r="C347" s="48" t="s">
        <v>324</v>
      </c>
      <c r="D347" s="48" t="s">
        <v>3</v>
      </c>
      <c r="E347" s="49">
        <v>59</v>
      </c>
      <c r="F347" s="49">
        <v>37</v>
      </c>
      <c r="G347" s="49">
        <v>55</v>
      </c>
      <c r="H347" s="49">
        <v>97</v>
      </c>
      <c r="I347" s="49">
        <v>42</v>
      </c>
      <c r="J347" s="49">
        <v>29</v>
      </c>
      <c r="K347" s="49">
        <v>3826</v>
      </c>
      <c r="L347" s="49">
        <v>1089</v>
      </c>
    </row>
    <row r="348" spans="1:20" x14ac:dyDescent="0.25">
      <c r="A348" s="50" t="s">
        <v>265</v>
      </c>
      <c r="B348" s="51" t="s">
        <v>42</v>
      </c>
      <c r="C348" s="51" t="s">
        <v>324</v>
      </c>
      <c r="D348" s="51" t="s">
        <v>3</v>
      </c>
      <c r="E348" s="52">
        <v>55</v>
      </c>
      <c r="F348" s="52">
        <v>37</v>
      </c>
      <c r="G348" s="52">
        <v>22</v>
      </c>
      <c r="H348" s="52">
        <v>23</v>
      </c>
      <c r="I348" s="52">
        <v>43</v>
      </c>
      <c r="J348" s="52">
        <v>22</v>
      </c>
      <c r="K348" s="52">
        <v>5181</v>
      </c>
      <c r="L348" s="52">
        <v>998</v>
      </c>
      <c r="M348"/>
      <c r="N348" s="33"/>
      <c r="O348" s="33"/>
      <c r="P348" s="33"/>
      <c r="Q348" s="33"/>
      <c r="R348" s="33"/>
      <c r="S348" s="33"/>
      <c r="T348" s="33"/>
    </row>
    <row r="349" spans="1:20" x14ac:dyDescent="0.25">
      <c r="A349" s="47" t="s">
        <v>328</v>
      </c>
      <c r="B349" s="48" t="s">
        <v>42</v>
      </c>
      <c r="C349" s="48" t="s">
        <v>324</v>
      </c>
      <c r="D349" s="48" t="s">
        <v>3</v>
      </c>
      <c r="E349" s="49">
        <v>48</v>
      </c>
      <c r="F349" s="49">
        <v>37</v>
      </c>
      <c r="G349" s="49">
        <v>8</v>
      </c>
      <c r="H349" s="49">
        <v>13</v>
      </c>
      <c r="I349" s="49">
        <v>19</v>
      </c>
      <c r="J349" s="49">
        <v>29</v>
      </c>
      <c r="K349" s="49">
        <v>11</v>
      </c>
      <c r="L349" s="49">
        <v>902</v>
      </c>
    </row>
    <row r="350" spans="1:20" x14ac:dyDescent="0.25">
      <c r="A350" s="50" t="s">
        <v>70</v>
      </c>
      <c r="B350" s="51" t="s">
        <v>33</v>
      </c>
      <c r="C350" s="51" t="s">
        <v>324</v>
      </c>
      <c r="D350" s="51" t="s">
        <v>3</v>
      </c>
      <c r="E350" s="52">
        <v>57</v>
      </c>
      <c r="F350" s="52">
        <v>35</v>
      </c>
      <c r="G350" s="52">
        <v>28</v>
      </c>
      <c r="H350" s="52">
        <v>56</v>
      </c>
      <c r="I350" s="52">
        <v>32</v>
      </c>
      <c r="J350" s="52">
        <v>19</v>
      </c>
      <c r="K350" s="52">
        <v>525</v>
      </c>
      <c r="L350" s="52">
        <v>995</v>
      </c>
      <c r="M350"/>
      <c r="N350" s="33"/>
      <c r="O350" s="33"/>
      <c r="P350" s="33"/>
      <c r="Q350" s="33"/>
      <c r="R350" s="33"/>
      <c r="S350" s="33"/>
      <c r="T350" s="33"/>
    </row>
    <row r="351" spans="1:20" x14ac:dyDescent="0.25">
      <c r="A351" s="47" t="s">
        <v>140</v>
      </c>
      <c r="B351" s="48" t="s">
        <v>42</v>
      </c>
      <c r="C351" s="48" t="s">
        <v>324</v>
      </c>
      <c r="D351" s="48" t="s">
        <v>3</v>
      </c>
      <c r="E351" s="49">
        <v>58</v>
      </c>
      <c r="F351" s="49">
        <v>34</v>
      </c>
      <c r="G351" s="49">
        <v>28</v>
      </c>
      <c r="H351" s="49">
        <v>67</v>
      </c>
      <c r="I351" s="49">
        <v>29</v>
      </c>
      <c r="J351" s="49">
        <v>26</v>
      </c>
      <c r="K351" s="49">
        <v>216</v>
      </c>
      <c r="L351" s="49">
        <v>906</v>
      </c>
      <c r="M351"/>
      <c r="N351" s="33"/>
      <c r="O351" s="33"/>
      <c r="P351" s="33"/>
      <c r="Q351" s="33"/>
      <c r="R351" s="33"/>
      <c r="S351" s="33"/>
      <c r="T351" s="33"/>
    </row>
    <row r="352" spans="1:20" x14ac:dyDescent="0.25">
      <c r="A352" s="50" t="s">
        <v>350</v>
      </c>
      <c r="B352" s="51" t="s">
        <v>36</v>
      </c>
      <c r="C352" s="51" t="s">
        <v>324</v>
      </c>
      <c r="D352" s="51" t="s">
        <v>3</v>
      </c>
      <c r="E352" s="52">
        <v>59</v>
      </c>
      <c r="F352" s="52">
        <v>34</v>
      </c>
      <c r="G352" s="52">
        <v>31</v>
      </c>
      <c r="H352" s="52">
        <v>75</v>
      </c>
      <c r="I352" s="52">
        <v>30</v>
      </c>
      <c r="J352" s="52">
        <v>21</v>
      </c>
      <c r="K352" s="52">
        <v>35</v>
      </c>
      <c r="L352" s="52">
        <v>851</v>
      </c>
      <c r="M352"/>
      <c r="N352" s="33"/>
      <c r="O352" s="33"/>
      <c r="P352" s="33"/>
      <c r="Q352" s="33"/>
      <c r="R352" s="33"/>
      <c r="S352" s="33"/>
      <c r="T352" s="33"/>
    </row>
    <row r="353" spans="1:20" x14ac:dyDescent="0.25">
      <c r="A353" s="47" t="s">
        <v>277</v>
      </c>
      <c r="B353" s="48" t="s">
        <v>33</v>
      </c>
      <c r="C353" s="48" t="s">
        <v>324</v>
      </c>
      <c r="D353" s="48" t="s">
        <v>3</v>
      </c>
      <c r="E353" s="49">
        <v>52</v>
      </c>
      <c r="F353" s="49">
        <v>34</v>
      </c>
      <c r="G353" s="49">
        <v>13</v>
      </c>
      <c r="H353" s="49">
        <v>36</v>
      </c>
      <c r="I353" s="49">
        <v>22</v>
      </c>
      <c r="J353" s="49">
        <v>24</v>
      </c>
      <c r="K353" s="49">
        <v>64</v>
      </c>
      <c r="L353" s="49">
        <v>763</v>
      </c>
      <c r="M353"/>
      <c r="N353" s="33"/>
      <c r="O353" s="33"/>
      <c r="P353" s="33"/>
      <c r="Q353" s="33"/>
      <c r="R353" s="33"/>
      <c r="S353" s="33"/>
      <c r="T353" s="33"/>
    </row>
    <row r="354" spans="1:20" x14ac:dyDescent="0.25">
      <c r="A354" s="50" t="s">
        <v>172</v>
      </c>
      <c r="B354" s="51" t="s">
        <v>42</v>
      </c>
      <c r="C354" s="51" t="s">
        <v>324</v>
      </c>
      <c r="D354" s="51" t="s">
        <v>3</v>
      </c>
      <c r="E354" s="52">
        <v>58</v>
      </c>
      <c r="F354" s="52">
        <v>33</v>
      </c>
      <c r="G354" s="52">
        <v>10</v>
      </c>
      <c r="H354" s="52">
        <v>42</v>
      </c>
      <c r="I354" s="52">
        <v>10</v>
      </c>
      <c r="J354" s="52">
        <v>17</v>
      </c>
      <c r="K354" s="52">
        <v>1922</v>
      </c>
      <c r="L354" s="52">
        <v>944</v>
      </c>
    </row>
    <row r="355" spans="1:20" x14ac:dyDescent="0.25">
      <c r="A355" s="50" t="s">
        <v>116</v>
      </c>
      <c r="B355" s="51" t="s">
        <v>42</v>
      </c>
      <c r="C355" s="51" t="s">
        <v>324</v>
      </c>
      <c r="D355" s="51" t="s">
        <v>3</v>
      </c>
      <c r="E355" s="52">
        <v>56</v>
      </c>
      <c r="F355" s="52">
        <v>33</v>
      </c>
      <c r="G355" s="52">
        <v>18</v>
      </c>
      <c r="H355" s="52">
        <v>41</v>
      </c>
      <c r="I355" s="52">
        <v>26</v>
      </c>
      <c r="J355" s="52">
        <v>43</v>
      </c>
      <c r="K355" s="52">
        <v>23</v>
      </c>
      <c r="L355" s="52">
        <v>881</v>
      </c>
      <c r="M355"/>
      <c r="N355" s="33"/>
      <c r="O355" s="33"/>
      <c r="P355" s="33"/>
      <c r="Q355" s="33"/>
      <c r="R355" s="33"/>
      <c r="S355" s="33"/>
      <c r="T355" s="33"/>
    </row>
    <row r="356" spans="1:20" x14ac:dyDescent="0.25">
      <c r="A356" s="50" t="s">
        <v>65</v>
      </c>
      <c r="B356" s="51" t="s">
        <v>33</v>
      </c>
      <c r="C356" s="51" t="s">
        <v>324</v>
      </c>
      <c r="D356" s="51" t="s">
        <v>3</v>
      </c>
      <c r="E356" s="52">
        <v>49</v>
      </c>
      <c r="F356" s="52">
        <v>33</v>
      </c>
      <c r="G356" s="52">
        <v>48</v>
      </c>
      <c r="H356" s="52">
        <v>39</v>
      </c>
      <c r="I356" s="52">
        <v>27</v>
      </c>
      <c r="J356" s="52">
        <v>12</v>
      </c>
      <c r="K356" s="52">
        <v>125</v>
      </c>
      <c r="L356" s="52">
        <v>861</v>
      </c>
      <c r="M356"/>
      <c r="N356" s="33"/>
      <c r="O356" s="33"/>
      <c r="P356" s="33"/>
      <c r="Q356" s="33"/>
      <c r="R356" s="33"/>
      <c r="S356" s="33"/>
      <c r="T356" s="33"/>
    </row>
    <row r="357" spans="1:20" x14ac:dyDescent="0.25">
      <c r="A357" s="50" t="s">
        <v>162</v>
      </c>
      <c r="B357" s="51" t="s">
        <v>38</v>
      </c>
      <c r="C357" s="51" t="s">
        <v>324</v>
      </c>
      <c r="D357" s="51" t="s">
        <v>3</v>
      </c>
      <c r="E357" s="52">
        <v>59</v>
      </c>
      <c r="F357" s="52">
        <v>32</v>
      </c>
      <c r="G357" s="52">
        <v>10</v>
      </c>
      <c r="H357" s="52">
        <v>68</v>
      </c>
      <c r="I357" s="52">
        <v>29</v>
      </c>
      <c r="J357" s="52">
        <v>38</v>
      </c>
      <c r="K357" s="52">
        <v>4852</v>
      </c>
      <c r="L357" s="52">
        <v>1053</v>
      </c>
    </row>
    <row r="358" spans="1:20" x14ac:dyDescent="0.25">
      <c r="A358" s="47" t="s">
        <v>64</v>
      </c>
      <c r="B358" s="48" t="s">
        <v>36</v>
      </c>
      <c r="C358" s="48" t="s">
        <v>324</v>
      </c>
      <c r="D358" s="48" t="s">
        <v>3</v>
      </c>
      <c r="E358" s="49">
        <v>52</v>
      </c>
      <c r="F358" s="49">
        <v>32</v>
      </c>
      <c r="G358" s="49">
        <v>16</v>
      </c>
      <c r="H358" s="49">
        <v>96</v>
      </c>
      <c r="I358" s="49">
        <v>38</v>
      </c>
      <c r="J358" s="49">
        <v>36</v>
      </c>
      <c r="K358" s="49">
        <v>2324</v>
      </c>
      <c r="L358" s="49">
        <v>966</v>
      </c>
      <c r="M358"/>
      <c r="N358" s="33"/>
      <c r="O358" s="33"/>
      <c r="P358" s="33"/>
      <c r="Q358" s="33"/>
      <c r="R358" s="33"/>
      <c r="S358" s="33"/>
      <c r="T358" s="33"/>
    </row>
    <row r="359" spans="1:20" x14ac:dyDescent="0.25">
      <c r="A359" s="50" t="s">
        <v>276</v>
      </c>
      <c r="B359" s="51" t="s">
        <v>38</v>
      </c>
      <c r="C359" s="51" t="s">
        <v>324</v>
      </c>
      <c r="D359" s="51" t="s">
        <v>3</v>
      </c>
      <c r="E359" s="52">
        <v>59</v>
      </c>
      <c r="F359" s="52">
        <v>32</v>
      </c>
      <c r="G359" s="52">
        <v>9</v>
      </c>
      <c r="H359" s="52">
        <v>47</v>
      </c>
      <c r="I359" s="52">
        <v>36</v>
      </c>
      <c r="J359" s="52">
        <v>18</v>
      </c>
      <c r="K359" s="52">
        <v>32</v>
      </c>
      <c r="L359" s="52">
        <v>839</v>
      </c>
      <c r="M359"/>
      <c r="N359" s="33"/>
      <c r="O359" s="33"/>
      <c r="P359" s="33"/>
      <c r="Q359" s="33"/>
      <c r="R359" s="33"/>
      <c r="S359" s="33"/>
      <c r="T359" s="33"/>
    </row>
    <row r="360" spans="1:20" x14ac:dyDescent="0.25">
      <c r="A360" s="50" t="s">
        <v>63</v>
      </c>
      <c r="B360" s="51" t="s">
        <v>42</v>
      </c>
      <c r="C360" s="51" t="s">
        <v>324</v>
      </c>
      <c r="D360" s="51" t="s">
        <v>3</v>
      </c>
      <c r="E360" s="52">
        <v>49</v>
      </c>
      <c r="F360" s="52">
        <v>31</v>
      </c>
      <c r="G360" s="52">
        <v>34</v>
      </c>
      <c r="H360" s="52">
        <v>96</v>
      </c>
      <c r="I360" s="52">
        <v>45</v>
      </c>
      <c r="J360" s="52">
        <v>17</v>
      </c>
      <c r="K360" s="52">
        <v>135</v>
      </c>
      <c r="L360" s="52">
        <v>843</v>
      </c>
      <c r="M360"/>
      <c r="N360" s="33"/>
      <c r="O360" s="33"/>
      <c r="P360" s="33"/>
      <c r="Q360" s="33"/>
      <c r="R360" s="33"/>
      <c r="S360" s="33"/>
      <c r="T360" s="33"/>
    </row>
    <row r="361" spans="1:20" x14ac:dyDescent="0.25">
      <c r="A361" s="47" t="s">
        <v>237</v>
      </c>
      <c r="B361" s="48" t="s">
        <v>42</v>
      </c>
      <c r="C361" s="48" t="s">
        <v>324</v>
      </c>
      <c r="D361" s="48" t="s">
        <v>3</v>
      </c>
      <c r="E361" s="49">
        <v>59</v>
      </c>
      <c r="F361" s="49">
        <v>29</v>
      </c>
      <c r="G361" s="49">
        <v>22</v>
      </c>
      <c r="H361" s="49">
        <v>34</v>
      </c>
      <c r="I361" s="49">
        <v>29</v>
      </c>
      <c r="J361" s="49">
        <v>20</v>
      </c>
      <c r="K361" s="49">
        <v>56</v>
      </c>
      <c r="L361" s="49">
        <v>962</v>
      </c>
      <c r="M361"/>
      <c r="N361" s="33"/>
      <c r="O361" s="33"/>
      <c r="P361" s="33"/>
      <c r="Q361" s="33"/>
      <c r="R361" s="33"/>
      <c r="S361" s="33"/>
      <c r="T361" s="33"/>
    </row>
    <row r="362" spans="1:20" x14ac:dyDescent="0.25">
      <c r="A362" s="47" t="s">
        <v>234</v>
      </c>
      <c r="B362" s="48" t="s">
        <v>36</v>
      </c>
      <c r="C362" s="48" t="s">
        <v>324</v>
      </c>
      <c r="D362" s="48" t="s">
        <v>3</v>
      </c>
      <c r="E362" s="49">
        <v>58</v>
      </c>
      <c r="F362" s="49">
        <v>28</v>
      </c>
      <c r="G362" s="49">
        <v>16</v>
      </c>
      <c r="H362" s="49">
        <v>50</v>
      </c>
      <c r="I362" s="49">
        <v>28</v>
      </c>
      <c r="J362" s="49">
        <v>37</v>
      </c>
      <c r="K362" s="49">
        <v>14</v>
      </c>
      <c r="L362" s="49">
        <v>1036</v>
      </c>
      <c r="M362"/>
      <c r="N362" s="33"/>
      <c r="O362" s="33"/>
      <c r="P362" s="33"/>
      <c r="Q362" s="33"/>
      <c r="R362" s="33"/>
      <c r="S362" s="33"/>
      <c r="T362" s="33"/>
    </row>
    <row r="363" spans="1:20" x14ac:dyDescent="0.25">
      <c r="A363" s="50" t="s">
        <v>352</v>
      </c>
      <c r="B363" s="51" t="s">
        <v>42</v>
      </c>
      <c r="C363" s="51" t="s">
        <v>324</v>
      </c>
      <c r="D363" s="51" t="s">
        <v>3</v>
      </c>
      <c r="E363" s="52">
        <v>56</v>
      </c>
      <c r="F363" s="52">
        <v>28</v>
      </c>
      <c r="G363" s="52">
        <v>14</v>
      </c>
      <c r="H363" s="52">
        <v>69</v>
      </c>
      <c r="I363" s="52">
        <v>15</v>
      </c>
      <c r="J363" s="52">
        <v>11</v>
      </c>
      <c r="K363" s="52">
        <v>32</v>
      </c>
      <c r="L363" s="52">
        <v>829</v>
      </c>
    </row>
    <row r="364" spans="1:20" x14ac:dyDescent="0.25">
      <c r="A364" s="50" t="s">
        <v>138</v>
      </c>
      <c r="B364" s="51" t="s">
        <v>36</v>
      </c>
      <c r="C364" s="51" t="s">
        <v>324</v>
      </c>
      <c r="D364" s="51" t="s">
        <v>3</v>
      </c>
      <c r="E364" s="52">
        <v>40</v>
      </c>
      <c r="F364" s="52">
        <v>26</v>
      </c>
      <c r="G364" s="52">
        <v>28</v>
      </c>
      <c r="H364" s="52">
        <v>56</v>
      </c>
      <c r="I364" s="52">
        <v>29</v>
      </c>
      <c r="J364" s="52">
        <v>22</v>
      </c>
      <c r="K364" s="52">
        <v>2117</v>
      </c>
      <c r="L364" s="52">
        <v>689</v>
      </c>
    </row>
    <row r="365" spans="1:20" x14ac:dyDescent="0.25">
      <c r="A365" s="47" t="s">
        <v>87</v>
      </c>
      <c r="B365" s="48" t="s">
        <v>36</v>
      </c>
      <c r="C365" s="48" t="s">
        <v>324</v>
      </c>
      <c r="D365" s="48" t="s">
        <v>3</v>
      </c>
      <c r="E365" s="49">
        <v>59</v>
      </c>
      <c r="F365" s="49">
        <v>26</v>
      </c>
      <c r="G365" s="49">
        <v>46</v>
      </c>
      <c r="H365" s="49">
        <v>148</v>
      </c>
      <c r="I365" s="49">
        <v>47</v>
      </c>
      <c r="J365" s="49">
        <v>28</v>
      </c>
      <c r="K365" s="49">
        <v>4152</v>
      </c>
      <c r="L365" s="49">
        <v>1101</v>
      </c>
    </row>
    <row r="366" spans="1:20" x14ac:dyDescent="0.25">
      <c r="A366" s="50" t="s">
        <v>170</v>
      </c>
      <c r="B366" s="51" t="s">
        <v>38</v>
      </c>
      <c r="C366" s="51" t="s">
        <v>324</v>
      </c>
      <c r="D366" s="51" t="s">
        <v>3</v>
      </c>
      <c r="E366" s="52">
        <v>55</v>
      </c>
      <c r="F366" s="52">
        <v>26</v>
      </c>
      <c r="G366" s="52">
        <v>16</v>
      </c>
      <c r="H366" s="52">
        <v>42</v>
      </c>
      <c r="I366" s="52">
        <v>45</v>
      </c>
      <c r="J366" s="52">
        <v>26</v>
      </c>
      <c r="K366" s="52">
        <v>5727</v>
      </c>
      <c r="L366" s="52">
        <v>1008</v>
      </c>
    </row>
    <row r="367" spans="1:20" x14ac:dyDescent="0.25">
      <c r="A367" s="50" t="s">
        <v>347</v>
      </c>
      <c r="B367" s="51" t="s">
        <v>36</v>
      </c>
      <c r="C367" s="51" t="s">
        <v>324</v>
      </c>
      <c r="D367" s="51" t="s">
        <v>3</v>
      </c>
      <c r="E367" s="52">
        <v>54</v>
      </c>
      <c r="F367" s="52">
        <v>25</v>
      </c>
      <c r="G367" s="52">
        <v>18</v>
      </c>
      <c r="H367" s="52">
        <v>58</v>
      </c>
      <c r="I367" s="52">
        <v>32</v>
      </c>
      <c r="J367" s="52">
        <v>43</v>
      </c>
      <c r="K367" s="52">
        <v>116</v>
      </c>
      <c r="L367" s="52">
        <v>791</v>
      </c>
    </row>
    <row r="368" spans="1:20" x14ac:dyDescent="0.25">
      <c r="A368" s="47" t="s">
        <v>49</v>
      </c>
      <c r="B368" s="48" t="s">
        <v>38</v>
      </c>
      <c r="C368" s="48" t="s">
        <v>324</v>
      </c>
      <c r="D368" s="48" t="s">
        <v>3</v>
      </c>
      <c r="E368" s="49">
        <v>39</v>
      </c>
      <c r="F368" s="49">
        <v>25</v>
      </c>
      <c r="G368" s="49">
        <v>27</v>
      </c>
      <c r="H368" s="49">
        <v>103</v>
      </c>
      <c r="I368" s="49">
        <v>17</v>
      </c>
      <c r="J368" s="49">
        <v>20</v>
      </c>
      <c r="K368" s="49">
        <v>408</v>
      </c>
      <c r="L368" s="49">
        <v>625</v>
      </c>
    </row>
    <row r="369" spans="1:20" x14ac:dyDescent="0.25">
      <c r="A369" s="50" t="s">
        <v>266</v>
      </c>
      <c r="B369" s="51" t="s">
        <v>36</v>
      </c>
      <c r="C369" s="51" t="s">
        <v>324</v>
      </c>
      <c r="D369" s="51" t="s">
        <v>3</v>
      </c>
      <c r="E369" s="52">
        <v>47</v>
      </c>
      <c r="F369" s="52">
        <v>24</v>
      </c>
      <c r="G369" s="52">
        <v>10</v>
      </c>
      <c r="H369" s="52">
        <v>14</v>
      </c>
      <c r="I369" s="52">
        <v>21</v>
      </c>
      <c r="J369" s="52">
        <v>30</v>
      </c>
      <c r="K369" s="52">
        <v>1509</v>
      </c>
      <c r="L369" s="52">
        <v>747</v>
      </c>
    </row>
    <row r="370" spans="1:20" x14ac:dyDescent="0.25">
      <c r="A370" s="47" t="s">
        <v>339</v>
      </c>
      <c r="B370" s="48" t="s">
        <v>42</v>
      </c>
      <c r="C370" s="48" t="s">
        <v>324</v>
      </c>
      <c r="D370" s="48" t="s">
        <v>3</v>
      </c>
      <c r="E370" s="49">
        <v>53</v>
      </c>
      <c r="F370" s="49">
        <v>24</v>
      </c>
      <c r="G370" s="49">
        <v>56</v>
      </c>
      <c r="H370" s="49">
        <v>89</v>
      </c>
      <c r="I370" s="49">
        <v>25</v>
      </c>
      <c r="J370" s="49">
        <v>18</v>
      </c>
      <c r="K370" s="49">
        <v>36</v>
      </c>
      <c r="L370" s="49">
        <v>690</v>
      </c>
      <c r="M370"/>
      <c r="N370" s="33"/>
      <c r="O370" s="33"/>
      <c r="P370" s="33"/>
      <c r="Q370" s="33"/>
      <c r="R370" s="33"/>
      <c r="S370" s="33"/>
      <c r="T370" s="33"/>
    </row>
    <row r="371" spans="1:20" x14ac:dyDescent="0.25">
      <c r="A371" s="47" t="s">
        <v>157</v>
      </c>
      <c r="B371" s="48" t="s">
        <v>38</v>
      </c>
      <c r="C371" s="48" t="s">
        <v>324</v>
      </c>
      <c r="D371" s="48" t="s">
        <v>3</v>
      </c>
      <c r="E371" s="49">
        <v>42</v>
      </c>
      <c r="F371" s="49">
        <v>23</v>
      </c>
      <c r="G371" s="49">
        <v>10</v>
      </c>
      <c r="H371" s="49">
        <v>58</v>
      </c>
      <c r="I371" s="49">
        <v>36</v>
      </c>
      <c r="J371" s="49">
        <v>18</v>
      </c>
      <c r="K371" s="49">
        <v>2818</v>
      </c>
      <c r="L371" s="49">
        <v>715</v>
      </c>
    </row>
    <row r="372" spans="1:20" x14ac:dyDescent="0.25">
      <c r="A372" s="50" t="s">
        <v>241</v>
      </c>
      <c r="B372" s="51" t="s">
        <v>42</v>
      </c>
      <c r="C372" s="51" t="s">
        <v>324</v>
      </c>
      <c r="D372" s="51" t="s">
        <v>3</v>
      </c>
      <c r="E372" s="52">
        <v>58</v>
      </c>
      <c r="F372" s="52">
        <v>23</v>
      </c>
      <c r="G372" s="52">
        <v>21</v>
      </c>
      <c r="H372" s="52">
        <v>32</v>
      </c>
      <c r="I372" s="52">
        <v>8</v>
      </c>
      <c r="J372" s="52">
        <v>27</v>
      </c>
      <c r="K372" s="52">
        <v>1181</v>
      </c>
      <c r="L372" s="52">
        <v>867</v>
      </c>
    </row>
    <row r="373" spans="1:20" x14ac:dyDescent="0.25">
      <c r="A373" s="47" t="s">
        <v>137</v>
      </c>
      <c r="B373" s="48" t="s">
        <v>33</v>
      </c>
      <c r="C373" s="48" t="s">
        <v>324</v>
      </c>
      <c r="D373" s="48" t="s">
        <v>3</v>
      </c>
      <c r="E373" s="49">
        <v>43</v>
      </c>
      <c r="F373" s="49">
        <v>21</v>
      </c>
      <c r="G373" s="49">
        <v>10</v>
      </c>
      <c r="H373" s="49">
        <v>23</v>
      </c>
      <c r="I373" s="49">
        <v>22</v>
      </c>
      <c r="J373" s="49">
        <v>18</v>
      </c>
      <c r="K373" s="49">
        <v>3023</v>
      </c>
      <c r="L373" s="49">
        <v>803</v>
      </c>
    </row>
    <row r="374" spans="1:20" x14ac:dyDescent="0.25">
      <c r="A374" s="50" t="s">
        <v>221</v>
      </c>
      <c r="B374" s="51" t="s">
        <v>33</v>
      </c>
      <c r="C374" s="51" t="s">
        <v>324</v>
      </c>
      <c r="D374" s="51" t="s">
        <v>3</v>
      </c>
      <c r="E374" s="52">
        <v>47</v>
      </c>
      <c r="F374" s="52">
        <v>20</v>
      </c>
      <c r="G374" s="52">
        <v>14</v>
      </c>
      <c r="H374" s="52">
        <v>40</v>
      </c>
      <c r="I374" s="52">
        <v>21</v>
      </c>
      <c r="J374" s="52">
        <v>17</v>
      </c>
      <c r="K374" s="52">
        <v>60</v>
      </c>
      <c r="L374" s="52">
        <v>643</v>
      </c>
    </row>
    <row r="375" spans="1:20" x14ac:dyDescent="0.25">
      <c r="A375" s="47" t="s">
        <v>86</v>
      </c>
      <c r="B375" s="48" t="s">
        <v>31</v>
      </c>
      <c r="C375" s="48" t="s">
        <v>324</v>
      </c>
      <c r="D375" s="48" t="s">
        <v>3</v>
      </c>
      <c r="E375" s="49">
        <v>39</v>
      </c>
      <c r="F375" s="49">
        <v>20</v>
      </c>
      <c r="G375" s="49">
        <v>10</v>
      </c>
      <c r="H375" s="49">
        <v>62</v>
      </c>
      <c r="I375" s="49">
        <v>36</v>
      </c>
      <c r="J375" s="49">
        <v>17</v>
      </c>
      <c r="K375" s="49">
        <v>20</v>
      </c>
      <c r="L375" s="49">
        <v>645</v>
      </c>
    </row>
    <row r="376" spans="1:20" x14ac:dyDescent="0.25">
      <c r="A376" s="50" t="s">
        <v>238</v>
      </c>
      <c r="B376" s="51" t="s">
        <v>31</v>
      </c>
      <c r="C376" s="51" t="s">
        <v>324</v>
      </c>
      <c r="D376" s="51" t="s">
        <v>3</v>
      </c>
      <c r="E376" s="52">
        <v>58</v>
      </c>
      <c r="F376" s="52">
        <v>19</v>
      </c>
      <c r="G376" s="52">
        <v>6</v>
      </c>
      <c r="H376" s="52">
        <v>76</v>
      </c>
      <c r="I376" s="52">
        <v>35</v>
      </c>
      <c r="J376" s="52">
        <v>13</v>
      </c>
      <c r="K376" s="52">
        <v>5376</v>
      </c>
      <c r="L376" s="52">
        <v>886</v>
      </c>
      <c r="M376"/>
      <c r="N376" s="33"/>
      <c r="O376" s="33"/>
      <c r="P376" s="33"/>
      <c r="Q376" s="33"/>
      <c r="R376" s="33"/>
      <c r="S376" s="33"/>
      <c r="T376" s="33"/>
    </row>
    <row r="377" spans="1:20" x14ac:dyDescent="0.25">
      <c r="A377" s="47" t="s">
        <v>295</v>
      </c>
      <c r="B377" s="48" t="s">
        <v>38</v>
      </c>
      <c r="C377" s="48" t="s">
        <v>324</v>
      </c>
      <c r="D377" s="48" t="s">
        <v>3</v>
      </c>
      <c r="E377" s="49">
        <v>41</v>
      </c>
      <c r="F377" s="49">
        <v>15</v>
      </c>
      <c r="G377" s="49">
        <v>10</v>
      </c>
      <c r="H377" s="49">
        <v>46</v>
      </c>
      <c r="I377" s="49">
        <v>15</v>
      </c>
      <c r="J377" s="49">
        <v>16</v>
      </c>
      <c r="K377" s="49">
        <v>24</v>
      </c>
      <c r="L377" s="49">
        <v>570</v>
      </c>
    </row>
    <row r="378" spans="1:20" x14ac:dyDescent="0.25">
      <c r="A378" s="50" t="s">
        <v>308</v>
      </c>
      <c r="B378" s="51" t="s">
        <v>36</v>
      </c>
      <c r="C378" s="51" t="s">
        <v>324</v>
      </c>
      <c r="D378" s="51" t="s">
        <v>3</v>
      </c>
      <c r="E378" s="52">
        <v>53</v>
      </c>
      <c r="F378" s="52">
        <v>15</v>
      </c>
      <c r="G378" s="52">
        <v>30</v>
      </c>
      <c r="H378" s="52">
        <v>91</v>
      </c>
      <c r="I378" s="52">
        <v>19</v>
      </c>
      <c r="J378" s="52">
        <v>38</v>
      </c>
      <c r="K378" s="52">
        <v>31</v>
      </c>
      <c r="L378" s="52">
        <v>586</v>
      </c>
      <c r="M378"/>
      <c r="N378" s="33"/>
      <c r="O378" s="33"/>
      <c r="P378" s="33"/>
      <c r="Q378" s="33"/>
      <c r="R378" s="33"/>
      <c r="S378" s="33"/>
      <c r="T378" s="33"/>
    </row>
    <row r="379" spans="1:20" x14ac:dyDescent="0.25">
      <c r="A379" s="47" t="s">
        <v>75</v>
      </c>
      <c r="B379" s="48" t="s">
        <v>42</v>
      </c>
      <c r="C379" s="48" t="s">
        <v>324</v>
      </c>
      <c r="D379" s="48" t="s">
        <v>3</v>
      </c>
      <c r="E379" s="49">
        <v>50</v>
      </c>
      <c r="F379" s="49">
        <v>15</v>
      </c>
      <c r="G379" s="49">
        <v>8</v>
      </c>
      <c r="H379" s="49">
        <v>33</v>
      </c>
      <c r="I379" s="49">
        <v>18</v>
      </c>
      <c r="J379" s="49">
        <v>11</v>
      </c>
      <c r="K379" s="49">
        <v>146</v>
      </c>
      <c r="L379" s="49">
        <v>652</v>
      </c>
    </row>
    <row r="380" spans="1:20" x14ac:dyDescent="0.25">
      <c r="A380" s="50" t="s">
        <v>217</v>
      </c>
      <c r="B380" s="51" t="s">
        <v>33</v>
      </c>
      <c r="C380" s="51" t="s">
        <v>324</v>
      </c>
      <c r="D380" s="51" t="s">
        <v>3</v>
      </c>
      <c r="E380" s="52">
        <v>32</v>
      </c>
      <c r="F380" s="52">
        <v>14</v>
      </c>
      <c r="G380" s="52">
        <v>21</v>
      </c>
      <c r="H380" s="52">
        <v>18</v>
      </c>
      <c r="I380" s="52">
        <v>10</v>
      </c>
      <c r="J380" s="52">
        <v>15</v>
      </c>
      <c r="K380" s="52">
        <v>0</v>
      </c>
      <c r="L380" s="52">
        <v>435</v>
      </c>
      <c r="M380"/>
      <c r="N380" s="33"/>
      <c r="O380" s="33"/>
      <c r="P380" s="33"/>
      <c r="Q380" s="33"/>
      <c r="R380" s="33"/>
      <c r="S380" s="33"/>
      <c r="T380" s="33"/>
    </row>
    <row r="381" spans="1:20" x14ac:dyDescent="0.25">
      <c r="A381" s="47" t="s">
        <v>68</v>
      </c>
      <c r="B381" s="48" t="s">
        <v>33</v>
      </c>
      <c r="C381" s="48" t="s">
        <v>324</v>
      </c>
      <c r="D381" s="48" t="s">
        <v>3</v>
      </c>
      <c r="E381" s="49">
        <v>46</v>
      </c>
      <c r="F381" s="49">
        <v>12</v>
      </c>
      <c r="G381" s="49">
        <v>27</v>
      </c>
      <c r="H381" s="49">
        <v>37</v>
      </c>
      <c r="I381" s="49">
        <v>14</v>
      </c>
      <c r="J381" s="49">
        <v>6</v>
      </c>
      <c r="K381" s="49">
        <v>33</v>
      </c>
      <c r="L381" s="49">
        <v>495</v>
      </c>
      <c r="M381"/>
      <c r="N381" s="33"/>
      <c r="O381" s="33"/>
      <c r="P381" s="33"/>
      <c r="Q381" s="33"/>
      <c r="R381" s="33"/>
      <c r="S381" s="33"/>
      <c r="T381" s="33"/>
    </row>
    <row r="382" spans="1:20" x14ac:dyDescent="0.25">
      <c r="A382" s="50" t="s">
        <v>344</v>
      </c>
      <c r="B382" s="51" t="s">
        <v>36</v>
      </c>
      <c r="C382" s="51" t="s">
        <v>324</v>
      </c>
      <c r="D382" s="51" t="s">
        <v>3</v>
      </c>
      <c r="E382" s="52">
        <v>30</v>
      </c>
      <c r="F382" s="52">
        <v>12</v>
      </c>
      <c r="G382" s="52">
        <v>6</v>
      </c>
      <c r="H382" s="52">
        <v>19</v>
      </c>
      <c r="I382" s="52">
        <v>11</v>
      </c>
      <c r="J382" s="52">
        <v>16</v>
      </c>
      <c r="K382" s="52">
        <v>9</v>
      </c>
      <c r="L382" s="52">
        <v>370</v>
      </c>
      <c r="M382"/>
      <c r="N382" s="33"/>
      <c r="O382" s="33"/>
      <c r="P382" s="33"/>
      <c r="Q382" s="33"/>
      <c r="R382" s="33"/>
      <c r="S382" s="33"/>
      <c r="T382" s="33"/>
    </row>
    <row r="383" spans="1:20" x14ac:dyDescent="0.25">
      <c r="A383" s="50" t="s">
        <v>359</v>
      </c>
      <c r="B383" s="51" t="s">
        <v>42</v>
      </c>
      <c r="C383" s="51" t="s">
        <v>324</v>
      </c>
      <c r="D383" s="51" t="s">
        <v>3</v>
      </c>
      <c r="E383" s="52">
        <v>22</v>
      </c>
      <c r="F383" s="52">
        <v>12</v>
      </c>
      <c r="G383" s="52">
        <v>2</v>
      </c>
      <c r="H383" s="52">
        <v>3</v>
      </c>
      <c r="I383" s="52">
        <v>1</v>
      </c>
      <c r="J383" s="52">
        <v>10</v>
      </c>
      <c r="K383" s="52">
        <v>0</v>
      </c>
      <c r="L383" s="52">
        <v>314</v>
      </c>
    </row>
    <row r="384" spans="1:20" x14ac:dyDescent="0.25">
      <c r="A384" s="50" t="s">
        <v>380</v>
      </c>
      <c r="B384" s="51" t="s">
        <v>31</v>
      </c>
      <c r="C384" s="51" t="s">
        <v>324</v>
      </c>
      <c r="D384" s="51" t="s">
        <v>3</v>
      </c>
      <c r="E384" s="52">
        <v>50</v>
      </c>
      <c r="F384" s="52">
        <v>10</v>
      </c>
      <c r="G384" s="52">
        <v>29</v>
      </c>
      <c r="H384" s="52">
        <v>119</v>
      </c>
      <c r="I384" s="52">
        <v>6</v>
      </c>
      <c r="J384" s="52">
        <v>5</v>
      </c>
      <c r="K384" s="52">
        <v>0</v>
      </c>
      <c r="L384" s="52">
        <v>521</v>
      </c>
    </row>
    <row r="385" spans="1:20" x14ac:dyDescent="0.25">
      <c r="A385" s="47" t="s">
        <v>264</v>
      </c>
      <c r="B385" s="48" t="s">
        <v>42</v>
      </c>
      <c r="C385" s="48" t="s">
        <v>324</v>
      </c>
      <c r="D385" s="48" t="s">
        <v>3</v>
      </c>
      <c r="E385" s="49">
        <v>28</v>
      </c>
      <c r="F385" s="49">
        <v>6</v>
      </c>
      <c r="G385" s="49">
        <v>0</v>
      </c>
      <c r="H385" s="49">
        <v>36</v>
      </c>
      <c r="I385" s="49">
        <v>11</v>
      </c>
      <c r="J385" s="49">
        <v>14</v>
      </c>
      <c r="K385" s="49">
        <v>175</v>
      </c>
      <c r="L385" s="49">
        <v>326</v>
      </c>
    </row>
    <row r="386" spans="1:20" x14ac:dyDescent="0.25">
      <c r="A386" s="47" t="s">
        <v>394</v>
      </c>
      <c r="B386" s="48" t="s">
        <v>42</v>
      </c>
      <c r="C386" s="48" t="s">
        <v>324</v>
      </c>
      <c r="D386" s="48" t="s">
        <v>3</v>
      </c>
      <c r="E386" s="49">
        <v>18</v>
      </c>
      <c r="F386" s="49">
        <v>5</v>
      </c>
      <c r="G386" s="49">
        <v>2</v>
      </c>
      <c r="H386" s="49">
        <v>25</v>
      </c>
      <c r="I386" s="49">
        <v>5</v>
      </c>
      <c r="J386" s="49">
        <v>5</v>
      </c>
      <c r="K386" s="49">
        <v>1049</v>
      </c>
      <c r="L386" s="49">
        <v>208</v>
      </c>
      <c r="M386"/>
      <c r="N386" s="33"/>
      <c r="O386" s="33"/>
      <c r="P386" s="33"/>
      <c r="Q386" s="33"/>
      <c r="R386" s="33"/>
      <c r="S386" s="33"/>
      <c r="T386" s="33"/>
    </row>
    <row r="387" spans="1:20" x14ac:dyDescent="0.25">
      <c r="A387" s="50" t="s">
        <v>415</v>
      </c>
      <c r="B387" s="51" t="s">
        <v>36</v>
      </c>
      <c r="C387" s="51" t="s">
        <v>324</v>
      </c>
      <c r="D387" s="51" t="s">
        <v>3</v>
      </c>
      <c r="E387" s="52">
        <v>16</v>
      </c>
      <c r="F387" s="52">
        <v>4</v>
      </c>
      <c r="G387" s="52">
        <v>4</v>
      </c>
      <c r="H387" s="52">
        <v>3</v>
      </c>
      <c r="I387" s="52">
        <v>3</v>
      </c>
      <c r="J387" s="52">
        <v>0</v>
      </c>
      <c r="K387" s="52">
        <v>18</v>
      </c>
      <c r="L387" s="52">
        <v>194</v>
      </c>
    </row>
    <row r="388" spans="1:20" x14ac:dyDescent="0.25">
      <c r="A388" s="47" t="s">
        <v>366</v>
      </c>
      <c r="B388" s="48" t="s">
        <v>31</v>
      </c>
      <c r="C388" s="48" t="s">
        <v>324</v>
      </c>
      <c r="D388" s="48" t="s">
        <v>3</v>
      </c>
      <c r="E388" s="49">
        <v>17</v>
      </c>
      <c r="F388" s="49">
        <v>4</v>
      </c>
      <c r="G388" s="49">
        <v>11</v>
      </c>
      <c r="H388" s="49">
        <v>32</v>
      </c>
      <c r="I388" s="49">
        <v>7</v>
      </c>
      <c r="J388" s="49">
        <v>2</v>
      </c>
      <c r="K388" s="49">
        <v>1060</v>
      </c>
      <c r="L388" s="49">
        <v>225</v>
      </c>
    </row>
    <row r="389" spans="1:20" hidden="1" x14ac:dyDescent="0.25">
      <c r="A389" s="47" t="s">
        <v>425</v>
      </c>
      <c r="B389" s="48" t="s">
        <v>42</v>
      </c>
      <c r="C389" s="48" t="s">
        <v>324</v>
      </c>
      <c r="D389" s="48" t="s">
        <v>3</v>
      </c>
      <c r="E389" s="49">
        <v>8</v>
      </c>
      <c r="F389" s="49">
        <v>3</v>
      </c>
      <c r="G389" s="49">
        <v>0</v>
      </c>
      <c r="H389" s="49">
        <v>9</v>
      </c>
      <c r="I389" s="49">
        <v>4</v>
      </c>
      <c r="J389" s="49">
        <v>0</v>
      </c>
      <c r="K389" s="49">
        <v>8</v>
      </c>
      <c r="L389" s="49">
        <v>112</v>
      </c>
    </row>
    <row r="390" spans="1:20" hidden="1" x14ac:dyDescent="0.25">
      <c r="A390" s="47" t="s">
        <v>398</v>
      </c>
      <c r="B390" s="48" t="s">
        <v>31</v>
      </c>
      <c r="C390" s="48" t="s">
        <v>324</v>
      </c>
      <c r="D390" s="48" t="s">
        <v>3</v>
      </c>
      <c r="E390" s="49">
        <v>9</v>
      </c>
      <c r="F390" s="49">
        <v>3</v>
      </c>
      <c r="G390" s="49">
        <v>2</v>
      </c>
      <c r="H390" s="49">
        <v>5</v>
      </c>
      <c r="I390" s="49">
        <v>6</v>
      </c>
      <c r="J390" s="49">
        <v>5</v>
      </c>
      <c r="K390" s="49">
        <v>0</v>
      </c>
      <c r="L390" s="49">
        <v>116</v>
      </c>
      <c r="M390"/>
      <c r="N390" s="33"/>
      <c r="O390" s="33"/>
      <c r="P390" s="33"/>
      <c r="Q390" s="33"/>
      <c r="R390" s="33"/>
      <c r="S390" s="33"/>
      <c r="T390" s="33"/>
    </row>
    <row r="391" spans="1:20" hidden="1" x14ac:dyDescent="0.25">
      <c r="A391" s="50" t="s">
        <v>375</v>
      </c>
      <c r="B391" s="51" t="s">
        <v>33</v>
      </c>
      <c r="C391" s="51" t="s">
        <v>324</v>
      </c>
      <c r="D391" s="51" t="s">
        <v>3</v>
      </c>
      <c r="E391" s="52">
        <v>9</v>
      </c>
      <c r="F391" s="52">
        <v>3</v>
      </c>
      <c r="G391" s="52">
        <v>2</v>
      </c>
      <c r="H391" s="52">
        <v>6</v>
      </c>
      <c r="I391" s="52">
        <v>3</v>
      </c>
      <c r="J391" s="52">
        <v>5</v>
      </c>
      <c r="K391" s="52">
        <v>23</v>
      </c>
      <c r="L391" s="52">
        <v>136</v>
      </c>
    </row>
    <row r="392" spans="1:20" hidden="1" x14ac:dyDescent="0.25">
      <c r="A392" s="47" t="s">
        <v>385</v>
      </c>
      <c r="B392" s="48" t="s">
        <v>33</v>
      </c>
      <c r="C392" s="48" t="s">
        <v>324</v>
      </c>
      <c r="D392" s="48" t="s">
        <v>3</v>
      </c>
      <c r="E392" s="49">
        <v>7</v>
      </c>
      <c r="F392" s="49">
        <v>1</v>
      </c>
      <c r="G392" s="49">
        <v>0</v>
      </c>
      <c r="H392" s="49">
        <v>3</v>
      </c>
      <c r="I392" s="49">
        <v>4</v>
      </c>
      <c r="J392" s="49">
        <v>2</v>
      </c>
      <c r="K392" s="49">
        <v>23</v>
      </c>
      <c r="L392" s="49">
        <v>78</v>
      </c>
      <c r="M392"/>
      <c r="N392" s="33"/>
      <c r="O392" s="33"/>
      <c r="P392" s="33"/>
      <c r="Q392" s="33"/>
      <c r="R392" s="33"/>
      <c r="S392" s="33"/>
      <c r="T392" s="33"/>
    </row>
    <row r="393" spans="1:20" hidden="1" x14ac:dyDescent="0.25">
      <c r="A393" s="47" t="s">
        <v>427</v>
      </c>
      <c r="B393" s="48" t="s">
        <v>38</v>
      </c>
      <c r="C393" s="48" t="s">
        <v>324</v>
      </c>
      <c r="D393" s="48" t="s">
        <v>3</v>
      </c>
      <c r="E393" s="49">
        <v>1</v>
      </c>
      <c r="F393" s="49">
        <v>0</v>
      </c>
      <c r="G393" s="49">
        <v>2</v>
      </c>
      <c r="H393" s="49">
        <v>0</v>
      </c>
      <c r="I393" s="49">
        <v>0</v>
      </c>
      <c r="J393" s="49">
        <v>1</v>
      </c>
      <c r="K393" s="49">
        <v>0</v>
      </c>
      <c r="L393" s="49">
        <v>14</v>
      </c>
    </row>
    <row r="394" spans="1:20" hidden="1" x14ac:dyDescent="0.25">
      <c r="A394" s="50" t="s">
        <v>421</v>
      </c>
      <c r="B394" s="51" t="s">
        <v>31</v>
      </c>
      <c r="C394" s="51" t="s">
        <v>324</v>
      </c>
      <c r="D394" s="51" t="s">
        <v>3</v>
      </c>
      <c r="E394" s="52">
        <v>5</v>
      </c>
      <c r="F394" s="52">
        <v>0</v>
      </c>
      <c r="G394" s="52">
        <v>2</v>
      </c>
      <c r="H394" s="52">
        <v>7</v>
      </c>
      <c r="I394" s="52">
        <v>2</v>
      </c>
      <c r="J394" s="52">
        <v>0</v>
      </c>
      <c r="K394" s="52">
        <v>0</v>
      </c>
      <c r="L394" s="52">
        <v>48</v>
      </c>
    </row>
    <row r="395" spans="1:20" hidden="1" x14ac:dyDescent="0.25">
      <c r="A395" s="47" t="s">
        <v>397</v>
      </c>
      <c r="B395" s="48" t="s">
        <v>36</v>
      </c>
      <c r="C395" s="48" t="s">
        <v>324</v>
      </c>
      <c r="D395" s="48" t="s">
        <v>3</v>
      </c>
      <c r="E395" s="49">
        <v>8</v>
      </c>
      <c r="F395" s="49">
        <v>0</v>
      </c>
      <c r="G395" s="49">
        <v>10</v>
      </c>
      <c r="H395" s="49">
        <v>23</v>
      </c>
      <c r="I395" s="49">
        <v>8</v>
      </c>
      <c r="J395" s="49">
        <v>1</v>
      </c>
      <c r="K395" s="49">
        <v>0</v>
      </c>
      <c r="L395" s="49">
        <v>64</v>
      </c>
    </row>
    <row r="396" spans="1:20" hidden="1" x14ac:dyDescent="0.25">
      <c r="A396" s="34"/>
      <c r="B396" s="34"/>
      <c r="C396" s="34"/>
      <c r="D396" s="34"/>
      <c r="E396"/>
      <c r="F396"/>
      <c r="G396"/>
      <c r="H396"/>
      <c r="I396"/>
      <c r="J396"/>
      <c r="K396"/>
      <c r="L396"/>
    </row>
    <row r="397" spans="1:20" hidden="1" x14ac:dyDescent="0.25">
      <c r="A397" s="34"/>
      <c r="B397" s="34"/>
      <c r="C397" s="34"/>
      <c r="D397" s="34"/>
      <c r="E397"/>
      <c r="F397"/>
      <c r="G397"/>
      <c r="H397"/>
      <c r="I397"/>
      <c r="J397"/>
      <c r="K397"/>
      <c r="L397"/>
    </row>
    <row r="398" spans="1:20" hidden="1" x14ac:dyDescent="0.25">
      <c r="A398" s="34"/>
      <c r="B398" s="34"/>
      <c r="C398" s="34"/>
      <c r="D398" s="34"/>
      <c r="E398"/>
      <c r="F398"/>
      <c r="G398"/>
      <c r="H398"/>
      <c r="I398"/>
      <c r="J398"/>
      <c r="K398"/>
      <c r="L398"/>
    </row>
    <row r="399" spans="1:20" hidden="1" x14ac:dyDescent="0.25">
      <c r="A399" s="34"/>
      <c r="B399" s="34"/>
      <c r="C399" s="34"/>
      <c r="D399" s="34"/>
      <c r="E399"/>
      <c r="F399"/>
      <c r="G399"/>
      <c r="H399"/>
      <c r="I399"/>
      <c r="J399"/>
      <c r="K399"/>
      <c r="L399"/>
    </row>
    <row r="400" spans="1:20" hidden="1" x14ac:dyDescent="0.25">
      <c r="A400" s="34"/>
      <c r="B400" s="34"/>
      <c r="C400" s="34"/>
      <c r="D400" s="34"/>
      <c r="E400"/>
      <c r="F400"/>
      <c r="G400"/>
      <c r="H400"/>
      <c r="I400"/>
      <c r="J400"/>
      <c r="K400"/>
      <c r="L400"/>
    </row>
    <row r="401" spans="1:20" hidden="1" x14ac:dyDescent="0.25">
      <c r="A401" s="34"/>
      <c r="B401" s="34"/>
      <c r="C401" s="34"/>
      <c r="D401" s="34"/>
      <c r="E401"/>
      <c r="F401"/>
      <c r="G401"/>
      <c r="H401"/>
      <c r="I401"/>
      <c r="J401"/>
      <c r="K401"/>
      <c r="L401"/>
    </row>
    <row r="402" spans="1:20" hidden="1" x14ac:dyDescent="0.25">
      <c r="A402" s="34"/>
      <c r="B402" s="34"/>
      <c r="C402" s="34"/>
      <c r="D402" s="34"/>
      <c r="E402"/>
      <c r="F402"/>
      <c r="G402"/>
      <c r="H402"/>
      <c r="I402"/>
      <c r="J402"/>
      <c r="K402"/>
      <c r="L402"/>
    </row>
    <row r="403" spans="1:20" hidden="1" x14ac:dyDescent="0.25">
      <c r="A403" s="34"/>
      <c r="B403" s="34"/>
      <c r="C403" s="34"/>
      <c r="D403" s="34"/>
      <c r="E403"/>
      <c r="F403"/>
      <c r="G403"/>
      <c r="H403"/>
      <c r="I403"/>
      <c r="J403"/>
      <c r="K403"/>
      <c r="L403"/>
    </row>
    <row r="404" spans="1:20" hidden="1" x14ac:dyDescent="0.25">
      <c r="A404" s="34"/>
      <c r="B404" s="34"/>
      <c r="C404" s="34"/>
      <c r="D404" s="34"/>
      <c r="E404"/>
      <c r="F404"/>
      <c r="G404"/>
      <c r="H404"/>
      <c r="I404"/>
      <c r="J404"/>
      <c r="K404"/>
      <c r="L404"/>
    </row>
    <row r="405" spans="1:20" hidden="1" x14ac:dyDescent="0.25">
      <c r="A405" s="34"/>
      <c r="B405" s="34"/>
      <c r="C405" s="34"/>
      <c r="D405" s="34"/>
      <c r="E405"/>
      <c r="F405"/>
      <c r="G405"/>
      <c r="H405"/>
      <c r="I405"/>
      <c r="J405"/>
      <c r="K405"/>
      <c r="L405"/>
    </row>
    <row r="406" spans="1:20" hidden="1" x14ac:dyDescent="0.25">
      <c r="A406" s="34"/>
      <c r="B406" s="34"/>
      <c r="C406" s="34"/>
      <c r="D406" s="34"/>
      <c r="E406"/>
      <c r="F406"/>
      <c r="G406"/>
      <c r="H406"/>
      <c r="I406"/>
      <c r="J406"/>
      <c r="K406"/>
      <c r="L406"/>
    </row>
    <row r="407" spans="1:20" hidden="1" x14ac:dyDescent="0.25">
      <c r="A407" s="34"/>
      <c r="B407" s="34"/>
      <c r="C407" s="34"/>
      <c r="D407" s="34"/>
      <c r="E407"/>
      <c r="F407"/>
      <c r="G407"/>
      <c r="H407"/>
      <c r="I407"/>
      <c r="J407"/>
      <c r="K407"/>
      <c r="L407"/>
      <c r="M407"/>
      <c r="N407" s="33"/>
      <c r="O407" s="33"/>
      <c r="P407" s="33"/>
      <c r="Q407" s="33"/>
      <c r="R407" s="33"/>
      <c r="S407" s="33"/>
      <c r="T407" s="33"/>
    </row>
    <row r="408" spans="1:20" hidden="1" x14ac:dyDescent="0.25">
      <c r="A408" s="34"/>
      <c r="B408" s="34"/>
      <c r="C408" s="34"/>
      <c r="D408" s="34"/>
      <c r="E408"/>
      <c r="F408"/>
      <c r="G408"/>
      <c r="H408"/>
      <c r="I408"/>
      <c r="J408"/>
      <c r="K408"/>
      <c r="L408"/>
    </row>
    <row r="409" spans="1:20" hidden="1" x14ac:dyDescent="0.25">
      <c r="A409" s="34"/>
      <c r="B409" s="34"/>
      <c r="C409" s="34"/>
      <c r="D409" s="34"/>
      <c r="E409"/>
      <c r="F409"/>
      <c r="G409"/>
      <c r="H409"/>
      <c r="I409"/>
      <c r="J409"/>
      <c r="K409"/>
      <c r="L409"/>
      <c r="M409"/>
      <c r="N409" s="33"/>
      <c r="O409" s="33"/>
      <c r="P409" s="33"/>
      <c r="Q409" s="33"/>
      <c r="R409" s="33"/>
      <c r="S409" s="33"/>
      <c r="T409" s="33"/>
    </row>
    <row r="410" spans="1:20" hidden="1" x14ac:dyDescent="0.25">
      <c r="A410" s="34"/>
      <c r="B410" s="34"/>
      <c r="C410" s="34"/>
      <c r="D410" s="34"/>
      <c r="E410"/>
      <c r="F410"/>
      <c r="G410"/>
      <c r="H410"/>
      <c r="I410"/>
      <c r="J410"/>
      <c r="K410"/>
      <c r="L410"/>
      <c r="M410"/>
      <c r="N410" s="33"/>
      <c r="O410" s="33"/>
      <c r="P410" s="33"/>
      <c r="Q410" s="33"/>
      <c r="R410" s="33"/>
      <c r="S410" s="33"/>
      <c r="T410" s="33"/>
    </row>
    <row r="411" spans="1:20" hidden="1" x14ac:dyDescent="0.25">
      <c r="A411" s="34"/>
      <c r="B411" s="34"/>
      <c r="C411" s="34"/>
      <c r="D411" s="34"/>
      <c r="E411"/>
      <c r="F411"/>
      <c r="G411"/>
      <c r="H411"/>
      <c r="I411"/>
      <c r="J411"/>
      <c r="K411"/>
      <c r="L411"/>
      <c r="M411"/>
      <c r="N411" s="33"/>
      <c r="O411" s="33"/>
      <c r="P411" s="33"/>
      <c r="Q411" s="33"/>
      <c r="R411" s="33"/>
      <c r="S411" s="33"/>
      <c r="T411" s="33"/>
    </row>
    <row r="412" spans="1:20" hidden="1" x14ac:dyDescent="0.25">
      <c r="A412" s="34"/>
      <c r="B412" s="34"/>
      <c r="C412" s="34"/>
      <c r="D412" s="34"/>
      <c r="E412"/>
      <c r="F412"/>
      <c r="G412"/>
      <c r="H412"/>
      <c r="I412"/>
      <c r="J412"/>
      <c r="K412"/>
      <c r="L412"/>
      <c r="M412"/>
      <c r="N412" s="33"/>
      <c r="O412" s="33"/>
      <c r="P412" s="33"/>
      <c r="Q412" s="33"/>
      <c r="R412" s="33"/>
      <c r="S412" s="33"/>
      <c r="T412" s="33"/>
    </row>
    <row r="413" spans="1:20" hidden="1" x14ac:dyDescent="0.25">
      <c r="A413" s="34"/>
      <c r="B413" s="34"/>
      <c r="C413" s="34"/>
      <c r="D413" s="34"/>
      <c r="E413"/>
      <c r="F413"/>
      <c r="G413"/>
      <c r="H413"/>
      <c r="I413"/>
      <c r="J413"/>
      <c r="K413"/>
      <c r="L413"/>
    </row>
    <row r="414" spans="1:20" hidden="1" x14ac:dyDescent="0.25">
      <c r="A414" s="34"/>
      <c r="B414" s="34"/>
      <c r="C414" s="34"/>
      <c r="D414" s="34"/>
      <c r="E414"/>
      <c r="F414"/>
      <c r="G414"/>
      <c r="H414"/>
      <c r="I414"/>
      <c r="J414"/>
      <c r="K414"/>
      <c r="L414"/>
      <c r="M414"/>
      <c r="N414" s="33"/>
      <c r="O414" s="33"/>
      <c r="P414" s="33"/>
      <c r="Q414" s="33"/>
      <c r="R414" s="33"/>
      <c r="S414" s="33"/>
      <c r="T414" s="33"/>
    </row>
    <row r="415" spans="1:20" hidden="1" x14ac:dyDescent="0.25">
      <c r="A415" s="34"/>
      <c r="B415" s="34"/>
      <c r="C415" s="34"/>
      <c r="D415" s="34"/>
      <c r="E415"/>
      <c r="F415"/>
      <c r="G415"/>
      <c r="H415"/>
      <c r="I415"/>
      <c r="J415"/>
      <c r="K415"/>
      <c r="L415"/>
      <c r="M415"/>
      <c r="N415" s="33"/>
      <c r="O415" s="33"/>
      <c r="P415" s="33"/>
      <c r="Q415" s="33"/>
      <c r="R415" s="33"/>
      <c r="S415" s="33"/>
      <c r="T415" s="33"/>
    </row>
    <row r="416" spans="1:20" hidden="1" x14ac:dyDescent="0.25">
      <c r="A416" s="34"/>
      <c r="B416" s="34"/>
      <c r="C416" s="34"/>
      <c r="D416" s="34"/>
      <c r="E416"/>
      <c r="F416"/>
      <c r="G416"/>
      <c r="H416"/>
      <c r="I416"/>
      <c r="J416"/>
      <c r="K416"/>
      <c r="L416"/>
      <c r="M416"/>
      <c r="N416" s="33"/>
      <c r="O416" s="33"/>
      <c r="P416" s="33"/>
      <c r="Q416" s="33"/>
      <c r="R416" s="33"/>
      <c r="S416" s="33"/>
      <c r="T416" s="33"/>
    </row>
    <row r="417" spans="1:20" hidden="1" x14ac:dyDescent="0.25">
      <c r="A417" s="34"/>
      <c r="B417" s="34"/>
      <c r="C417" s="34"/>
      <c r="D417" s="34"/>
      <c r="E417"/>
      <c r="F417"/>
      <c r="G417"/>
      <c r="H417"/>
      <c r="I417"/>
      <c r="J417"/>
      <c r="K417"/>
      <c r="L417"/>
    </row>
    <row r="418" spans="1:20" hidden="1" x14ac:dyDescent="0.25">
      <c r="A418" s="34"/>
      <c r="B418" s="34"/>
      <c r="C418" s="34"/>
      <c r="D418" s="34"/>
      <c r="E418"/>
      <c r="F418"/>
      <c r="G418"/>
      <c r="H418"/>
      <c r="I418"/>
      <c r="J418"/>
      <c r="K418"/>
      <c r="L418"/>
      <c r="M418"/>
      <c r="N418" s="33"/>
      <c r="O418" s="33"/>
      <c r="P418" s="33"/>
      <c r="Q418" s="33"/>
      <c r="R418" s="33"/>
      <c r="S418" s="33"/>
      <c r="T418" s="33"/>
    </row>
    <row r="419" spans="1:20" hidden="1" x14ac:dyDescent="0.25">
      <c r="A419" s="34"/>
      <c r="B419" s="34"/>
      <c r="C419" s="34"/>
      <c r="D419" s="34"/>
      <c r="E419"/>
      <c r="F419"/>
      <c r="G419"/>
      <c r="H419"/>
      <c r="I419"/>
      <c r="J419"/>
      <c r="K419"/>
      <c r="L419"/>
    </row>
    <row r="420" spans="1:20" hidden="1" x14ac:dyDescent="0.25">
      <c r="A420" s="34"/>
      <c r="B420" s="34"/>
      <c r="C420" s="34"/>
      <c r="D420" s="34"/>
      <c r="E420"/>
      <c r="F420"/>
      <c r="G420"/>
      <c r="H420"/>
      <c r="I420"/>
      <c r="J420"/>
      <c r="K420"/>
      <c r="L420"/>
    </row>
    <row r="421" spans="1:20" hidden="1" x14ac:dyDescent="0.25">
      <c r="A421" s="34"/>
      <c r="B421" s="34"/>
      <c r="C421" s="34"/>
      <c r="D421" s="34"/>
      <c r="E421"/>
      <c r="F421"/>
      <c r="G421"/>
      <c r="H421"/>
      <c r="I421"/>
      <c r="J421"/>
      <c r="K421"/>
      <c r="L421"/>
    </row>
    <row r="422" spans="1:20" hidden="1" x14ac:dyDescent="0.25">
      <c r="A422" s="34"/>
      <c r="B422" s="34"/>
      <c r="C422" s="34"/>
      <c r="D422" s="34"/>
      <c r="E422"/>
      <c r="F422"/>
      <c r="G422"/>
      <c r="H422"/>
      <c r="I422"/>
      <c r="J422"/>
      <c r="K422"/>
      <c r="L422"/>
      <c r="M422"/>
      <c r="N422" s="33"/>
      <c r="O422" s="33"/>
      <c r="P422" s="33"/>
      <c r="Q422" s="33"/>
      <c r="R422" s="33"/>
      <c r="S422" s="33"/>
      <c r="T422" s="33"/>
    </row>
    <row r="423" spans="1:20" hidden="1" x14ac:dyDescent="0.25">
      <c r="A423" s="34"/>
      <c r="B423" s="34"/>
      <c r="C423" s="34"/>
      <c r="D423" s="34"/>
      <c r="E423"/>
      <c r="F423"/>
      <c r="G423"/>
      <c r="H423"/>
      <c r="I423"/>
      <c r="J423"/>
      <c r="K423"/>
      <c r="L423"/>
      <c r="M423"/>
      <c r="N423" s="33"/>
      <c r="O423" s="33"/>
      <c r="P423" s="33"/>
      <c r="Q423" s="33"/>
      <c r="R423" s="33"/>
      <c r="S423" s="33"/>
      <c r="T423" s="33"/>
    </row>
    <row r="424" spans="1:20" hidden="1" x14ac:dyDescent="0.25">
      <c r="A424" s="34"/>
      <c r="B424" s="34"/>
      <c r="C424" s="34"/>
      <c r="D424" s="34"/>
      <c r="E424"/>
      <c r="F424"/>
      <c r="G424"/>
      <c r="H424"/>
      <c r="I424"/>
      <c r="J424"/>
      <c r="K424"/>
      <c r="L424"/>
      <c r="M424"/>
      <c r="N424" s="33"/>
      <c r="O424" s="33"/>
      <c r="P424" s="33"/>
      <c r="Q424" s="33"/>
      <c r="R424" s="33"/>
      <c r="S424" s="33"/>
      <c r="T424" s="33"/>
    </row>
    <row r="425" spans="1:20" hidden="1" x14ac:dyDescent="0.25">
      <c r="A425" s="34"/>
      <c r="B425" s="34"/>
      <c r="C425" s="34"/>
      <c r="D425" s="34"/>
      <c r="E425"/>
      <c r="F425"/>
      <c r="G425"/>
      <c r="H425"/>
      <c r="I425"/>
      <c r="J425"/>
      <c r="K425"/>
      <c r="L425"/>
    </row>
    <row r="426" spans="1:20" hidden="1" x14ac:dyDescent="0.25">
      <c r="A426" s="34"/>
      <c r="B426" s="34"/>
      <c r="C426" s="34"/>
      <c r="D426" s="34"/>
      <c r="E426"/>
      <c r="F426"/>
      <c r="G426"/>
      <c r="H426"/>
      <c r="I426"/>
      <c r="J426"/>
      <c r="K426"/>
      <c r="L426"/>
      <c r="M426"/>
      <c r="N426" s="33"/>
      <c r="O426" s="33"/>
      <c r="P426" s="33"/>
      <c r="Q426" s="33"/>
      <c r="R426" s="33"/>
      <c r="S426" s="33"/>
      <c r="T426" s="33"/>
    </row>
    <row r="427" spans="1:20" hidden="1" x14ac:dyDescent="0.25">
      <c r="A427" s="34"/>
      <c r="B427" s="34"/>
      <c r="C427" s="34"/>
      <c r="D427" s="34"/>
      <c r="E427"/>
      <c r="F427"/>
      <c r="G427"/>
      <c r="H427"/>
      <c r="I427"/>
      <c r="J427"/>
      <c r="K427"/>
      <c r="L427"/>
    </row>
    <row r="428" spans="1:20" hidden="1" x14ac:dyDescent="0.25">
      <c r="A428" s="34"/>
      <c r="B428" s="34"/>
      <c r="C428" s="34"/>
      <c r="D428" s="34"/>
      <c r="E428"/>
      <c r="F428"/>
      <c r="G428"/>
      <c r="H428"/>
      <c r="I428"/>
      <c r="J428"/>
      <c r="K428"/>
      <c r="L428"/>
    </row>
    <row r="429" spans="1:20" hidden="1" x14ac:dyDescent="0.25">
      <c r="A429" s="34"/>
      <c r="B429" s="34"/>
      <c r="C429" s="34"/>
      <c r="D429" s="34"/>
      <c r="E429"/>
      <c r="F429"/>
      <c r="G429"/>
      <c r="H429"/>
      <c r="I429"/>
      <c r="J429"/>
      <c r="K429"/>
      <c r="L429"/>
    </row>
    <row r="430" spans="1:20" hidden="1" x14ac:dyDescent="0.25">
      <c r="A430" s="34"/>
      <c r="B430" s="34"/>
      <c r="C430" s="34"/>
      <c r="D430" s="34"/>
      <c r="E430"/>
      <c r="F430"/>
      <c r="G430"/>
      <c r="H430"/>
      <c r="I430"/>
      <c r="J430"/>
      <c r="K430"/>
      <c r="L430"/>
    </row>
    <row r="431" spans="1:20" hidden="1" x14ac:dyDescent="0.25">
      <c r="A431" s="34"/>
      <c r="B431" s="34"/>
      <c r="C431" s="34"/>
      <c r="D431" s="34"/>
      <c r="E431"/>
      <c r="F431"/>
      <c r="G431"/>
      <c r="H431"/>
      <c r="I431"/>
      <c r="J431"/>
      <c r="K431"/>
      <c r="L431"/>
    </row>
    <row r="432" spans="1:20" hidden="1" x14ac:dyDescent="0.25">
      <c r="A432" s="34"/>
      <c r="B432" s="34"/>
      <c r="C432" s="34"/>
      <c r="D432" s="34"/>
      <c r="E432"/>
      <c r="F432"/>
      <c r="G432"/>
      <c r="H432"/>
      <c r="I432"/>
      <c r="J432"/>
      <c r="K432"/>
      <c r="L432"/>
      <c r="M432"/>
      <c r="N432" s="33"/>
      <c r="O432" s="33"/>
      <c r="P432" s="33"/>
      <c r="Q432" s="33"/>
      <c r="R432" s="33"/>
      <c r="S432" s="33"/>
      <c r="T432" s="33"/>
    </row>
    <row r="433" spans="1:20" hidden="1" x14ac:dyDescent="0.25">
      <c r="A433" s="34"/>
      <c r="B433" s="34"/>
      <c r="C433" s="34"/>
      <c r="D433" s="34"/>
      <c r="E433"/>
      <c r="F433"/>
      <c r="G433"/>
      <c r="H433"/>
      <c r="I433"/>
      <c r="J433"/>
      <c r="K433"/>
      <c r="L433"/>
    </row>
    <row r="434" spans="1:20" hidden="1" x14ac:dyDescent="0.25">
      <c r="A434" s="34"/>
      <c r="B434" s="34"/>
      <c r="C434" s="34"/>
      <c r="D434" s="34"/>
      <c r="E434"/>
      <c r="F434"/>
      <c r="G434"/>
      <c r="H434"/>
      <c r="I434"/>
      <c r="J434"/>
      <c r="K434"/>
      <c r="L434"/>
    </row>
    <row r="435" spans="1:20" hidden="1" x14ac:dyDescent="0.25">
      <c r="A435" s="34"/>
      <c r="B435" s="34"/>
      <c r="C435" s="34"/>
      <c r="D435" s="34"/>
      <c r="E435"/>
      <c r="F435"/>
      <c r="G435"/>
      <c r="H435"/>
      <c r="I435"/>
      <c r="J435"/>
      <c r="K435"/>
      <c r="L435"/>
    </row>
    <row r="436" spans="1:20" hidden="1" x14ac:dyDescent="0.25">
      <c r="A436" s="34"/>
      <c r="B436" s="34"/>
      <c r="C436" s="34"/>
      <c r="D436" s="34"/>
      <c r="E436"/>
      <c r="F436"/>
      <c r="G436"/>
      <c r="H436"/>
      <c r="I436"/>
      <c r="J436"/>
      <c r="K436"/>
      <c r="L436"/>
    </row>
    <row r="437" spans="1:20" hidden="1" x14ac:dyDescent="0.25">
      <c r="A437" s="34"/>
      <c r="B437" s="34"/>
      <c r="C437" s="34"/>
      <c r="D437" s="34"/>
      <c r="E437"/>
      <c r="F437"/>
      <c r="G437"/>
      <c r="H437"/>
      <c r="I437"/>
      <c r="J437"/>
      <c r="K437"/>
      <c r="L437"/>
    </row>
    <row r="438" spans="1:20" hidden="1" x14ac:dyDescent="0.25">
      <c r="A438" s="34"/>
      <c r="B438" s="34"/>
      <c r="C438" s="34"/>
      <c r="D438" s="34"/>
      <c r="E438"/>
      <c r="F438"/>
      <c r="G438"/>
      <c r="H438"/>
      <c r="I438"/>
      <c r="J438"/>
      <c r="K438"/>
      <c r="L438"/>
    </row>
    <row r="439" spans="1:20" hidden="1" x14ac:dyDescent="0.25">
      <c r="A439" s="34"/>
      <c r="B439" s="34"/>
      <c r="C439" s="34"/>
      <c r="D439" s="34"/>
      <c r="E439"/>
      <c r="F439"/>
      <c r="G439"/>
      <c r="H439"/>
      <c r="I439"/>
      <c r="J439"/>
      <c r="K439"/>
      <c r="L439"/>
    </row>
    <row r="440" spans="1:20" hidden="1" x14ac:dyDescent="0.25">
      <c r="A440" s="34"/>
      <c r="B440" s="34"/>
      <c r="C440" s="34"/>
      <c r="D440" s="34"/>
      <c r="E440"/>
      <c r="F440"/>
      <c r="G440"/>
      <c r="H440"/>
      <c r="I440"/>
      <c r="J440"/>
      <c r="K440"/>
      <c r="L440"/>
    </row>
    <row r="441" spans="1:20" hidden="1" x14ac:dyDescent="0.25">
      <c r="A441" s="34"/>
      <c r="B441" s="34"/>
      <c r="C441" s="34"/>
      <c r="D441" s="34"/>
      <c r="E441"/>
      <c r="F441"/>
      <c r="G441"/>
      <c r="H441"/>
      <c r="I441"/>
      <c r="J441"/>
      <c r="K441"/>
      <c r="L441"/>
    </row>
    <row r="442" spans="1:20" hidden="1" x14ac:dyDescent="0.25">
      <c r="A442" s="34"/>
      <c r="B442" s="34"/>
      <c r="C442" s="34"/>
      <c r="D442" s="34"/>
      <c r="E442"/>
      <c r="F442"/>
      <c r="G442"/>
      <c r="H442"/>
      <c r="I442"/>
      <c r="J442"/>
      <c r="K442"/>
      <c r="L442"/>
      <c r="M442"/>
      <c r="N442" s="33"/>
      <c r="O442" s="33"/>
      <c r="P442" s="33"/>
      <c r="Q442" s="33"/>
      <c r="R442" s="33"/>
      <c r="S442" s="33"/>
      <c r="T442" s="33"/>
    </row>
    <row r="443" spans="1:20" hidden="1" x14ac:dyDescent="0.25">
      <c r="A443" s="34"/>
      <c r="B443" s="34"/>
      <c r="C443" s="34"/>
      <c r="D443" s="34"/>
      <c r="E443"/>
      <c r="F443"/>
      <c r="G443"/>
      <c r="H443"/>
      <c r="I443"/>
      <c r="J443"/>
      <c r="K443"/>
      <c r="L443"/>
      <c r="M443"/>
      <c r="N443" s="33"/>
      <c r="O443" s="33"/>
      <c r="P443" s="33"/>
      <c r="Q443" s="33"/>
      <c r="R443" s="33"/>
      <c r="S443" s="33"/>
      <c r="T443" s="33"/>
    </row>
    <row r="444" spans="1:20" hidden="1" x14ac:dyDescent="0.25">
      <c r="A444" s="34"/>
      <c r="B444" s="34"/>
      <c r="C444" s="34"/>
      <c r="D444" s="34"/>
      <c r="E444"/>
      <c r="F444"/>
      <c r="G444"/>
      <c r="H444"/>
      <c r="I444"/>
      <c r="J444"/>
      <c r="K444"/>
      <c r="L444"/>
      <c r="M444"/>
      <c r="N444" s="33"/>
      <c r="O444" s="33"/>
      <c r="P444" s="33"/>
      <c r="Q444" s="33"/>
      <c r="R444" s="33"/>
      <c r="S444" s="33"/>
      <c r="T444" s="33"/>
    </row>
    <row r="445" spans="1:20" hidden="1" x14ac:dyDescent="0.25">
      <c r="A445" s="34"/>
      <c r="B445" s="34"/>
      <c r="C445" s="34"/>
      <c r="D445" s="34"/>
      <c r="E445"/>
      <c r="F445"/>
      <c r="G445"/>
      <c r="H445"/>
      <c r="I445"/>
      <c r="J445"/>
      <c r="K445"/>
      <c r="L445"/>
      <c r="M445"/>
      <c r="N445" s="33"/>
      <c r="O445" s="33"/>
      <c r="P445" s="33"/>
      <c r="Q445" s="33"/>
      <c r="R445" s="33"/>
      <c r="S445" s="33"/>
      <c r="T445" s="33"/>
    </row>
    <row r="446" spans="1:20" hidden="1" x14ac:dyDescent="0.25">
      <c r="A446" s="34"/>
      <c r="B446" s="34"/>
      <c r="C446" s="34"/>
      <c r="D446" s="34"/>
      <c r="E446"/>
      <c r="F446"/>
      <c r="G446"/>
      <c r="H446"/>
      <c r="I446"/>
      <c r="J446"/>
      <c r="K446"/>
      <c r="L446"/>
      <c r="M446"/>
      <c r="N446" s="33"/>
      <c r="O446" s="33"/>
      <c r="P446" s="33"/>
      <c r="Q446" s="33"/>
      <c r="R446" s="33"/>
      <c r="S446" s="33"/>
      <c r="T446" s="33"/>
    </row>
    <row r="447" spans="1:20" hidden="1" x14ac:dyDescent="0.25">
      <c r="A447" s="34"/>
      <c r="B447" s="34"/>
      <c r="C447" s="34"/>
      <c r="D447" s="34"/>
      <c r="E447"/>
      <c r="F447"/>
      <c r="G447"/>
      <c r="H447"/>
      <c r="I447"/>
      <c r="J447"/>
      <c r="K447"/>
      <c r="L447"/>
      <c r="M447"/>
      <c r="N447" s="33"/>
      <c r="O447" s="33"/>
      <c r="P447" s="33"/>
      <c r="Q447" s="33"/>
      <c r="R447" s="33"/>
      <c r="S447" s="33"/>
      <c r="T447" s="33"/>
    </row>
    <row r="448" spans="1:20" hidden="1" x14ac:dyDescent="0.25">
      <c r="A448" s="34"/>
      <c r="B448" s="34"/>
      <c r="C448" s="34"/>
      <c r="D448" s="34"/>
      <c r="E448"/>
      <c r="F448"/>
      <c r="G448"/>
      <c r="H448"/>
      <c r="I448"/>
      <c r="J448"/>
      <c r="K448"/>
      <c r="L448"/>
      <c r="M448"/>
      <c r="N448" s="33"/>
      <c r="O448" s="33"/>
      <c r="P448" s="33"/>
      <c r="Q448" s="33"/>
      <c r="R448" s="33"/>
      <c r="S448" s="33"/>
      <c r="T448" s="33"/>
    </row>
    <row r="449" spans="1:20" hidden="1" x14ac:dyDescent="0.25">
      <c r="A449" s="34"/>
      <c r="B449" s="34"/>
      <c r="C449" s="34"/>
      <c r="D449" s="34"/>
      <c r="E449"/>
      <c r="F449"/>
      <c r="G449"/>
      <c r="H449"/>
      <c r="I449"/>
      <c r="J449"/>
      <c r="K449"/>
      <c r="L449"/>
      <c r="M449"/>
      <c r="N449" s="33"/>
      <c r="O449" s="33"/>
      <c r="P449" s="33"/>
      <c r="Q449" s="33"/>
      <c r="R449" s="33"/>
      <c r="S449" s="33"/>
      <c r="T449" s="33"/>
    </row>
    <row r="450" spans="1:20" hidden="1" x14ac:dyDescent="0.25">
      <c r="A450" s="34"/>
      <c r="B450" s="34"/>
      <c r="C450" s="34"/>
      <c r="D450" s="34"/>
      <c r="E450"/>
      <c r="F450"/>
      <c r="G450"/>
      <c r="H450"/>
      <c r="I450"/>
      <c r="J450"/>
      <c r="K450"/>
      <c r="L450"/>
      <c r="M450"/>
      <c r="N450" s="33"/>
      <c r="O450" s="33"/>
      <c r="P450" s="33"/>
      <c r="Q450" s="33"/>
      <c r="R450" s="33"/>
      <c r="S450" s="33"/>
      <c r="T450" s="33"/>
    </row>
    <row r="451" spans="1:20" hidden="1" x14ac:dyDescent="0.25">
      <c r="A451" s="34"/>
      <c r="B451" s="34"/>
      <c r="C451" s="34"/>
      <c r="D451" s="34"/>
      <c r="E451"/>
      <c r="F451"/>
      <c r="G451"/>
      <c r="H451"/>
      <c r="I451"/>
      <c r="J451"/>
      <c r="K451"/>
      <c r="L451"/>
      <c r="M451"/>
      <c r="N451" s="33"/>
      <c r="O451" s="33"/>
      <c r="P451" s="33"/>
      <c r="Q451" s="33"/>
      <c r="R451" s="33"/>
      <c r="S451" s="33"/>
      <c r="T451" s="33"/>
    </row>
    <row r="452" spans="1:20" hidden="1" x14ac:dyDescent="0.25">
      <c r="A452" s="34"/>
      <c r="B452" s="34"/>
      <c r="C452" s="34"/>
      <c r="D452" s="34"/>
      <c r="E452"/>
      <c r="F452"/>
      <c r="G452"/>
      <c r="H452"/>
      <c r="I452"/>
      <c r="J452"/>
      <c r="K452"/>
      <c r="L452"/>
    </row>
    <row r="453" spans="1:20" hidden="1" x14ac:dyDescent="0.25">
      <c r="A453" s="34"/>
      <c r="B453" s="34"/>
      <c r="C453" s="34"/>
      <c r="D453" s="34"/>
      <c r="E453"/>
      <c r="F453"/>
      <c r="G453"/>
      <c r="H453"/>
      <c r="I453"/>
      <c r="J453"/>
      <c r="K453"/>
      <c r="L453"/>
    </row>
    <row r="454" spans="1:20" hidden="1" x14ac:dyDescent="0.25">
      <c r="A454" s="34"/>
      <c r="B454" s="34"/>
      <c r="C454" s="34"/>
      <c r="D454" s="34"/>
      <c r="E454"/>
      <c r="F454"/>
      <c r="G454"/>
      <c r="H454"/>
      <c r="I454"/>
      <c r="J454"/>
      <c r="K454"/>
      <c r="L454"/>
      <c r="M454"/>
      <c r="N454" s="33"/>
      <c r="O454" s="33"/>
      <c r="P454" s="33"/>
      <c r="Q454" s="33"/>
      <c r="R454" s="33"/>
      <c r="S454" s="33"/>
      <c r="T454" s="33"/>
    </row>
    <row r="455" spans="1:20" hidden="1" x14ac:dyDescent="0.25">
      <c r="A455" s="34"/>
      <c r="B455" s="34"/>
      <c r="C455" s="34"/>
      <c r="D455" s="34"/>
      <c r="E455"/>
      <c r="F455"/>
      <c r="G455"/>
      <c r="H455"/>
      <c r="I455"/>
      <c r="J455"/>
      <c r="K455"/>
      <c r="L455"/>
    </row>
    <row r="456" spans="1:20" hidden="1" x14ac:dyDescent="0.25">
      <c r="A456" s="34"/>
      <c r="B456" s="34"/>
      <c r="C456" s="34"/>
      <c r="D456" s="34"/>
      <c r="E456"/>
      <c r="F456"/>
      <c r="G456"/>
      <c r="H456"/>
      <c r="I456"/>
      <c r="J456"/>
      <c r="K456"/>
      <c r="L456"/>
    </row>
    <row r="457" spans="1:20" hidden="1" x14ac:dyDescent="0.25">
      <c r="A457" s="34"/>
      <c r="B457" s="34"/>
      <c r="C457" s="34"/>
      <c r="D457" s="34"/>
      <c r="E457"/>
      <c r="F457"/>
      <c r="G457"/>
      <c r="H457"/>
      <c r="I457"/>
      <c r="J457"/>
      <c r="K457"/>
      <c r="L457"/>
    </row>
    <row r="458" spans="1:20" hidden="1" x14ac:dyDescent="0.25">
      <c r="A458" s="34"/>
      <c r="B458" s="34"/>
      <c r="C458" s="34"/>
      <c r="D458" s="34"/>
      <c r="E458"/>
      <c r="F458"/>
      <c r="G458"/>
      <c r="H458"/>
      <c r="I458"/>
      <c r="J458"/>
      <c r="K458"/>
      <c r="L458"/>
    </row>
    <row r="459" spans="1:20" hidden="1" x14ac:dyDescent="0.25">
      <c r="A459" s="34"/>
      <c r="B459" s="34"/>
      <c r="C459" s="34"/>
      <c r="D459" s="34"/>
      <c r="E459"/>
      <c r="F459"/>
      <c r="G459"/>
      <c r="H459"/>
      <c r="I459"/>
      <c r="J459"/>
      <c r="K459"/>
      <c r="L459"/>
    </row>
    <row r="460" spans="1:20" hidden="1" x14ac:dyDescent="0.25">
      <c r="A460" s="34"/>
      <c r="B460" s="34"/>
      <c r="C460" s="34"/>
      <c r="D460" s="34"/>
      <c r="E460"/>
      <c r="F460"/>
      <c r="G460"/>
      <c r="H460"/>
      <c r="I460"/>
      <c r="J460"/>
      <c r="K460"/>
      <c r="L460"/>
    </row>
    <row r="461" spans="1:20" hidden="1" x14ac:dyDescent="0.25">
      <c r="A461" s="34"/>
      <c r="B461" s="34"/>
      <c r="C461" s="34"/>
      <c r="D461" s="34"/>
      <c r="E461"/>
      <c r="F461"/>
      <c r="G461"/>
      <c r="H461"/>
      <c r="I461"/>
      <c r="J461"/>
      <c r="K461"/>
      <c r="L461"/>
      <c r="M461"/>
      <c r="N461" s="33"/>
      <c r="O461" s="33"/>
      <c r="P461" s="33"/>
      <c r="Q461" s="33"/>
      <c r="R461" s="33"/>
      <c r="S461" s="33"/>
      <c r="T461" s="33"/>
    </row>
    <row r="462" spans="1:20" hidden="1" x14ac:dyDescent="0.25">
      <c r="A462" s="34"/>
      <c r="B462" s="34"/>
      <c r="C462" s="34"/>
      <c r="D462" s="34"/>
      <c r="E462"/>
      <c r="F462"/>
      <c r="G462"/>
      <c r="H462"/>
      <c r="I462"/>
      <c r="J462"/>
      <c r="K462"/>
      <c r="L462"/>
    </row>
    <row r="463" spans="1:20" hidden="1" x14ac:dyDescent="0.25">
      <c r="A463" s="34"/>
      <c r="B463" s="34"/>
      <c r="C463" s="34"/>
      <c r="D463" s="34"/>
      <c r="E463"/>
      <c r="F463"/>
      <c r="G463"/>
      <c r="H463"/>
      <c r="I463"/>
      <c r="J463"/>
      <c r="K463"/>
      <c r="L463"/>
    </row>
    <row r="464" spans="1:20" hidden="1" x14ac:dyDescent="0.25">
      <c r="A464" s="34"/>
      <c r="B464" s="34"/>
      <c r="C464" s="34"/>
      <c r="D464" s="34"/>
      <c r="E464"/>
      <c r="F464"/>
      <c r="G464"/>
      <c r="H464"/>
      <c r="I464"/>
      <c r="J464"/>
      <c r="K464"/>
      <c r="L464"/>
    </row>
    <row r="465" spans="1:20" hidden="1" x14ac:dyDescent="0.25">
      <c r="A465" s="34"/>
      <c r="B465" s="34"/>
      <c r="C465" s="34"/>
      <c r="D465" s="34"/>
      <c r="E465"/>
      <c r="F465"/>
      <c r="G465"/>
      <c r="H465"/>
      <c r="I465"/>
      <c r="J465"/>
      <c r="K465"/>
      <c r="L465"/>
      <c r="M465"/>
      <c r="N465" s="33"/>
      <c r="O465" s="33"/>
      <c r="P465" s="33"/>
      <c r="Q465" s="33"/>
      <c r="R465" s="33"/>
      <c r="S465" s="33"/>
      <c r="T465" s="33"/>
    </row>
    <row r="466" spans="1:20" hidden="1" x14ac:dyDescent="0.25">
      <c r="A466" s="34"/>
      <c r="B466" s="34"/>
      <c r="C466" s="34"/>
      <c r="D466" s="34"/>
      <c r="E466"/>
      <c r="F466"/>
      <c r="G466"/>
      <c r="H466"/>
      <c r="I466"/>
      <c r="J466"/>
      <c r="K466"/>
      <c r="L466"/>
    </row>
    <row r="467" spans="1:20" hidden="1" x14ac:dyDescent="0.25">
      <c r="A467" s="34"/>
      <c r="B467" s="34"/>
      <c r="C467" s="34"/>
      <c r="D467" s="34"/>
      <c r="E467"/>
      <c r="F467"/>
      <c r="G467"/>
      <c r="H467"/>
      <c r="I467"/>
      <c r="J467"/>
      <c r="K467"/>
      <c r="L467"/>
      <c r="M467"/>
      <c r="N467" s="33"/>
      <c r="O467" s="33"/>
      <c r="P467" s="33"/>
      <c r="Q467" s="33"/>
      <c r="R467" s="33"/>
      <c r="S467" s="33"/>
      <c r="T467" s="33"/>
    </row>
    <row r="468" spans="1:20" hidden="1" x14ac:dyDescent="0.25">
      <c r="A468" s="34"/>
      <c r="B468" s="34"/>
      <c r="C468" s="34"/>
      <c r="D468" s="34"/>
      <c r="E468"/>
      <c r="F468"/>
      <c r="G468"/>
      <c r="H468"/>
      <c r="I468"/>
      <c r="J468"/>
      <c r="K468"/>
      <c r="L468"/>
      <c r="M468"/>
      <c r="N468" s="33"/>
      <c r="O468" s="33"/>
      <c r="P468" s="33"/>
      <c r="Q468" s="33"/>
      <c r="R468" s="33"/>
      <c r="S468" s="33"/>
      <c r="T468" s="33"/>
    </row>
    <row r="469" spans="1:20" hidden="1" x14ac:dyDescent="0.25">
      <c r="A469" s="34"/>
      <c r="B469" s="34"/>
      <c r="C469" s="34"/>
      <c r="D469" s="34"/>
      <c r="E469"/>
      <c r="F469"/>
      <c r="G469"/>
      <c r="H469"/>
      <c r="I469"/>
      <c r="J469"/>
      <c r="K469"/>
      <c r="L469"/>
    </row>
    <row r="470" spans="1:20" hidden="1" x14ac:dyDescent="0.25">
      <c r="A470" s="34"/>
      <c r="B470" s="34"/>
      <c r="C470" s="34"/>
      <c r="D470" s="34"/>
      <c r="E470"/>
      <c r="F470"/>
      <c r="G470"/>
      <c r="H470"/>
      <c r="I470"/>
      <c r="J470"/>
      <c r="K470"/>
      <c r="L470"/>
      <c r="M470"/>
      <c r="N470" s="33"/>
      <c r="O470" s="33"/>
      <c r="P470" s="33"/>
      <c r="Q470" s="33"/>
      <c r="R470" s="33"/>
      <c r="S470" s="33"/>
      <c r="T470" s="33"/>
    </row>
    <row r="471" spans="1:20" hidden="1" x14ac:dyDescent="0.25">
      <c r="A471" s="34"/>
      <c r="B471" s="34"/>
      <c r="C471" s="34"/>
      <c r="D471" s="34"/>
      <c r="E471"/>
      <c r="F471"/>
      <c r="G471"/>
      <c r="H471"/>
      <c r="I471"/>
      <c r="J471"/>
      <c r="K471"/>
      <c r="L471"/>
    </row>
    <row r="472" spans="1:20" hidden="1" x14ac:dyDescent="0.25">
      <c r="A472" s="34"/>
      <c r="B472" s="34"/>
      <c r="C472" s="34"/>
      <c r="D472" s="34"/>
      <c r="E472"/>
      <c r="F472"/>
      <c r="G472"/>
      <c r="H472"/>
      <c r="I472"/>
      <c r="J472"/>
      <c r="K472"/>
      <c r="L472"/>
      <c r="M472"/>
      <c r="N472" s="33"/>
      <c r="O472" s="33"/>
      <c r="P472" s="33"/>
      <c r="Q472" s="33"/>
      <c r="R472" s="33"/>
      <c r="S472" s="33"/>
      <c r="T472" s="33"/>
    </row>
    <row r="473" spans="1:20" hidden="1" x14ac:dyDescent="0.25">
      <c r="A473" s="34"/>
      <c r="B473" s="34"/>
      <c r="C473" s="34"/>
      <c r="D473" s="34"/>
      <c r="E473"/>
      <c r="F473"/>
      <c r="G473"/>
      <c r="H473"/>
      <c r="I473"/>
      <c r="J473"/>
      <c r="K473"/>
      <c r="L473"/>
    </row>
    <row r="474" spans="1:20" hidden="1" x14ac:dyDescent="0.25">
      <c r="A474" s="34"/>
      <c r="B474" s="34"/>
      <c r="C474" s="34"/>
      <c r="D474" s="34"/>
      <c r="E474"/>
      <c r="F474"/>
      <c r="G474"/>
      <c r="H474"/>
      <c r="I474"/>
      <c r="J474"/>
      <c r="K474"/>
      <c r="L474"/>
      <c r="M474"/>
      <c r="N474" s="33"/>
      <c r="O474" s="33"/>
      <c r="P474" s="33"/>
      <c r="Q474" s="33"/>
      <c r="R474" s="33"/>
      <c r="S474" s="33"/>
      <c r="T474" s="33"/>
    </row>
    <row r="475" spans="1:20" hidden="1" x14ac:dyDescent="0.25">
      <c r="A475" s="34"/>
      <c r="B475" s="34"/>
      <c r="C475" s="34"/>
      <c r="D475" s="34"/>
      <c r="E475"/>
      <c r="F475"/>
      <c r="G475"/>
      <c r="H475"/>
      <c r="I475"/>
      <c r="J475"/>
      <c r="K475"/>
      <c r="L475"/>
      <c r="M475"/>
      <c r="N475" s="33"/>
      <c r="O475" s="33"/>
      <c r="P475" s="33"/>
      <c r="Q475" s="33"/>
      <c r="R475" s="33"/>
      <c r="S475" s="33"/>
      <c r="T475" s="33"/>
    </row>
    <row r="476" spans="1:20" hidden="1" x14ac:dyDescent="0.25">
      <c r="A476" s="34"/>
      <c r="B476" s="34"/>
      <c r="C476" s="34"/>
      <c r="D476" s="34"/>
      <c r="E476"/>
      <c r="F476"/>
      <c r="G476"/>
      <c r="H476"/>
      <c r="I476"/>
      <c r="J476"/>
      <c r="K476"/>
      <c r="L476"/>
    </row>
    <row r="477" spans="1:20" hidden="1" x14ac:dyDescent="0.25">
      <c r="A477" s="34"/>
      <c r="B477" s="34"/>
      <c r="C477" s="34"/>
      <c r="D477" s="34"/>
      <c r="E477"/>
      <c r="F477"/>
      <c r="G477"/>
      <c r="H477"/>
      <c r="I477"/>
      <c r="J477"/>
      <c r="K477"/>
      <c r="L477"/>
      <c r="M477"/>
      <c r="N477" s="33"/>
      <c r="O477" s="33"/>
      <c r="P477" s="33"/>
      <c r="Q477" s="33"/>
      <c r="R477" s="33"/>
      <c r="S477" s="33"/>
      <c r="T477" s="33"/>
    </row>
    <row r="478" spans="1:20" hidden="1" x14ac:dyDescent="0.25">
      <c r="A478" s="34"/>
      <c r="B478" s="34"/>
      <c r="C478" s="34"/>
      <c r="D478" s="34"/>
      <c r="E478"/>
      <c r="F478"/>
      <c r="G478"/>
      <c r="H478"/>
      <c r="I478"/>
      <c r="J478"/>
      <c r="K478"/>
      <c r="L478"/>
    </row>
    <row r="479" spans="1:20" hidden="1" x14ac:dyDescent="0.25">
      <c r="A479" s="34"/>
      <c r="B479" s="34"/>
      <c r="C479" s="34"/>
      <c r="D479" s="34"/>
      <c r="E479"/>
      <c r="F479"/>
      <c r="G479"/>
      <c r="H479"/>
      <c r="I479"/>
      <c r="J479"/>
      <c r="K479"/>
      <c r="L479"/>
    </row>
    <row r="480" spans="1:20" hidden="1" x14ac:dyDescent="0.25">
      <c r="A480" s="34"/>
      <c r="B480" s="34"/>
      <c r="C480" s="34"/>
      <c r="D480" s="34"/>
      <c r="E480"/>
      <c r="F480"/>
      <c r="G480"/>
      <c r="H480"/>
      <c r="I480"/>
      <c r="J480"/>
      <c r="K480"/>
      <c r="L480"/>
    </row>
    <row r="481" spans="1:20" hidden="1" x14ac:dyDescent="0.25">
      <c r="A481" s="34"/>
      <c r="B481" s="34"/>
      <c r="C481" s="34"/>
      <c r="D481" s="34"/>
      <c r="E481"/>
      <c r="F481"/>
      <c r="G481"/>
      <c r="H481"/>
      <c r="I481"/>
      <c r="J481"/>
      <c r="K481"/>
      <c r="L481"/>
    </row>
    <row r="482" spans="1:20" hidden="1" x14ac:dyDescent="0.25">
      <c r="A482" s="34"/>
      <c r="B482" s="34"/>
      <c r="C482" s="34"/>
      <c r="D482" s="34"/>
      <c r="E482"/>
      <c r="F482"/>
      <c r="G482"/>
      <c r="H482"/>
      <c r="I482"/>
      <c r="J482"/>
      <c r="K482"/>
      <c r="L482"/>
    </row>
    <row r="483" spans="1:20" hidden="1" x14ac:dyDescent="0.25">
      <c r="A483" s="34"/>
      <c r="B483" s="34"/>
      <c r="C483" s="34"/>
      <c r="D483" s="34"/>
      <c r="E483"/>
      <c r="F483"/>
      <c r="G483"/>
      <c r="H483"/>
      <c r="I483"/>
      <c r="J483"/>
      <c r="K483"/>
      <c r="L483"/>
      <c r="M483"/>
      <c r="N483" s="33"/>
      <c r="O483" s="33"/>
      <c r="P483" s="33"/>
      <c r="Q483" s="33"/>
      <c r="R483" s="33"/>
      <c r="S483" s="33"/>
      <c r="T483" s="33"/>
    </row>
    <row r="484" spans="1:20" hidden="1" x14ac:dyDescent="0.25">
      <c r="A484" s="34"/>
      <c r="B484" s="34"/>
      <c r="C484" s="34"/>
      <c r="D484" s="34"/>
      <c r="E484"/>
      <c r="F484"/>
      <c r="G484"/>
      <c r="H484"/>
      <c r="I484"/>
      <c r="J484"/>
      <c r="K484"/>
      <c r="L484"/>
    </row>
    <row r="485" spans="1:20" hidden="1" x14ac:dyDescent="0.25">
      <c r="A485" s="34"/>
      <c r="B485" s="34"/>
      <c r="C485" s="34"/>
      <c r="D485" s="34"/>
      <c r="E485"/>
      <c r="F485"/>
      <c r="G485"/>
      <c r="H485"/>
      <c r="I485"/>
      <c r="J485"/>
      <c r="K485"/>
      <c r="L485"/>
    </row>
    <row r="486" spans="1:20" hidden="1" x14ac:dyDescent="0.25">
      <c r="A486" s="34"/>
      <c r="B486" s="34"/>
      <c r="C486" s="34"/>
      <c r="D486" s="34"/>
      <c r="E486"/>
      <c r="F486"/>
      <c r="G486"/>
      <c r="H486"/>
      <c r="I486"/>
      <c r="J486"/>
      <c r="K486"/>
      <c r="L486"/>
    </row>
    <row r="487" spans="1:20" hidden="1" x14ac:dyDescent="0.25">
      <c r="A487" s="34"/>
      <c r="B487" s="34"/>
      <c r="C487" s="34"/>
      <c r="D487" s="34"/>
      <c r="E487"/>
      <c r="F487"/>
      <c r="G487"/>
      <c r="H487"/>
      <c r="I487"/>
      <c r="J487"/>
      <c r="K487"/>
      <c r="L487"/>
    </row>
    <row r="488" spans="1:20" hidden="1" x14ac:dyDescent="0.25">
      <c r="A488" s="34"/>
      <c r="B488" s="34"/>
      <c r="C488" s="34"/>
      <c r="D488" s="34"/>
      <c r="E488"/>
      <c r="F488"/>
      <c r="G488"/>
      <c r="H488"/>
      <c r="I488"/>
      <c r="J488"/>
      <c r="K488"/>
      <c r="L488"/>
      <c r="M488"/>
      <c r="N488" s="33"/>
      <c r="O488" s="33"/>
      <c r="P488" s="33"/>
      <c r="Q488" s="33"/>
      <c r="R488" s="33"/>
      <c r="S488" s="33"/>
      <c r="T488" s="33"/>
    </row>
    <row r="489" spans="1:20" hidden="1" x14ac:dyDescent="0.25">
      <c r="A489" s="34"/>
      <c r="B489" s="34"/>
      <c r="C489" s="34"/>
      <c r="D489" s="34"/>
      <c r="E489"/>
      <c r="F489"/>
      <c r="G489"/>
      <c r="H489"/>
      <c r="I489"/>
      <c r="J489"/>
      <c r="K489"/>
      <c r="L489"/>
    </row>
    <row r="490" spans="1:20" hidden="1" x14ac:dyDescent="0.25">
      <c r="A490" s="34"/>
      <c r="B490" s="34"/>
      <c r="C490" s="34"/>
      <c r="D490" s="34"/>
      <c r="E490"/>
      <c r="F490"/>
      <c r="G490"/>
      <c r="H490"/>
      <c r="I490"/>
      <c r="J490"/>
      <c r="K490"/>
      <c r="L490"/>
    </row>
    <row r="491" spans="1:20" hidden="1" x14ac:dyDescent="0.25">
      <c r="A491" s="34"/>
      <c r="B491" s="34"/>
      <c r="C491" s="34"/>
      <c r="D491" s="34"/>
      <c r="E491"/>
      <c r="F491"/>
      <c r="G491"/>
      <c r="H491"/>
      <c r="I491"/>
      <c r="J491"/>
      <c r="K491"/>
      <c r="L491"/>
      <c r="M491"/>
      <c r="N491" s="33"/>
      <c r="O491" s="33"/>
      <c r="P491" s="33"/>
      <c r="Q491" s="33"/>
      <c r="R491" s="33"/>
      <c r="S491" s="33"/>
      <c r="T491" s="33"/>
    </row>
    <row r="492" spans="1:20" hidden="1" x14ac:dyDescent="0.25">
      <c r="A492" s="34"/>
      <c r="B492" s="34"/>
      <c r="C492" s="34"/>
      <c r="D492" s="34"/>
      <c r="E492"/>
      <c r="F492"/>
      <c r="G492"/>
      <c r="H492"/>
      <c r="I492"/>
      <c r="J492"/>
      <c r="K492"/>
      <c r="L492"/>
      <c r="M492"/>
      <c r="N492" s="33"/>
      <c r="O492" s="33"/>
      <c r="P492" s="33"/>
      <c r="Q492" s="33"/>
      <c r="R492" s="33"/>
      <c r="S492" s="33"/>
      <c r="T492" s="33"/>
    </row>
    <row r="493" spans="1:20" hidden="1" x14ac:dyDescent="0.25">
      <c r="A493" s="34"/>
      <c r="B493" s="34"/>
      <c r="C493" s="34"/>
      <c r="D493" s="34"/>
      <c r="E493"/>
      <c r="F493"/>
      <c r="G493"/>
      <c r="H493"/>
      <c r="I493"/>
      <c r="J493"/>
      <c r="K493"/>
      <c r="L493"/>
      <c r="M493"/>
      <c r="N493" s="33"/>
      <c r="O493" s="33"/>
      <c r="P493" s="33"/>
      <c r="Q493" s="33"/>
      <c r="R493" s="33"/>
      <c r="S493" s="33"/>
      <c r="T493" s="33"/>
    </row>
    <row r="494" spans="1:20" hidden="1" x14ac:dyDescent="0.25">
      <c r="A494" s="34"/>
      <c r="B494" s="34"/>
      <c r="C494" s="34"/>
      <c r="D494" s="34"/>
      <c r="E494"/>
      <c r="F494"/>
      <c r="G494"/>
      <c r="H494"/>
      <c r="I494"/>
      <c r="J494"/>
      <c r="K494"/>
      <c r="L494"/>
      <c r="M494"/>
      <c r="N494" s="33"/>
      <c r="O494" s="33"/>
      <c r="P494" s="33"/>
      <c r="Q494" s="33"/>
      <c r="R494" s="33"/>
      <c r="S494" s="33"/>
      <c r="T494" s="33"/>
    </row>
    <row r="495" spans="1:20" hidden="1" x14ac:dyDescent="0.25">
      <c r="A495" s="34"/>
      <c r="B495" s="34"/>
      <c r="C495" s="34"/>
      <c r="D495" s="34"/>
      <c r="E495"/>
      <c r="F495"/>
      <c r="G495"/>
      <c r="H495"/>
      <c r="I495"/>
      <c r="J495"/>
      <c r="K495"/>
      <c r="L495"/>
    </row>
    <row r="496" spans="1:20" hidden="1" x14ac:dyDescent="0.25">
      <c r="A496" s="34"/>
      <c r="B496" s="34"/>
      <c r="C496" s="34"/>
      <c r="D496" s="34"/>
      <c r="E496"/>
      <c r="F496"/>
      <c r="G496"/>
      <c r="H496"/>
      <c r="I496"/>
      <c r="J496"/>
      <c r="K496"/>
      <c r="L496"/>
      <c r="M496"/>
      <c r="N496" s="33"/>
      <c r="O496" s="33"/>
      <c r="P496" s="33"/>
      <c r="Q496" s="33"/>
      <c r="R496" s="33"/>
      <c r="S496" s="33"/>
      <c r="T496" s="33"/>
    </row>
    <row r="497" spans="1:20" hidden="1" x14ac:dyDescent="0.25">
      <c r="A497" s="34"/>
      <c r="B497" s="34"/>
      <c r="C497" s="34"/>
      <c r="D497" s="34"/>
      <c r="E497"/>
      <c r="F497"/>
      <c r="G497"/>
      <c r="H497"/>
      <c r="I497"/>
      <c r="J497"/>
      <c r="K497"/>
      <c r="L497"/>
    </row>
    <row r="498" spans="1:20" hidden="1" x14ac:dyDescent="0.25">
      <c r="A498" s="34"/>
      <c r="B498" s="34"/>
      <c r="C498" s="34"/>
      <c r="D498" s="34"/>
      <c r="E498"/>
      <c r="F498"/>
      <c r="G498"/>
      <c r="H498"/>
      <c r="I498"/>
      <c r="J498"/>
      <c r="K498"/>
      <c r="L498"/>
    </row>
    <row r="499" spans="1:20" hidden="1" x14ac:dyDescent="0.25">
      <c r="A499" s="34"/>
      <c r="B499" s="34"/>
      <c r="C499" s="34"/>
      <c r="D499" s="34"/>
      <c r="E499"/>
      <c r="F499"/>
      <c r="G499"/>
      <c r="H499"/>
      <c r="I499"/>
      <c r="J499"/>
      <c r="K499"/>
      <c r="L499"/>
    </row>
    <row r="500" spans="1:20" hidden="1" x14ac:dyDescent="0.25">
      <c r="A500" s="34"/>
      <c r="B500" s="34"/>
      <c r="C500" s="34"/>
      <c r="D500" s="34"/>
      <c r="E500"/>
      <c r="F500"/>
      <c r="G500"/>
      <c r="H500"/>
      <c r="I500"/>
      <c r="J500"/>
      <c r="K500"/>
      <c r="L500"/>
    </row>
    <row r="501" spans="1:20" hidden="1" x14ac:dyDescent="0.25">
      <c r="A501" s="34"/>
      <c r="B501" s="34"/>
      <c r="C501" s="34"/>
      <c r="D501" s="34"/>
      <c r="E501"/>
      <c r="F501"/>
      <c r="G501"/>
      <c r="H501"/>
      <c r="I501"/>
      <c r="J501"/>
      <c r="K501"/>
      <c r="L501"/>
      <c r="M501"/>
      <c r="N501" s="33"/>
      <c r="O501" s="33"/>
      <c r="P501" s="33"/>
      <c r="Q501" s="33"/>
      <c r="R501" s="33"/>
      <c r="S501" s="33"/>
      <c r="T501" s="33"/>
    </row>
    <row r="502" spans="1:20" hidden="1" x14ac:dyDescent="0.25">
      <c r="A502" s="34"/>
      <c r="B502" s="34"/>
      <c r="C502" s="34"/>
      <c r="D502" s="34"/>
      <c r="E502"/>
      <c r="F502"/>
      <c r="G502"/>
      <c r="H502"/>
      <c r="I502"/>
      <c r="J502"/>
      <c r="K502"/>
      <c r="L502"/>
    </row>
    <row r="503" spans="1:20" hidden="1" x14ac:dyDescent="0.25">
      <c r="A503" s="34"/>
      <c r="B503" s="34"/>
      <c r="C503" s="34"/>
      <c r="D503" s="34"/>
      <c r="E503"/>
      <c r="F503"/>
      <c r="G503"/>
      <c r="H503"/>
      <c r="I503"/>
      <c r="J503"/>
      <c r="K503"/>
      <c r="L503"/>
    </row>
    <row r="504" spans="1:20" hidden="1" x14ac:dyDescent="0.25">
      <c r="A504" s="34"/>
      <c r="B504" s="34"/>
      <c r="C504" s="34"/>
      <c r="D504" s="34"/>
      <c r="E504"/>
      <c r="F504"/>
      <c r="G504"/>
      <c r="H504"/>
      <c r="I504"/>
      <c r="J504"/>
      <c r="K504"/>
      <c r="L504"/>
    </row>
    <row r="505" spans="1:20" hidden="1" x14ac:dyDescent="0.25">
      <c r="A505" s="34"/>
      <c r="B505" s="34"/>
      <c r="C505" s="34"/>
      <c r="D505" s="34"/>
      <c r="E505"/>
      <c r="F505"/>
      <c r="G505"/>
      <c r="H505"/>
      <c r="I505"/>
      <c r="J505"/>
      <c r="K505"/>
      <c r="L505"/>
    </row>
    <row r="506" spans="1:20" hidden="1" x14ac:dyDescent="0.25">
      <c r="A506" s="34"/>
      <c r="B506" s="34"/>
      <c r="C506" s="34"/>
      <c r="D506" s="34"/>
      <c r="E506"/>
      <c r="F506"/>
      <c r="G506"/>
      <c r="H506"/>
      <c r="I506"/>
      <c r="J506"/>
      <c r="K506"/>
      <c r="L506"/>
      <c r="M506"/>
      <c r="N506" s="33"/>
      <c r="O506" s="33"/>
      <c r="P506" s="33"/>
      <c r="Q506" s="33"/>
      <c r="R506" s="33"/>
      <c r="S506" s="33"/>
      <c r="T506" s="33"/>
    </row>
    <row r="507" spans="1:20" hidden="1" x14ac:dyDescent="0.25">
      <c r="A507" s="34"/>
      <c r="B507" s="34"/>
      <c r="C507" s="34"/>
      <c r="D507" s="34"/>
      <c r="E507"/>
      <c r="F507"/>
      <c r="G507"/>
      <c r="H507"/>
      <c r="I507"/>
      <c r="J507"/>
      <c r="K507"/>
      <c r="L507"/>
      <c r="M507"/>
      <c r="N507" s="33"/>
      <c r="O507" s="33"/>
      <c r="P507" s="33"/>
      <c r="Q507" s="33"/>
      <c r="R507" s="33"/>
      <c r="S507" s="33"/>
      <c r="T507" s="33"/>
    </row>
    <row r="508" spans="1:20" hidden="1" x14ac:dyDescent="0.25">
      <c r="A508" s="34"/>
      <c r="B508" s="34"/>
      <c r="C508" s="34"/>
      <c r="D508" s="34"/>
      <c r="E508"/>
      <c r="F508"/>
      <c r="G508"/>
      <c r="H508"/>
      <c r="I508"/>
      <c r="J508"/>
      <c r="K508"/>
      <c r="L508"/>
      <c r="M508"/>
      <c r="N508" s="33"/>
      <c r="O508" s="33"/>
      <c r="P508" s="33"/>
      <c r="Q508" s="33"/>
      <c r="R508" s="33"/>
      <c r="S508" s="33"/>
      <c r="T508" s="33"/>
    </row>
    <row r="509" spans="1:20" hidden="1" x14ac:dyDescent="0.25">
      <c r="A509" s="34"/>
      <c r="B509" s="34"/>
      <c r="C509" s="34"/>
      <c r="D509" s="34"/>
      <c r="E509"/>
      <c r="F509"/>
      <c r="G509"/>
      <c r="H509"/>
      <c r="I509"/>
      <c r="J509"/>
      <c r="K509"/>
      <c r="L509"/>
    </row>
    <row r="510" spans="1:20" hidden="1" x14ac:dyDescent="0.25">
      <c r="A510" s="34"/>
      <c r="B510" s="34"/>
      <c r="C510" s="34"/>
      <c r="D510" s="34"/>
      <c r="E510"/>
      <c r="F510"/>
      <c r="G510"/>
      <c r="H510"/>
      <c r="I510"/>
      <c r="J510"/>
      <c r="K510"/>
      <c r="L510"/>
    </row>
    <row r="511" spans="1:20" hidden="1" x14ac:dyDescent="0.25">
      <c r="A511" s="34"/>
      <c r="B511" s="34"/>
      <c r="C511" s="34"/>
      <c r="D511" s="34"/>
      <c r="E511"/>
      <c r="F511"/>
      <c r="G511"/>
      <c r="H511"/>
      <c r="I511"/>
      <c r="J511"/>
      <c r="K511"/>
      <c r="L511"/>
      <c r="M511"/>
      <c r="N511" s="33"/>
      <c r="O511" s="33"/>
      <c r="P511" s="33"/>
      <c r="Q511" s="33"/>
      <c r="R511" s="33"/>
      <c r="S511" s="33"/>
      <c r="T511" s="33"/>
    </row>
    <row r="512" spans="1:20" hidden="1" x14ac:dyDescent="0.25">
      <c r="A512" s="34"/>
      <c r="B512" s="34"/>
      <c r="C512" s="34"/>
      <c r="D512" s="34"/>
      <c r="E512"/>
      <c r="F512"/>
      <c r="G512"/>
      <c r="H512"/>
      <c r="I512"/>
      <c r="J512"/>
      <c r="K512"/>
      <c r="L512"/>
      <c r="M512"/>
      <c r="N512" s="33"/>
      <c r="O512" s="33"/>
      <c r="P512" s="33"/>
      <c r="Q512" s="33"/>
      <c r="R512" s="33"/>
      <c r="S512" s="33"/>
      <c r="T512" s="33"/>
    </row>
    <row r="513" spans="1:20" hidden="1" x14ac:dyDescent="0.25">
      <c r="A513" s="34"/>
      <c r="B513" s="34"/>
      <c r="C513" s="34"/>
      <c r="D513" s="34"/>
      <c r="E513"/>
      <c r="F513"/>
      <c r="G513"/>
      <c r="H513"/>
      <c r="I513"/>
      <c r="J513"/>
      <c r="K513"/>
      <c r="L513"/>
      <c r="M513"/>
      <c r="N513" s="33"/>
      <c r="O513" s="33"/>
      <c r="P513" s="33"/>
      <c r="Q513" s="33"/>
      <c r="R513" s="33"/>
      <c r="S513" s="33"/>
      <c r="T513" s="33"/>
    </row>
    <row r="514" spans="1:20" hidden="1" x14ac:dyDescent="0.25">
      <c r="A514" s="34"/>
      <c r="B514" s="34"/>
      <c r="C514" s="34"/>
      <c r="D514" s="34"/>
      <c r="E514"/>
      <c r="F514"/>
      <c r="G514"/>
      <c r="H514"/>
      <c r="I514"/>
      <c r="J514"/>
      <c r="K514"/>
      <c r="L514"/>
      <c r="M514"/>
      <c r="N514" s="33"/>
      <c r="O514" s="33"/>
      <c r="P514" s="33"/>
      <c r="Q514" s="33"/>
      <c r="R514" s="33"/>
      <c r="S514" s="33"/>
      <c r="T514" s="33"/>
    </row>
    <row r="515" spans="1:20" hidden="1" x14ac:dyDescent="0.25">
      <c r="A515" s="34"/>
      <c r="B515" s="34"/>
      <c r="C515" s="34"/>
      <c r="D515" s="34"/>
      <c r="E515"/>
      <c r="F515"/>
      <c r="G515"/>
      <c r="H515"/>
      <c r="I515"/>
      <c r="J515"/>
      <c r="K515"/>
      <c r="L515"/>
    </row>
    <row r="516" spans="1:20" hidden="1" x14ac:dyDescent="0.25">
      <c r="A516" s="34"/>
      <c r="B516" s="34"/>
      <c r="C516" s="34"/>
      <c r="D516" s="34"/>
      <c r="E516"/>
      <c r="F516"/>
      <c r="G516"/>
      <c r="H516"/>
      <c r="I516"/>
      <c r="J516"/>
      <c r="K516"/>
      <c r="L516"/>
    </row>
    <row r="517" spans="1:20" hidden="1" x14ac:dyDescent="0.25">
      <c r="A517" s="34"/>
      <c r="B517" s="34"/>
      <c r="C517" s="34"/>
      <c r="D517" s="34"/>
      <c r="E517"/>
      <c r="F517"/>
      <c r="G517"/>
      <c r="H517"/>
      <c r="I517"/>
      <c r="J517"/>
      <c r="K517"/>
      <c r="L517"/>
    </row>
    <row r="518" spans="1:20" hidden="1" x14ac:dyDescent="0.25">
      <c r="A518" s="34"/>
      <c r="B518" s="34"/>
      <c r="C518" s="34"/>
      <c r="D518" s="34"/>
      <c r="E518"/>
      <c r="F518"/>
      <c r="G518"/>
      <c r="H518"/>
      <c r="I518"/>
      <c r="J518"/>
      <c r="K518"/>
      <c r="L518"/>
    </row>
    <row r="519" spans="1:20" hidden="1" x14ac:dyDescent="0.25">
      <c r="A519" s="34"/>
      <c r="B519" s="34"/>
      <c r="C519" s="34"/>
      <c r="D519" s="34"/>
      <c r="E519"/>
      <c r="F519"/>
      <c r="G519"/>
      <c r="H519"/>
      <c r="I519"/>
      <c r="J519"/>
      <c r="K519"/>
      <c r="L519"/>
    </row>
    <row r="520" spans="1:20" hidden="1" x14ac:dyDescent="0.25">
      <c r="A520" s="34"/>
      <c r="B520" s="34"/>
      <c r="C520" s="34"/>
      <c r="D520" s="34"/>
      <c r="E520"/>
      <c r="F520"/>
      <c r="G520"/>
      <c r="H520"/>
      <c r="I520"/>
      <c r="J520"/>
      <c r="K520"/>
      <c r="L520"/>
    </row>
    <row r="521" spans="1:20" hidden="1" x14ac:dyDescent="0.25">
      <c r="A521" s="34"/>
      <c r="B521" s="34"/>
      <c r="C521" s="34"/>
      <c r="D521" s="34"/>
      <c r="E521"/>
      <c r="F521"/>
      <c r="G521"/>
      <c r="H521"/>
      <c r="I521"/>
      <c r="J521"/>
      <c r="K521"/>
      <c r="L521"/>
    </row>
    <row r="522" spans="1:20" hidden="1" x14ac:dyDescent="0.25">
      <c r="A522" s="34"/>
      <c r="B522" s="34"/>
      <c r="C522" s="34"/>
      <c r="D522" s="34"/>
      <c r="E522"/>
      <c r="F522"/>
      <c r="G522"/>
      <c r="H522"/>
      <c r="I522"/>
      <c r="J522"/>
      <c r="K522"/>
      <c r="L522"/>
    </row>
    <row r="523" spans="1:20" hidden="1" x14ac:dyDescent="0.25">
      <c r="A523" s="34"/>
      <c r="B523" s="34"/>
      <c r="C523" s="34"/>
      <c r="D523" s="34"/>
      <c r="E523"/>
      <c r="F523"/>
      <c r="G523"/>
      <c r="H523"/>
      <c r="I523"/>
      <c r="J523"/>
      <c r="K523"/>
      <c r="L523"/>
    </row>
    <row r="524" spans="1:20" hidden="1" x14ac:dyDescent="0.25">
      <c r="A524" s="34"/>
      <c r="B524" s="34"/>
      <c r="C524" s="34"/>
      <c r="D524" s="34"/>
      <c r="E524"/>
      <c r="F524"/>
      <c r="G524"/>
      <c r="H524"/>
      <c r="I524"/>
      <c r="J524"/>
      <c r="K524"/>
      <c r="L524"/>
      <c r="M524"/>
      <c r="N524" s="33"/>
      <c r="O524" s="33"/>
      <c r="P524" s="33"/>
      <c r="Q524" s="33"/>
      <c r="R524" s="33"/>
      <c r="S524" s="33"/>
      <c r="T524" s="33"/>
    </row>
    <row r="525" spans="1:20" hidden="1" x14ac:dyDescent="0.25">
      <c r="A525" s="34"/>
      <c r="B525" s="34"/>
      <c r="C525" s="34"/>
      <c r="D525" s="34"/>
      <c r="E525"/>
      <c r="F525"/>
      <c r="G525"/>
      <c r="H525"/>
      <c r="I525"/>
      <c r="J525"/>
      <c r="K525"/>
      <c r="L525"/>
    </row>
    <row r="526" spans="1:20" hidden="1" x14ac:dyDescent="0.25">
      <c r="A526" s="34"/>
      <c r="B526" s="34"/>
      <c r="C526" s="34"/>
      <c r="D526" s="34"/>
      <c r="E526"/>
      <c r="F526"/>
      <c r="G526"/>
      <c r="H526"/>
      <c r="I526"/>
      <c r="J526"/>
      <c r="K526"/>
      <c r="L526"/>
    </row>
    <row r="527" spans="1:20" hidden="1" x14ac:dyDescent="0.25">
      <c r="A527" s="34"/>
      <c r="B527" s="34"/>
      <c r="C527" s="34"/>
      <c r="D527" s="34"/>
      <c r="E527"/>
      <c r="F527"/>
      <c r="G527"/>
      <c r="H527"/>
      <c r="I527"/>
      <c r="J527"/>
      <c r="K527"/>
      <c r="L527"/>
    </row>
    <row r="528" spans="1:20" hidden="1" x14ac:dyDescent="0.25">
      <c r="A528" s="34"/>
      <c r="B528" s="34"/>
      <c r="C528" s="34"/>
      <c r="D528" s="34"/>
      <c r="E528"/>
      <c r="F528"/>
      <c r="G528"/>
      <c r="H528"/>
      <c r="I528"/>
      <c r="J528"/>
      <c r="K528"/>
      <c r="L528"/>
    </row>
    <row r="529" spans="1:20" hidden="1" x14ac:dyDescent="0.25">
      <c r="A529" s="34"/>
      <c r="B529" s="34"/>
      <c r="C529" s="34"/>
      <c r="D529" s="34"/>
      <c r="E529"/>
      <c r="F529"/>
      <c r="G529"/>
      <c r="H529"/>
      <c r="I529"/>
      <c r="J529"/>
      <c r="K529"/>
      <c r="L529"/>
    </row>
    <row r="530" spans="1:20" hidden="1" x14ac:dyDescent="0.25">
      <c r="A530" s="34"/>
      <c r="B530" s="34"/>
      <c r="C530" s="34"/>
      <c r="D530" s="34"/>
      <c r="E530"/>
      <c r="F530"/>
      <c r="G530"/>
      <c r="H530"/>
      <c r="I530"/>
      <c r="J530"/>
      <c r="K530"/>
      <c r="L530"/>
    </row>
    <row r="531" spans="1:20" hidden="1" x14ac:dyDescent="0.25">
      <c r="A531" s="34"/>
      <c r="B531" s="34"/>
      <c r="C531" s="34"/>
      <c r="D531" s="34"/>
      <c r="E531"/>
      <c r="F531"/>
      <c r="G531"/>
      <c r="H531"/>
      <c r="I531"/>
      <c r="J531"/>
      <c r="K531"/>
      <c r="L531"/>
    </row>
    <row r="532" spans="1:20" hidden="1" x14ac:dyDescent="0.25">
      <c r="A532" s="34"/>
      <c r="B532" s="34"/>
      <c r="C532" s="34"/>
      <c r="D532" s="34"/>
      <c r="E532"/>
      <c r="F532"/>
      <c r="G532"/>
      <c r="H532"/>
      <c r="I532"/>
      <c r="J532"/>
      <c r="K532"/>
      <c r="L532"/>
    </row>
    <row r="533" spans="1:20" hidden="1" x14ac:dyDescent="0.25">
      <c r="A533" s="34"/>
      <c r="B533" s="34"/>
      <c r="C533" s="34"/>
      <c r="D533" s="34"/>
      <c r="E533"/>
      <c r="F533"/>
      <c r="G533"/>
      <c r="H533"/>
      <c r="I533"/>
      <c r="J533"/>
      <c r="K533"/>
      <c r="L533"/>
      <c r="M533"/>
      <c r="N533" s="33"/>
      <c r="O533" s="33"/>
      <c r="P533" s="33"/>
      <c r="Q533" s="33"/>
      <c r="R533" s="33"/>
      <c r="S533" s="33"/>
      <c r="T533" s="33"/>
    </row>
    <row r="534" spans="1:20" hidden="1" x14ac:dyDescent="0.25">
      <c r="A534" s="34"/>
      <c r="B534" s="34"/>
      <c r="C534" s="34"/>
      <c r="D534" s="34"/>
      <c r="E534"/>
      <c r="F534"/>
      <c r="G534"/>
      <c r="H534"/>
      <c r="I534"/>
      <c r="J534"/>
      <c r="K534"/>
      <c r="L534"/>
    </row>
    <row r="535" spans="1:20" hidden="1" x14ac:dyDescent="0.25">
      <c r="A535" s="34"/>
      <c r="B535" s="34"/>
      <c r="C535" s="34"/>
      <c r="D535" s="34"/>
      <c r="E535"/>
      <c r="F535"/>
      <c r="G535"/>
      <c r="H535"/>
      <c r="I535"/>
      <c r="J535"/>
      <c r="K535"/>
      <c r="L535"/>
    </row>
    <row r="536" spans="1:20" hidden="1" x14ac:dyDescent="0.25">
      <c r="A536" s="34"/>
      <c r="B536" s="34"/>
      <c r="C536" s="34"/>
      <c r="D536" s="34"/>
      <c r="E536"/>
      <c r="F536"/>
      <c r="G536"/>
      <c r="H536"/>
      <c r="I536"/>
      <c r="J536"/>
      <c r="K536"/>
      <c r="L536"/>
    </row>
    <row r="537" spans="1:20" hidden="1" x14ac:dyDescent="0.25">
      <c r="A537" s="34"/>
      <c r="B537" s="34"/>
      <c r="C537" s="34"/>
      <c r="D537" s="34"/>
      <c r="E537"/>
      <c r="F537"/>
      <c r="G537"/>
      <c r="H537"/>
      <c r="I537"/>
      <c r="J537"/>
      <c r="K537"/>
      <c r="L537"/>
    </row>
    <row r="538" spans="1:20" hidden="1" x14ac:dyDescent="0.25">
      <c r="A538" s="34"/>
      <c r="B538" s="34"/>
      <c r="C538" s="34"/>
      <c r="D538" s="34"/>
      <c r="E538"/>
      <c r="F538"/>
      <c r="G538"/>
      <c r="H538"/>
      <c r="I538"/>
      <c r="J538"/>
      <c r="K538"/>
      <c r="L538"/>
    </row>
    <row r="539" spans="1:20" hidden="1" x14ac:dyDescent="0.25">
      <c r="A539" s="34"/>
      <c r="B539" s="34"/>
      <c r="C539" s="34"/>
      <c r="D539" s="34"/>
      <c r="E539"/>
      <c r="F539"/>
      <c r="G539"/>
      <c r="H539"/>
      <c r="I539"/>
      <c r="J539"/>
      <c r="K539"/>
      <c r="L539"/>
    </row>
    <row r="540" spans="1:20" hidden="1" x14ac:dyDescent="0.25">
      <c r="A540" s="34"/>
      <c r="B540" s="34"/>
      <c r="C540" s="34"/>
      <c r="D540" s="34"/>
      <c r="E540"/>
      <c r="F540"/>
      <c r="G540"/>
      <c r="H540"/>
      <c r="I540"/>
      <c r="J540"/>
      <c r="K540"/>
      <c r="L540"/>
      <c r="M540"/>
      <c r="N540" s="33"/>
      <c r="O540" s="33"/>
      <c r="P540" s="33"/>
      <c r="Q540" s="33"/>
      <c r="R540" s="33"/>
      <c r="S540" s="33"/>
      <c r="T540" s="33"/>
    </row>
    <row r="541" spans="1:20" hidden="1" x14ac:dyDescent="0.25">
      <c r="A541" s="34"/>
      <c r="B541" s="34"/>
      <c r="C541" s="34"/>
      <c r="D541" s="34"/>
      <c r="E541"/>
      <c r="F541"/>
      <c r="G541"/>
      <c r="H541"/>
      <c r="I541"/>
      <c r="J541"/>
      <c r="K541"/>
      <c r="L541"/>
    </row>
    <row r="542" spans="1:20" hidden="1" x14ac:dyDescent="0.25">
      <c r="A542" s="34"/>
      <c r="B542" s="34"/>
      <c r="C542" s="34"/>
      <c r="D542" s="34"/>
      <c r="E542"/>
      <c r="F542"/>
      <c r="G542"/>
      <c r="H542"/>
      <c r="I542"/>
      <c r="J542"/>
      <c r="K542"/>
      <c r="L542"/>
    </row>
    <row r="543" spans="1:20" hidden="1" x14ac:dyDescent="0.25">
      <c r="A543" s="34"/>
      <c r="B543" s="34"/>
      <c r="C543" s="34"/>
      <c r="D543" s="34"/>
      <c r="E543"/>
      <c r="F543"/>
      <c r="G543"/>
      <c r="H543"/>
      <c r="I543"/>
      <c r="J543"/>
      <c r="K543"/>
      <c r="L543"/>
    </row>
    <row r="544" spans="1:20" hidden="1" x14ac:dyDescent="0.25">
      <c r="A544" s="34"/>
      <c r="B544" s="34"/>
      <c r="C544" s="34"/>
      <c r="D544" s="34"/>
      <c r="E544"/>
      <c r="F544"/>
      <c r="G544"/>
      <c r="H544"/>
      <c r="I544"/>
      <c r="J544"/>
      <c r="K544"/>
      <c r="L544"/>
      <c r="M544"/>
      <c r="N544" s="33"/>
      <c r="O544" s="33"/>
      <c r="P544" s="33"/>
      <c r="Q544" s="33"/>
      <c r="R544" s="33"/>
      <c r="S544" s="33"/>
      <c r="T544" s="33"/>
    </row>
    <row r="545" spans="1:20" hidden="1" x14ac:dyDescent="0.25">
      <c r="A545" s="34"/>
      <c r="B545" s="34"/>
      <c r="C545" s="34"/>
      <c r="D545" s="34"/>
      <c r="E545"/>
      <c r="F545"/>
      <c r="G545"/>
      <c r="H545"/>
      <c r="I545"/>
      <c r="J545"/>
      <c r="K545"/>
      <c r="L545"/>
    </row>
    <row r="546" spans="1:20" hidden="1" x14ac:dyDescent="0.25">
      <c r="A546" s="34"/>
      <c r="B546" s="34"/>
      <c r="C546" s="34"/>
      <c r="D546" s="34"/>
      <c r="E546"/>
      <c r="F546"/>
      <c r="G546"/>
      <c r="H546"/>
      <c r="I546"/>
      <c r="J546"/>
      <c r="K546"/>
      <c r="L546"/>
    </row>
    <row r="547" spans="1:20" hidden="1" x14ac:dyDescent="0.25">
      <c r="A547" s="34"/>
      <c r="B547" s="34"/>
      <c r="C547" s="34"/>
      <c r="D547" s="34"/>
      <c r="E547"/>
      <c r="F547"/>
      <c r="G547"/>
      <c r="H547"/>
      <c r="I547"/>
      <c r="J547"/>
      <c r="K547"/>
      <c r="L547"/>
    </row>
    <row r="548" spans="1:20" hidden="1" x14ac:dyDescent="0.25">
      <c r="A548" s="34"/>
      <c r="B548" s="34"/>
      <c r="C548" s="34"/>
      <c r="D548" s="34"/>
      <c r="E548"/>
      <c r="F548"/>
      <c r="G548"/>
      <c r="H548"/>
      <c r="I548"/>
      <c r="J548"/>
      <c r="K548"/>
      <c r="L548"/>
    </row>
    <row r="549" spans="1:20" hidden="1" x14ac:dyDescent="0.25">
      <c r="A549" s="34"/>
      <c r="B549" s="34"/>
      <c r="C549" s="34"/>
      <c r="D549" s="34"/>
      <c r="E549"/>
      <c r="F549"/>
      <c r="G549"/>
      <c r="H549"/>
      <c r="I549"/>
      <c r="J549"/>
      <c r="K549"/>
      <c r="L549"/>
      <c r="M549"/>
      <c r="N549" s="33"/>
      <c r="O549" s="33"/>
      <c r="P549" s="33"/>
      <c r="Q549" s="33"/>
      <c r="R549" s="33"/>
      <c r="S549" s="33"/>
      <c r="T549" s="33"/>
    </row>
    <row r="550" spans="1:20" hidden="1" x14ac:dyDescent="0.25">
      <c r="A550" s="34"/>
      <c r="B550" s="34"/>
      <c r="C550" s="34"/>
      <c r="D550" s="34"/>
      <c r="E550"/>
      <c r="F550"/>
      <c r="G550"/>
      <c r="H550"/>
      <c r="I550"/>
      <c r="J550"/>
      <c r="K550"/>
      <c r="L550"/>
    </row>
    <row r="551" spans="1:20" hidden="1" x14ac:dyDescent="0.25">
      <c r="A551" s="34"/>
      <c r="B551" s="34"/>
      <c r="C551" s="34"/>
      <c r="D551" s="34"/>
      <c r="E551"/>
      <c r="F551"/>
      <c r="G551"/>
      <c r="H551"/>
      <c r="I551"/>
      <c r="J551"/>
      <c r="K551"/>
      <c r="L551"/>
      <c r="M551"/>
      <c r="N551" s="33"/>
      <c r="O551" s="33"/>
      <c r="P551" s="33"/>
      <c r="Q551" s="33"/>
      <c r="R551" s="33"/>
      <c r="S551" s="33"/>
      <c r="T551" s="33"/>
    </row>
    <row r="552" spans="1:20" hidden="1" x14ac:dyDescent="0.25">
      <c r="A552" s="34"/>
      <c r="B552" s="34"/>
      <c r="C552" s="34"/>
      <c r="D552" s="34"/>
      <c r="E552"/>
      <c r="F552"/>
      <c r="G552"/>
      <c r="H552"/>
      <c r="I552"/>
      <c r="J552"/>
      <c r="K552"/>
      <c r="L552"/>
    </row>
    <row r="553" spans="1:20" hidden="1" x14ac:dyDescent="0.25">
      <c r="A553" s="34"/>
      <c r="B553" s="34"/>
      <c r="C553" s="34"/>
      <c r="D553" s="34"/>
      <c r="E553"/>
      <c r="F553"/>
      <c r="G553"/>
      <c r="H553"/>
      <c r="I553"/>
      <c r="J553"/>
      <c r="K553"/>
      <c r="L553"/>
      <c r="M553"/>
      <c r="N553" s="33"/>
      <c r="O553" s="33"/>
      <c r="P553" s="33"/>
      <c r="Q553" s="33"/>
      <c r="R553" s="33"/>
      <c r="S553" s="33"/>
      <c r="T553" s="33"/>
    </row>
    <row r="554" spans="1:20" hidden="1" x14ac:dyDescent="0.25">
      <c r="A554" s="34"/>
      <c r="B554" s="34"/>
      <c r="C554" s="34"/>
      <c r="D554" s="34"/>
      <c r="E554"/>
      <c r="F554"/>
      <c r="G554"/>
      <c r="H554"/>
      <c r="I554"/>
      <c r="J554"/>
      <c r="K554"/>
      <c r="L554"/>
      <c r="M554"/>
      <c r="N554" s="33"/>
      <c r="O554" s="33"/>
      <c r="P554" s="33"/>
      <c r="Q554" s="33"/>
      <c r="R554" s="33"/>
      <c r="S554" s="33"/>
      <c r="T554" s="33"/>
    </row>
    <row r="555" spans="1:20" hidden="1" x14ac:dyDescent="0.25">
      <c r="A555" s="34"/>
      <c r="B555" s="34"/>
      <c r="C555" s="34"/>
      <c r="D555" s="34"/>
      <c r="E555"/>
      <c r="F555"/>
      <c r="G555"/>
      <c r="H555"/>
      <c r="I555"/>
      <c r="J555"/>
      <c r="K555"/>
      <c r="L555"/>
      <c r="M555"/>
      <c r="N555" s="33"/>
      <c r="O555" s="33"/>
      <c r="P555" s="33"/>
      <c r="Q555" s="33"/>
      <c r="R555" s="33"/>
      <c r="S555" s="33"/>
      <c r="T555" s="33"/>
    </row>
    <row r="556" spans="1:20" hidden="1" x14ac:dyDescent="0.25">
      <c r="A556" s="34"/>
      <c r="B556" s="34"/>
      <c r="C556" s="34"/>
      <c r="D556" s="34"/>
      <c r="E556"/>
      <c r="F556"/>
      <c r="G556"/>
      <c r="H556"/>
      <c r="I556"/>
      <c r="J556"/>
      <c r="K556"/>
      <c r="L556"/>
      <c r="M556"/>
      <c r="N556" s="33"/>
      <c r="O556" s="33"/>
      <c r="P556" s="33"/>
      <c r="Q556" s="33"/>
      <c r="R556" s="33"/>
      <c r="S556" s="33"/>
      <c r="T556" s="33"/>
    </row>
    <row r="557" spans="1:20" hidden="1" x14ac:dyDescent="0.25">
      <c r="A557" s="34"/>
      <c r="B557" s="34"/>
      <c r="C557" s="34"/>
      <c r="D557" s="34"/>
      <c r="E557"/>
      <c r="F557"/>
      <c r="G557"/>
      <c r="H557"/>
      <c r="I557"/>
      <c r="J557"/>
      <c r="K557"/>
      <c r="L557"/>
    </row>
    <row r="558" spans="1:20" hidden="1" x14ac:dyDescent="0.25">
      <c r="A558" s="34"/>
      <c r="B558" s="34"/>
      <c r="C558" s="34"/>
      <c r="D558" s="34"/>
      <c r="E558"/>
      <c r="F558"/>
      <c r="G558"/>
      <c r="H558"/>
      <c r="I558"/>
      <c r="J558"/>
      <c r="K558"/>
      <c r="L558"/>
    </row>
    <row r="559" spans="1:20" hidden="1" x14ac:dyDescent="0.25">
      <c r="A559" s="34"/>
      <c r="B559" s="34"/>
      <c r="C559" s="34"/>
      <c r="D559" s="34"/>
      <c r="E559"/>
      <c r="F559"/>
      <c r="G559"/>
      <c r="H559"/>
      <c r="I559"/>
      <c r="J559"/>
      <c r="K559"/>
      <c r="L559"/>
    </row>
    <row r="560" spans="1:20" hidden="1" x14ac:dyDescent="0.25">
      <c r="A560" s="34"/>
      <c r="B560" s="34"/>
      <c r="C560" s="34"/>
      <c r="D560" s="34"/>
      <c r="E560"/>
      <c r="F560"/>
      <c r="G560"/>
      <c r="H560"/>
      <c r="I560"/>
      <c r="J560"/>
      <c r="K560"/>
      <c r="L560"/>
    </row>
    <row r="561" spans="1:20" hidden="1" x14ac:dyDescent="0.25">
      <c r="A561" s="34"/>
      <c r="B561" s="34"/>
      <c r="C561" s="34"/>
      <c r="D561" s="34"/>
      <c r="E561"/>
      <c r="F561"/>
      <c r="G561"/>
      <c r="H561"/>
      <c r="I561"/>
      <c r="J561"/>
      <c r="K561"/>
      <c r="L561"/>
      <c r="M561"/>
      <c r="N561" s="33"/>
      <c r="O561" s="33"/>
      <c r="P561" s="33"/>
      <c r="Q561" s="33"/>
      <c r="R561" s="33"/>
      <c r="S561" s="33"/>
      <c r="T561" s="33"/>
    </row>
    <row r="562" spans="1:20" hidden="1" x14ac:dyDescent="0.25">
      <c r="A562" s="34"/>
      <c r="B562" s="34"/>
      <c r="C562" s="34"/>
      <c r="D562" s="34"/>
      <c r="E562"/>
      <c r="F562"/>
      <c r="G562"/>
      <c r="H562"/>
      <c r="I562"/>
      <c r="J562"/>
      <c r="K562"/>
      <c r="L562"/>
    </row>
    <row r="563" spans="1:20" hidden="1" x14ac:dyDescent="0.25">
      <c r="A563" s="34"/>
      <c r="B563" s="34"/>
      <c r="C563" s="34"/>
      <c r="D563" s="34"/>
      <c r="E563"/>
      <c r="F563"/>
      <c r="G563"/>
      <c r="H563"/>
      <c r="I563"/>
      <c r="J563"/>
      <c r="K563"/>
      <c r="L563"/>
      <c r="M563"/>
      <c r="N563" s="33"/>
      <c r="O563" s="33"/>
      <c r="P563" s="33"/>
      <c r="Q563" s="33"/>
      <c r="R563" s="33"/>
      <c r="S563" s="33"/>
      <c r="T563" s="33"/>
    </row>
    <row r="564" spans="1:20" hidden="1" x14ac:dyDescent="0.25">
      <c r="A564" s="34"/>
      <c r="B564" s="34"/>
      <c r="C564" s="34"/>
      <c r="D564" s="34"/>
      <c r="E564"/>
      <c r="F564"/>
      <c r="G564"/>
      <c r="H564"/>
      <c r="I564"/>
      <c r="J564"/>
      <c r="K564"/>
      <c r="L564"/>
    </row>
    <row r="565" spans="1:20" hidden="1" x14ac:dyDescent="0.25">
      <c r="A565" s="34"/>
      <c r="B565" s="34"/>
      <c r="C565" s="34"/>
      <c r="D565" s="34"/>
      <c r="E565"/>
      <c r="F565"/>
      <c r="G565"/>
      <c r="H565"/>
      <c r="I565"/>
      <c r="J565"/>
      <c r="K565"/>
      <c r="L565"/>
    </row>
    <row r="566" spans="1:20" hidden="1" x14ac:dyDescent="0.25">
      <c r="A566" s="34"/>
      <c r="B566" s="34"/>
      <c r="C566" s="34"/>
      <c r="D566" s="34"/>
      <c r="E566"/>
      <c r="F566"/>
      <c r="G566"/>
      <c r="H566"/>
      <c r="I566"/>
      <c r="J566"/>
      <c r="K566"/>
      <c r="L566"/>
    </row>
    <row r="567" spans="1:20" hidden="1" x14ac:dyDescent="0.25">
      <c r="A567" s="34"/>
      <c r="B567" s="34"/>
      <c r="C567" s="34"/>
      <c r="D567" s="34"/>
      <c r="E567"/>
      <c r="F567"/>
      <c r="G567"/>
      <c r="H567"/>
      <c r="I567"/>
      <c r="J567"/>
      <c r="K567"/>
      <c r="L567"/>
      <c r="M567"/>
      <c r="N567" s="33"/>
      <c r="O567" s="33"/>
      <c r="P567" s="33"/>
      <c r="Q567" s="33"/>
      <c r="R567" s="33"/>
      <c r="S567" s="33"/>
      <c r="T567" s="33"/>
    </row>
    <row r="568" spans="1:20" hidden="1" x14ac:dyDescent="0.25">
      <c r="A568" s="34"/>
      <c r="B568" s="34"/>
      <c r="C568" s="34"/>
      <c r="D568" s="34"/>
      <c r="E568"/>
      <c r="F568"/>
      <c r="G568"/>
      <c r="H568"/>
      <c r="I568"/>
      <c r="J568"/>
      <c r="K568"/>
      <c r="L568"/>
    </row>
    <row r="569" spans="1:20" hidden="1" x14ac:dyDescent="0.25">
      <c r="A569" s="34"/>
      <c r="B569" s="34"/>
      <c r="C569" s="34"/>
      <c r="D569" s="34"/>
      <c r="E569"/>
      <c r="F569"/>
      <c r="G569"/>
      <c r="H569"/>
      <c r="I569"/>
      <c r="J569"/>
      <c r="K569"/>
      <c r="L569"/>
    </row>
    <row r="570" spans="1:20" hidden="1" x14ac:dyDescent="0.25">
      <c r="A570" s="34"/>
      <c r="B570" s="34"/>
      <c r="C570" s="34"/>
      <c r="D570" s="34"/>
      <c r="E570"/>
      <c r="F570"/>
      <c r="G570"/>
      <c r="H570"/>
      <c r="I570"/>
      <c r="J570"/>
      <c r="K570"/>
      <c r="L570"/>
    </row>
    <row r="571" spans="1:20" hidden="1" x14ac:dyDescent="0.25">
      <c r="A571" s="34"/>
      <c r="B571" s="34"/>
      <c r="C571" s="34"/>
      <c r="D571" s="34"/>
      <c r="E571"/>
      <c r="F571"/>
      <c r="G571"/>
      <c r="H571"/>
      <c r="I571"/>
      <c r="J571"/>
      <c r="K571"/>
      <c r="L571"/>
    </row>
    <row r="572" spans="1:20" hidden="1" x14ac:dyDescent="0.25">
      <c r="A572" s="34"/>
      <c r="B572" s="34"/>
      <c r="C572" s="34"/>
      <c r="D572" s="34"/>
      <c r="E572"/>
      <c r="F572"/>
      <c r="G572"/>
      <c r="H572"/>
      <c r="I572"/>
      <c r="J572"/>
      <c r="K572"/>
      <c r="L572"/>
    </row>
    <row r="573" spans="1:20" hidden="1" x14ac:dyDescent="0.25">
      <c r="A573" s="34"/>
      <c r="B573" s="34"/>
      <c r="C573" s="34"/>
      <c r="D573" s="34"/>
      <c r="E573"/>
      <c r="F573"/>
      <c r="G573"/>
      <c r="H573"/>
      <c r="I573"/>
      <c r="J573"/>
      <c r="K573"/>
      <c r="L573"/>
    </row>
    <row r="574" spans="1:20" hidden="1" x14ac:dyDescent="0.25">
      <c r="A574" s="34"/>
      <c r="B574" s="34"/>
      <c r="C574" s="34"/>
      <c r="D574" s="34"/>
      <c r="E574"/>
      <c r="F574"/>
      <c r="G574"/>
      <c r="H574"/>
      <c r="I574"/>
      <c r="J574"/>
      <c r="K574"/>
      <c r="L574"/>
    </row>
    <row r="575" spans="1:20" hidden="1" x14ac:dyDescent="0.25">
      <c r="A575" s="34"/>
      <c r="B575" s="34"/>
      <c r="C575" s="34"/>
      <c r="D575" s="34"/>
      <c r="E575"/>
      <c r="F575"/>
      <c r="G575"/>
      <c r="H575"/>
      <c r="I575"/>
      <c r="J575"/>
      <c r="K575"/>
      <c r="L575"/>
    </row>
    <row r="576" spans="1:20" hidden="1" x14ac:dyDescent="0.25">
      <c r="A576" s="34"/>
      <c r="B576" s="34"/>
      <c r="C576" s="34"/>
      <c r="D576" s="34"/>
      <c r="E576"/>
      <c r="F576"/>
      <c r="G576"/>
      <c r="H576"/>
      <c r="I576"/>
      <c r="J576"/>
      <c r="K576"/>
      <c r="L576"/>
    </row>
    <row r="577" spans="1:20" hidden="1" x14ac:dyDescent="0.25">
      <c r="A577" s="34"/>
      <c r="B577" s="34"/>
      <c r="C577" s="34"/>
      <c r="D577" s="34"/>
      <c r="E577"/>
      <c r="F577"/>
      <c r="G577"/>
      <c r="H577"/>
      <c r="I577"/>
      <c r="J577"/>
      <c r="K577"/>
      <c r="L577"/>
      <c r="M577"/>
      <c r="N577" s="33"/>
      <c r="O577" s="33"/>
      <c r="P577" s="33"/>
      <c r="Q577" s="33"/>
      <c r="R577" s="33"/>
      <c r="S577" s="33"/>
      <c r="T577" s="33"/>
    </row>
    <row r="578" spans="1:20" hidden="1" x14ac:dyDescent="0.25">
      <c r="A578" s="34"/>
      <c r="B578" s="34"/>
      <c r="C578" s="34"/>
      <c r="D578" s="34"/>
      <c r="E578"/>
      <c r="F578"/>
      <c r="G578"/>
      <c r="H578"/>
      <c r="I578"/>
      <c r="J578"/>
      <c r="K578"/>
      <c r="L578"/>
    </row>
    <row r="579" spans="1:20" hidden="1" x14ac:dyDescent="0.25">
      <c r="A579" s="34"/>
      <c r="B579" s="34"/>
      <c r="C579" s="34"/>
      <c r="D579" s="34"/>
      <c r="E579"/>
      <c r="F579"/>
      <c r="G579"/>
      <c r="H579"/>
      <c r="I579"/>
      <c r="J579"/>
      <c r="K579"/>
      <c r="L579"/>
    </row>
    <row r="580" spans="1:20" hidden="1" x14ac:dyDescent="0.25">
      <c r="A580" s="34"/>
      <c r="B580" s="34"/>
      <c r="C580" s="34"/>
      <c r="D580" s="34"/>
      <c r="E580"/>
      <c r="F580"/>
      <c r="G580"/>
      <c r="H580"/>
      <c r="I580"/>
      <c r="J580"/>
      <c r="K580"/>
      <c r="L580"/>
    </row>
    <row r="581" spans="1:20" hidden="1" x14ac:dyDescent="0.25">
      <c r="A581" s="34"/>
      <c r="B581" s="34"/>
      <c r="C581" s="34"/>
      <c r="D581" s="34"/>
      <c r="E581"/>
      <c r="F581"/>
      <c r="G581"/>
      <c r="H581"/>
      <c r="I581"/>
      <c r="J581"/>
      <c r="K581"/>
      <c r="L581"/>
    </row>
    <row r="582" spans="1:20" hidden="1" x14ac:dyDescent="0.25">
      <c r="A582" s="34"/>
      <c r="B582" s="34"/>
      <c r="C582" s="34"/>
      <c r="D582" s="34"/>
      <c r="E582"/>
      <c r="F582"/>
      <c r="G582"/>
      <c r="H582"/>
      <c r="I582"/>
      <c r="J582"/>
      <c r="K582"/>
      <c r="L582"/>
    </row>
    <row r="583" spans="1:20" hidden="1" x14ac:dyDescent="0.25">
      <c r="A583" s="34"/>
      <c r="B583" s="34"/>
      <c r="C583" s="34"/>
      <c r="D583" s="34"/>
      <c r="E583"/>
      <c r="F583"/>
      <c r="G583"/>
      <c r="H583"/>
      <c r="I583"/>
      <c r="J583"/>
      <c r="K583"/>
      <c r="L583"/>
    </row>
    <row r="584" spans="1:20" hidden="1" x14ac:dyDescent="0.25">
      <c r="A584" s="34"/>
      <c r="B584" s="34"/>
      <c r="C584" s="34"/>
      <c r="D584" s="34"/>
      <c r="E584"/>
      <c r="F584"/>
      <c r="G584"/>
      <c r="H584"/>
      <c r="I584"/>
      <c r="J584"/>
      <c r="K584"/>
      <c r="L584"/>
    </row>
    <row r="585" spans="1:20" hidden="1" x14ac:dyDescent="0.25">
      <c r="A585" s="34"/>
      <c r="B585" s="34"/>
      <c r="C585" s="34"/>
      <c r="D585" s="34"/>
      <c r="E585"/>
      <c r="F585"/>
      <c r="G585"/>
      <c r="H585"/>
      <c r="I585"/>
      <c r="J585"/>
      <c r="K585"/>
      <c r="L585"/>
    </row>
    <row r="586" spans="1:20" hidden="1" x14ac:dyDescent="0.25">
      <c r="A586" s="34"/>
      <c r="B586" s="34"/>
      <c r="C586" s="34"/>
      <c r="D586" s="34"/>
      <c r="E586"/>
      <c r="F586"/>
      <c r="G586"/>
      <c r="H586"/>
      <c r="I586"/>
      <c r="J586"/>
      <c r="K586"/>
      <c r="L586"/>
      <c r="M586"/>
      <c r="N586" s="33"/>
      <c r="O586" s="33"/>
      <c r="P586" s="33"/>
      <c r="Q586" s="33"/>
      <c r="R586" s="33"/>
      <c r="S586" s="33"/>
      <c r="T586" s="33"/>
    </row>
    <row r="587" spans="1:20" hidden="1" x14ac:dyDescent="0.25">
      <c r="A587" s="34"/>
      <c r="B587" s="34"/>
      <c r="C587" s="34"/>
      <c r="D587" s="34"/>
      <c r="E587"/>
      <c r="F587"/>
      <c r="G587"/>
      <c r="H587"/>
      <c r="I587"/>
      <c r="J587"/>
      <c r="K587"/>
      <c r="L587"/>
    </row>
    <row r="588" spans="1:20" hidden="1" x14ac:dyDescent="0.25">
      <c r="A588" s="34"/>
      <c r="B588" s="34"/>
      <c r="C588" s="34"/>
      <c r="D588" s="34"/>
      <c r="E588"/>
      <c r="F588"/>
      <c r="G588"/>
      <c r="H588"/>
      <c r="I588"/>
      <c r="J588"/>
      <c r="K588"/>
      <c r="L588"/>
    </row>
    <row r="589" spans="1:20" hidden="1" x14ac:dyDescent="0.25">
      <c r="A589" s="34"/>
      <c r="B589" s="34"/>
      <c r="C589" s="34"/>
      <c r="D589" s="34"/>
      <c r="E589"/>
      <c r="F589"/>
      <c r="G589"/>
      <c r="H589"/>
      <c r="I589"/>
      <c r="J589"/>
      <c r="K589"/>
      <c r="L589"/>
      <c r="M589"/>
      <c r="N589" s="33"/>
      <c r="O589" s="33"/>
      <c r="P589" s="33"/>
      <c r="Q589" s="33"/>
      <c r="R589" s="33"/>
      <c r="S589" s="33"/>
      <c r="T589" s="33"/>
    </row>
    <row r="590" spans="1:20" hidden="1" x14ac:dyDescent="0.25">
      <c r="A590" s="34"/>
      <c r="B590" s="34"/>
      <c r="C590" s="34"/>
      <c r="D590" s="34"/>
      <c r="E590"/>
      <c r="F590"/>
      <c r="G590"/>
      <c r="H590"/>
      <c r="I590"/>
      <c r="J590"/>
      <c r="K590"/>
      <c r="L590"/>
    </row>
    <row r="591" spans="1:20" hidden="1" x14ac:dyDescent="0.25">
      <c r="A591" s="34"/>
      <c r="B591" s="34"/>
      <c r="C591" s="34"/>
      <c r="D591" s="34"/>
      <c r="E591"/>
      <c r="F591"/>
      <c r="G591"/>
      <c r="H591"/>
      <c r="I591"/>
      <c r="J591"/>
      <c r="K591"/>
      <c r="L591"/>
    </row>
    <row r="592" spans="1:20" hidden="1" x14ac:dyDescent="0.25">
      <c r="A592" s="34"/>
      <c r="B592" s="34"/>
      <c r="C592" s="34"/>
      <c r="D592" s="34"/>
      <c r="E592"/>
      <c r="F592"/>
      <c r="G592"/>
      <c r="H592"/>
      <c r="I592"/>
      <c r="J592"/>
      <c r="K592"/>
      <c r="L592"/>
      <c r="M592"/>
      <c r="N592" s="33"/>
      <c r="O592" s="33"/>
      <c r="P592" s="33"/>
      <c r="Q592" s="33"/>
      <c r="R592" s="33"/>
      <c r="S592" s="33"/>
      <c r="T592" s="33"/>
    </row>
    <row r="593" spans="1:20" hidden="1" x14ac:dyDescent="0.25">
      <c r="A593" s="34"/>
      <c r="B593" s="34"/>
      <c r="C593" s="34"/>
      <c r="D593" s="34"/>
      <c r="E593"/>
      <c r="F593"/>
      <c r="G593"/>
      <c r="H593"/>
      <c r="I593"/>
      <c r="J593"/>
      <c r="K593"/>
      <c r="L593"/>
    </row>
    <row r="594" spans="1:20" hidden="1" x14ac:dyDescent="0.25">
      <c r="A594" s="34"/>
      <c r="B594" s="34"/>
      <c r="C594" s="34"/>
      <c r="D594" s="34"/>
      <c r="E594"/>
      <c r="F594"/>
      <c r="G594"/>
      <c r="H594"/>
      <c r="I594"/>
      <c r="J594"/>
      <c r="K594"/>
      <c r="L594"/>
      <c r="M594"/>
      <c r="N594" s="33"/>
      <c r="O594" s="33"/>
      <c r="P594" s="33"/>
      <c r="Q594" s="33"/>
      <c r="R594" s="33"/>
      <c r="S594" s="33"/>
      <c r="T594" s="33"/>
    </row>
    <row r="595" spans="1:20" hidden="1" x14ac:dyDescent="0.25">
      <c r="A595" s="34"/>
      <c r="B595" s="34"/>
      <c r="C595" s="34"/>
      <c r="D595" s="34"/>
      <c r="E595"/>
      <c r="F595"/>
      <c r="G595"/>
      <c r="H595"/>
      <c r="I595"/>
      <c r="J595"/>
      <c r="K595"/>
      <c r="L595"/>
      <c r="M595"/>
      <c r="N595" s="33"/>
      <c r="O595" s="33"/>
      <c r="P595" s="33"/>
      <c r="Q595" s="33"/>
      <c r="R595" s="33"/>
      <c r="S595" s="33"/>
      <c r="T595" s="33"/>
    </row>
    <row r="596" spans="1:20" hidden="1" x14ac:dyDescent="0.25">
      <c r="A596" s="34"/>
      <c r="B596" s="34"/>
      <c r="C596" s="34"/>
      <c r="D596" s="34"/>
      <c r="E596"/>
      <c r="F596"/>
      <c r="G596"/>
      <c r="H596"/>
      <c r="I596"/>
      <c r="J596"/>
      <c r="K596"/>
      <c r="L596"/>
      <c r="M596"/>
      <c r="N596" s="33"/>
      <c r="O596" s="33"/>
      <c r="P596" s="33"/>
      <c r="Q596" s="33"/>
      <c r="R596" s="33"/>
      <c r="S596" s="33"/>
      <c r="T596" s="33"/>
    </row>
    <row r="597" spans="1:20" hidden="1" x14ac:dyDescent="0.25">
      <c r="A597" s="34"/>
      <c r="B597" s="34"/>
      <c r="C597" s="34"/>
      <c r="D597" s="34"/>
      <c r="E597"/>
      <c r="F597"/>
      <c r="G597"/>
      <c r="H597"/>
      <c r="I597"/>
      <c r="J597"/>
      <c r="K597"/>
      <c r="L597"/>
    </row>
    <row r="598" spans="1:20" hidden="1" x14ac:dyDescent="0.25">
      <c r="A598" s="34"/>
      <c r="B598" s="34"/>
      <c r="C598" s="34"/>
      <c r="D598" s="34"/>
      <c r="E598"/>
      <c r="F598"/>
      <c r="G598"/>
      <c r="H598"/>
      <c r="I598"/>
      <c r="J598"/>
      <c r="K598"/>
      <c r="L598"/>
    </row>
    <row r="599" spans="1:20" hidden="1" x14ac:dyDescent="0.25">
      <c r="A599" s="34"/>
      <c r="B599" s="34"/>
      <c r="C599" s="34"/>
      <c r="D599" s="34"/>
      <c r="E599"/>
      <c r="F599"/>
      <c r="G599"/>
      <c r="H599"/>
      <c r="I599"/>
      <c r="J599"/>
      <c r="K599"/>
      <c r="L599"/>
      <c r="M599"/>
      <c r="N599" s="33"/>
      <c r="O599" s="33"/>
      <c r="P599" s="33"/>
      <c r="Q599" s="33"/>
      <c r="R599" s="33"/>
      <c r="S599" s="33"/>
      <c r="T599" s="33"/>
    </row>
    <row r="600" spans="1:20" hidden="1" x14ac:dyDescent="0.25">
      <c r="A600" s="34"/>
      <c r="B600" s="34"/>
      <c r="C600" s="34"/>
      <c r="D600" s="34"/>
      <c r="E600"/>
      <c r="F600"/>
      <c r="G600"/>
      <c r="H600"/>
      <c r="I600"/>
      <c r="J600"/>
      <c r="K600"/>
      <c r="L600"/>
      <c r="M600"/>
      <c r="N600" s="33"/>
      <c r="O600" s="33"/>
      <c r="P600" s="33"/>
      <c r="Q600" s="33"/>
      <c r="R600" s="33"/>
      <c r="S600" s="33"/>
      <c r="T600" s="33"/>
    </row>
    <row r="601" spans="1:20" hidden="1" x14ac:dyDescent="0.25">
      <c r="A601" s="34"/>
      <c r="B601" s="34"/>
      <c r="C601" s="34"/>
      <c r="D601" s="34"/>
      <c r="E601"/>
      <c r="F601"/>
      <c r="G601"/>
      <c r="H601"/>
      <c r="I601"/>
      <c r="J601"/>
      <c r="K601"/>
      <c r="L601"/>
    </row>
    <row r="602" spans="1:20" hidden="1" x14ac:dyDescent="0.25">
      <c r="A602" s="34"/>
      <c r="B602" s="34"/>
      <c r="C602" s="34"/>
      <c r="D602" s="34"/>
      <c r="E602"/>
      <c r="F602"/>
      <c r="G602"/>
      <c r="H602"/>
      <c r="I602"/>
      <c r="J602"/>
      <c r="K602"/>
      <c r="L602"/>
      <c r="M602"/>
      <c r="N602" s="33"/>
      <c r="O602" s="33"/>
      <c r="P602" s="33"/>
      <c r="Q602" s="33"/>
      <c r="R602" s="33"/>
      <c r="S602" s="33"/>
      <c r="T602" s="33"/>
    </row>
    <row r="603" spans="1:20" hidden="1" x14ac:dyDescent="0.25">
      <c r="A603" s="34"/>
      <c r="B603" s="34"/>
      <c r="C603" s="34"/>
      <c r="D603" s="34"/>
      <c r="E603"/>
      <c r="F603"/>
      <c r="G603"/>
      <c r="H603"/>
      <c r="I603"/>
      <c r="J603"/>
      <c r="K603"/>
      <c r="L603"/>
      <c r="M603"/>
      <c r="N603" s="33"/>
      <c r="O603" s="33"/>
      <c r="P603" s="33"/>
      <c r="Q603" s="33"/>
      <c r="R603" s="33"/>
      <c r="S603" s="33"/>
      <c r="T603" s="33"/>
    </row>
    <row r="604" spans="1:20" hidden="1" x14ac:dyDescent="0.25">
      <c r="A604" s="34"/>
      <c r="B604" s="34"/>
      <c r="C604" s="34"/>
      <c r="D604" s="34"/>
      <c r="E604"/>
      <c r="F604"/>
      <c r="G604"/>
      <c r="H604"/>
      <c r="I604"/>
      <c r="J604"/>
      <c r="K604"/>
      <c r="L604"/>
    </row>
    <row r="605" spans="1:20" hidden="1" x14ac:dyDescent="0.25">
      <c r="A605" s="34"/>
      <c r="B605" s="34"/>
      <c r="C605" s="34"/>
      <c r="D605" s="34"/>
      <c r="E605"/>
      <c r="F605"/>
      <c r="G605"/>
      <c r="H605"/>
      <c r="I605"/>
      <c r="J605"/>
      <c r="K605"/>
      <c r="L605"/>
    </row>
    <row r="606" spans="1:20" hidden="1" x14ac:dyDescent="0.25">
      <c r="A606" s="34"/>
      <c r="B606" s="34"/>
      <c r="C606" s="34"/>
      <c r="D606" s="34"/>
      <c r="E606"/>
      <c r="F606"/>
      <c r="G606"/>
      <c r="H606"/>
      <c r="I606"/>
      <c r="J606"/>
      <c r="K606"/>
      <c r="L606"/>
      <c r="M606"/>
      <c r="N606" s="33"/>
      <c r="O606" s="33"/>
      <c r="P606" s="33"/>
      <c r="Q606" s="33"/>
      <c r="R606" s="33"/>
      <c r="S606" s="33"/>
      <c r="T606" s="33"/>
    </row>
    <row r="607" spans="1:20" hidden="1" x14ac:dyDescent="0.25">
      <c r="A607" s="34"/>
      <c r="B607" s="34"/>
      <c r="C607" s="34"/>
      <c r="D607" s="34"/>
      <c r="E607"/>
      <c r="F607"/>
      <c r="G607"/>
      <c r="H607"/>
      <c r="I607"/>
      <c r="J607"/>
      <c r="K607"/>
      <c r="L607"/>
      <c r="M607"/>
      <c r="N607" s="33"/>
      <c r="O607" s="33"/>
      <c r="P607" s="33"/>
      <c r="Q607" s="33"/>
      <c r="R607" s="33"/>
      <c r="S607" s="33"/>
      <c r="T607" s="33"/>
    </row>
    <row r="608" spans="1:20" hidden="1" x14ac:dyDescent="0.25">
      <c r="A608" s="34"/>
      <c r="B608" s="34"/>
      <c r="C608" s="34"/>
      <c r="D608" s="34"/>
      <c r="E608"/>
      <c r="F608"/>
      <c r="G608"/>
      <c r="H608"/>
      <c r="I608"/>
      <c r="J608"/>
      <c r="K608"/>
      <c r="L608"/>
      <c r="M608"/>
      <c r="N608" s="33"/>
      <c r="O608" s="33"/>
      <c r="P608" s="33"/>
      <c r="Q608" s="33"/>
      <c r="R608" s="33"/>
      <c r="S608" s="33"/>
      <c r="T608" s="33"/>
    </row>
    <row r="609" spans="1:20" hidden="1" x14ac:dyDescent="0.25">
      <c r="A609" s="34"/>
      <c r="B609" s="34"/>
      <c r="C609" s="34"/>
      <c r="D609" s="34"/>
      <c r="E609"/>
      <c r="F609"/>
      <c r="G609"/>
      <c r="H609"/>
      <c r="I609"/>
      <c r="J609"/>
      <c r="K609"/>
      <c r="L609"/>
      <c r="M609"/>
      <c r="N609" s="33"/>
      <c r="O609" s="33"/>
      <c r="P609" s="33"/>
      <c r="Q609" s="33"/>
      <c r="R609" s="33"/>
      <c r="S609" s="33"/>
      <c r="T609" s="33"/>
    </row>
    <row r="610" spans="1:20" hidden="1" x14ac:dyDescent="0.25">
      <c r="A610" s="34"/>
      <c r="B610" s="34"/>
      <c r="C610" s="34"/>
      <c r="D610" s="34"/>
      <c r="E610"/>
      <c r="F610"/>
      <c r="G610"/>
      <c r="H610"/>
      <c r="I610"/>
      <c r="J610"/>
      <c r="K610"/>
      <c r="L610"/>
      <c r="M610"/>
      <c r="N610" s="33"/>
      <c r="O610" s="33"/>
      <c r="P610" s="33"/>
      <c r="Q610" s="33"/>
      <c r="R610" s="33"/>
      <c r="S610" s="33"/>
      <c r="T610" s="33"/>
    </row>
    <row r="611" spans="1:20" hidden="1" x14ac:dyDescent="0.25">
      <c r="A611" s="34"/>
      <c r="B611" s="34"/>
      <c r="C611" s="34"/>
      <c r="D611" s="34"/>
      <c r="E611"/>
      <c r="F611"/>
      <c r="G611"/>
      <c r="H611"/>
      <c r="I611"/>
      <c r="J611"/>
      <c r="K611"/>
      <c r="L611"/>
    </row>
    <row r="612" spans="1:20" hidden="1" x14ac:dyDescent="0.25">
      <c r="A612" s="34"/>
      <c r="B612" s="34"/>
      <c r="C612" s="34"/>
      <c r="D612" s="34"/>
      <c r="E612"/>
      <c r="F612"/>
      <c r="G612"/>
      <c r="H612"/>
      <c r="I612"/>
      <c r="J612"/>
      <c r="K612"/>
      <c r="L612"/>
    </row>
    <row r="613" spans="1:20" hidden="1" x14ac:dyDescent="0.25">
      <c r="A613" s="34"/>
      <c r="B613" s="34"/>
      <c r="C613" s="34"/>
      <c r="D613" s="34"/>
      <c r="E613"/>
      <c r="F613"/>
      <c r="G613"/>
      <c r="H613"/>
      <c r="I613"/>
      <c r="J613"/>
      <c r="K613"/>
      <c r="L613"/>
    </row>
    <row r="614" spans="1:20" hidden="1" x14ac:dyDescent="0.25">
      <c r="A614" s="34"/>
      <c r="B614" s="34"/>
      <c r="C614" s="34"/>
      <c r="D614" s="34"/>
      <c r="E614"/>
      <c r="F614"/>
      <c r="G614"/>
      <c r="H614"/>
      <c r="I614"/>
      <c r="J614"/>
      <c r="K614"/>
      <c r="L614"/>
    </row>
    <row r="615" spans="1:20" hidden="1" x14ac:dyDescent="0.25">
      <c r="A615" s="34"/>
      <c r="B615" s="34"/>
      <c r="C615" s="34"/>
      <c r="D615" s="34"/>
      <c r="E615"/>
      <c r="F615"/>
      <c r="G615"/>
      <c r="H615"/>
      <c r="I615"/>
      <c r="J615"/>
      <c r="K615"/>
      <c r="L615"/>
    </row>
    <row r="616" spans="1:20" hidden="1" x14ac:dyDescent="0.25">
      <c r="A616" s="34"/>
      <c r="B616" s="34"/>
      <c r="C616" s="34"/>
      <c r="D616" s="34"/>
      <c r="E616"/>
      <c r="F616"/>
      <c r="G616"/>
      <c r="H616"/>
      <c r="I616"/>
      <c r="J616"/>
      <c r="K616"/>
      <c r="L616"/>
      <c r="M616"/>
      <c r="N616" s="33"/>
      <c r="O616" s="33"/>
      <c r="P616" s="33"/>
      <c r="Q616" s="33"/>
      <c r="R616" s="33"/>
      <c r="S616" s="33"/>
      <c r="T616" s="33"/>
    </row>
    <row r="617" spans="1:20" hidden="1" x14ac:dyDescent="0.25">
      <c r="A617" s="34"/>
      <c r="B617" s="34"/>
      <c r="C617" s="34"/>
      <c r="D617" s="34"/>
      <c r="E617"/>
      <c r="F617"/>
      <c r="G617"/>
      <c r="H617"/>
      <c r="I617"/>
      <c r="J617"/>
      <c r="K617"/>
      <c r="L617"/>
    </row>
    <row r="618" spans="1:20" hidden="1" x14ac:dyDescent="0.25">
      <c r="A618" s="34"/>
      <c r="B618" s="34"/>
      <c r="C618" s="34"/>
      <c r="D618" s="34"/>
      <c r="E618"/>
      <c r="F618"/>
      <c r="G618"/>
      <c r="H618"/>
      <c r="I618"/>
      <c r="J618"/>
      <c r="K618"/>
      <c r="L618"/>
    </row>
    <row r="619" spans="1:20" hidden="1" x14ac:dyDescent="0.25">
      <c r="A619" s="34"/>
      <c r="B619" s="34"/>
      <c r="C619" s="34"/>
      <c r="D619" s="34"/>
      <c r="E619"/>
      <c r="F619"/>
      <c r="G619"/>
      <c r="H619"/>
      <c r="I619"/>
      <c r="J619"/>
      <c r="K619"/>
      <c r="L619"/>
    </row>
    <row r="620" spans="1:20" hidden="1" x14ac:dyDescent="0.25">
      <c r="A620" s="34"/>
      <c r="B620" s="34"/>
      <c r="C620" s="34"/>
      <c r="D620" s="34"/>
      <c r="E620"/>
      <c r="F620"/>
      <c r="G620"/>
      <c r="H620"/>
      <c r="I620"/>
      <c r="J620"/>
      <c r="K620"/>
      <c r="L620"/>
    </row>
    <row r="621" spans="1:20" hidden="1" x14ac:dyDescent="0.25">
      <c r="A621" s="34"/>
      <c r="B621" s="34"/>
      <c r="C621" s="34"/>
      <c r="D621" s="34"/>
      <c r="E621"/>
      <c r="F621"/>
      <c r="G621"/>
      <c r="H621"/>
      <c r="I621"/>
      <c r="J621"/>
      <c r="K621"/>
      <c r="L621"/>
    </row>
    <row r="622" spans="1:20" hidden="1" x14ac:dyDescent="0.25">
      <c r="A622" s="34"/>
      <c r="B622" s="34"/>
      <c r="C622" s="34"/>
      <c r="D622" s="34"/>
      <c r="E622"/>
      <c r="F622"/>
      <c r="G622"/>
      <c r="H622"/>
      <c r="I622"/>
      <c r="J622"/>
      <c r="K622"/>
      <c r="L622"/>
    </row>
    <row r="623" spans="1:20" hidden="1" x14ac:dyDescent="0.25">
      <c r="A623" s="34"/>
      <c r="B623" s="34"/>
      <c r="C623" s="34"/>
      <c r="D623" s="34"/>
      <c r="E623"/>
      <c r="F623"/>
      <c r="G623"/>
      <c r="H623"/>
      <c r="I623"/>
      <c r="J623"/>
      <c r="K623"/>
      <c r="L623"/>
      <c r="M623"/>
      <c r="N623" s="33"/>
      <c r="O623" s="33"/>
      <c r="P623" s="33"/>
      <c r="Q623" s="33"/>
      <c r="R623" s="33"/>
      <c r="S623" s="33"/>
      <c r="T623" s="33"/>
    </row>
    <row r="624" spans="1:20" hidden="1" x14ac:dyDescent="0.25">
      <c r="A624" s="34"/>
      <c r="B624" s="34"/>
      <c r="C624" s="34"/>
      <c r="D624" s="34"/>
      <c r="E624"/>
      <c r="F624"/>
      <c r="G624"/>
      <c r="H624"/>
      <c r="I624"/>
      <c r="J624"/>
      <c r="K624"/>
      <c r="L624"/>
    </row>
    <row r="625" spans="1:20" hidden="1" x14ac:dyDescent="0.25">
      <c r="A625" s="34"/>
      <c r="B625" s="34"/>
      <c r="C625" s="34"/>
      <c r="D625" s="34"/>
      <c r="E625"/>
      <c r="F625"/>
      <c r="G625"/>
      <c r="H625"/>
      <c r="I625"/>
      <c r="J625"/>
      <c r="K625"/>
      <c r="L625"/>
    </row>
    <row r="626" spans="1:20" hidden="1" x14ac:dyDescent="0.25">
      <c r="A626" s="34"/>
      <c r="B626" s="34"/>
      <c r="C626" s="34"/>
      <c r="D626" s="34"/>
      <c r="E626"/>
      <c r="F626"/>
      <c r="G626"/>
      <c r="H626"/>
      <c r="I626"/>
      <c r="J626"/>
      <c r="K626"/>
      <c r="L626"/>
    </row>
    <row r="627" spans="1:20" hidden="1" x14ac:dyDescent="0.25">
      <c r="A627" s="34"/>
      <c r="B627" s="34"/>
      <c r="C627" s="34"/>
      <c r="D627" s="34"/>
      <c r="E627"/>
      <c r="F627"/>
      <c r="G627"/>
      <c r="H627"/>
      <c r="I627"/>
      <c r="J627"/>
      <c r="K627"/>
      <c r="L627"/>
    </row>
    <row r="628" spans="1:20" hidden="1" x14ac:dyDescent="0.25">
      <c r="A628" s="34"/>
      <c r="B628" s="34"/>
      <c r="C628" s="34"/>
      <c r="D628" s="34"/>
      <c r="E628"/>
      <c r="F628"/>
      <c r="G628"/>
      <c r="H628"/>
      <c r="I628"/>
      <c r="J628"/>
      <c r="K628"/>
      <c r="L628"/>
    </row>
    <row r="629" spans="1:20" hidden="1" x14ac:dyDescent="0.25">
      <c r="A629" s="34"/>
      <c r="B629" s="34"/>
      <c r="C629" s="34"/>
      <c r="D629" s="34"/>
      <c r="E629"/>
      <c r="F629"/>
      <c r="G629"/>
      <c r="H629"/>
      <c r="I629"/>
      <c r="J629"/>
      <c r="K629"/>
      <c r="L629"/>
      <c r="M629"/>
      <c r="N629" s="33"/>
      <c r="O629" s="33"/>
      <c r="P629" s="33"/>
      <c r="Q629" s="33"/>
      <c r="R629" s="33"/>
      <c r="S629" s="33"/>
      <c r="T629" s="33"/>
    </row>
    <row r="630" spans="1:20" hidden="1" x14ac:dyDescent="0.25">
      <c r="A630" s="34"/>
      <c r="B630" s="34"/>
      <c r="C630" s="34"/>
      <c r="D630" s="34"/>
      <c r="E630"/>
      <c r="F630"/>
      <c r="G630"/>
      <c r="H630"/>
      <c r="I630"/>
      <c r="J630"/>
      <c r="K630"/>
      <c r="L630"/>
      <c r="M630"/>
      <c r="N630" s="33"/>
      <c r="O630" s="33"/>
      <c r="P630" s="33"/>
      <c r="Q630" s="33"/>
      <c r="R630" s="33"/>
      <c r="S630" s="33"/>
      <c r="T630" s="33"/>
    </row>
    <row r="631" spans="1:20" hidden="1" x14ac:dyDescent="0.25">
      <c r="A631" s="34"/>
      <c r="B631" s="34"/>
      <c r="C631" s="34"/>
      <c r="D631" s="34"/>
      <c r="E631"/>
      <c r="F631"/>
      <c r="G631"/>
      <c r="H631"/>
      <c r="I631"/>
      <c r="J631"/>
      <c r="K631"/>
      <c r="L631"/>
    </row>
    <row r="632" spans="1:20" hidden="1" x14ac:dyDescent="0.25">
      <c r="A632" s="34"/>
      <c r="B632" s="34"/>
      <c r="C632" s="34"/>
      <c r="D632" s="34"/>
      <c r="E632"/>
      <c r="F632"/>
      <c r="G632"/>
      <c r="H632"/>
      <c r="I632"/>
      <c r="J632"/>
      <c r="K632"/>
      <c r="L632"/>
    </row>
    <row r="633" spans="1:20" hidden="1" x14ac:dyDescent="0.25">
      <c r="A633" s="34"/>
      <c r="B633" s="34"/>
      <c r="C633" s="34"/>
      <c r="D633" s="34"/>
      <c r="E633"/>
      <c r="F633"/>
      <c r="G633"/>
      <c r="H633"/>
      <c r="I633"/>
      <c r="J633"/>
      <c r="K633"/>
      <c r="L633"/>
    </row>
    <row r="634" spans="1:20" hidden="1" x14ac:dyDescent="0.25">
      <c r="A634" s="34"/>
      <c r="B634" s="34"/>
      <c r="C634" s="34"/>
      <c r="D634" s="34"/>
      <c r="E634"/>
      <c r="F634"/>
      <c r="G634"/>
      <c r="H634"/>
      <c r="I634"/>
      <c r="J634"/>
      <c r="K634"/>
      <c r="L634"/>
      <c r="M634"/>
      <c r="N634" s="33"/>
      <c r="O634" s="33"/>
      <c r="P634" s="33"/>
      <c r="Q634" s="33"/>
      <c r="R634" s="33"/>
      <c r="S634" s="33"/>
      <c r="T634" s="33"/>
    </row>
    <row r="635" spans="1:20" hidden="1" x14ac:dyDescent="0.25">
      <c r="A635" s="34"/>
      <c r="B635" s="34"/>
      <c r="C635" s="34"/>
      <c r="D635" s="34"/>
      <c r="E635"/>
      <c r="F635"/>
      <c r="G635"/>
      <c r="H635"/>
      <c r="I635"/>
      <c r="J635"/>
      <c r="K635"/>
      <c r="L635"/>
      <c r="M635"/>
      <c r="N635" s="33"/>
      <c r="O635" s="33"/>
      <c r="P635" s="33"/>
      <c r="Q635" s="33"/>
      <c r="R635" s="33"/>
      <c r="S635" s="33"/>
      <c r="T635" s="33"/>
    </row>
    <row r="636" spans="1:20" hidden="1" x14ac:dyDescent="0.25">
      <c r="A636" s="34"/>
      <c r="B636" s="34"/>
      <c r="C636" s="34"/>
      <c r="D636" s="34"/>
      <c r="E636"/>
      <c r="F636"/>
      <c r="G636"/>
      <c r="H636"/>
      <c r="I636"/>
      <c r="J636"/>
      <c r="K636"/>
      <c r="L636"/>
      <c r="M636"/>
      <c r="N636" s="33"/>
      <c r="O636" s="33"/>
      <c r="P636" s="33"/>
      <c r="Q636" s="33"/>
      <c r="R636" s="33"/>
      <c r="S636" s="33"/>
      <c r="T636" s="33"/>
    </row>
    <row r="637" spans="1:20" hidden="1" x14ac:dyDescent="0.25">
      <c r="A637" s="34"/>
      <c r="B637" s="34"/>
      <c r="C637" s="34"/>
      <c r="D637" s="34"/>
      <c r="E637"/>
      <c r="F637"/>
      <c r="G637"/>
      <c r="H637"/>
      <c r="I637"/>
      <c r="J637"/>
      <c r="K637"/>
      <c r="L637"/>
      <c r="M637"/>
      <c r="N637" s="33"/>
      <c r="O637" s="33"/>
      <c r="P637" s="33"/>
      <c r="Q637" s="33"/>
      <c r="R637" s="33"/>
      <c r="S637" s="33"/>
      <c r="T637" s="33"/>
    </row>
    <row r="638" spans="1:20" hidden="1" x14ac:dyDescent="0.25">
      <c r="A638" s="34"/>
      <c r="B638" s="34"/>
      <c r="C638" s="34"/>
      <c r="D638" s="34"/>
      <c r="E638"/>
      <c r="F638"/>
      <c r="G638"/>
      <c r="H638"/>
      <c r="I638"/>
      <c r="J638"/>
      <c r="K638"/>
      <c r="L638"/>
      <c r="M638"/>
      <c r="N638" s="33"/>
      <c r="O638" s="33"/>
      <c r="P638" s="33"/>
      <c r="Q638" s="33"/>
      <c r="R638" s="33"/>
      <c r="S638" s="33"/>
      <c r="T638" s="33"/>
    </row>
    <row r="639" spans="1:20" hidden="1" x14ac:dyDescent="0.25">
      <c r="A639" s="34"/>
      <c r="B639" s="34"/>
      <c r="C639" s="34"/>
      <c r="D639" s="34"/>
      <c r="E639"/>
      <c r="F639"/>
      <c r="G639"/>
      <c r="H639"/>
      <c r="I639"/>
      <c r="J639"/>
      <c r="K639"/>
      <c r="L639"/>
      <c r="M639"/>
      <c r="N639" s="33"/>
      <c r="O639" s="33"/>
      <c r="P639" s="33"/>
      <c r="Q639" s="33"/>
      <c r="R639" s="33"/>
      <c r="S639" s="33"/>
      <c r="T639" s="33"/>
    </row>
    <row r="640" spans="1:20" hidden="1" x14ac:dyDescent="0.25">
      <c r="A640" s="34"/>
      <c r="B640" s="34"/>
      <c r="C640" s="34"/>
      <c r="D640" s="34"/>
      <c r="E640"/>
      <c r="F640"/>
      <c r="G640"/>
      <c r="H640"/>
      <c r="I640"/>
      <c r="J640"/>
      <c r="K640"/>
      <c r="L640"/>
    </row>
    <row r="641" spans="1:20" hidden="1" x14ac:dyDescent="0.25">
      <c r="A641" s="34"/>
      <c r="B641" s="34"/>
      <c r="C641" s="34"/>
      <c r="D641" s="34"/>
      <c r="E641"/>
      <c r="F641"/>
      <c r="G641"/>
      <c r="H641"/>
      <c r="I641"/>
      <c r="J641"/>
      <c r="K641"/>
      <c r="L641"/>
    </row>
    <row r="642" spans="1:20" hidden="1" x14ac:dyDescent="0.25">
      <c r="A642" s="34"/>
      <c r="B642" s="34"/>
      <c r="C642" s="34"/>
      <c r="D642" s="34"/>
      <c r="E642"/>
      <c r="F642"/>
      <c r="G642"/>
      <c r="H642"/>
      <c r="I642"/>
      <c r="J642"/>
      <c r="K642"/>
      <c r="L642"/>
    </row>
    <row r="643" spans="1:20" hidden="1" x14ac:dyDescent="0.25">
      <c r="A643" s="34"/>
      <c r="B643" s="34"/>
      <c r="C643" s="34"/>
      <c r="D643" s="34"/>
      <c r="E643"/>
      <c r="F643"/>
      <c r="G643"/>
      <c r="H643"/>
      <c r="I643"/>
      <c r="J643"/>
      <c r="K643"/>
      <c r="L643"/>
    </row>
    <row r="644" spans="1:20" hidden="1" x14ac:dyDescent="0.25">
      <c r="A644" s="34"/>
      <c r="B644" s="34"/>
      <c r="C644" s="34"/>
      <c r="D644" s="34"/>
      <c r="E644"/>
      <c r="F644"/>
      <c r="G644"/>
      <c r="H644"/>
      <c r="I644"/>
      <c r="J644"/>
      <c r="K644"/>
      <c r="L644"/>
      <c r="M644"/>
      <c r="N644" s="33"/>
      <c r="O644" s="33"/>
      <c r="P644" s="33"/>
      <c r="Q644" s="33"/>
      <c r="R644" s="33"/>
      <c r="S644" s="33"/>
      <c r="T644" s="33"/>
    </row>
    <row r="645" spans="1:20" hidden="1" x14ac:dyDescent="0.25">
      <c r="A645" s="34"/>
      <c r="B645" s="34"/>
      <c r="C645" s="34"/>
      <c r="D645" s="34"/>
      <c r="E645"/>
      <c r="F645"/>
      <c r="G645"/>
      <c r="H645"/>
      <c r="I645"/>
      <c r="J645"/>
      <c r="K645"/>
      <c r="L645"/>
    </row>
    <row r="646" spans="1:20" hidden="1" x14ac:dyDescent="0.25">
      <c r="A646" s="34"/>
      <c r="B646" s="34"/>
      <c r="C646" s="34"/>
      <c r="D646" s="34"/>
      <c r="E646"/>
      <c r="F646"/>
      <c r="G646"/>
      <c r="H646"/>
      <c r="I646"/>
      <c r="J646"/>
      <c r="K646"/>
      <c r="L646"/>
    </row>
    <row r="647" spans="1:20" hidden="1" x14ac:dyDescent="0.25">
      <c r="A647" s="34"/>
      <c r="B647" s="34"/>
      <c r="C647" s="34"/>
      <c r="D647" s="34"/>
      <c r="E647"/>
      <c r="F647"/>
      <c r="G647"/>
      <c r="H647"/>
      <c r="I647"/>
      <c r="J647"/>
      <c r="K647"/>
      <c r="L647"/>
    </row>
    <row r="648" spans="1:20" hidden="1" x14ac:dyDescent="0.25">
      <c r="A648" s="34"/>
      <c r="B648" s="34"/>
      <c r="C648" s="34"/>
      <c r="D648" s="34"/>
      <c r="E648"/>
      <c r="F648"/>
      <c r="G648"/>
      <c r="H648"/>
      <c r="I648"/>
      <c r="J648"/>
      <c r="K648"/>
      <c r="L648"/>
    </row>
    <row r="649" spans="1:20" hidden="1" x14ac:dyDescent="0.25">
      <c r="A649" s="34"/>
      <c r="B649" s="34"/>
      <c r="C649" s="34"/>
      <c r="D649" s="34"/>
      <c r="E649"/>
      <c r="F649"/>
      <c r="G649"/>
      <c r="H649"/>
      <c r="I649"/>
      <c r="J649"/>
      <c r="K649"/>
      <c r="L649"/>
    </row>
    <row r="650" spans="1:20" hidden="1" x14ac:dyDescent="0.25">
      <c r="A650" s="34"/>
      <c r="B650" s="34"/>
      <c r="C650" s="34"/>
      <c r="D650" s="34"/>
      <c r="E650"/>
      <c r="F650"/>
      <c r="G650"/>
      <c r="H650"/>
      <c r="I650"/>
      <c r="J650"/>
      <c r="K650"/>
      <c r="L650"/>
    </row>
    <row r="651" spans="1:20" hidden="1" x14ac:dyDescent="0.25">
      <c r="A651" s="34"/>
      <c r="B651" s="34"/>
      <c r="C651" s="34"/>
      <c r="D651" s="34"/>
      <c r="E651"/>
      <c r="F651"/>
      <c r="G651"/>
      <c r="H651"/>
      <c r="I651"/>
      <c r="J651"/>
      <c r="K651"/>
      <c r="L651"/>
    </row>
    <row r="652" spans="1:20" hidden="1" x14ac:dyDescent="0.25">
      <c r="A652" s="34"/>
      <c r="B652" s="34"/>
      <c r="C652" s="34"/>
      <c r="D652" s="34"/>
      <c r="E652"/>
      <c r="F652"/>
      <c r="G652"/>
      <c r="H652"/>
      <c r="I652"/>
      <c r="J652"/>
      <c r="K652"/>
      <c r="L652"/>
      <c r="M652"/>
      <c r="N652" s="33"/>
      <c r="O652" s="33"/>
      <c r="P652" s="33"/>
      <c r="Q652" s="33"/>
      <c r="R652" s="33"/>
      <c r="S652" s="33"/>
      <c r="T652" s="33"/>
    </row>
    <row r="653" spans="1:20" hidden="1" x14ac:dyDescent="0.25">
      <c r="A653" s="34"/>
      <c r="B653" s="34"/>
      <c r="C653" s="34"/>
      <c r="D653" s="34"/>
      <c r="E653"/>
      <c r="F653"/>
      <c r="G653"/>
      <c r="H653"/>
      <c r="I653"/>
      <c r="J653"/>
      <c r="K653"/>
      <c r="L653"/>
    </row>
    <row r="654" spans="1:20" hidden="1" x14ac:dyDescent="0.25">
      <c r="A654" s="34"/>
      <c r="B654" s="34"/>
      <c r="C654" s="34"/>
      <c r="D654" s="34"/>
      <c r="E654"/>
      <c r="F654"/>
      <c r="G654"/>
      <c r="H654"/>
      <c r="I654"/>
      <c r="J654"/>
      <c r="K654"/>
      <c r="L654"/>
    </row>
    <row r="655" spans="1:20" hidden="1" x14ac:dyDescent="0.25">
      <c r="A655" s="34"/>
      <c r="B655" s="34"/>
      <c r="C655" s="34"/>
      <c r="D655" s="34"/>
      <c r="E655"/>
      <c r="F655"/>
      <c r="G655"/>
      <c r="H655"/>
      <c r="I655"/>
      <c r="J655"/>
      <c r="K655"/>
      <c r="L655"/>
    </row>
    <row r="656" spans="1:20" hidden="1" x14ac:dyDescent="0.25">
      <c r="A656" s="34"/>
      <c r="B656" s="34"/>
      <c r="C656" s="34"/>
      <c r="D656" s="34"/>
      <c r="E656"/>
      <c r="F656"/>
      <c r="G656"/>
      <c r="H656"/>
      <c r="I656"/>
      <c r="J656"/>
      <c r="K656"/>
      <c r="L656"/>
      <c r="M656"/>
      <c r="N656" s="33"/>
      <c r="O656" s="33"/>
      <c r="P656" s="33"/>
      <c r="Q656" s="33"/>
      <c r="R656" s="33"/>
      <c r="S656" s="33"/>
      <c r="T656" s="33"/>
    </row>
    <row r="657" spans="1:20" hidden="1" x14ac:dyDescent="0.25">
      <c r="A657" s="34"/>
      <c r="B657" s="34"/>
      <c r="C657" s="34"/>
      <c r="D657" s="34"/>
      <c r="E657"/>
      <c r="F657"/>
      <c r="G657"/>
      <c r="H657"/>
      <c r="I657"/>
      <c r="J657"/>
      <c r="K657"/>
      <c r="L657"/>
      <c r="M657"/>
      <c r="N657" s="33"/>
      <c r="O657" s="33"/>
      <c r="P657" s="33"/>
      <c r="Q657" s="33"/>
      <c r="R657" s="33"/>
      <c r="S657" s="33"/>
      <c r="T657" s="33"/>
    </row>
    <row r="658" spans="1:20" hidden="1" x14ac:dyDescent="0.25">
      <c r="A658" s="34"/>
      <c r="B658" s="34"/>
      <c r="C658" s="34"/>
      <c r="D658" s="34"/>
      <c r="E658"/>
      <c r="F658"/>
      <c r="G658"/>
      <c r="H658"/>
      <c r="I658"/>
      <c r="J658"/>
      <c r="K658"/>
      <c r="L658"/>
    </row>
    <row r="659" spans="1:20" hidden="1" x14ac:dyDescent="0.25">
      <c r="A659" s="34"/>
      <c r="B659" s="34"/>
      <c r="C659" s="34"/>
      <c r="D659" s="34"/>
      <c r="E659"/>
      <c r="F659"/>
      <c r="G659"/>
      <c r="H659"/>
      <c r="I659"/>
      <c r="J659"/>
      <c r="K659"/>
      <c r="L659"/>
      <c r="M659"/>
      <c r="N659" s="33"/>
      <c r="O659" s="33"/>
      <c r="P659" s="33"/>
      <c r="Q659" s="33"/>
      <c r="R659" s="33"/>
      <c r="S659" s="33"/>
      <c r="T659" s="33"/>
    </row>
    <row r="660" spans="1:20" hidden="1" x14ac:dyDescent="0.25">
      <c r="A660" s="34"/>
      <c r="B660" s="34"/>
      <c r="C660" s="34"/>
      <c r="D660" s="34"/>
      <c r="E660"/>
      <c r="F660"/>
      <c r="G660"/>
      <c r="H660"/>
      <c r="I660"/>
      <c r="J660"/>
      <c r="K660"/>
      <c r="L660"/>
    </row>
    <row r="661" spans="1:20" hidden="1" x14ac:dyDescent="0.25">
      <c r="A661" s="34"/>
      <c r="B661" s="34"/>
      <c r="C661" s="34"/>
      <c r="D661" s="34"/>
      <c r="E661"/>
      <c r="F661"/>
      <c r="G661"/>
      <c r="H661"/>
      <c r="I661"/>
      <c r="J661"/>
      <c r="K661"/>
      <c r="L661"/>
    </row>
    <row r="662" spans="1:20" hidden="1" x14ac:dyDescent="0.25">
      <c r="A662" s="34"/>
      <c r="B662" s="34"/>
      <c r="C662" s="34"/>
      <c r="D662" s="34"/>
      <c r="E662"/>
      <c r="F662"/>
      <c r="G662"/>
      <c r="H662"/>
      <c r="I662"/>
      <c r="J662"/>
      <c r="K662"/>
      <c r="L662"/>
    </row>
    <row r="663" spans="1:20" hidden="1" x14ac:dyDescent="0.25">
      <c r="A663" s="34"/>
      <c r="B663" s="34"/>
      <c r="C663" s="34"/>
      <c r="D663" s="34"/>
      <c r="E663"/>
      <c r="F663"/>
      <c r="G663"/>
      <c r="H663"/>
      <c r="I663"/>
      <c r="J663"/>
      <c r="K663"/>
      <c r="L663"/>
      <c r="M663"/>
      <c r="N663" s="33"/>
      <c r="O663" s="33"/>
      <c r="P663" s="33"/>
      <c r="Q663" s="33"/>
      <c r="R663" s="33"/>
      <c r="S663" s="33"/>
      <c r="T663" s="33"/>
    </row>
    <row r="664" spans="1:20" hidden="1" x14ac:dyDescent="0.25">
      <c r="A664" s="34"/>
      <c r="B664" s="34"/>
      <c r="C664" s="34"/>
      <c r="D664" s="34"/>
      <c r="E664"/>
      <c r="F664"/>
      <c r="G664"/>
      <c r="H664"/>
      <c r="I664"/>
      <c r="J664"/>
      <c r="K664"/>
      <c r="L664"/>
    </row>
    <row r="665" spans="1:20" hidden="1" x14ac:dyDescent="0.25">
      <c r="A665" s="34"/>
      <c r="B665" s="34"/>
      <c r="C665" s="34"/>
      <c r="D665" s="34"/>
      <c r="E665"/>
      <c r="F665"/>
      <c r="G665"/>
      <c r="H665"/>
      <c r="I665"/>
      <c r="J665"/>
      <c r="K665"/>
      <c r="L665"/>
    </row>
    <row r="666" spans="1:20" hidden="1" x14ac:dyDescent="0.25">
      <c r="A666" s="34"/>
      <c r="B666" s="34"/>
      <c r="C666" s="34"/>
      <c r="D666" s="34"/>
      <c r="E666"/>
      <c r="F666"/>
      <c r="G666"/>
      <c r="H666"/>
      <c r="I666"/>
      <c r="J666"/>
      <c r="K666"/>
      <c r="L666"/>
    </row>
    <row r="667" spans="1:20" hidden="1" x14ac:dyDescent="0.25">
      <c r="A667" s="34"/>
      <c r="B667" s="34"/>
      <c r="C667" s="34"/>
      <c r="D667" s="34"/>
      <c r="E667"/>
      <c r="F667"/>
      <c r="G667"/>
      <c r="H667"/>
      <c r="I667"/>
      <c r="J667"/>
      <c r="K667"/>
      <c r="L667"/>
    </row>
    <row r="668" spans="1:20" hidden="1" x14ac:dyDescent="0.25">
      <c r="A668" s="34"/>
      <c r="B668" s="34"/>
      <c r="C668" s="34"/>
      <c r="D668" s="34"/>
      <c r="E668"/>
      <c r="F668"/>
      <c r="G668"/>
      <c r="H668"/>
      <c r="I668"/>
      <c r="J668"/>
      <c r="K668"/>
      <c r="L668"/>
    </row>
    <row r="669" spans="1:20" hidden="1" x14ac:dyDescent="0.25">
      <c r="A669" s="34"/>
      <c r="B669" s="34"/>
      <c r="C669" s="34"/>
      <c r="D669" s="34"/>
      <c r="E669"/>
      <c r="F669"/>
      <c r="G669"/>
      <c r="H669"/>
      <c r="I669"/>
      <c r="J669"/>
      <c r="K669"/>
      <c r="L669"/>
    </row>
    <row r="670" spans="1:20" hidden="1" x14ac:dyDescent="0.25">
      <c r="A670" s="34"/>
      <c r="B670" s="34"/>
      <c r="C670" s="34"/>
      <c r="D670" s="34"/>
      <c r="E670"/>
      <c r="F670"/>
      <c r="G670"/>
      <c r="H670"/>
      <c r="I670"/>
      <c r="J670"/>
      <c r="K670"/>
      <c r="L670"/>
    </row>
    <row r="671" spans="1:20" hidden="1" x14ac:dyDescent="0.25">
      <c r="A671" s="34"/>
      <c r="B671" s="34"/>
      <c r="C671" s="34"/>
      <c r="D671" s="34"/>
      <c r="E671"/>
      <c r="F671"/>
      <c r="G671"/>
      <c r="H671"/>
      <c r="I671"/>
      <c r="J671"/>
      <c r="K671"/>
      <c r="L671"/>
      <c r="M671"/>
      <c r="N671" s="33"/>
      <c r="O671" s="33"/>
      <c r="P671" s="33"/>
      <c r="Q671" s="33"/>
      <c r="R671" s="33"/>
      <c r="S671" s="33"/>
      <c r="T671" s="33"/>
    </row>
    <row r="672" spans="1:20" hidden="1" x14ac:dyDescent="0.25">
      <c r="A672" s="34"/>
      <c r="B672" s="34"/>
      <c r="C672" s="34"/>
      <c r="D672" s="34"/>
      <c r="E672"/>
      <c r="F672"/>
      <c r="G672"/>
      <c r="H672"/>
      <c r="I672"/>
      <c r="J672"/>
      <c r="K672"/>
      <c r="L672"/>
      <c r="M672"/>
      <c r="N672" s="33"/>
      <c r="O672" s="33"/>
      <c r="P672" s="33"/>
      <c r="Q672" s="33"/>
      <c r="R672" s="33"/>
      <c r="S672" s="33"/>
      <c r="T672" s="33"/>
    </row>
    <row r="673" spans="1:20" hidden="1" x14ac:dyDescent="0.25">
      <c r="A673" s="34"/>
      <c r="B673" s="34"/>
      <c r="C673" s="34"/>
      <c r="D673" s="34"/>
      <c r="E673"/>
      <c r="F673"/>
      <c r="G673"/>
      <c r="H673"/>
      <c r="I673"/>
      <c r="J673"/>
      <c r="K673"/>
      <c r="L673"/>
    </row>
    <row r="674" spans="1:20" hidden="1" x14ac:dyDescent="0.25">
      <c r="A674" s="34"/>
      <c r="B674" s="34"/>
      <c r="C674" s="34"/>
      <c r="D674" s="34"/>
      <c r="E674"/>
      <c r="F674"/>
      <c r="G674"/>
      <c r="H674"/>
      <c r="I674"/>
      <c r="J674"/>
      <c r="K674"/>
      <c r="L674"/>
      <c r="M674"/>
      <c r="N674" s="33"/>
      <c r="O674" s="33"/>
      <c r="P674" s="33"/>
      <c r="Q674" s="33"/>
      <c r="R674" s="33"/>
      <c r="S674" s="33"/>
      <c r="T674" s="33"/>
    </row>
    <row r="675" spans="1:20" hidden="1" x14ac:dyDescent="0.25">
      <c r="A675" s="34"/>
      <c r="B675" s="34"/>
      <c r="C675" s="34"/>
      <c r="D675" s="34"/>
      <c r="E675"/>
      <c r="F675"/>
      <c r="G675"/>
      <c r="H675"/>
      <c r="I675"/>
      <c r="J675"/>
      <c r="K675"/>
      <c r="L675"/>
    </row>
    <row r="676" spans="1:20" hidden="1" x14ac:dyDescent="0.25">
      <c r="A676" s="34"/>
      <c r="B676" s="34"/>
      <c r="C676" s="34"/>
      <c r="D676" s="34"/>
      <c r="E676"/>
      <c r="F676"/>
      <c r="G676"/>
      <c r="H676"/>
      <c r="I676"/>
      <c r="J676"/>
      <c r="K676"/>
      <c r="L676"/>
      <c r="M676"/>
      <c r="N676" s="33"/>
      <c r="O676" s="33"/>
      <c r="P676" s="33"/>
      <c r="Q676" s="33"/>
      <c r="R676" s="33"/>
      <c r="S676" s="33"/>
      <c r="T676" s="33"/>
    </row>
    <row r="677" spans="1:20" hidden="1" x14ac:dyDescent="0.25">
      <c r="A677" s="34"/>
      <c r="B677" s="34"/>
      <c r="C677" s="34"/>
      <c r="D677" s="34"/>
      <c r="E677"/>
      <c r="F677"/>
      <c r="G677"/>
      <c r="H677"/>
      <c r="I677"/>
      <c r="J677"/>
      <c r="K677"/>
      <c r="L677"/>
      <c r="M677"/>
      <c r="N677" s="33"/>
      <c r="O677" s="33"/>
      <c r="P677" s="33"/>
      <c r="Q677" s="33"/>
      <c r="R677" s="33"/>
      <c r="S677" s="33"/>
      <c r="T677" s="33"/>
    </row>
    <row r="678" spans="1:20" hidden="1" x14ac:dyDescent="0.25">
      <c r="A678" s="34"/>
      <c r="B678" s="34"/>
      <c r="C678" s="34"/>
      <c r="D678" s="34"/>
      <c r="E678"/>
      <c r="F678"/>
      <c r="G678"/>
      <c r="H678"/>
      <c r="I678"/>
      <c r="J678"/>
      <c r="K678"/>
      <c r="L678"/>
    </row>
    <row r="679" spans="1:20" hidden="1" x14ac:dyDescent="0.25">
      <c r="A679" s="34"/>
      <c r="B679" s="34"/>
      <c r="C679" s="34"/>
      <c r="D679" s="34"/>
      <c r="E679"/>
      <c r="F679"/>
      <c r="G679"/>
      <c r="H679"/>
      <c r="I679"/>
      <c r="J679"/>
      <c r="K679"/>
      <c r="L679"/>
    </row>
    <row r="680" spans="1:20" hidden="1" x14ac:dyDescent="0.25">
      <c r="A680" s="34"/>
      <c r="B680" s="34"/>
      <c r="C680" s="34"/>
      <c r="D680" s="34"/>
      <c r="E680"/>
      <c r="F680"/>
      <c r="G680"/>
      <c r="H680"/>
      <c r="I680"/>
      <c r="J680"/>
      <c r="K680"/>
      <c r="L680"/>
    </row>
    <row r="681" spans="1:20" hidden="1" x14ac:dyDescent="0.25">
      <c r="A681" s="34"/>
      <c r="B681" s="34"/>
      <c r="C681" s="34"/>
      <c r="D681" s="34"/>
      <c r="E681"/>
      <c r="F681"/>
      <c r="G681"/>
      <c r="H681"/>
      <c r="I681"/>
      <c r="J681"/>
      <c r="K681"/>
      <c r="L681"/>
      <c r="M681"/>
      <c r="N681" s="33"/>
      <c r="O681" s="33"/>
      <c r="P681" s="33"/>
      <c r="Q681" s="33"/>
      <c r="R681" s="33"/>
      <c r="S681" s="33"/>
      <c r="T681" s="33"/>
    </row>
    <row r="682" spans="1:20" hidden="1" x14ac:dyDescent="0.25">
      <c r="A682" s="34"/>
      <c r="B682" s="34"/>
      <c r="C682" s="34"/>
      <c r="D682" s="34"/>
      <c r="E682"/>
      <c r="F682"/>
      <c r="G682"/>
      <c r="H682"/>
      <c r="I682"/>
      <c r="J682"/>
      <c r="K682"/>
      <c r="L682"/>
      <c r="M682"/>
      <c r="N682" s="33"/>
      <c r="O682" s="33"/>
      <c r="P682" s="33"/>
      <c r="Q682" s="33"/>
      <c r="R682" s="33"/>
      <c r="S682" s="33"/>
      <c r="T682" s="33"/>
    </row>
    <row r="683" spans="1:20" hidden="1" x14ac:dyDescent="0.25">
      <c r="A683" s="34"/>
      <c r="B683" s="34"/>
      <c r="C683" s="34"/>
      <c r="D683" s="34"/>
      <c r="E683"/>
      <c r="F683"/>
      <c r="G683"/>
      <c r="H683"/>
      <c r="I683"/>
      <c r="J683"/>
      <c r="K683"/>
      <c r="L683"/>
    </row>
    <row r="684" spans="1:20" hidden="1" x14ac:dyDescent="0.25">
      <c r="A684" s="34"/>
      <c r="B684" s="34"/>
      <c r="C684" s="34"/>
      <c r="D684" s="34"/>
      <c r="E684"/>
      <c r="F684"/>
      <c r="G684"/>
      <c r="H684"/>
      <c r="I684"/>
      <c r="J684"/>
      <c r="K684"/>
      <c r="L684"/>
      <c r="M684"/>
      <c r="N684" s="33"/>
      <c r="O684" s="33"/>
      <c r="P684" s="33"/>
      <c r="Q684" s="33"/>
      <c r="R684" s="33"/>
      <c r="S684" s="33"/>
      <c r="T684" s="33"/>
    </row>
    <row r="685" spans="1:20" hidden="1" x14ac:dyDescent="0.25">
      <c r="A685" s="34"/>
      <c r="B685" s="34"/>
      <c r="C685" s="34"/>
      <c r="D685" s="34"/>
      <c r="E685"/>
      <c r="F685"/>
      <c r="G685"/>
      <c r="H685"/>
      <c r="I685"/>
      <c r="J685"/>
      <c r="K685"/>
      <c r="L685"/>
    </row>
    <row r="686" spans="1:20" hidden="1" x14ac:dyDescent="0.25">
      <c r="A686" s="34"/>
      <c r="B686" s="34"/>
      <c r="C686" s="34"/>
      <c r="D686" s="34"/>
      <c r="E686"/>
      <c r="F686"/>
      <c r="G686"/>
      <c r="H686"/>
      <c r="I686"/>
      <c r="J686"/>
      <c r="K686"/>
      <c r="L686"/>
    </row>
    <row r="687" spans="1:20" hidden="1" x14ac:dyDescent="0.25">
      <c r="A687" s="34"/>
      <c r="B687" s="34"/>
      <c r="C687" s="34"/>
      <c r="D687" s="34"/>
      <c r="E687"/>
      <c r="F687"/>
      <c r="G687"/>
      <c r="H687"/>
      <c r="I687"/>
      <c r="J687"/>
      <c r="K687"/>
      <c r="L687"/>
      <c r="M687"/>
      <c r="N687" s="33"/>
      <c r="O687" s="33"/>
      <c r="P687" s="33"/>
      <c r="Q687" s="33"/>
      <c r="R687" s="33"/>
      <c r="S687" s="33"/>
      <c r="T687" s="33"/>
    </row>
    <row r="688" spans="1:20" hidden="1" x14ac:dyDescent="0.25">
      <c r="A688" s="34"/>
      <c r="B688" s="34"/>
      <c r="C688" s="34"/>
      <c r="D688" s="34"/>
      <c r="E688"/>
      <c r="F688"/>
      <c r="G688"/>
      <c r="H688"/>
      <c r="I688"/>
      <c r="J688"/>
      <c r="K688"/>
      <c r="L688"/>
    </row>
    <row r="689" spans="1:20" hidden="1" x14ac:dyDescent="0.25">
      <c r="A689" s="34"/>
      <c r="B689" s="34"/>
      <c r="C689" s="34"/>
      <c r="D689" s="34"/>
      <c r="E689"/>
      <c r="F689"/>
      <c r="G689"/>
      <c r="H689"/>
      <c r="I689"/>
      <c r="J689"/>
      <c r="K689"/>
      <c r="L689"/>
    </row>
    <row r="690" spans="1:20" hidden="1" x14ac:dyDescent="0.25">
      <c r="A690" s="34"/>
      <c r="B690" s="34"/>
      <c r="C690" s="34"/>
      <c r="D690" s="34"/>
      <c r="E690"/>
      <c r="F690"/>
      <c r="G690"/>
      <c r="H690"/>
      <c r="I690"/>
      <c r="J690"/>
      <c r="K690"/>
      <c r="L690"/>
    </row>
    <row r="691" spans="1:20" hidden="1" x14ac:dyDescent="0.25">
      <c r="A691" s="34"/>
      <c r="B691" s="34"/>
      <c r="C691" s="34"/>
      <c r="D691" s="34"/>
      <c r="E691"/>
      <c r="F691"/>
      <c r="G691"/>
      <c r="H691"/>
      <c r="I691"/>
      <c r="J691"/>
      <c r="K691"/>
      <c r="L691"/>
    </row>
    <row r="692" spans="1:20" hidden="1" x14ac:dyDescent="0.25">
      <c r="A692" s="34"/>
      <c r="B692" s="34"/>
      <c r="C692" s="34"/>
      <c r="D692" s="34"/>
      <c r="E692"/>
      <c r="F692"/>
      <c r="G692"/>
      <c r="H692"/>
      <c r="I692"/>
      <c r="J692"/>
      <c r="K692"/>
      <c r="L692"/>
    </row>
    <row r="693" spans="1:20" hidden="1" x14ac:dyDescent="0.25">
      <c r="A693" s="34"/>
      <c r="B693" s="34"/>
      <c r="C693" s="34"/>
      <c r="D693" s="34"/>
      <c r="E693"/>
      <c r="F693"/>
      <c r="G693"/>
      <c r="H693"/>
      <c r="I693"/>
      <c r="J693"/>
      <c r="K693"/>
      <c r="L693"/>
    </row>
    <row r="694" spans="1:20" hidden="1" x14ac:dyDescent="0.25">
      <c r="A694" s="34"/>
      <c r="B694" s="34"/>
      <c r="C694" s="34"/>
      <c r="D694" s="34"/>
      <c r="E694"/>
      <c r="F694"/>
      <c r="G694"/>
      <c r="H694"/>
      <c r="I694"/>
      <c r="J694"/>
      <c r="K694"/>
      <c r="L694"/>
      <c r="M694"/>
      <c r="N694" s="33"/>
      <c r="O694" s="33"/>
      <c r="P694" s="33"/>
      <c r="Q694" s="33"/>
      <c r="R694" s="33"/>
      <c r="S694" s="33"/>
      <c r="T694" s="33"/>
    </row>
    <row r="695" spans="1:20" hidden="1" x14ac:dyDescent="0.25">
      <c r="A695" s="34"/>
      <c r="B695" s="34"/>
      <c r="C695" s="34"/>
      <c r="D695" s="34"/>
      <c r="E695"/>
      <c r="F695"/>
      <c r="G695"/>
      <c r="H695"/>
      <c r="I695"/>
      <c r="J695"/>
      <c r="K695"/>
      <c r="L695"/>
      <c r="M695"/>
      <c r="N695" s="33"/>
      <c r="O695" s="33"/>
      <c r="P695" s="33"/>
      <c r="Q695" s="33"/>
      <c r="R695" s="33"/>
      <c r="S695" s="33"/>
      <c r="T695" s="33"/>
    </row>
    <row r="696" spans="1:20" hidden="1" x14ac:dyDescent="0.25">
      <c r="A696" s="34"/>
      <c r="B696" s="34"/>
      <c r="C696" s="34"/>
      <c r="D696" s="34"/>
      <c r="E696"/>
      <c r="F696"/>
      <c r="G696"/>
      <c r="H696"/>
      <c r="I696"/>
      <c r="J696"/>
      <c r="K696"/>
      <c r="L696"/>
    </row>
    <row r="697" spans="1:20" hidden="1" x14ac:dyDescent="0.25">
      <c r="A697" s="34"/>
      <c r="B697" s="34"/>
      <c r="C697" s="34"/>
      <c r="D697" s="34"/>
      <c r="E697"/>
      <c r="F697"/>
      <c r="G697"/>
      <c r="H697"/>
      <c r="I697"/>
      <c r="J697"/>
      <c r="K697"/>
      <c r="L697"/>
      <c r="M697"/>
      <c r="N697" s="33"/>
      <c r="O697" s="33"/>
      <c r="P697" s="33"/>
      <c r="Q697" s="33"/>
      <c r="R697" s="33"/>
      <c r="S697" s="33"/>
      <c r="T697" s="33"/>
    </row>
    <row r="698" spans="1:20" hidden="1" x14ac:dyDescent="0.25">
      <c r="A698" s="34"/>
      <c r="B698" s="34"/>
      <c r="C698" s="34"/>
      <c r="D698" s="34"/>
      <c r="E698"/>
      <c r="F698"/>
      <c r="G698"/>
      <c r="H698"/>
      <c r="I698"/>
      <c r="J698"/>
      <c r="K698"/>
      <c r="L698"/>
    </row>
    <row r="699" spans="1:20" hidden="1" x14ac:dyDescent="0.25">
      <c r="A699" s="34"/>
      <c r="B699" s="34"/>
      <c r="C699" s="34"/>
      <c r="D699" s="34"/>
      <c r="E699"/>
      <c r="F699"/>
      <c r="G699"/>
      <c r="H699"/>
      <c r="I699"/>
      <c r="J699"/>
      <c r="K699"/>
      <c r="L699"/>
    </row>
    <row r="700" spans="1:20" hidden="1" x14ac:dyDescent="0.25">
      <c r="A700" s="34"/>
      <c r="B700" s="34"/>
      <c r="C700" s="34"/>
      <c r="D700" s="34"/>
      <c r="E700"/>
      <c r="F700"/>
      <c r="G700"/>
      <c r="H700"/>
      <c r="I700"/>
      <c r="J700"/>
      <c r="K700"/>
      <c r="L700"/>
      <c r="M700"/>
      <c r="N700" s="33"/>
      <c r="O700" s="33"/>
      <c r="P700" s="33"/>
      <c r="Q700" s="33"/>
      <c r="R700" s="33"/>
      <c r="S700" s="33"/>
      <c r="T700" s="33"/>
    </row>
    <row r="701" spans="1:20" hidden="1" x14ac:dyDescent="0.25">
      <c r="A701" s="34"/>
      <c r="B701" s="34"/>
      <c r="C701" s="34"/>
      <c r="D701" s="34"/>
      <c r="E701"/>
      <c r="F701"/>
      <c r="G701"/>
      <c r="H701"/>
      <c r="I701"/>
      <c r="J701"/>
      <c r="K701"/>
      <c r="L701"/>
    </row>
    <row r="702" spans="1:20" hidden="1" x14ac:dyDescent="0.25">
      <c r="A702" s="34"/>
      <c r="B702" s="34"/>
      <c r="C702" s="34"/>
      <c r="D702" s="34"/>
      <c r="E702"/>
      <c r="F702"/>
      <c r="G702"/>
      <c r="H702"/>
      <c r="I702"/>
      <c r="J702"/>
      <c r="K702"/>
      <c r="L702"/>
    </row>
    <row r="703" spans="1:20" hidden="1" x14ac:dyDescent="0.25">
      <c r="A703" s="34"/>
      <c r="B703" s="34"/>
      <c r="C703" s="34"/>
      <c r="D703" s="34"/>
      <c r="E703"/>
      <c r="F703"/>
      <c r="G703"/>
      <c r="H703"/>
      <c r="I703"/>
      <c r="J703"/>
      <c r="K703"/>
      <c r="L703"/>
    </row>
    <row r="704" spans="1:20" hidden="1" x14ac:dyDescent="0.25">
      <c r="A704" s="34"/>
      <c r="B704" s="34"/>
      <c r="C704" s="34"/>
      <c r="D704" s="34"/>
      <c r="E704"/>
      <c r="F704"/>
      <c r="G704"/>
      <c r="H704"/>
      <c r="I704"/>
      <c r="J704"/>
      <c r="K704"/>
      <c r="L704"/>
    </row>
    <row r="705" spans="1:20" hidden="1" x14ac:dyDescent="0.25">
      <c r="A705" s="34"/>
      <c r="B705" s="34"/>
      <c r="C705" s="34"/>
      <c r="D705" s="34"/>
      <c r="E705"/>
      <c r="F705"/>
      <c r="G705"/>
      <c r="H705"/>
      <c r="I705"/>
      <c r="J705"/>
      <c r="K705"/>
      <c r="L705"/>
      <c r="M705"/>
      <c r="N705" s="33"/>
      <c r="O705" s="33"/>
      <c r="P705" s="33"/>
      <c r="Q705" s="33"/>
      <c r="R705" s="33"/>
      <c r="S705" s="33"/>
      <c r="T705" s="33"/>
    </row>
    <row r="706" spans="1:20" hidden="1" x14ac:dyDescent="0.25">
      <c r="A706" s="34"/>
      <c r="B706" s="34"/>
      <c r="C706" s="34"/>
      <c r="D706" s="34"/>
      <c r="E706"/>
      <c r="F706"/>
      <c r="G706"/>
      <c r="H706"/>
      <c r="I706"/>
      <c r="J706"/>
      <c r="K706"/>
      <c r="L706"/>
      <c r="M706"/>
      <c r="N706" s="33"/>
      <c r="O706" s="33"/>
      <c r="P706" s="33"/>
      <c r="Q706" s="33"/>
      <c r="R706" s="33"/>
      <c r="S706" s="33"/>
      <c r="T706" s="33"/>
    </row>
    <row r="707" spans="1:20" hidden="1" x14ac:dyDescent="0.25">
      <c r="A707" s="34"/>
      <c r="B707" s="34"/>
      <c r="C707" s="34"/>
      <c r="D707" s="34"/>
      <c r="E707"/>
      <c r="F707"/>
      <c r="G707"/>
      <c r="H707"/>
      <c r="I707"/>
      <c r="J707"/>
      <c r="K707"/>
      <c r="L707"/>
      <c r="M707"/>
      <c r="N707" s="33"/>
      <c r="O707" s="33"/>
      <c r="P707" s="33"/>
      <c r="Q707" s="33"/>
      <c r="R707" s="33"/>
      <c r="S707" s="33"/>
      <c r="T707" s="33"/>
    </row>
    <row r="708" spans="1:20" hidden="1" x14ac:dyDescent="0.25">
      <c r="A708" s="34"/>
      <c r="B708" s="34"/>
      <c r="C708" s="34"/>
      <c r="D708" s="34"/>
      <c r="E708"/>
      <c r="F708"/>
      <c r="G708"/>
      <c r="H708"/>
      <c r="I708"/>
      <c r="J708"/>
      <c r="K708"/>
      <c r="L708"/>
      <c r="M708"/>
      <c r="N708" s="33"/>
      <c r="O708" s="33"/>
      <c r="P708" s="33"/>
      <c r="Q708" s="33"/>
      <c r="R708" s="33"/>
      <c r="S708" s="33"/>
      <c r="T708" s="33"/>
    </row>
    <row r="709" spans="1:20" hidden="1" x14ac:dyDescent="0.25">
      <c r="A709" s="34"/>
      <c r="B709" s="34"/>
      <c r="C709" s="34"/>
      <c r="D709" s="34"/>
      <c r="E709"/>
      <c r="F709"/>
      <c r="G709"/>
      <c r="H709"/>
      <c r="I709"/>
      <c r="J709"/>
      <c r="K709"/>
      <c r="L709"/>
      <c r="M709"/>
      <c r="N709" s="33"/>
      <c r="O709" s="33"/>
      <c r="P709" s="33"/>
      <c r="Q709" s="33"/>
      <c r="R709" s="33"/>
      <c r="S709" s="33"/>
      <c r="T709" s="33"/>
    </row>
    <row r="710" spans="1:20" hidden="1" x14ac:dyDescent="0.25">
      <c r="A710" s="34"/>
      <c r="B710" s="34"/>
      <c r="C710" s="34"/>
      <c r="D710" s="34"/>
      <c r="E710"/>
      <c r="F710"/>
      <c r="G710"/>
      <c r="H710"/>
      <c r="I710"/>
      <c r="J710"/>
      <c r="K710"/>
      <c r="L710"/>
    </row>
    <row r="711" spans="1:20" hidden="1" x14ac:dyDescent="0.25">
      <c r="A711" s="34"/>
      <c r="B711" s="34"/>
      <c r="C711" s="34"/>
      <c r="D711" s="34"/>
      <c r="E711"/>
      <c r="F711"/>
      <c r="G711"/>
      <c r="H711"/>
      <c r="I711"/>
      <c r="J711"/>
      <c r="K711"/>
      <c r="L711"/>
    </row>
    <row r="712" spans="1:20" hidden="1" x14ac:dyDescent="0.25">
      <c r="A712" s="34"/>
      <c r="B712" s="34"/>
      <c r="C712" s="34"/>
      <c r="D712" s="34"/>
      <c r="E712"/>
      <c r="F712"/>
      <c r="G712"/>
      <c r="H712"/>
      <c r="I712"/>
      <c r="J712"/>
      <c r="K712"/>
      <c r="L712"/>
      <c r="M712"/>
      <c r="N712" s="33"/>
      <c r="O712" s="33"/>
      <c r="P712" s="33"/>
      <c r="Q712" s="33"/>
      <c r="R712" s="33"/>
      <c r="S712" s="33"/>
      <c r="T712" s="33"/>
    </row>
    <row r="713" spans="1:20" hidden="1" x14ac:dyDescent="0.25">
      <c r="A713" s="34"/>
      <c r="B713" s="34"/>
      <c r="C713" s="34"/>
      <c r="D713" s="34"/>
      <c r="E713"/>
      <c r="F713"/>
      <c r="G713"/>
      <c r="H713"/>
      <c r="I713"/>
      <c r="J713"/>
      <c r="K713"/>
      <c r="L713"/>
    </row>
    <row r="714" spans="1:20" hidden="1" x14ac:dyDescent="0.25">
      <c r="A714" s="34"/>
      <c r="B714" s="34"/>
      <c r="C714" s="34"/>
      <c r="D714" s="34"/>
      <c r="E714"/>
      <c r="F714"/>
      <c r="G714"/>
      <c r="H714"/>
      <c r="I714"/>
      <c r="J714"/>
      <c r="K714"/>
      <c r="L714"/>
      <c r="M714"/>
      <c r="N714" s="33"/>
      <c r="O714" s="33"/>
      <c r="P714" s="33"/>
      <c r="Q714" s="33"/>
      <c r="R714" s="33"/>
      <c r="S714" s="33"/>
      <c r="T714" s="33"/>
    </row>
    <row r="715" spans="1:20" hidden="1" x14ac:dyDescent="0.25">
      <c r="A715" s="34"/>
      <c r="B715" s="34"/>
      <c r="C715" s="34"/>
      <c r="D715" s="34"/>
      <c r="E715"/>
      <c r="F715"/>
      <c r="G715"/>
      <c r="H715"/>
      <c r="I715"/>
      <c r="J715"/>
      <c r="K715"/>
      <c r="L715"/>
      <c r="M715"/>
      <c r="N715" s="33"/>
      <c r="O715" s="33"/>
      <c r="P715" s="33"/>
      <c r="Q715" s="33"/>
      <c r="R715" s="33"/>
      <c r="S715" s="33"/>
      <c r="T715" s="33"/>
    </row>
    <row r="716" spans="1:20" hidden="1" x14ac:dyDescent="0.25">
      <c r="A716" s="34"/>
      <c r="B716" s="34"/>
      <c r="C716" s="34"/>
      <c r="D716" s="34"/>
      <c r="E716"/>
      <c r="F716"/>
      <c r="G716"/>
      <c r="H716"/>
      <c r="I716"/>
      <c r="J716"/>
      <c r="K716"/>
      <c r="L716"/>
      <c r="M716"/>
      <c r="N716" s="33"/>
      <c r="O716" s="33"/>
      <c r="P716" s="33"/>
      <c r="Q716" s="33"/>
      <c r="R716" s="33"/>
      <c r="S716" s="33"/>
      <c r="T716" s="33"/>
    </row>
    <row r="717" spans="1:20" hidden="1" x14ac:dyDescent="0.25">
      <c r="A717" s="34"/>
      <c r="B717" s="34"/>
      <c r="C717" s="34"/>
      <c r="D717" s="34"/>
      <c r="E717"/>
      <c r="F717"/>
      <c r="G717"/>
      <c r="H717"/>
      <c r="I717"/>
      <c r="J717"/>
      <c r="K717"/>
      <c r="L717"/>
      <c r="M717"/>
      <c r="N717" s="33"/>
      <c r="O717" s="33"/>
      <c r="P717" s="33"/>
      <c r="Q717" s="33"/>
      <c r="R717" s="33"/>
      <c r="S717" s="33"/>
      <c r="T717" s="33"/>
    </row>
    <row r="718" spans="1:20" hidden="1" x14ac:dyDescent="0.25">
      <c r="A718" s="34"/>
      <c r="B718" s="34"/>
      <c r="C718" s="34"/>
      <c r="D718" s="34"/>
      <c r="E718"/>
      <c r="F718"/>
      <c r="G718"/>
      <c r="H718"/>
      <c r="I718"/>
      <c r="J718"/>
      <c r="K718"/>
      <c r="L718"/>
      <c r="M718"/>
      <c r="N718" s="33"/>
      <c r="O718" s="33"/>
      <c r="P718" s="33"/>
      <c r="Q718" s="33"/>
      <c r="R718" s="33"/>
      <c r="S718" s="33"/>
      <c r="T718" s="33"/>
    </row>
    <row r="719" spans="1:20" hidden="1" x14ac:dyDescent="0.25">
      <c r="A719" s="34"/>
      <c r="B719" s="34"/>
      <c r="C719" s="34"/>
      <c r="D719" s="34"/>
      <c r="E719"/>
      <c r="F719"/>
      <c r="G719"/>
      <c r="H719"/>
      <c r="I719"/>
      <c r="J719"/>
      <c r="K719"/>
      <c r="L719"/>
    </row>
    <row r="720" spans="1:20" hidden="1" x14ac:dyDescent="0.25">
      <c r="A720" s="34"/>
      <c r="B720" s="34"/>
      <c r="C720" s="34"/>
      <c r="D720" s="34"/>
      <c r="E720"/>
      <c r="F720"/>
      <c r="G720"/>
      <c r="H720"/>
      <c r="I720"/>
      <c r="J720"/>
      <c r="K720"/>
      <c r="L720"/>
    </row>
    <row r="721" spans="1:20" hidden="1" x14ac:dyDescent="0.25">
      <c r="A721" s="34"/>
      <c r="B721" s="34"/>
      <c r="C721" s="34"/>
      <c r="D721" s="34"/>
      <c r="E721"/>
      <c r="F721"/>
      <c r="G721"/>
      <c r="H721"/>
      <c r="I721"/>
      <c r="J721"/>
      <c r="K721"/>
      <c r="L721"/>
    </row>
    <row r="722" spans="1:20" hidden="1" x14ac:dyDescent="0.25">
      <c r="A722" s="34"/>
      <c r="B722" s="34"/>
      <c r="C722" s="34"/>
      <c r="D722" s="34"/>
      <c r="E722"/>
      <c r="F722"/>
      <c r="G722"/>
      <c r="H722"/>
      <c r="I722"/>
      <c r="J722"/>
      <c r="K722"/>
      <c r="L722"/>
    </row>
    <row r="723" spans="1:20" hidden="1" x14ac:dyDescent="0.25">
      <c r="A723" s="34"/>
      <c r="B723" s="34"/>
      <c r="C723" s="34"/>
      <c r="D723" s="34"/>
      <c r="E723"/>
      <c r="F723"/>
      <c r="G723"/>
      <c r="H723"/>
      <c r="I723"/>
      <c r="J723"/>
      <c r="K723"/>
      <c r="L723"/>
    </row>
    <row r="724" spans="1:20" hidden="1" x14ac:dyDescent="0.25">
      <c r="A724" s="34"/>
      <c r="B724" s="34"/>
      <c r="C724" s="34"/>
      <c r="D724" s="34"/>
      <c r="E724"/>
      <c r="F724"/>
      <c r="G724"/>
      <c r="H724"/>
      <c r="I724"/>
      <c r="J724"/>
      <c r="K724"/>
      <c r="L724"/>
    </row>
    <row r="725" spans="1:20" hidden="1" x14ac:dyDescent="0.25">
      <c r="A725" s="34"/>
      <c r="B725" s="34"/>
      <c r="C725" s="34"/>
      <c r="D725" s="34"/>
      <c r="E725"/>
      <c r="F725"/>
      <c r="G725"/>
      <c r="H725"/>
      <c r="I725"/>
      <c r="J725"/>
      <c r="K725"/>
      <c r="L725"/>
      <c r="M725"/>
      <c r="N725" s="33"/>
      <c r="O725" s="33"/>
      <c r="P725" s="33"/>
      <c r="Q725" s="33"/>
      <c r="R725" s="33"/>
      <c r="S725" s="33"/>
      <c r="T725" s="33"/>
    </row>
    <row r="726" spans="1:20" hidden="1" x14ac:dyDescent="0.25">
      <c r="A726" s="34"/>
      <c r="B726" s="34"/>
      <c r="C726" s="34"/>
      <c r="D726" s="34"/>
      <c r="E726"/>
      <c r="F726"/>
      <c r="G726"/>
      <c r="H726"/>
      <c r="I726"/>
      <c r="J726"/>
      <c r="K726"/>
      <c r="L726"/>
      <c r="M726"/>
      <c r="N726" s="33"/>
      <c r="O726" s="33"/>
      <c r="P726" s="33"/>
      <c r="Q726" s="33"/>
      <c r="R726" s="33"/>
      <c r="S726" s="33"/>
      <c r="T726" s="33"/>
    </row>
    <row r="727" spans="1:20" hidden="1" x14ac:dyDescent="0.25">
      <c r="A727" s="34"/>
      <c r="B727" s="34"/>
      <c r="C727" s="34"/>
      <c r="D727" s="34"/>
      <c r="E727"/>
      <c r="F727"/>
      <c r="G727"/>
      <c r="H727"/>
      <c r="I727"/>
      <c r="J727"/>
      <c r="K727"/>
      <c r="L727"/>
    </row>
    <row r="728" spans="1:20" hidden="1" x14ac:dyDescent="0.25">
      <c r="A728" s="34"/>
      <c r="B728" s="34"/>
      <c r="C728" s="34"/>
      <c r="D728" s="34"/>
      <c r="E728"/>
      <c r="F728"/>
      <c r="G728"/>
      <c r="H728"/>
      <c r="I728"/>
      <c r="J728"/>
      <c r="K728"/>
      <c r="L728"/>
    </row>
    <row r="729" spans="1:20" hidden="1" x14ac:dyDescent="0.25">
      <c r="A729" s="34"/>
      <c r="B729" s="34"/>
      <c r="C729" s="34"/>
      <c r="D729" s="34"/>
      <c r="E729"/>
      <c r="F729"/>
      <c r="G729"/>
      <c r="H729"/>
      <c r="I729"/>
      <c r="J729"/>
      <c r="K729"/>
      <c r="L729"/>
    </row>
    <row r="730" spans="1:20" hidden="1" x14ac:dyDescent="0.25">
      <c r="A730" s="34"/>
      <c r="B730" s="34"/>
      <c r="C730" s="34"/>
      <c r="D730" s="34"/>
      <c r="E730"/>
      <c r="F730"/>
      <c r="G730"/>
      <c r="H730"/>
      <c r="I730"/>
      <c r="J730"/>
      <c r="K730"/>
      <c r="L730"/>
    </row>
    <row r="731" spans="1:20" hidden="1" x14ac:dyDescent="0.25">
      <c r="A731" s="34"/>
      <c r="B731" s="34"/>
      <c r="C731" s="34"/>
      <c r="D731" s="34"/>
      <c r="E731"/>
      <c r="F731"/>
      <c r="G731"/>
      <c r="H731"/>
      <c r="I731"/>
      <c r="J731"/>
      <c r="K731"/>
      <c r="L731"/>
    </row>
    <row r="732" spans="1:20" hidden="1" x14ac:dyDescent="0.25">
      <c r="A732" s="34"/>
      <c r="B732" s="34"/>
      <c r="C732" s="34"/>
      <c r="D732" s="34"/>
      <c r="E732"/>
      <c r="F732"/>
      <c r="G732"/>
      <c r="H732"/>
      <c r="I732"/>
      <c r="J732"/>
      <c r="K732"/>
      <c r="L732"/>
      <c r="M732"/>
      <c r="N732" s="33"/>
      <c r="O732" s="33"/>
      <c r="P732" s="33"/>
      <c r="Q732" s="33"/>
      <c r="R732" s="33"/>
      <c r="S732" s="33"/>
      <c r="T732" s="33"/>
    </row>
    <row r="733" spans="1:20" hidden="1" x14ac:dyDescent="0.25">
      <c r="A733" s="34"/>
      <c r="B733" s="34"/>
      <c r="C733" s="34"/>
      <c r="D733" s="34"/>
      <c r="E733"/>
      <c r="F733"/>
      <c r="G733"/>
      <c r="H733"/>
      <c r="I733"/>
      <c r="J733"/>
      <c r="K733"/>
      <c r="L733"/>
    </row>
    <row r="734" spans="1:20" hidden="1" x14ac:dyDescent="0.25">
      <c r="A734" s="34"/>
      <c r="B734" s="34"/>
      <c r="C734" s="34"/>
      <c r="D734" s="34"/>
      <c r="E734"/>
      <c r="F734"/>
      <c r="G734"/>
      <c r="H734"/>
      <c r="I734"/>
      <c r="J734"/>
      <c r="K734"/>
      <c r="L734"/>
    </row>
    <row r="735" spans="1:20" hidden="1" x14ac:dyDescent="0.25">
      <c r="A735" s="34"/>
      <c r="B735" s="34"/>
      <c r="C735" s="34"/>
      <c r="D735" s="34"/>
      <c r="E735"/>
      <c r="F735"/>
      <c r="G735"/>
      <c r="H735"/>
      <c r="I735"/>
      <c r="J735"/>
      <c r="K735"/>
      <c r="L735"/>
      <c r="M735"/>
      <c r="N735" s="33"/>
      <c r="O735" s="33"/>
      <c r="P735" s="33"/>
      <c r="Q735" s="33"/>
      <c r="R735" s="33"/>
      <c r="S735" s="33"/>
      <c r="T735" s="33"/>
    </row>
    <row r="736" spans="1:20" hidden="1" x14ac:dyDescent="0.25">
      <c r="A736" s="34"/>
      <c r="B736" s="34"/>
      <c r="C736" s="34"/>
      <c r="D736" s="34"/>
      <c r="E736"/>
      <c r="F736"/>
      <c r="G736"/>
      <c r="H736"/>
      <c r="I736"/>
      <c r="J736"/>
      <c r="K736"/>
      <c r="L736"/>
    </row>
    <row r="737" spans="1:20" hidden="1" x14ac:dyDescent="0.25">
      <c r="A737" s="34"/>
      <c r="B737" s="34"/>
      <c r="C737" s="34"/>
      <c r="D737" s="34"/>
      <c r="E737"/>
      <c r="F737"/>
      <c r="G737"/>
      <c r="H737"/>
      <c r="I737"/>
      <c r="J737"/>
      <c r="K737"/>
      <c r="L737"/>
      <c r="M737"/>
      <c r="N737" s="33"/>
      <c r="O737" s="33"/>
      <c r="P737" s="33"/>
      <c r="Q737" s="33"/>
      <c r="R737" s="33"/>
      <c r="S737" s="33"/>
      <c r="T737" s="33"/>
    </row>
    <row r="738" spans="1:20" hidden="1" x14ac:dyDescent="0.25">
      <c r="A738" s="34"/>
      <c r="B738" s="34"/>
      <c r="C738" s="34"/>
      <c r="D738" s="34"/>
      <c r="E738"/>
      <c r="F738"/>
      <c r="G738"/>
      <c r="H738"/>
      <c r="I738"/>
      <c r="J738"/>
      <c r="K738"/>
      <c r="L738"/>
    </row>
    <row r="739" spans="1:20" hidden="1" x14ac:dyDescent="0.25">
      <c r="A739" s="34"/>
      <c r="B739" s="34"/>
      <c r="C739" s="34"/>
      <c r="D739" s="34"/>
      <c r="E739"/>
      <c r="F739"/>
      <c r="G739"/>
      <c r="H739"/>
      <c r="I739"/>
      <c r="J739"/>
      <c r="K739"/>
      <c r="L739"/>
      <c r="M739"/>
      <c r="N739" s="33"/>
      <c r="O739" s="33"/>
      <c r="P739" s="33"/>
      <c r="Q739" s="33"/>
      <c r="R739" s="33"/>
      <c r="S739" s="33"/>
      <c r="T739" s="33"/>
    </row>
    <row r="740" spans="1:20" hidden="1" x14ac:dyDescent="0.25">
      <c r="A740" s="34"/>
      <c r="B740" s="34"/>
      <c r="C740" s="34"/>
      <c r="D740" s="34"/>
      <c r="E740"/>
      <c r="F740"/>
      <c r="G740"/>
      <c r="H740"/>
      <c r="I740"/>
      <c r="J740"/>
      <c r="K740"/>
      <c r="L740"/>
    </row>
    <row r="741" spans="1:20" hidden="1" x14ac:dyDescent="0.25">
      <c r="A741" s="34"/>
      <c r="B741" s="34"/>
      <c r="C741" s="34"/>
      <c r="D741" s="34"/>
      <c r="E741"/>
      <c r="F741"/>
      <c r="G741"/>
      <c r="H741"/>
      <c r="I741"/>
      <c r="J741"/>
      <c r="K741"/>
      <c r="L741"/>
      <c r="M741"/>
      <c r="N741" s="33"/>
      <c r="O741" s="33"/>
      <c r="P741" s="33"/>
      <c r="Q741" s="33"/>
      <c r="R741" s="33"/>
      <c r="S741" s="33"/>
      <c r="T741" s="33"/>
    </row>
    <row r="742" spans="1:20" hidden="1" x14ac:dyDescent="0.25">
      <c r="A742" s="34"/>
      <c r="B742" s="34"/>
      <c r="C742" s="34"/>
      <c r="D742" s="34"/>
      <c r="E742"/>
      <c r="F742"/>
      <c r="G742"/>
      <c r="H742"/>
      <c r="I742"/>
      <c r="J742"/>
      <c r="K742"/>
      <c r="L742"/>
    </row>
    <row r="743" spans="1:20" hidden="1" x14ac:dyDescent="0.25">
      <c r="A743" s="34"/>
      <c r="B743" s="34"/>
      <c r="C743" s="34"/>
      <c r="D743" s="34"/>
      <c r="E743"/>
      <c r="F743"/>
      <c r="G743"/>
      <c r="H743"/>
      <c r="I743"/>
      <c r="J743"/>
      <c r="K743"/>
      <c r="L743"/>
    </row>
    <row r="744" spans="1:20" hidden="1" x14ac:dyDescent="0.25">
      <c r="A744" s="34"/>
      <c r="B744" s="34"/>
      <c r="C744" s="34"/>
      <c r="D744" s="34"/>
      <c r="E744"/>
      <c r="F744"/>
      <c r="G744"/>
      <c r="H744"/>
      <c r="I744"/>
      <c r="J744"/>
      <c r="K744"/>
      <c r="L744"/>
    </row>
    <row r="745" spans="1:20" hidden="1" x14ac:dyDescent="0.25">
      <c r="A745" s="34"/>
      <c r="B745" s="34"/>
      <c r="C745" s="34"/>
      <c r="D745" s="34"/>
      <c r="E745"/>
      <c r="F745"/>
      <c r="G745"/>
      <c r="H745"/>
      <c r="I745"/>
      <c r="J745"/>
      <c r="K745"/>
      <c r="L745"/>
    </row>
    <row r="746" spans="1:20" hidden="1" x14ac:dyDescent="0.25">
      <c r="A746" s="34"/>
      <c r="B746" s="34"/>
      <c r="C746" s="34"/>
      <c r="D746" s="34"/>
      <c r="E746"/>
      <c r="F746"/>
      <c r="G746"/>
      <c r="H746"/>
      <c r="I746"/>
      <c r="J746"/>
      <c r="K746"/>
      <c r="L746"/>
    </row>
    <row r="747" spans="1:20" hidden="1" x14ac:dyDescent="0.25">
      <c r="A747" s="34"/>
      <c r="B747" s="34"/>
      <c r="C747" s="34"/>
      <c r="D747" s="34"/>
      <c r="E747"/>
      <c r="F747"/>
      <c r="G747"/>
      <c r="H747"/>
      <c r="I747"/>
      <c r="J747"/>
      <c r="K747"/>
      <c r="L747"/>
      <c r="M747"/>
      <c r="N747" s="33"/>
      <c r="O747" s="33"/>
      <c r="P747" s="33"/>
      <c r="Q747" s="33"/>
      <c r="R747" s="33"/>
      <c r="S747" s="33"/>
      <c r="T747" s="33"/>
    </row>
    <row r="748" spans="1:20" hidden="1" x14ac:dyDescent="0.25">
      <c r="A748" s="34"/>
      <c r="B748" s="34"/>
      <c r="C748" s="34"/>
      <c r="D748" s="34"/>
      <c r="E748"/>
      <c r="F748"/>
      <c r="G748"/>
      <c r="H748"/>
      <c r="I748"/>
      <c r="J748"/>
      <c r="K748"/>
      <c r="L748"/>
    </row>
    <row r="749" spans="1:20" hidden="1" x14ac:dyDescent="0.25">
      <c r="A749" s="34"/>
      <c r="B749" s="34"/>
      <c r="C749" s="34"/>
      <c r="D749" s="34"/>
      <c r="E749"/>
      <c r="F749"/>
      <c r="G749"/>
      <c r="H749"/>
      <c r="I749"/>
      <c r="J749"/>
      <c r="K749"/>
      <c r="L749"/>
    </row>
    <row r="750" spans="1:20" hidden="1" x14ac:dyDescent="0.25">
      <c r="A750" s="34"/>
      <c r="B750" s="34"/>
      <c r="C750" s="34"/>
      <c r="D750" s="34"/>
      <c r="E750"/>
      <c r="F750"/>
      <c r="G750"/>
      <c r="H750"/>
      <c r="I750"/>
      <c r="J750"/>
      <c r="K750"/>
      <c r="L750"/>
    </row>
    <row r="751" spans="1:20" hidden="1" x14ac:dyDescent="0.25">
      <c r="A751" s="34"/>
      <c r="B751" s="34"/>
      <c r="C751" s="34"/>
      <c r="D751" s="34"/>
      <c r="E751"/>
      <c r="F751"/>
      <c r="G751"/>
      <c r="H751"/>
      <c r="I751"/>
      <c r="J751"/>
      <c r="K751"/>
      <c r="L751"/>
    </row>
    <row r="752" spans="1:20" hidden="1" x14ac:dyDescent="0.25">
      <c r="A752" s="34"/>
      <c r="B752" s="34"/>
      <c r="C752" s="34"/>
      <c r="D752" s="34"/>
      <c r="E752"/>
      <c r="F752"/>
      <c r="G752"/>
      <c r="H752"/>
      <c r="I752"/>
      <c r="J752"/>
      <c r="K752"/>
      <c r="L752"/>
      <c r="M752"/>
      <c r="N752" s="33"/>
      <c r="O752" s="33"/>
      <c r="P752" s="33"/>
      <c r="Q752" s="33"/>
      <c r="R752" s="33"/>
      <c r="S752" s="33"/>
      <c r="T752" s="33"/>
    </row>
    <row r="753" spans="1:20" hidden="1" x14ac:dyDescent="0.25">
      <c r="A753" s="34"/>
      <c r="B753" s="34"/>
      <c r="C753" s="34"/>
      <c r="D753" s="34"/>
      <c r="E753"/>
      <c r="F753"/>
      <c r="G753"/>
      <c r="H753"/>
      <c r="I753"/>
      <c r="J753"/>
      <c r="K753"/>
      <c r="L753"/>
      <c r="M753"/>
      <c r="N753" s="33"/>
      <c r="O753" s="33"/>
      <c r="P753" s="33"/>
      <c r="Q753" s="33"/>
      <c r="R753" s="33"/>
      <c r="S753" s="33"/>
      <c r="T753" s="33"/>
    </row>
    <row r="754" spans="1:20" hidden="1" x14ac:dyDescent="0.25">
      <c r="A754" s="34"/>
      <c r="B754" s="34"/>
      <c r="C754" s="34"/>
      <c r="D754" s="34"/>
      <c r="E754"/>
      <c r="F754"/>
      <c r="G754"/>
      <c r="H754"/>
      <c r="I754"/>
      <c r="J754"/>
      <c r="K754"/>
      <c r="L754"/>
      <c r="M754"/>
      <c r="N754" s="33"/>
      <c r="O754" s="33"/>
      <c r="P754" s="33"/>
      <c r="Q754" s="33"/>
      <c r="R754" s="33"/>
      <c r="S754" s="33"/>
      <c r="T754" s="33"/>
    </row>
    <row r="755" spans="1:20" hidden="1" x14ac:dyDescent="0.25">
      <c r="A755" s="34"/>
      <c r="B755" s="34"/>
      <c r="C755" s="34"/>
      <c r="D755" s="34"/>
      <c r="E755"/>
      <c r="F755"/>
      <c r="G755"/>
      <c r="H755"/>
      <c r="I755"/>
      <c r="J755"/>
      <c r="K755"/>
      <c r="L755"/>
      <c r="M755"/>
      <c r="N755" s="33"/>
      <c r="O755" s="33"/>
      <c r="P755" s="33"/>
      <c r="Q755" s="33"/>
      <c r="R755" s="33"/>
      <c r="S755" s="33"/>
      <c r="T755" s="33"/>
    </row>
    <row r="756" spans="1:20" hidden="1" x14ac:dyDescent="0.25">
      <c r="A756" s="34"/>
      <c r="B756" s="34"/>
      <c r="C756" s="34"/>
      <c r="D756" s="34"/>
      <c r="E756"/>
      <c r="F756"/>
      <c r="G756"/>
      <c r="H756"/>
      <c r="I756"/>
      <c r="J756"/>
      <c r="K756"/>
      <c r="L756"/>
    </row>
    <row r="757" spans="1:20" hidden="1" x14ac:dyDescent="0.25">
      <c r="A757" s="34"/>
      <c r="B757" s="34"/>
      <c r="C757" s="34"/>
      <c r="D757" s="34"/>
      <c r="E757"/>
      <c r="F757"/>
      <c r="G757"/>
      <c r="H757"/>
      <c r="I757"/>
      <c r="J757"/>
      <c r="K757"/>
      <c r="L757"/>
    </row>
    <row r="758" spans="1:20" hidden="1" x14ac:dyDescent="0.25">
      <c r="A758" s="34"/>
      <c r="B758" s="34"/>
      <c r="C758" s="34"/>
      <c r="D758" s="34"/>
      <c r="E758"/>
      <c r="F758"/>
      <c r="G758"/>
      <c r="H758"/>
      <c r="I758"/>
      <c r="J758"/>
      <c r="K758"/>
      <c r="L758"/>
      <c r="M758"/>
      <c r="N758" s="33"/>
      <c r="O758" s="33"/>
      <c r="P758" s="33"/>
      <c r="Q758" s="33"/>
      <c r="R758" s="33"/>
      <c r="S758" s="33"/>
      <c r="T758" s="33"/>
    </row>
    <row r="759" spans="1:20" hidden="1" x14ac:dyDescent="0.25">
      <c r="A759" s="34"/>
      <c r="B759" s="34"/>
      <c r="C759" s="34"/>
      <c r="D759" s="34"/>
      <c r="E759"/>
      <c r="F759"/>
      <c r="G759"/>
      <c r="H759"/>
      <c r="I759"/>
      <c r="J759"/>
      <c r="K759"/>
      <c r="L759"/>
    </row>
    <row r="760" spans="1:20" hidden="1" x14ac:dyDescent="0.25">
      <c r="A760" s="34"/>
      <c r="B760" s="34"/>
      <c r="C760" s="34"/>
      <c r="D760" s="34"/>
      <c r="E760"/>
      <c r="F760"/>
      <c r="G760"/>
      <c r="H760"/>
      <c r="I760"/>
      <c r="J760"/>
      <c r="K760"/>
      <c r="L760"/>
    </row>
    <row r="761" spans="1:20" hidden="1" x14ac:dyDescent="0.25">
      <c r="A761" s="34"/>
      <c r="B761" s="34"/>
      <c r="C761" s="34"/>
      <c r="D761" s="34"/>
      <c r="E761"/>
      <c r="F761"/>
      <c r="G761"/>
      <c r="H761"/>
      <c r="I761"/>
      <c r="J761"/>
      <c r="K761"/>
      <c r="L761"/>
      <c r="M761"/>
      <c r="N761" s="33"/>
      <c r="O761" s="33"/>
      <c r="P761" s="33"/>
      <c r="Q761" s="33"/>
      <c r="R761" s="33"/>
      <c r="S761" s="33"/>
      <c r="T761" s="33"/>
    </row>
    <row r="762" spans="1:20" hidden="1" x14ac:dyDescent="0.25">
      <c r="A762" s="34"/>
      <c r="B762" s="34"/>
      <c r="C762" s="34"/>
      <c r="D762" s="34"/>
      <c r="E762"/>
      <c r="F762"/>
      <c r="G762"/>
      <c r="H762"/>
      <c r="I762"/>
      <c r="J762"/>
      <c r="K762"/>
      <c r="L762"/>
      <c r="M762"/>
      <c r="N762" s="33"/>
      <c r="O762" s="33"/>
      <c r="P762" s="33"/>
      <c r="Q762" s="33"/>
      <c r="R762" s="33"/>
      <c r="S762" s="33"/>
      <c r="T762" s="33"/>
    </row>
    <row r="763" spans="1:20" hidden="1" x14ac:dyDescent="0.25">
      <c r="A763" s="34"/>
      <c r="B763" s="34"/>
      <c r="C763" s="34"/>
      <c r="D763" s="34"/>
      <c r="E763"/>
      <c r="F763"/>
      <c r="G763"/>
      <c r="H763"/>
      <c r="I763"/>
      <c r="J763"/>
      <c r="K763"/>
      <c r="L763"/>
      <c r="M763"/>
      <c r="N763" s="33"/>
      <c r="O763" s="33"/>
      <c r="P763" s="33"/>
      <c r="Q763" s="33"/>
      <c r="R763" s="33"/>
      <c r="S763" s="33"/>
      <c r="T763" s="33"/>
    </row>
    <row r="764" spans="1:20" hidden="1" x14ac:dyDescent="0.25">
      <c r="A764" s="34"/>
      <c r="B764" s="34"/>
      <c r="C764" s="34"/>
      <c r="D764" s="34"/>
      <c r="E764"/>
      <c r="F764"/>
      <c r="G764"/>
      <c r="H764"/>
      <c r="I764"/>
      <c r="J764"/>
      <c r="K764"/>
      <c r="L764"/>
      <c r="M764"/>
      <c r="N764" s="33"/>
      <c r="O764" s="33"/>
      <c r="P764" s="33"/>
      <c r="Q764" s="33"/>
      <c r="R764" s="33"/>
      <c r="S764" s="33"/>
      <c r="T764" s="33"/>
    </row>
    <row r="765" spans="1:20" hidden="1" x14ac:dyDescent="0.25">
      <c r="A765" s="34"/>
      <c r="B765" s="34"/>
      <c r="C765" s="34"/>
      <c r="D765" s="34"/>
      <c r="E765"/>
      <c r="F765"/>
      <c r="G765"/>
      <c r="H765"/>
      <c r="I765"/>
      <c r="J765"/>
      <c r="K765"/>
      <c r="L765"/>
    </row>
    <row r="766" spans="1:20" hidden="1" x14ac:dyDescent="0.25">
      <c r="A766" s="34"/>
      <c r="B766" s="34"/>
      <c r="C766" s="34"/>
      <c r="D766" s="34"/>
      <c r="E766"/>
      <c r="F766"/>
      <c r="G766"/>
      <c r="H766"/>
      <c r="I766"/>
      <c r="J766"/>
      <c r="K766"/>
      <c r="L766"/>
      <c r="M766"/>
      <c r="N766" s="33"/>
      <c r="O766" s="33"/>
      <c r="P766" s="33"/>
      <c r="Q766" s="33"/>
      <c r="R766" s="33"/>
      <c r="S766" s="33"/>
      <c r="T766" s="33"/>
    </row>
    <row r="767" spans="1:20" hidden="1" x14ac:dyDescent="0.25">
      <c r="A767" s="34"/>
      <c r="B767" s="34"/>
      <c r="C767" s="34"/>
      <c r="D767" s="34"/>
      <c r="E767"/>
      <c r="F767"/>
      <c r="G767"/>
      <c r="H767"/>
      <c r="I767"/>
      <c r="J767"/>
      <c r="K767"/>
      <c r="L767"/>
    </row>
    <row r="768" spans="1:20" hidden="1" x14ac:dyDescent="0.25">
      <c r="A768" s="34"/>
      <c r="B768" s="34"/>
      <c r="C768" s="34"/>
      <c r="D768" s="34"/>
      <c r="E768"/>
      <c r="F768"/>
      <c r="G768"/>
      <c r="H768"/>
      <c r="I768"/>
      <c r="J768"/>
      <c r="K768"/>
      <c r="L768"/>
    </row>
    <row r="769" spans="1:20" hidden="1" x14ac:dyDescent="0.25">
      <c r="A769" s="34"/>
      <c r="B769" s="34"/>
      <c r="C769" s="34"/>
      <c r="D769" s="34"/>
      <c r="E769"/>
      <c r="F769"/>
      <c r="G769"/>
      <c r="H769"/>
      <c r="I769"/>
      <c r="J769"/>
      <c r="K769"/>
      <c r="L769"/>
    </row>
    <row r="770" spans="1:20" hidden="1" x14ac:dyDescent="0.25">
      <c r="A770" s="34"/>
      <c r="B770" s="34"/>
      <c r="C770" s="34"/>
      <c r="D770" s="34"/>
      <c r="E770"/>
      <c r="F770"/>
      <c r="G770"/>
      <c r="H770"/>
      <c r="I770"/>
      <c r="J770"/>
      <c r="K770"/>
      <c r="L770"/>
    </row>
    <row r="771" spans="1:20" hidden="1" x14ac:dyDescent="0.25">
      <c r="A771" s="34"/>
      <c r="B771" s="34"/>
      <c r="C771" s="34"/>
      <c r="D771" s="34"/>
      <c r="E771"/>
      <c r="F771"/>
      <c r="G771"/>
      <c r="H771"/>
      <c r="I771"/>
      <c r="J771"/>
      <c r="K771"/>
      <c r="L771"/>
      <c r="M771"/>
      <c r="N771" s="33"/>
      <c r="O771" s="33"/>
      <c r="P771" s="33"/>
      <c r="Q771" s="33"/>
      <c r="R771" s="33"/>
      <c r="S771" s="33"/>
      <c r="T771" s="33"/>
    </row>
    <row r="772" spans="1:20" hidden="1" x14ac:dyDescent="0.25">
      <c r="A772" s="34"/>
      <c r="B772" s="34"/>
      <c r="C772" s="34"/>
      <c r="D772" s="34"/>
      <c r="E772"/>
      <c r="F772"/>
      <c r="G772"/>
      <c r="H772"/>
      <c r="I772"/>
      <c r="J772"/>
      <c r="K772"/>
      <c r="L772"/>
    </row>
    <row r="773" spans="1:20" hidden="1" x14ac:dyDescent="0.25">
      <c r="A773" s="34"/>
      <c r="B773" s="34"/>
      <c r="C773" s="34"/>
      <c r="D773" s="34"/>
      <c r="E773"/>
      <c r="F773"/>
      <c r="G773"/>
      <c r="H773"/>
      <c r="I773"/>
      <c r="J773"/>
      <c r="K773"/>
      <c r="L773"/>
    </row>
    <row r="774" spans="1:20" hidden="1" x14ac:dyDescent="0.25">
      <c r="A774" s="34"/>
      <c r="B774" s="34"/>
      <c r="C774" s="34"/>
      <c r="D774" s="34"/>
      <c r="E774"/>
      <c r="F774"/>
      <c r="G774"/>
      <c r="H774"/>
      <c r="I774"/>
      <c r="J774"/>
      <c r="K774"/>
      <c r="L774"/>
    </row>
    <row r="775" spans="1:20" hidden="1" x14ac:dyDescent="0.25">
      <c r="A775" s="34"/>
      <c r="B775" s="34"/>
      <c r="C775" s="34"/>
      <c r="D775" s="34"/>
      <c r="E775"/>
      <c r="F775"/>
      <c r="G775"/>
      <c r="H775"/>
      <c r="I775"/>
      <c r="J775"/>
      <c r="K775"/>
      <c r="L775"/>
    </row>
    <row r="776" spans="1:20" hidden="1" x14ac:dyDescent="0.25">
      <c r="A776" s="34"/>
      <c r="B776" s="34"/>
      <c r="C776" s="34"/>
      <c r="D776" s="34"/>
      <c r="E776"/>
      <c r="F776"/>
      <c r="G776"/>
      <c r="H776"/>
      <c r="I776"/>
      <c r="J776"/>
      <c r="K776"/>
      <c r="L776"/>
    </row>
    <row r="777" spans="1:20" hidden="1" x14ac:dyDescent="0.25">
      <c r="A777" s="34"/>
      <c r="B777" s="34"/>
      <c r="C777" s="34"/>
      <c r="D777" s="34"/>
      <c r="E777"/>
      <c r="F777"/>
      <c r="G777"/>
      <c r="H777"/>
      <c r="I777"/>
      <c r="J777"/>
      <c r="K777"/>
      <c r="L777"/>
    </row>
    <row r="778" spans="1:20" hidden="1" x14ac:dyDescent="0.25">
      <c r="A778" s="34"/>
      <c r="B778" s="34"/>
      <c r="C778" s="34"/>
      <c r="D778" s="34"/>
      <c r="E778"/>
      <c r="F778"/>
      <c r="G778"/>
      <c r="H778"/>
      <c r="I778"/>
      <c r="J778"/>
      <c r="K778"/>
      <c r="L778"/>
    </row>
    <row r="779" spans="1:20" hidden="1" x14ac:dyDescent="0.25">
      <c r="A779" s="34"/>
      <c r="B779" s="34"/>
      <c r="C779" s="34"/>
      <c r="D779" s="34"/>
      <c r="E779"/>
      <c r="F779"/>
      <c r="G779"/>
      <c r="H779"/>
      <c r="I779"/>
      <c r="J779"/>
      <c r="K779"/>
      <c r="L779"/>
    </row>
    <row r="780" spans="1:20" hidden="1" x14ac:dyDescent="0.25">
      <c r="A780" s="34"/>
      <c r="B780" s="34"/>
      <c r="C780" s="34"/>
      <c r="D780" s="34"/>
      <c r="E780"/>
      <c r="F780"/>
      <c r="G780"/>
      <c r="H780"/>
      <c r="I780"/>
      <c r="J780"/>
      <c r="K780"/>
      <c r="L780"/>
    </row>
    <row r="781" spans="1:20" hidden="1" x14ac:dyDescent="0.25">
      <c r="A781" s="34"/>
      <c r="B781" s="34"/>
      <c r="C781" s="34"/>
      <c r="D781" s="34"/>
      <c r="E781"/>
      <c r="F781"/>
      <c r="G781"/>
      <c r="H781"/>
      <c r="I781"/>
      <c r="J781"/>
      <c r="K781"/>
      <c r="L781"/>
    </row>
    <row r="782" spans="1:20" hidden="1" x14ac:dyDescent="0.25">
      <c r="A782" s="34"/>
      <c r="B782" s="34"/>
      <c r="C782" s="34"/>
      <c r="D782" s="34"/>
      <c r="E782"/>
      <c r="F782"/>
      <c r="G782"/>
      <c r="H782"/>
      <c r="I782"/>
      <c r="J782"/>
      <c r="K782"/>
      <c r="L782"/>
    </row>
    <row r="783" spans="1:20" hidden="1" x14ac:dyDescent="0.25">
      <c r="A783" s="34"/>
      <c r="B783" s="34"/>
      <c r="C783" s="34"/>
      <c r="D783" s="34"/>
      <c r="E783"/>
      <c r="F783"/>
      <c r="G783"/>
      <c r="H783"/>
      <c r="I783"/>
      <c r="J783"/>
      <c r="K783"/>
      <c r="L783"/>
    </row>
    <row r="784" spans="1:20" hidden="1" x14ac:dyDescent="0.25">
      <c r="A784" s="34"/>
      <c r="B784" s="34"/>
      <c r="C784" s="34"/>
      <c r="D784" s="34"/>
      <c r="E784"/>
      <c r="F784"/>
      <c r="G784"/>
      <c r="H784"/>
      <c r="I784"/>
      <c r="J784"/>
      <c r="K784"/>
      <c r="L784"/>
    </row>
    <row r="785" spans="1:12" hidden="1" x14ac:dyDescent="0.25">
      <c r="A785" s="34"/>
      <c r="B785" s="34"/>
      <c r="C785" s="34"/>
      <c r="D785" s="34"/>
      <c r="E785"/>
      <c r="F785"/>
      <c r="G785"/>
      <c r="H785"/>
      <c r="I785"/>
      <c r="J785"/>
      <c r="K785"/>
      <c r="L785"/>
    </row>
    <row r="786" spans="1:12" hidden="1" x14ac:dyDescent="0.25">
      <c r="A786" s="34"/>
      <c r="B786" s="34"/>
      <c r="C786" s="34"/>
      <c r="D786" s="34"/>
      <c r="E786"/>
      <c r="F786"/>
      <c r="G786"/>
      <c r="H786"/>
      <c r="I786"/>
      <c r="J786"/>
      <c r="K786"/>
      <c r="L786"/>
    </row>
    <row r="787" spans="1:12" hidden="1" x14ac:dyDescent="0.25">
      <c r="A787" s="34"/>
      <c r="B787" s="34"/>
      <c r="C787" s="34"/>
      <c r="D787" s="34"/>
      <c r="E787"/>
      <c r="F787"/>
      <c r="G787"/>
      <c r="H787"/>
      <c r="I787"/>
      <c r="J787"/>
      <c r="K787"/>
      <c r="L787"/>
    </row>
    <row r="788" spans="1:12" hidden="1" x14ac:dyDescent="0.25">
      <c r="A788" s="34"/>
      <c r="B788" s="34"/>
      <c r="C788" s="34"/>
      <c r="D788" s="34"/>
      <c r="E788"/>
      <c r="F788"/>
      <c r="G788"/>
      <c r="H788"/>
      <c r="I788"/>
      <c r="J788"/>
      <c r="K788"/>
      <c r="L788"/>
    </row>
    <row r="789" spans="1:12" hidden="1" x14ac:dyDescent="0.25">
      <c r="A789" s="34"/>
      <c r="B789" s="34"/>
      <c r="C789" s="34"/>
      <c r="D789" s="34"/>
      <c r="E789"/>
      <c r="F789"/>
      <c r="G789"/>
      <c r="H789"/>
      <c r="I789"/>
      <c r="J789"/>
      <c r="K789"/>
      <c r="L789"/>
    </row>
    <row r="790" spans="1:12" hidden="1" x14ac:dyDescent="0.25">
      <c r="A790" s="34"/>
      <c r="B790" s="34"/>
      <c r="C790" s="34"/>
      <c r="D790" s="34"/>
      <c r="E790"/>
      <c r="F790"/>
      <c r="G790"/>
      <c r="H790"/>
      <c r="I790"/>
      <c r="J790"/>
      <c r="K790"/>
      <c r="L790"/>
    </row>
    <row r="791" spans="1:12" hidden="1" x14ac:dyDescent="0.25">
      <c r="A791" s="34"/>
      <c r="B791" s="34"/>
      <c r="C791" s="34"/>
      <c r="D791" s="34"/>
      <c r="E791"/>
      <c r="F791"/>
      <c r="G791"/>
      <c r="H791"/>
      <c r="I791"/>
      <c r="J791"/>
      <c r="K791"/>
      <c r="L791"/>
    </row>
    <row r="792" spans="1:12" hidden="1" x14ac:dyDescent="0.25">
      <c r="A792" s="34"/>
      <c r="B792" s="34"/>
      <c r="C792" s="34"/>
      <c r="D792" s="34"/>
      <c r="E792"/>
      <c r="F792"/>
      <c r="G792"/>
      <c r="H792"/>
      <c r="I792"/>
      <c r="J792"/>
      <c r="K792"/>
      <c r="L792"/>
    </row>
    <row r="793" spans="1:12" hidden="1" x14ac:dyDescent="0.25">
      <c r="A793" s="34"/>
      <c r="B793" s="34"/>
      <c r="C793" s="34"/>
      <c r="D793" s="34"/>
      <c r="E793"/>
      <c r="F793"/>
      <c r="G793"/>
      <c r="H793"/>
      <c r="I793"/>
      <c r="J793"/>
      <c r="K793"/>
      <c r="L793"/>
    </row>
    <row r="794" spans="1:12" hidden="1" x14ac:dyDescent="0.25">
      <c r="A794" s="34"/>
      <c r="B794" s="34"/>
      <c r="C794" s="34"/>
      <c r="D794" s="34"/>
      <c r="E794"/>
      <c r="F794"/>
      <c r="G794"/>
      <c r="H794"/>
      <c r="I794"/>
      <c r="J794"/>
      <c r="K794"/>
      <c r="L794"/>
    </row>
    <row r="795" spans="1:12" hidden="1" x14ac:dyDescent="0.25">
      <c r="A795" s="34"/>
      <c r="B795" s="34"/>
      <c r="C795" s="34"/>
      <c r="D795" s="34"/>
      <c r="E795"/>
      <c r="F795"/>
      <c r="G795"/>
      <c r="H795"/>
      <c r="I795"/>
      <c r="J795"/>
      <c r="K795"/>
      <c r="L795"/>
    </row>
    <row r="796" spans="1:12" hidden="1" x14ac:dyDescent="0.25">
      <c r="A796" s="34"/>
      <c r="B796" s="34"/>
      <c r="C796" s="34"/>
      <c r="D796" s="34"/>
      <c r="E796"/>
      <c r="F796"/>
      <c r="G796"/>
      <c r="H796"/>
      <c r="I796"/>
      <c r="J796"/>
      <c r="K796"/>
      <c r="L796"/>
    </row>
    <row r="797" spans="1:12" hidden="1" x14ac:dyDescent="0.25">
      <c r="A797" s="34"/>
      <c r="B797" s="34"/>
      <c r="C797" s="34"/>
      <c r="D797" s="34"/>
      <c r="E797"/>
      <c r="F797"/>
      <c r="G797"/>
      <c r="H797"/>
      <c r="I797"/>
      <c r="J797"/>
      <c r="K797"/>
      <c r="L797"/>
    </row>
    <row r="798" spans="1:12" hidden="1" x14ac:dyDescent="0.25">
      <c r="A798" s="34"/>
      <c r="B798" s="34"/>
      <c r="C798" s="34"/>
      <c r="D798" s="34"/>
      <c r="E798"/>
      <c r="F798"/>
      <c r="G798"/>
      <c r="H798"/>
      <c r="I798"/>
      <c r="J798"/>
      <c r="K798"/>
      <c r="L798"/>
    </row>
    <row r="799" spans="1:12" hidden="1" x14ac:dyDescent="0.25">
      <c r="A799" s="34"/>
      <c r="B799" s="34"/>
      <c r="C799" s="34"/>
      <c r="D799" s="34"/>
      <c r="E799"/>
      <c r="F799"/>
      <c r="G799"/>
      <c r="H799"/>
      <c r="I799"/>
      <c r="J799"/>
      <c r="K799"/>
      <c r="L799"/>
    </row>
    <row r="800" spans="1:12" hidden="1" x14ac:dyDescent="0.25">
      <c r="A800" s="34"/>
      <c r="B800" s="34"/>
      <c r="C800" s="34"/>
      <c r="D800" s="34"/>
      <c r="E800"/>
      <c r="F800"/>
      <c r="G800"/>
      <c r="H800"/>
      <c r="I800"/>
      <c r="J800"/>
      <c r="K800"/>
      <c r="L800"/>
    </row>
    <row r="801" spans="1:12" hidden="1" x14ac:dyDescent="0.25">
      <c r="A801" s="34"/>
      <c r="B801" s="34"/>
      <c r="C801" s="34"/>
      <c r="D801" s="34"/>
      <c r="E801"/>
      <c r="F801"/>
      <c r="G801"/>
      <c r="H801"/>
      <c r="I801"/>
      <c r="J801"/>
      <c r="K801"/>
      <c r="L801"/>
    </row>
    <row r="802" spans="1:12" hidden="1" x14ac:dyDescent="0.25">
      <c r="A802" s="34"/>
      <c r="B802" s="34"/>
      <c r="C802" s="34"/>
      <c r="D802" s="34"/>
      <c r="E802"/>
      <c r="F802"/>
      <c r="G802"/>
      <c r="H802"/>
      <c r="I802"/>
      <c r="J802"/>
      <c r="K802"/>
      <c r="L802"/>
    </row>
    <row r="803" spans="1:12" hidden="1" x14ac:dyDescent="0.25">
      <c r="A803" s="34"/>
      <c r="B803" s="34"/>
      <c r="C803" s="34"/>
      <c r="D803" s="34"/>
      <c r="E803"/>
      <c r="F803"/>
      <c r="G803"/>
      <c r="H803"/>
      <c r="I803"/>
      <c r="J803"/>
      <c r="K803"/>
      <c r="L803"/>
    </row>
    <row r="804" spans="1:12" hidden="1" x14ac:dyDescent="0.25">
      <c r="A804" s="34"/>
      <c r="B804" s="34"/>
      <c r="C804" s="34"/>
      <c r="D804" s="34"/>
      <c r="E804"/>
      <c r="F804"/>
      <c r="G804"/>
      <c r="H804"/>
      <c r="I804"/>
      <c r="J804"/>
      <c r="K804"/>
      <c r="L804"/>
    </row>
    <row r="805" spans="1:12" hidden="1" x14ac:dyDescent="0.25">
      <c r="A805" s="34"/>
      <c r="B805" s="34"/>
      <c r="C805" s="34"/>
      <c r="D805" s="34"/>
      <c r="E805"/>
      <c r="F805"/>
      <c r="G805"/>
      <c r="H805"/>
      <c r="I805"/>
      <c r="J805"/>
      <c r="K805"/>
      <c r="L805"/>
    </row>
    <row r="806" spans="1:12" hidden="1" x14ac:dyDescent="0.25">
      <c r="A806" s="34"/>
      <c r="B806" s="34"/>
      <c r="C806" s="34"/>
      <c r="D806" s="34"/>
      <c r="E806"/>
      <c r="F806"/>
      <c r="G806"/>
      <c r="H806"/>
      <c r="I806"/>
      <c r="J806"/>
      <c r="K806"/>
      <c r="L806"/>
    </row>
    <row r="807" spans="1:12" hidden="1" x14ac:dyDescent="0.25">
      <c r="A807" s="34"/>
      <c r="B807" s="34"/>
      <c r="C807" s="34"/>
      <c r="D807" s="34"/>
      <c r="E807"/>
      <c r="F807"/>
      <c r="G807"/>
      <c r="H807"/>
      <c r="I807"/>
      <c r="J807"/>
      <c r="K807"/>
      <c r="L807"/>
    </row>
    <row r="808" spans="1:12" hidden="1" x14ac:dyDescent="0.25">
      <c r="A808" s="34"/>
      <c r="B808" s="34"/>
      <c r="C808" s="34"/>
      <c r="D808" s="34"/>
      <c r="E808"/>
      <c r="F808"/>
      <c r="G808"/>
      <c r="H808"/>
      <c r="I808"/>
      <c r="J808"/>
      <c r="K808"/>
      <c r="L808"/>
    </row>
    <row r="809" spans="1:12" hidden="1" x14ac:dyDescent="0.25">
      <c r="A809" s="34"/>
      <c r="B809" s="34"/>
      <c r="C809" s="34"/>
      <c r="D809" s="34"/>
      <c r="E809"/>
      <c r="F809"/>
      <c r="G809"/>
      <c r="H809"/>
      <c r="I809"/>
      <c r="J809"/>
      <c r="K809"/>
      <c r="L809"/>
    </row>
    <row r="810" spans="1:12" hidden="1" x14ac:dyDescent="0.25">
      <c r="A810" s="34"/>
      <c r="B810" s="34"/>
      <c r="C810" s="34"/>
      <c r="D810" s="34"/>
      <c r="E810"/>
      <c r="F810"/>
      <c r="G810"/>
      <c r="H810"/>
      <c r="I810"/>
      <c r="J810"/>
      <c r="K810"/>
      <c r="L810"/>
    </row>
    <row r="811" spans="1:12" hidden="1" x14ac:dyDescent="0.25">
      <c r="A811" s="34"/>
      <c r="B811" s="34"/>
      <c r="C811" s="34"/>
      <c r="D811" s="34"/>
      <c r="E811"/>
      <c r="F811"/>
      <c r="G811"/>
      <c r="H811"/>
      <c r="I811"/>
      <c r="J811"/>
      <c r="K811"/>
      <c r="L811"/>
    </row>
    <row r="812" spans="1:12" hidden="1" x14ac:dyDescent="0.25">
      <c r="A812" s="34"/>
      <c r="B812" s="34"/>
      <c r="C812" s="34"/>
      <c r="D812" s="34"/>
      <c r="E812"/>
      <c r="F812"/>
      <c r="G812"/>
      <c r="H812"/>
      <c r="I812"/>
      <c r="J812"/>
      <c r="K812"/>
      <c r="L812"/>
    </row>
    <row r="813" spans="1:12" hidden="1" x14ac:dyDescent="0.25">
      <c r="A813" s="34"/>
      <c r="B813" s="34"/>
      <c r="C813" s="34"/>
      <c r="D813" s="34"/>
      <c r="E813"/>
      <c r="F813"/>
      <c r="G813"/>
      <c r="H813"/>
      <c r="I813"/>
      <c r="J813"/>
      <c r="K813"/>
      <c r="L813"/>
    </row>
    <row r="814" spans="1:12" hidden="1" x14ac:dyDescent="0.25">
      <c r="A814" s="34"/>
      <c r="B814" s="34"/>
      <c r="C814" s="34"/>
      <c r="D814" s="34"/>
      <c r="E814"/>
      <c r="F814"/>
      <c r="G814"/>
      <c r="H814"/>
      <c r="I814"/>
      <c r="J814"/>
      <c r="K814"/>
      <c r="L814"/>
    </row>
    <row r="815" spans="1:12" hidden="1" x14ac:dyDescent="0.25">
      <c r="A815" s="34"/>
      <c r="B815" s="34"/>
      <c r="C815" s="34"/>
      <c r="D815" s="34"/>
      <c r="E815"/>
      <c r="F815"/>
      <c r="G815"/>
      <c r="H815"/>
      <c r="I815"/>
      <c r="J815"/>
      <c r="K815"/>
      <c r="L815"/>
    </row>
    <row r="816" spans="1:12" hidden="1" x14ac:dyDescent="0.25">
      <c r="A816" s="34"/>
      <c r="B816" s="34"/>
      <c r="C816" s="34"/>
      <c r="D816" s="34"/>
      <c r="E816"/>
      <c r="F816"/>
      <c r="G816"/>
      <c r="H816"/>
      <c r="I816"/>
      <c r="J816"/>
      <c r="K816"/>
      <c r="L816"/>
    </row>
    <row r="817" spans="1:12" hidden="1" x14ac:dyDescent="0.25">
      <c r="A817" s="34"/>
      <c r="B817" s="34"/>
      <c r="C817" s="34"/>
      <c r="D817" s="34"/>
      <c r="E817"/>
      <c r="F817"/>
      <c r="G817"/>
      <c r="H817"/>
      <c r="I817"/>
      <c r="J817"/>
      <c r="K817"/>
      <c r="L817"/>
    </row>
    <row r="818" spans="1:12" hidden="1" x14ac:dyDescent="0.25">
      <c r="A818" s="34"/>
      <c r="B818" s="34"/>
      <c r="C818" s="34"/>
      <c r="D818" s="34"/>
      <c r="E818"/>
      <c r="F818"/>
      <c r="G818"/>
      <c r="H818"/>
      <c r="I818"/>
      <c r="J818"/>
      <c r="K818"/>
      <c r="L818"/>
    </row>
    <row r="819" spans="1:12" hidden="1" x14ac:dyDescent="0.25">
      <c r="A819" s="34"/>
      <c r="B819" s="34"/>
      <c r="C819" s="34"/>
      <c r="D819" s="34"/>
      <c r="E819"/>
      <c r="F819"/>
      <c r="G819"/>
      <c r="H819"/>
      <c r="I819"/>
      <c r="J819"/>
      <c r="K819"/>
      <c r="L819"/>
    </row>
    <row r="820" spans="1:12" hidden="1" x14ac:dyDescent="0.25">
      <c r="A820" s="34"/>
      <c r="B820" s="34"/>
      <c r="C820" s="34"/>
      <c r="D820" s="34"/>
      <c r="E820"/>
      <c r="F820"/>
      <c r="G820"/>
      <c r="H820"/>
      <c r="I820"/>
      <c r="J820"/>
      <c r="K820"/>
      <c r="L820"/>
    </row>
    <row r="821" spans="1:12" hidden="1" x14ac:dyDescent="0.25">
      <c r="A821" s="34"/>
      <c r="B821" s="34"/>
      <c r="C821" s="34"/>
      <c r="D821" s="34"/>
      <c r="E821"/>
      <c r="F821"/>
      <c r="G821"/>
      <c r="H821"/>
      <c r="I821"/>
      <c r="J821"/>
      <c r="K821"/>
      <c r="L821"/>
    </row>
    <row r="822" spans="1:12" hidden="1" x14ac:dyDescent="0.25">
      <c r="A822" s="34"/>
      <c r="B822" s="34"/>
      <c r="C822" s="34"/>
      <c r="D822" s="34"/>
      <c r="E822"/>
      <c r="F822"/>
      <c r="G822"/>
      <c r="H822"/>
      <c r="I822"/>
      <c r="J822"/>
      <c r="K822"/>
      <c r="L822"/>
    </row>
    <row r="823" spans="1:12" hidden="1" x14ac:dyDescent="0.25">
      <c r="A823" s="34"/>
      <c r="B823" s="34"/>
      <c r="C823" s="34"/>
      <c r="D823" s="34"/>
      <c r="E823"/>
      <c r="F823"/>
      <c r="G823"/>
      <c r="H823"/>
      <c r="I823"/>
      <c r="J823"/>
      <c r="K823"/>
      <c r="L823"/>
    </row>
    <row r="824" spans="1:12" hidden="1" x14ac:dyDescent="0.25">
      <c r="A824" s="34"/>
      <c r="B824" s="34"/>
      <c r="C824" s="34"/>
      <c r="D824" s="34"/>
      <c r="E824"/>
      <c r="F824"/>
      <c r="G824"/>
      <c r="H824"/>
      <c r="I824"/>
      <c r="J824"/>
      <c r="K824"/>
      <c r="L824"/>
    </row>
    <row r="825" spans="1:12" hidden="1" x14ac:dyDescent="0.25">
      <c r="A825" s="34"/>
      <c r="B825" s="34"/>
      <c r="C825" s="34"/>
      <c r="D825" s="34"/>
      <c r="E825"/>
      <c r="F825"/>
      <c r="G825"/>
      <c r="H825"/>
      <c r="I825"/>
      <c r="J825"/>
      <c r="K825"/>
      <c r="L825"/>
    </row>
    <row r="826" spans="1:12" hidden="1" x14ac:dyDescent="0.25">
      <c r="A826" s="34"/>
      <c r="B826" s="34"/>
      <c r="C826" s="34"/>
      <c r="D826" s="34"/>
      <c r="E826"/>
      <c r="F826"/>
      <c r="G826"/>
      <c r="H826"/>
      <c r="I826"/>
      <c r="J826"/>
      <c r="K826"/>
      <c r="L826"/>
    </row>
    <row r="827" spans="1:12" hidden="1" x14ac:dyDescent="0.25">
      <c r="A827" s="34"/>
      <c r="B827" s="34"/>
      <c r="C827" s="34"/>
      <c r="D827" s="34"/>
      <c r="E827"/>
      <c r="F827"/>
      <c r="G827"/>
      <c r="H827"/>
      <c r="I827"/>
      <c r="J827"/>
      <c r="K827"/>
      <c r="L827"/>
    </row>
    <row r="828" spans="1:12" hidden="1" x14ac:dyDescent="0.25">
      <c r="A828" s="34"/>
      <c r="B828" s="34"/>
      <c r="C828" s="34"/>
      <c r="D828" s="34"/>
      <c r="E828"/>
      <c r="F828"/>
      <c r="G828"/>
      <c r="H828"/>
      <c r="I828"/>
      <c r="J828"/>
      <c r="K828"/>
      <c r="L828"/>
    </row>
    <row r="829" spans="1:12" hidden="1" x14ac:dyDescent="0.25">
      <c r="A829" s="34"/>
      <c r="B829" s="34"/>
      <c r="C829" s="34"/>
      <c r="D829" s="34"/>
      <c r="E829"/>
      <c r="F829"/>
      <c r="G829"/>
      <c r="H829"/>
      <c r="I829"/>
      <c r="J829"/>
      <c r="K829"/>
      <c r="L829"/>
    </row>
    <row r="830" spans="1:12" hidden="1" x14ac:dyDescent="0.25">
      <c r="A830" s="34"/>
      <c r="B830" s="34"/>
      <c r="C830" s="34"/>
      <c r="D830" s="34"/>
      <c r="E830"/>
      <c r="F830"/>
      <c r="G830"/>
      <c r="H830"/>
      <c r="I830"/>
      <c r="J830"/>
      <c r="K830"/>
      <c r="L830"/>
    </row>
    <row r="831" spans="1:12" hidden="1" x14ac:dyDescent="0.25">
      <c r="A831" s="34"/>
      <c r="B831" s="34"/>
      <c r="C831" s="34"/>
      <c r="D831" s="34"/>
      <c r="E831"/>
      <c r="F831"/>
      <c r="G831"/>
      <c r="H831"/>
      <c r="I831"/>
      <c r="J831"/>
      <c r="K831"/>
      <c r="L831"/>
    </row>
    <row r="832" spans="1:12" hidden="1" x14ac:dyDescent="0.25">
      <c r="A832" s="34"/>
      <c r="B832" s="34"/>
      <c r="C832" s="34"/>
      <c r="D832" s="34"/>
      <c r="E832"/>
      <c r="F832"/>
      <c r="G832"/>
      <c r="H832"/>
      <c r="I832"/>
      <c r="J832"/>
      <c r="K832"/>
      <c r="L832"/>
    </row>
    <row r="833" spans="1:12" hidden="1" x14ac:dyDescent="0.25">
      <c r="A833" s="34"/>
      <c r="B833" s="34"/>
      <c r="C833" s="34"/>
      <c r="D833" s="34"/>
      <c r="E833"/>
      <c r="F833"/>
      <c r="G833"/>
      <c r="H833"/>
      <c r="I833"/>
      <c r="J833"/>
      <c r="K833"/>
      <c r="L833"/>
    </row>
    <row r="834" spans="1:12" hidden="1" x14ac:dyDescent="0.25">
      <c r="A834" s="34"/>
      <c r="B834" s="34"/>
      <c r="C834" s="34"/>
      <c r="D834" s="34"/>
      <c r="E834"/>
      <c r="F834"/>
      <c r="G834"/>
      <c r="H834"/>
      <c r="I834"/>
      <c r="J834"/>
      <c r="K834"/>
      <c r="L834"/>
    </row>
    <row r="835" spans="1:12" hidden="1" x14ac:dyDescent="0.25">
      <c r="A835" s="34"/>
      <c r="B835" s="34"/>
      <c r="C835" s="34"/>
      <c r="D835" s="34"/>
      <c r="E835"/>
      <c r="F835"/>
      <c r="G835"/>
      <c r="H835"/>
      <c r="I835"/>
      <c r="J835"/>
      <c r="K835"/>
      <c r="L835"/>
    </row>
    <row r="836" spans="1:12" hidden="1" x14ac:dyDescent="0.25">
      <c r="A836" s="34"/>
      <c r="B836" s="34"/>
      <c r="C836" s="34"/>
      <c r="D836" s="34"/>
      <c r="E836"/>
      <c r="F836"/>
      <c r="G836"/>
      <c r="H836"/>
      <c r="I836"/>
      <c r="J836"/>
      <c r="K836"/>
      <c r="L836"/>
    </row>
    <row r="837" spans="1:12" hidden="1" x14ac:dyDescent="0.25">
      <c r="A837" s="34"/>
      <c r="B837" s="34"/>
      <c r="C837" s="34"/>
      <c r="D837" s="34"/>
      <c r="E837"/>
      <c r="F837"/>
      <c r="G837"/>
      <c r="H837"/>
      <c r="I837"/>
      <c r="J837"/>
      <c r="K837"/>
      <c r="L837"/>
    </row>
    <row r="838" spans="1:12" hidden="1" x14ac:dyDescent="0.25">
      <c r="A838" s="34"/>
      <c r="B838" s="34"/>
      <c r="C838" s="34"/>
      <c r="D838" s="34"/>
      <c r="E838"/>
      <c r="F838"/>
      <c r="G838"/>
      <c r="H838"/>
      <c r="I838"/>
      <c r="J838"/>
      <c r="K838"/>
      <c r="L838"/>
    </row>
    <row r="839" spans="1:12" hidden="1" x14ac:dyDescent="0.25">
      <c r="A839" s="34"/>
      <c r="B839" s="34"/>
      <c r="C839" s="34"/>
      <c r="D839" s="34"/>
      <c r="E839"/>
      <c r="F839"/>
      <c r="G839"/>
      <c r="H839"/>
      <c r="I839"/>
      <c r="J839"/>
      <c r="K839"/>
      <c r="L839"/>
    </row>
    <row r="840" spans="1:12" hidden="1" x14ac:dyDescent="0.25">
      <c r="A840" s="34"/>
      <c r="B840" s="34"/>
      <c r="C840" s="34"/>
      <c r="D840" s="34"/>
      <c r="E840"/>
      <c r="F840"/>
      <c r="G840"/>
      <c r="H840"/>
      <c r="I840"/>
      <c r="J840"/>
      <c r="K840"/>
      <c r="L840"/>
    </row>
    <row r="841" spans="1:12" hidden="1" x14ac:dyDescent="0.25">
      <c r="A841" s="34"/>
      <c r="B841" s="34"/>
      <c r="C841" s="34"/>
      <c r="D841" s="34"/>
      <c r="E841"/>
      <c r="F841"/>
      <c r="G841"/>
      <c r="H841"/>
      <c r="I841"/>
      <c r="J841"/>
      <c r="K841"/>
      <c r="L841"/>
    </row>
    <row r="842" spans="1:12" hidden="1" x14ac:dyDescent="0.25">
      <c r="A842" s="34"/>
      <c r="B842" s="34"/>
      <c r="C842" s="34"/>
      <c r="D842" s="34"/>
      <c r="E842"/>
      <c r="F842"/>
      <c r="G842"/>
      <c r="H842"/>
      <c r="I842"/>
      <c r="J842"/>
      <c r="K842"/>
      <c r="L842"/>
    </row>
    <row r="843" spans="1:12" hidden="1" x14ac:dyDescent="0.25">
      <c r="A843" s="34"/>
      <c r="B843" s="34"/>
      <c r="C843" s="34"/>
      <c r="D843" s="34"/>
      <c r="E843"/>
      <c r="F843"/>
      <c r="G843"/>
      <c r="H843"/>
      <c r="I843"/>
      <c r="J843"/>
      <c r="K843"/>
      <c r="L843"/>
    </row>
    <row r="844" spans="1:12" hidden="1" x14ac:dyDescent="0.25">
      <c r="A844" s="34"/>
      <c r="B844" s="34"/>
      <c r="C844" s="34"/>
      <c r="D844" s="34"/>
      <c r="E844"/>
      <c r="F844"/>
      <c r="G844"/>
      <c r="H844"/>
      <c r="I844"/>
      <c r="J844"/>
      <c r="K844"/>
      <c r="L844"/>
    </row>
    <row r="845" spans="1:12" hidden="1" x14ac:dyDescent="0.25">
      <c r="A845" s="34"/>
      <c r="B845" s="34"/>
      <c r="C845" s="34"/>
      <c r="D845" s="34"/>
      <c r="E845"/>
      <c r="F845"/>
      <c r="G845"/>
      <c r="H845"/>
      <c r="I845"/>
      <c r="J845"/>
      <c r="K845"/>
      <c r="L845"/>
    </row>
    <row r="846" spans="1:12" hidden="1" x14ac:dyDescent="0.25">
      <c r="A846" s="34"/>
      <c r="B846" s="34"/>
      <c r="C846" s="34"/>
      <c r="D846" s="34"/>
      <c r="E846"/>
      <c r="F846"/>
      <c r="G846"/>
      <c r="H846"/>
      <c r="I846"/>
      <c r="J846"/>
      <c r="K846"/>
      <c r="L846"/>
    </row>
    <row r="847" spans="1:12" hidden="1" x14ac:dyDescent="0.25">
      <c r="A847" s="34"/>
      <c r="B847" s="34"/>
      <c r="C847" s="34"/>
      <c r="D847" s="34"/>
      <c r="E847"/>
      <c r="F847"/>
      <c r="G847"/>
      <c r="H847"/>
      <c r="I847"/>
      <c r="J847"/>
      <c r="K847"/>
      <c r="L847"/>
    </row>
    <row r="848" spans="1:12" hidden="1" x14ac:dyDescent="0.25">
      <c r="A848" s="34"/>
      <c r="B848" s="34"/>
      <c r="C848" s="34"/>
      <c r="D848" s="34"/>
      <c r="E848"/>
      <c r="F848"/>
      <c r="G848"/>
      <c r="H848"/>
      <c r="I848"/>
      <c r="J848"/>
      <c r="K848"/>
      <c r="L848"/>
    </row>
    <row r="849" spans="1:12" hidden="1" x14ac:dyDescent="0.25">
      <c r="A849" s="34"/>
      <c r="B849" s="34"/>
      <c r="C849" s="34"/>
      <c r="D849" s="34"/>
      <c r="E849"/>
      <c r="F849"/>
      <c r="G849"/>
      <c r="H849"/>
      <c r="I849"/>
      <c r="J849"/>
      <c r="K849"/>
      <c r="L849"/>
    </row>
    <row r="850" spans="1:12" hidden="1" x14ac:dyDescent="0.25">
      <c r="A850" s="34"/>
      <c r="B850" s="34"/>
      <c r="C850" s="34"/>
      <c r="D850" s="34"/>
      <c r="E850"/>
      <c r="F850"/>
      <c r="G850"/>
      <c r="H850"/>
      <c r="I850"/>
      <c r="J850"/>
      <c r="K850"/>
      <c r="L850"/>
    </row>
    <row r="851" spans="1:12" hidden="1" x14ac:dyDescent="0.25">
      <c r="A851" s="34"/>
      <c r="B851" s="34"/>
      <c r="C851" s="34"/>
      <c r="D851" s="34"/>
      <c r="E851"/>
      <c r="F851"/>
      <c r="G851"/>
      <c r="H851"/>
      <c r="I851"/>
      <c r="J851"/>
      <c r="K851"/>
      <c r="L851"/>
    </row>
    <row r="852" spans="1:12" hidden="1" x14ac:dyDescent="0.25">
      <c r="A852" s="34"/>
      <c r="B852" s="34"/>
      <c r="C852" s="34"/>
      <c r="D852" s="34"/>
      <c r="E852"/>
      <c r="F852"/>
      <c r="G852"/>
      <c r="H852"/>
      <c r="I852"/>
      <c r="J852"/>
      <c r="K852"/>
      <c r="L852"/>
    </row>
    <row r="853" spans="1:12" hidden="1" x14ac:dyDescent="0.25">
      <c r="A853" s="34"/>
      <c r="B853" s="34"/>
      <c r="C853" s="34"/>
      <c r="D853" s="34"/>
      <c r="E853"/>
      <c r="F853"/>
      <c r="G853"/>
      <c r="H853"/>
      <c r="I853"/>
      <c r="J853"/>
      <c r="K853"/>
      <c r="L853"/>
    </row>
    <row r="854" spans="1:12" hidden="1" x14ac:dyDescent="0.25">
      <c r="A854" s="34"/>
      <c r="B854" s="34"/>
      <c r="C854" s="34"/>
      <c r="D854" s="34"/>
      <c r="E854"/>
      <c r="F854"/>
      <c r="G854"/>
      <c r="H854"/>
      <c r="I854"/>
      <c r="J854"/>
      <c r="K854"/>
      <c r="L854"/>
    </row>
    <row r="855" spans="1:12" hidden="1" x14ac:dyDescent="0.25">
      <c r="A855" s="34"/>
      <c r="B855" s="34"/>
      <c r="C855" s="34"/>
      <c r="D855" s="34"/>
      <c r="E855"/>
      <c r="F855"/>
      <c r="G855"/>
      <c r="H855"/>
      <c r="I855"/>
      <c r="J855"/>
      <c r="K855"/>
      <c r="L855"/>
    </row>
    <row r="856" spans="1:12" hidden="1" x14ac:dyDescent="0.25">
      <c r="A856" s="34"/>
      <c r="B856" s="34"/>
      <c r="C856" s="34"/>
      <c r="D856" s="34"/>
      <c r="E856"/>
      <c r="F856"/>
      <c r="G856"/>
      <c r="H856"/>
      <c r="I856"/>
      <c r="J856"/>
      <c r="K856"/>
      <c r="L856"/>
    </row>
    <row r="857" spans="1:12" hidden="1" x14ac:dyDescent="0.25">
      <c r="A857" s="34"/>
      <c r="B857" s="34"/>
      <c r="C857" s="34"/>
      <c r="D857" s="34"/>
      <c r="E857"/>
      <c r="F857"/>
      <c r="G857"/>
      <c r="H857"/>
      <c r="I857"/>
      <c r="J857"/>
      <c r="K857"/>
      <c r="L857"/>
    </row>
    <row r="858" spans="1:12" hidden="1" x14ac:dyDescent="0.25">
      <c r="A858" s="34"/>
      <c r="B858" s="34"/>
      <c r="C858" s="34"/>
      <c r="D858" s="34"/>
      <c r="E858"/>
      <c r="F858"/>
      <c r="G858"/>
      <c r="H858"/>
      <c r="I858"/>
      <c r="J858"/>
      <c r="K858"/>
      <c r="L858"/>
    </row>
    <row r="859" spans="1:12" hidden="1" x14ac:dyDescent="0.25">
      <c r="A859" s="34"/>
      <c r="B859" s="34"/>
      <c r="C859" s="34"/>
      <c r="D859" s="34"/>
      <c r="E859"/>
      <c r="F859"/>
      <c r="G859"/>
      <c r="H859"/>
      <c r="I859"/>
      <c r="J859"/>
      <c r="K859"/>
      <c r="L859"/>
    </row>
    <row r="860" spans="1:12" hidden="1" x14ac:dyDescent="0.25">
      <c r="A860" s="34"/>
      <c r="B860" s="34"/>
      <c r="C860" s="34"/>
      <c r="D860" s="34"/>
      <c r="E860"/>
      <c r="F860"/>
      <c r="G860"/>
      <c r="H860"/>
      <c r="I860"/>
      <c r="J860"/>
      <c r="K860"/>
      <c r="L860"/>
    </row>
    <row r="861" spans="1:12" hidden="1" x14ac:dyDescent="0.25">
      <c r="A861" s="34"/>
      <c r="B861" s="34"/>
      <c r="C861" s="34"/>
      <c r="D861" s="34"/>
      <c r="E861"/>
      <c r="F861"/>
      <c r="G861"/>
      <c r="H861"/>
      <c r="I861"/>
      <c r="J861"/>
      <c r="K861"/>
      <c r="L861"/>
    </row>
    <row r="862" spans="1:12" hidden="1" x14ac:dyDescent="0.25">
      <c r="A862" s="34"/>
      <c r="B862" s="34"/>
      <c r="C862" s="34"/>
      <c r="D862" s="34"/>
      <c r="E862"/>
      <c r="F862"/>
      <c r="G862"/>
      <c r="H862"/>
      <c r="I862"/>
      <c r="J862"/>
      <c r="K862"/>
      <c r="L862"/>
    </row>
    <row r="863" spans="1:12" hidden="1" x14ac:dyDescent="0.25">
      <c r="A863" s="34"/>
      <c r="B863" s="34"/>
      <c r="C863" s="34"/>
      <c r="D863" s="34"/>
      <c r="E863"/>
      <c r="F863"/>
      <c r="G863"/>
      <c r="H863"/>
      <c r="I863"/>
      <c r="J863"/>
      <c r="K863"/>
      <c r="L863"/>
    </row>
    <row r="864" spans="1:12" hidden="1" x14ac:dyDescent="0.25">
      <c r="A864" s="34"/>
      <c r="B864" s="34"/>
      <c r="C864" s="34"/>
      <c r="D864" s="34"/>
      <c r="E864"/>
      <c r="F864"/>
      <c r="G864"/>
      <c r="H864"/>
      <c r="I864"/>
      <c r="J864"/>
      <c r="K864"/>
      <c r="L864"/>
    </row>
    <row r="865" spans="1:12" hidden="1" x14ac:dyDescent="0.25">
      <c r="A865" s="34"/>
      <c r="B865" s="34"/>
      <c r="C865" s="34"/>
      <c r="D865" s="34"/>
      <c r="E865"/>
      <c r="F865"/>
      <c r="G865"/>
      <c r="H865"/>
      <c r="I865"/>
      <c r="J865"/>
      <c r="K865"/>
      <c r="L865"/>
    </row>
    <row r="866" spans="1:12" hidden="1" x14ac:dyDescent="0.25">
      <c r="A866" s="34"/>
      <c r="B866" s="34"/>
      <c r="C866" s="34"/>
      <c r="D866" s="34"/>
      <c r="E866"/>
      <c r="F866"/>
      <c r="G866"/>
      <c r="H866"/>
      <c r="I866"/>
      <c r="J866"/>
      <c r="K866"/>
      <c r="L866"/>
    </row>
    <row r="867" spans="1:12" hidden="1" x14ac:dyDescent="0.25">
      <c r="A867" s="34"/>
      <c r="B867" s="34"/>
      <c r="C867" s="34"/>
      <c r="D867" s="34"/>
      <c r="E867"/>
      <c r="F867"/>
      <c r="G867"/>
      <c r="H867"/>
      <c r="I867"/>
      <c r="J867"/>
      <c r="K867"/>
      <c r="L867"/>
    </row>
    <row r="868" spans="1:12" hidden="1" x14ac:dyDescent="0.25">
      <c r="A868" s="34"/>
      <c r="B868" s="34"/>
      <c r="C868" s="34"/>
      <c r="D868" s="34"/>
      <c r="E868"/>
      <c r="F868"/>
      <c r="G868"/>
      <c r="H868"/>
      <c r="I868"/>
      <c r="J868"/>
      <c r="K868"/>
      <c r="L868"/>
    </row>
    <row r="869" spans="1:12" hidden="1" x14ac:dyDescent="0.25">
      <c r="A869" s="34"/>
      <c r="B869" s="34"/>
      <c r="C869" s="34"/>
      <c r="D869" s="34"/>
      <c r="E869"/>
      <c r="F869"/>
      <c r="G869"/>
      <c r="H869"/>
      <c r="I869"/>
      <c r="J869"/>
      <c r="K869"/>
      <c r="L869"/>
    </row>
    <row r="870" spans="1:12" hidden="1" x14ac:dyDescent="0.25">
      <c r="A870" s="34"/>
      <c r="B870" s="34"/>
      <c r="C870" s="34"/>
      <c r="D870" s="34"/>
      <c r="E870"/>
      <c r="F870"/>
      <c r="G870"/>
      <c r="H870"/>
      <c r="I870"/>
      <c r="J870"/>
      <c r="K870"/>
      <c r="L870"/>
    </row>
    <row r="871" spans="1:12" hidden="1" x14ac:dyDescent="0.25">
      <c r="A871" s="34"/>
      <c r="B871" s="34"/>
      <c r="C871" s="34"/>
      <c r="D871" s="34"/>
      <c r="E871"/>
      <c r="F871"/>
      <c r="G871"/>
      <c r="H871"/>
      <c r="I871"/>
      <c r="J871"/>
      <c r="K871"/>
      <c r="L871"/>
    </row>
    <row r="872" spans="1:12" hidden="1" x14ac:dyDescent="0.25">
      <c r="A872" s="34"/>
      <c r="B872" s="34"/>
      <c r="C872" s="34"/>
      <c r="D872" s="34"/>
      <c r="E872"/>
      <c r="F872"/>
      <c r="G872"/>
      <c r="H872"/>
      <c r="I872"/>
      <c r="J872"/>
      <c r="K872"/>
      <c r="L872"/>
    </row>
    <row r="873" spans="1:12" hidden="1" x14ac:dyDescent="0.25">
      <c r="A873" s="34"/>
      <c r="B873" s="34"/>
      <c r="C873" s="34"/>
      <c r="D873" s="34"/>
      <c r="E873"/>
      <c r="F873"/>
      <c r="G873"/>
      <c r="H873"/>
      <c r="I873"/>
      <c r="J873"/>
      <c r="K873"/>
      <c r="L873"/>
    </row>
    <row r="874" spans="1:12" hidden="1" x14ac:dyDescent="0.25">
      <c r="A874" s="34"/>
      <c r="B874" s="34"/>
      <c r="C874" s="34"/>
      <c r="D874" s="34"/>
      <c r="E874"/>
      <c r="F874"/>
      <c r="G874"/>
      <c r="H874"/>
      <c r="I874"/>
      <c r="J874"/>
      <c r="K874"/>
      <c r="L874"/>
    </row>
    <row r="875" spans="1:12" hidden="1" x14ac:dyDescent="0.25">
      <c r="A875" s="34"/>
      <c r="B875" s="34"/>
      <c r="C875" s="34"/>
      <c r="D875" s="34"/>
      <c r="E875"/>
      <c r="F875"/>
      <c r="G875"/>
      <c r="H875"/>
      <c r="I875"/>
      <c r="J875"/>
      <c r="K875"/>
      <c r="L875"/>
    </row>
    <row r="876" spans="1:12" hidden="1" x14ac:dyDescent="0.25">
      <c r="A876" s="34"/>
      <c r="B876" s="34"/>
      <c r="C876" s="34"/>
      <c r="D876" s="34"/>
      <c r="E876"/>
      <c r="F876"/>
      <c r="G876"/>
      <c r="H876"/>
      <c r="I876"/>
      <c r="J876"/>
      <c r="K876"/>
      <c r="L876"/>
    </row>
    <row r="877" spans="1:12" hidden="1" x14ac:dyDescent="0.25">
      <c r="A877" s="34"/>
      <c r="B877" s="34"/>
      <c r="C877" s="34"/>
      <c r="D877" s="34"/>
      <c r="E877"/>
      <c r="F877"/>
      <c r="G877"/>
      <c r="H877"/>
      <c r="I877"/>
      <c r="J877"/>
      <c r="K877"/>
      <c r="L877"/>
    </row>
    <row r="878" spans="1:12" hidden="1" x14ac:dyDescent="0.25">
      <c r="A878" s="34"/>
      <c r="B878" s="34"/>
      <c r="C878" s="34"/>
      <c r="D878" s="34"/>
      <c r="E878"/>
      <c r="F878"/>
      <c r="G878"/>
      <c r="H878"/>
      <c r="I878"/>
      <c r="J878"/>
      <c r="K878"/>
      <c r="L878"/>
    </row>
    <row r="879" spans="1:12" hidden="1" x14ac:dyDescent="0.25">
      <c r="A879" s="34"/>
      <c r="B879" s="34"/>
      <c r="C879" s="34"/>
      <c r="D879" s="34"/>
      <c r="E879"/>
      <c r="F879"/>
      <c r="G879"/>
      <c r="H879"/>
      <c r="I879"/>
      <c r="J879"/>
      <c r="K879"/>
      <c r="L879"/>
    </row>
    <row r="880" spans="1:12" x14ac:dyDescent="0.25">
      <c r="A880" s="11"/>
      <c r="B880" s="11"/>
      <c r="C880" s="11"/>
      <c r="D880" s="12"/>
      <c r="E880" s="12"/>
      <c r="F880" s="13"/>
      <c r="G880" s="12"/>
      <c r="H880" s="12"/>
      <c r="I880" s="12"/>
      <c r="J880" s="12"/>
    </row>
    <row r="881" spans="1:10" x14ac:dyDescent="0.25">
      <c r="A881" s="11"/>
      <c r="B881" s="11"/>
      <c r="C881" s="11"/>
      <c r="D881" s="12"/>
      <c r="E881" s="12"/>
      <c r="F881" s="12"/>
      <c r="G881" s="12"/>
      <c r="H881" s="12"/>
      <c r="I881" s="12"/>
      <c r="J881" s="12"/>
    </row>
    <row r="882" spans="1:10" x14ac:dyDescent="0.25">
      <c r="A882" s="11"/>
      <c r="B882" s="11"/>
      <c r="C882" s="11"/>
      <c r="D882" s="12"/>
      <c r="E882" s="12"/>
      <c r="F882" s="12"/>
      <c r="G882" s="12"/>
      <c r="H882" s="12"/>
      <c r="I882" s="12"/>
      <c r="J882" s="12"/>
    </row>
    <row r="883" spans="1:10" x14ac:dyDescent="0.25">
      <c r="A883" s="11"/>
      <c r="B883" s="11"/>
      <c r="C883" s="11"/>
      <c r="D883" s="12"/>
      <c r="E883" s="12"/>
      <c r="F883" s="12"/>
      <c r="G883" s="12"/>
      <c r="H883" s="12"/>
      <c r="I883" s="12"/>
      <c r="J883" s="12"/>
    </row>
    <row r="884" spans="1:10" x14ac:dyDescent="0.25">
      <c r="A884" s="11"/>
      <c r="B884" s="11"/>
      <c r="C884" s="11"/>
      <c r="D884" s="12"/>
      <c r="E884" s="12"/>
      <c r="F884" s="12"/>
      <c r="G884" s="12"/>
      <c r="H884" s="12"/>
      <c r="I884" s="12"/>
      <c r="J884" s="12"/>
    </row>
    <row r="885" spans="1:10" x14ac:dyDescent="0.25">
      <c r="A885" s="11"/>
      <c r="B885" s="11"/>
      <c r="C885" s="11"/>
      <c r="D885" s="12"/>
      <c r="E885" s="12"/>
      <c r="F885" s="13"/>
      <c r="G885" s="12"/>
      <c r="H885" s="12"/>
      <c r="I885" s="12"/>
      <c r="J885" s="12"/>
    </row>
  </sheetData>
  <autoFilter ref="A1:T879">
    <filterColumn colId="4">
      <customFilters>
        <customFilter operator="greaterThanOrEqual" val="15"/>
      </customFilters>
    </filterColumn>
    <sortState ref="A2:T879">
      <sortCondition ref="D1:D879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C8" sqref="C8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64" t="s">
        <v>23</v>
      </c>
      <c r="G1" s="69"/>
      <c r="H1" s="69"/>
      <c r="I1" s="69"/>
      <c r="J1" s="69"/>
      <c r="K1" s="69"/>
      <c r="L1" s="65"/>
    </row>
    <row r="2" spans="1:13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3" t="s">
        <v>313</v>
      </c>
    </row>
    <row r="3" spans="1:13" x14ac:dyDescent="0.25">
      <c r="A3" s="9">
        <v>1</v>
      </c>
      <c r="B3" s="47" t="s">
        <v>153</v>
      </c>
      <c r="C3" s="48" t="s">
        <v>31</v>
      </c>
      <c r="D3" s="48" t="s">
        <v>324</v>
      </c>
      <c r="E3" s="48" t="s">
        <v>150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2988</v>
      </c>
    </row>
    <row r="4" spans="1:13" x14ac:dyDescent="0.25">
      <c r="A4" s="9">
        <v>2</v>
      </c>
      <c r="B4" s="47" t="s">
        <v>177</v>
      </c>
      <c r="C4" s="48" t="s">
        <v>38</v>
      </c>
      <c r="D4" s="48" t="s">
        <v>324</v>
      </c>
      <c r="E4" s="48" t="s">
        <v>150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2893</v>
      </c>
    </row>
    <row r="5" spans="1:13" x14ac:dyDescent="0.25">
      <c r="A5" s="9">
        <v>3</v>
      </c>
      <c r="B5" s="50" t="s">
        <v>253</v>
      </c>
      <c r="C5" s="51" t="s">
        <v>31</v>
      </c>
      <c r="D5" s="51" t="s">
        <v>324</v>
      </c>
      <c r="E5" s="51" t="s">
        <v>150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2884</v>
      </c>
    </row>
    <row r="6" spans="1:13" x14ac:dyDescent="0.25">
      <c r="A6" s="9">
        <v>4</v>
      </c>
      <c r="B6" s="47" t="s">
        <v>268</v>
      </c>
      <c r="C6" s="48" t="s">
        <v>33</v>
      </c>
      <c r="D6" s="48" t="s">
        <v>324</v>
      </c>
      <c r="E6" s="48" t="s">
        <v>150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2873</v>
      </c>
    </row>
    <row r="7" spans="1:13" x14ac:dyDescent="0.25">
      <c r="A7" s="9">
        <v>5</v>
      </c>
      <c r="B7" s="47" t="s">
        <v>189</v>
      </c>
      <c r="C7" s="48" t="s">
        <v>33</v>
      </c>
      <c r="D7" s="48" t="s">
        <v>324</v>
      </c>
      <c r="E7" s="48" t="s">
        <v>150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2863</v>
      </c>
    </row>
    <row r="8" spans="1:13" x14ac:dyDescent="0.25">
      <c r="A8" s="9">
        <v>6</v>
      </c>
      <c r="B8" s="50" t="s">
        <v>201</v>
      </c>
      <c r="C8" s="51" t="s">
        <v>38</v>
      </c>
      <c r="D8" s="51" t="s">
        <v>324</v>
      </c>
      <c r="E8" s="51" t="s">
        <v>150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2754</v>
      </c>
    </row>
    <row r="9" spans="1:13" x14ac:dyDescent="0.25">
      <c r="A9" s="9">
        <v>7</v>
      </c>
      <c r="B9" s="50" t="s">
        <v>245</v>
      </c>
      <c r="C9" s="51" t="s">
        <v>36</v>
      </c>
      <c r="D9" s="51" t="s">
        <v>324</v>
      </c>
      <c r="E9" s="51" t="s">
        <v>150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2586</v>
      </c>
    </row>
    <row r="10" spans="1:13" x14ac:dyDescent="0.25">
      <c r="A10" s="9">
        <v>8</v>
      </c>
      <c r="B10" s="50" t="s">
        <v>196</v>
      </c>
      <c r="C10" s="51" t="s">
        <v>31</v>
      </c>
      <c r="D10" s="51" t="s">
        <v>324</v>
      </c>
      <c r="E10" s="51" t="s">
        <v>150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2555</v>
      </c>
    </row>
    <row r="11" spans="1:13" x14ac:dyDescent="0.25">
      <c r="A11" s="9">
        <v>9</v>
      </c>
      <c r="B11" s="50" t="s">
        <v>216</v>
      </c>
      <c r="C11" s="51" t="s">
        <v>42</v>
      </c>
      <c r="D11" s="51" t="s">
        <v>324</v>
      </c>
      <c r="E11" s="51" t="s">
        <v>150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2541</v>
      </c>
    </row>
    <row r="12" spans="1:13" x14ac:dyDescent="0.25">
      <c r="A12" s="9">
        <v>10</v>
      </c>
      <c r="B12" s="50" t="s">
        <v>176</v>
      </c>
      <c r="C12" s="51" t="s">
        <v>33</v>
      </c>
      <c r="D12" s="51" t="s">
        <v>324</v>
      </c>
      <c r="E12" s="51" t="s">
        <v>150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2525</v>
      </c>
    </row>
    <row r="13" spans="1:13" x14ac:dyDescent="0.25">
      <c r="A13" s="9">
        <v>11</v>
      </c>
      <c r="B13" s="50" t="s">
        <v>199</v>
      </c>
      <c r="C13" s="51" t="s">
        <v>38</v>
      </c>
      <c r="D13" s="51" t="s">
        <v>324</v>
      </c>
      <c r="E13" s="51" t="s">
        <v>150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2494</v>
      </c>
    </row>
    <row r="14" spans="1:13" x14ac:dyDescent="0.25">
      <c r="A14" s="9">
        <v>12</v>
      </c>
      <c r="B14" s="47" t="s">
        <v>184</v>
      </c>
      <c r="C14" s="48" t="s">
        <v>31</v>
      </c>
      <c r="D14" s="48" t="s">
        <v>324</v>
      </c>
      <c r="E14" s="48" t="s">
        <v>150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2487</v>
      </c>
    </row>
    <row r="15" spans="1:13" x14ac:dyDescent="0.25">
      <c r="A15" s="9">
        <v>13</v>
      </c>
      <c r="B15" s="47" t="s">
        <v>191</v>
      </c>
      <c r="C15" s="48" t="s">
        <v>38</v>
      </c>
      <c r="D15" s="48" t="s">
        <v>324</v>
      </c>
      <c r="E15" s="48" t="s">
        <v>150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2478</v>
      </c>
    </row>
    <row r="16" spans="1:13" x14ac:dyDescent="0.25">
      <c r="A16" s="9">
        <v>14</v>
      </c>
      <c r="B16" s="50" t="s">
        <v>195</v>
      </c>
      <c r="C16" s="51" t="s">
        <v>33</v>
      </c>
      <c r="D16" s="51" t="s">
        <v>324</v>
      </c>
      <c r="E16" s="51" t="s">
        <v>150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2435</v>
      </c>
    </row>
    <row r="17" spans="1:13" x14ac:dyDescent="0.25">
      <c r="A17" s="9">
        <v>15</v>
      </c>
      <c r="B17" s="47" t="s">
        <v>180</v>
      </c>
      <c r="C17" s="48" t="s">
        <v>36</v>
      </c>
      <c r="D17" s="48" t="s">
        <v>324</v>
      </c>
      <c r="E17" s="48" t="s">
        <v>150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2403</v>
      </c>
    </row>
    <row r="18" spans="1:13" x14ac:dyDescent="0.25">
      <c r="A18" s="9">
        <v>16</v>
      </c>
      <c r="B18" s="50" t="s">
        <v>152</v>
      </c>
      <c r="C18" s="51" t="s">
        <v>38</v>
      </c>
      <c r="D18" s="51" t="s">
        <v>324</v>
      </c>
      <c r="E18" s="51" t="s">
        <v>150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2378</v>
      </c>
    </row>
    <row r="19" spans="1:13" x14ac:dyDescent="0.25">
      <c r="A19" s="9">
        <v>17</v>
      </c>
      <c r="B19" s="47" t="s">
        <v>174</v>
      </c>
      <c r="C19" s="48" t="s">
        <v>36</v>
      </c>
      <c r="D19" s="48" t="s">
        <v>324</v>
      </c>
      <c r="E19" s="48" t="s">
        <v>150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2372</v>
      </c>
    </row>
    <row r="20" spans="1:13" x14ac:dyDescent="0.25">
      <c r="A20" s="9">
        <v>18</v>
      </c>
      <c r="B20" s="50" t="s">
        <v>179</v>
      </c>
      <c r="C20" s="51" t="s">
        <v>36</v>
      </c>
      <c r="D20" s="51" t="s">
        <v>324</v>
      </c>
      <c r="E20" s="51" t="s">
        <v>150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2329</v>
      </c>
    </row>
    <row r="21" spans="1:13" x14ac:dyDescent="0.25">
      <c r="A21" s="9">
        <v>19</v>
      </c>
      <c r="B21" s="47" t="s">
        <v>243</v>
      </c>
      <c r="C21" s="48" t="s">
        <v>31</v>
      </c>
      <c r="D21" s="48" t="s">
        <v>324</v>
      </c>
      <c r="E21" s="48" t="s">
        <v>150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2316</v>
      </c>
    </row>
    <row r="22" spans="1:13" x14ac:dyDescent="0.25">
      <c r="A22" s="9">
        <v>20</v>
      </c>
      <c r="B22" s="50" t="s">
        <v>183</v>
      </c>
      <c r="C22" s="51" t="s">
        <v>36</v>
      </c>
      <c r="D22" s="51" t="s">
        <v>324</v>
      </c>
      <c r="E22" s="51" t="s">
        <v>150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2">
        <v>2312</v>
      </c>
    </row>
    <row r="23" spans="1:13" x14ac:dyDescent="0.25">
      <c r="A23" s="9">
        <v>21</v>
      </c>
      <c r="B23" s="47" t="s">
        <v>185</v>
      </c>
      <c r="C23" s="48" t="s">
        <v>31</v>
      </c>
      <c r="D23" s="48" t="s">
        <v>324</v>
      </c>
      <c r="E23" s="48" t="s">
        <v>150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2307</v>
      </c>
    </row>
    <row r="24" spans="1:13" x14ac:dyDescent="0.25">
      <c r="A24" s="9">
        <v>22</v>
      </c>
      <c r="B24" s="47" t="s">
        <v>246</v>
      </c>
      <c r="C24" s="48" t="s">
        <v>42</v>
      </c>
      <c r="D24" s="48" t="s">
        <v>324</v>
      </c>
      <c r="E24" s="48" t="s">
        <v>150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2266</v>
      </c>
    </row>
    <row r="25" spans="1:13" x14ac:dyDescent="0.25">
      <c r="A25" s="9">
        <v>23</v>
      </c>
      <c r="B25" s="47" t="s">
        <v>197</v>
      </c>
      <c r="C25" s="48" t="s">
        <v>42</v>
      </c>
      <c r="D25" s="48" t="s">
        <v>324</v>
      </c>
      <c r="E25" s="48" t="s">
        <v>150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2209</v>
      </c>
    </row>
    <row r="26" spans="1:13" x14ac:dyDescent="0.25">
      <c r="A26" s="9">
        <v>24</v>
      </c>
      <c r="B26" s="47" t="s">
        <v>404</v>
      </c>
      <c r="C26" s="48" t="s">
        <v>42</v>
      </c>
      <c r="D26" s="48" t="s">
        <v>324</v>
      </c>
      <c r="E26" s="48" t="s">
        <v>150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2163</v>
      </c>
    </row>
    <row r="27" spans="1:13" x14ac:dyDescent="0.25">
      <c r="A27" s="9">
        <v>25</v>
      </c>
      <c r="B27" s="50" t="s">
        <v>200</v>
      </c>
      <c r="C27" s="51" t="s">
        <v>38</v>
      </c>
      <c r="D27" s="51" t="s">
        <v>324</v>
      </c>
      <c r="E27" s="51" t="s">
        <v>150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2">
        <v>2068</v>
      </c>
    </row>
    <row r="28" spans="1:13" x14ac:dyDescent="0.25">
      <c r="A28" s="9">
        <v>26</v>
      </c>
      <c r="B28" s="50" t="s">
        <v>198</v>
      </c>
      <c r="C28" s="51" t="s">
        <v>38</v>
      </c>
      <c r="D28" s="51" t="s">
        <v>324</v>
      </c>
      <c r="E28" s="51" t="s">
        <v>150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2">
        <v>0</v>
      </c>
      <c r="M28" s="52">
        <v>1899</v>
      </c>
    </row>
    <row r="29" spans="1:13" x14ac:dyDescent="0.25">
      <c r="A29" s="9">
        <v>27</v>
      </c>
      <c r="B29" s="47" t="s">
        <v>248</v>
      </c>
      <c r="C29" s="48" t="s">
        <v>36</v>
      </c>
      <c r="D29" s="48" t="s">
        <v>324</v>
      </c>
      <c r="E29" s="48" t="s">
        <v>150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1884</v>
      </c>
    </row>
    <row r="30" spans="1:13" x14ac:dyDescent="0.25">
      <c r="A30" s="9">
        <v>28</v>
      </c>
      <c r="B30" s="47" t="s">
        <v>244</v>
      </c>
      <c r="C30" s="48" t="s">
        <v>36</v>
      </c>
      <c r="D30" s="48" t="s">
        <v>324</v>
      </c>
      <c r="E30" s="48" t="s">
        <v>150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1847</v>
      </c>
    </row>
    <row r="31" spans="1:13" x14ac:dyDescent="0.25">
      <c r="A31" s="9">
        <v>29</v>
      </c>
      <c r="B31" s="47" t="s">
        <v>202</v>
      </c>
      <c r="C31" s="48" t="s">
        <v>33</v>
      </c>
      <c r="D31" s="48" t="s">
        <v>324</v>
      </c>
      <c r="E31" s="48" t="s">
        <v>150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1795</v>
      </c>
    </row>
    <row r="32" spans="1:13" x14ac:dyDescent="0.25">
      <c r="A32" s="9">
        <v>30</v>
      </c>
      <c r="B32" s="50" t="s">
        <v>203</v>
      </c>
      <c r="C32" s="51" t="s">
        <v>42</v>
      </c>
      <c r="D32" s="51" t="s">
        <v>324</v>
      </c>
      <c r="E32" s="51" t="s">
        <v>150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1781</v>
      </c>
    </row>
    <row r="33" spans="1:13" x14ac:dyDescent="0.25">
      <c r="A33" s="9">
        <v>31</v>
      </c>
      <c r="B33" s="47" t="s">
        <v>175</v>
      </c>
      <c r="C33" s="48" t="s">
        <v>42</v>
      </c>
      <c r="D33" s="48" t="s">
        <v>324</v>
      </c>
      <c r="E33" s="48" t="s">
        <v>150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1683</v>
      </c>
    </row>
    <row r="34" spans="1:13" x14ac:dyDescent="0.25">
      <c r="A34" s="9">
        <v>32</v>
      </c>
      <c r="B34" s="50" t="s">
        <v>181</v>
      </c>
      <c r="C34" s="51" t="s">
        <v>36</v>
      </c>
      <c r="D34" s="51" t="s">
        <v>324</v>
      </c>
      <c r="E34" s="51" t="s">
        <v>150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1628</v>
      </c>
    </row>
    <row r="35" spans="1:13" x14ac:dyDescent="0.25">
      <c r="A35" s="9">
        <v>33</v>
      </c>
      <c r="B35" s="50" t="s">
        <v>178</v>
      </c>
      <c r="C35" s="51" t="s">
        <v>36</v>
      </c>
      <c r="D35" s="51" t="s">
        <v>324</v>
      </c>
      <c r="E35" s="51" t="s">
        <v>150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1584</v>
      </c>
    </row>
    <row r="36" spans="1:13" x14ac:dyDescent="0.25">
      <c r="A36" s="9">
        <v>34</v>
      </c>
      <c r="B36" s="50" t="s">
        <v>182</v>
      </c>
      <c r="C36" s="51" t="s">
        <v>42</v>
      </c>
      <c r="D36" s="51" t="s">
        <v>324</v>
      </c>
      <c r="E36" s="51" t="s">
        <v>150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1312</v>
      </c>
    </row>
    <row r="37" spans="1:13" x14ac:dyDescent="0.25">
      <c r="A37" s="9">
        <v>35</v>
      </c>
      <c r="B37" s="47" t="s">
        <v>212</v>
      </c>
      <c r="C37" s="48" t="s">
        <v>38</v>
      </c>
      <c r="D37" s="48" t="s">
        <v>324</v>
      </c>
      <c r="E37" s="48" t="s">
        <v>150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1293</v>
      </c>
    </row>
    <row r="38" spans="1:13" x14ac:dyDescent="0.25">
      <c r="A38" s="9">
        <v>36</v>
      </c>
      <c r="B38" s="50" t="s">
        <v>407</v>
      </c>
      <c r="C38" s="51" t="s">
        <v>33</v>
      </c>
      <c r="D38" s="51" t="s">
        <v>324</v>
      </c>
      <c r="E38" s="51" t="s">
        <v>150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1289</v>
      </c>
    </row>
    <row r="39" spans="1:13" x14ac:dyDescent="0.25">
      <c r="A39" s="9">
        <v>37</v>
      </c>
      <c r="B39" s="47" t="s">
        <v>247</v>
      </c>
      <c r="C39" s="48" t="s">
        <v>33</v>
      </c>
      <c r="D39" s="48" t="s">
        <v>324</v>
      </c>
      <c r="E39" s="48" t="s">
        <v>150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1248</v>
      </c>
    </row>
    <row r="40" spans="1:13" x14ac:dyDescent="0.25">
      <c r="A40" s="9">
        <v>38</v>
      </c>
      <c r="B40" s="47" t="s">
        <v>215</v>
      </c>
      <c r="C40" s="48" t="s">
        <v>42</v>
      </c>
      <c r="D40" s="48" t="s">
        <v>324</v>
      </c>
      <c r="E40" s="48" t="s">
        <v>150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1184</v>
      </c>
    </row>
    <row r="41" spans="1:13" x14ac:dyDescent="0.25">
      <c r="A41" s="9">
        <v>39</v>
      </c>
      <c r="B41" s="50" t="s">
        <v>186</v>
      </c>
      <c r="C41" s="51" t="s">
        <v>36</v>
      </c>
      <c r="D41" s="51" t="s">
        <v>324</v>
      </c>
      <c r="E41" s="51" t="s">
        <v>150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1177</v>
      </c>
    </row>
    <row r="42" spans="1:13" x14ac:dyDescent="0.25">
      <c r="A42" s="9">
        <v>40</v>
      </c>
      <c r="B42" s="50" t="s">
        <v>410</v>
      </c>
      <c r="C42" s="51" t="s">
        <v>33</v>
      </c>
      <c r="D42" s="51" t="s">
        <v>324</v>
      </c>
      <c r="E42" s="51" t="s">
        <v>150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1169</v>
      </c>
    </row>
    <row r="43" spans="1:13" x14ac:dyDescent="0.25">
      <c r="A43" s="9">
        <v>41</v>
      </c>
      <c r="B43" s="47" t="s">
        <v>412</v>
      </c>
      <c r="C43" s="48" t="s">
        <v>38</v>
      </c>
      <c r="D43" s="48" t="s">
        <v>324</v>
      </c>
      <c r="E43" s="48" t="s">
        <v>150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1140</v>
      </c>
    </row>
    <row r="44" spans="1:13" x14ac:dyDescent="0.25">
      <c r="A44" s="9">
        <v>42</v>
      </c>
      <c r="B44" s="50" t="s">
        <v>428</v>
      </c>
      <c r="C44" s="51" t="s">
        <v>42</v>
      </c>
      <c r="D44" s="51" t="s">
        <v>324</v>
      </c>
      <c r="E44" s="51" t="s">
        <v>150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1096</v>
      </c>
    </row>
    <row r="45" spans="1:13" x14ac:dyDescent="0.25">
      <c r="A45" s="9">
        <v>43</v>
      </c>
      <c r="B45" s="47" t="s">
        <v>213</v>
      </c>
      <c r="C45" s="48" t="s">
        <v>42</v>
      </c>
      <c r="D45" s="48" t="s">
        <v>324</v>
      </c>
      <c r="E45" s="48" t="s">
        <v>150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1086</v>
      </c>
    </row>
    <row r="46" spans="1:13" x14ac:dyDescent="0.25">
      <c r="A46" s="9">
        <v>44</v>
      </c>
      <c r="B46" s="50" t="s">
        <v>250</v>
      </c>
      <c r="C46" s="51" t="s">
        <v>33</v>
      </c>
      <c r="D46" s="51" t="s">
        <v>324</v>
      </c>
      <c r="E46" s="51" t="s">
        <v>150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1069</v>
      </c>
    </row>
    <row r="47" spans="1:13" x14ac:dyDescent="0.25">
      <c r="A47" s="9">
        <v>45</v>
      </c>
      <c r="B47" s="47" t="s">
        <v>409</v>
      </c>
      <c r="C47" s="48" t="s">
        <v>38</v>
      </c>
      <c r="D47" s="48" t="s">
        <v>324</v>
      </c>
      <c r="E47" s="48" t="s">
        <v>150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1058</v>
      </c>
    </row>
    <row r="48" spans="1:13" x14ac:dyDescent="0.25">
      <c r="A48" s="9">
        <v>46</v>
      </c>
      <c r="B48" s="50" t="s">
        <v>188</v>
      </c>
      <c r="C48" s="51" t="s">
        <v>42</v>
      </c>
      <c r="D48" s="51" t="s">
        <v>324</v>
      </c>
      <c r="E48" s="51" t="s">
        <v>150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1032</v>
      </c>
    </row>
    <row r="49" spans="1:13" x14ac:dyDescent="0.25">
      <c r="A49" s="9">
        <v>47</v>
      </c>
      <c r="B49" s="50" t="s">
        <v>249</v>
      </c>
      <c r="C49" s="51" t="s">
        <v>38</v>
      </c>
      <c r="D49" s="51" t="s">
        <v>324</v>
      </c>
      <c r="E49" s="51" t="s">
        <v>150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1017</v>
      </c>
    </row>
    <row r="50" spans="1:13" x14ac:dyDescent="0.25">
      <c r="A50" s="9">
        <v>48</v>
      </c>
      <c r="B50" s="50" t="s">
        <v>193</v>
      </c>
      <c r="C50" s="51" t="s">
        <v>33</v>
      </c>
      <c r="D50" s="51" t="s">
        <v>324</v>
      </c>
      <c r="E50" s="51" t="s">
        <v>150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1011</v>
      </c>
    </row>
    <row r="51" spans="1:13" x14ac:dyDescent="0.25">
      <c r="A51" s="9">
        <v>49</v>
      </c>
      <c r="B51" s="47" t="s">
        <v>214</v>
      </c>
      <c r="C51" s="48" t="s">
        <v>36</v>
      </c>
      <c r="D51" s="48" t="s">
        <v>324</v>
      </c>
      <c r="E51" s="48" t="s">
        <v>150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939</v>
      </c>
    </row>
    <row r="52" spans="1:13" x14ac:dyDescent="0.25">
      <c r="A52" s="9">
        <v>50</v>
      </c>
      <c r="B52" s="47" t="s">
        <v>274</v>
      </c>
      <c r="C52" s="48" t="s">
        <v>42</v>
      </c>
      <c r="D52" s="48" t="s">
        <v>324</v>
      </c>
      <c r="E52" s="48" t="s">
        <v>150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926</v>
      </c>
    </row>
    <row r="53" spans="1:13" x14ac:dyDescent="0.25">
      <c r="A53" s="9">
        <v>51</v>
      </c>
      <c r="B53" s="47" t="s">
        <v>190</v>
      </c>
      <c r="C53" s="48" t="s">
        <v>42</v>
      </c>
      <c r="D53" s="48" t="s">
        <v>324</v>
      </c>
      <c r="E53" s="48" t="s">
        <v>150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909</v>
      </c>
    </row>
    <row r="54" spans="1:13" x14ac:dyDescent="0.25">
      <c r="A54" s="9">
        <v>52</v>
      </c>
      <c r="B54" s="50" t="s">
        <v>408</v>
      </c>
      <c r="C54" s="51" t="s">
        <v>33</v>
      </c>
      <c r="D54" s="51" t="s">
        <v>324</v>
      </c>
      <c r="E54" s="51" t="s">
        <v>150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737</v>
      </c>
    </row>
    <row r="55" spans="1:13" x14ac:dyDescent="0.25">
      <c r="A55" s="9">
        <v>53</v>
      </c>
      <c r="B55" s="47" t="s">
        <v>413</v>
      </c>
      <c r="C55" s="48" t="s">
        <v>31</v>
      </c>
      <c r="D55" s="48" t="s">
        <v>324</v>
      </c>
      <c r="E55" s="48" t="s">
        <v>150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707</v>
      </c>
    </row>
    <row r="56" spans="1:13" x14ac:dyDescent="0.25">
      <c r="A56" s="9">
        <v>54</v>
      </c>
      <c r="B56" s="47" t="s">
        <v>411</v>
      </c>
      <c r="C56" s="48" t="s">
        <v>31</v>
      </c>
      <c r="D56" s="48" t="s">
        <v>324</v>
      </c>
      <c r="E56" s="48" t="s">
        <v>150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686</v>
      </c>
    </row>
    <row r="57" spans="1:13" x14ac:dyDescent="0.25">
      <c r="A57" s="9">
        <v>55</v>
      </c>
      <c r="B57" s="47" t="s">
        <v>312</v>
      </c>
      <c r="C57" s="48" t="s">
        <v>42</v>
      </c>
      <c r="D57" s="48" t="s">
        <v>324</v>
      </c>
      <c r="E57" s="48" t="s">
        <v>150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646</v>
      </c>
    </row>
    <row r="58" spans="1:13" x14ac:dyDescent="0.25">
      <c r="A58" s="9">
        <v>56</v>
      </c>
      <c r="B58" s="47" t="s">
        <v>192</v>
      </c>
      <c r="C58" s="48" t="s">
        <v>33</v>
      </c>
      <c r="D58" s="48" t="s">
        <v>324</v>
      </c>
      <c r="E58" s="48" t="s">
        <v>150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562</v>
      </c>
    </row>
    <row r="59" spans="1:13" x14ac:dyDescent="0.25">
      <c r="A59" s="9">
        <v>57</v>
      </c>
      <c r="B59" s="50" t="s">
        <v>194</v>
      </c>
      <c r="C59" s="51" t="s">
        <v>42</v>
      </c>
      <c r="D59" s="51" t="s">
        <v>324</v>
      </c>
      <c r="E59" s="51" t="s">
        <v>150</v>
      </c>
      <c r="F59" s="52"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546</v>
      </c>
    </row>
    <row r="60" spans="1:13" x14ac:dyDescent="0.25">
      <c r="A60" s="9">
        <v>58</v>
      </c>
      <c r="B60" s="50" t="s">
        <v>405</v>
      </c>
      <c r="C60" s="51" t="s">
        <v>33</v>
      </c>
      <c r="D60" s="51" t="s">
        <v>324</v>
      </c>
      <c r="E60" s="51" t="s">
        <v>150</v>
      </c>
      <c r="F60" s="52">
        <v>0</v>
      </c>
      <c r="G60" s="52">
        <v>0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2">
        <v>469</v>
      </c>
    </row>
    <row r="61" spans="1:13" x14ac:dyDescent="0.25">
      <c r="A61" s="9">
        <v>59</v>
      </c>
      <c r="B61" s="50" t="s">
        <v>187</v>
      </c>
      <c r="C61" s="51" t="s">
        <v>33</v>
      </c>
      <c r="D61" s="51" t="s">
        <v>324</v>
      </c>
      <c r="E61" s="51" t="s">
        <v>150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284</v>
      </c>
    </row>
    <row r="62" spans="1:13" x14ac:dyDescent="0.25">
      <c r="B62" s="50" t="s">
        <v>406</v>
      </c>
      <c r="C62" s="51" t="s">
        <v>31</v>
      </c>
      <c r="D62" s="51" t="s">
        <v>324</v>
      </c>
      <c r="E62" s="51" t="s">
        <v>150</v>
      </c>
      <c r="F62" s="52">
        <v>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2">
        <v>169</v>
      </c>
    </row>
    <row r="63" spans="1:13" x14ac:dyDescent="0.25">
      <c r="B63" s="50" t="s">
        <v>439</v>
      </c>
      <c r="C63" s="51" t="s">
        <v>33</v>
      </c>
      <c r="D63" s="51" t="s">
        <v>324</v>
      </c>
      <c r="E63" s="51" t="s">
        <v>150</v>
      </c>
      <c r="F63" s="52">
        <v>0</v>
      </c>
      <c r="G63" s="52">
        <v>0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2">
        <v>147</v>
      </c>
    </row>
    <row r="64" spans="1:13" x14ac:dyDescent="0.25">
      <c r="B64" s="47" t="s">
        <v>431</v>
      </c>
      <c r="C64" s="48" t="s">
        <v>42</v>
      </c>
      <c r="D64" s="48" t="s">
        <v>324</v>
      </c>
      <c r="E64" s="48" t="s">
        <v>150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69</v>
      </c>
    </row>
    <row r="65" spans="2:13" x14ac:dyDescent="0.25">
      <c r="B65" s="50" t="s">
        <v>429</v>
      </c>
      <c r="C65" s="51" t="s">
        <v>33</v>
      </c>
      <c r="D65" s="51" t="s">
        <v>324</v>
      </c>
      <c r="E65" s="51" t="s">
        <v>150</v>
      </c>
      <c r="F65" s="52">
        <v>0</v>
      </c>
      <c r="G65" s="52">
        <v>0</v>
      </c>
      <c r="H65" s="52">
        <v>0</v>
      </c>
      <c r="I65" s="52">
        <v>0</v>
      </c>
      <c r="J65" s="52">
        <v>0</v>
      </c>
      <c r="K65" s="52">
        <v>0</v>
      </c>
      <c r="L65" s="52">
        <v>0</v>
      </c>
      <c r="M65" s="52">
        <v>63</v>
      </c>
    </row>
    <row r="66" spans="2:13" x14ac:dyDescent="0.25">
      <c r="B66" s="47" t="s">
        <v>438</v>
      </c>
      <c r="C66" s="48" t="s">
        <v>38</v>
      </c>
      <c r="D66" s="48" t="s">
        <v>324</v>
      </c>
      <c r="E66" s="48" t="s">
        <v>150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0</v>
      </c>
      <c r="L66" s="49">
        <v>0</v>
      </c>
      <c r="M66" s="49">
        <v>60</v>
      </c>
    </row>
    <row r="67" spans="2:13" x14ac:dyDescent="0.25">
      <c r="B67" s="47" t="s">
        <v>440</v>
      </c>
      <c r="C67" s="48" t="s">
        <v>36</v>
      </c>
      <c r="D67" s="48" t="s">
        <v>324</v>
      </c>
      <c r="E67" s="48" t="s">
        <v>150</v>
      </c>
      <c r="F67" s="49">
        <v>0</v>
      </c>
      <c r="G67" s="49">
        <v>0</v>
      </c>
      <c r="H67" s="49">
        <v>0</v>
      </c>
      <c r="I67" s="49">
        <v>0</v>
      </c>
      <c r="J67" s="49">
        <v>0</v>
      </c>
      <c r="K67" s="49">
        <v>0</v>
      </c>
      <c r="L67" s="49">
        <v>0</v>
      </c>
      <c r="M67" s="49">
        <v>60</v>
      </c>
    </row>
    <row r="68" spans="2:13" x14ac:dyDescent="0.25">
      <c r="B68" s="50" t="s">
        <v>430</v>
      </c>
      <c r="C68" s="51" t="s">
        <v>31</v>
      </c>
      <c r="D68" s="51" t="s">
        <v>324</v>
      </c>
      <c r="E68" s="51" t="s">
        <v>150</v>
      </c>
      <c r="F68" s="52">
        <v>0</v>
      </c>
      <c r="G68" s="52">
        <v>0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2">
        <v>44</v>
      </c>
    </row>
    <row r="69" spans="2:13" x14ac:dyDescent="0.25">
      <c r="B69" s="34"/>
      <c r="C69" s="34"/>
      <c r="D69" s="34"/>
      <c r="E69" s="34"/>
    </row>
    <row r="70" spans="2:13" x14ac:dyDescent="0.25">
      <c r="B70" s="34"/>
      <c r="C70" s="34"/>
      <c r="D70" s="34"/>
      <c r="E70" s="34"/>
    </row>
    <row r="71" spans="2:13" x14ac:dyDescent="0.25">
      <c r="B71" s="34"/>
      <c r="C71" s="34"/>
      <c r="D71" s="34"/>
      <c r="E71" s="34"/>
    </row>
    <row r="72" spans="2:13" x14ac:dyDescent="0.25">
      <c r="B72" s="34"/>
      <c r="C72" s="34"/>
      <c r="D72" s="34"/>
      <c r="E72" s="34"/>
    </row>
    <row r="73" spans="2:13" x14ac:dyDescent="0.25">
      <c r="B73" s="34"/>
      <c r="C73" s="34"/>
      <c r="D73" s="34"/>
      <c r="E73" s="34"/>
    </row>
    <row r="74" spans="2:13" x14ac:dyDescent="0.25">
      <c r="B74" s="34"/>
      <c r="C74" s="34"/>
      <c r="D74" s="34"/>
      <c r="E74" s="34"/>
    </row>
    <row r="75" spans="2:13" x14ac:dyDescent="0.25">
      <c r="B75" s="34"/>
      <c r="C75" s="34"/>
      <c r="D75" s="34"/>
      <c r="E75" s="34"/>
    </row>
    <row r="76" spans="2:13" x14ac:dyDescent="0.25">
      <c r="B76" s="34"/>
      <c r="C76" s="34"/>
      <c r="D76" s="34"/>
      <c r="E76" s="34"/>
    </row>
    <row r="77" spans="2:13" x14ac:dyDescent="0.25">
      <c r="B77" s="34"/>
      <c r="C77" s="34"/>
      <c r="D77" s="34"/>
      <c r="E77" s="34"/>
    </row>
    <row r="78" spans="2:13" x14ac:dyDescent="0.25">
      <c r="B78" s="34"/>
      <c r="C78" s="34"/>
      <c r="D78" s="34"/>
      <c r="E78" s="34"/>
    </row>
    <row r="79" spans="2:13" x14ac:dyDescent="0.25">
      <c r="B79" s="34"/>
      <c r="C79" s="34"/>
      <c r="D79" s="34"/>
      <c r="E79" s="34"/>
    </row>
    <row r="80" spans="2:13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  <row r="155" spans="2:5" x14ac:dyDescent="0.25">
      <c r="B155" s="34"/>
      <c r="C155" s="34"/>
      <c r="D155" s="34"/>
      <c r="E155" s="34"/>
    </row>
    <row r="156" spans="2:5" x14ac:dyDescent="0.25">
      <c r="B156" s="34"/>
      <c r="C156" s="34"/>
      <c r="D156" s="34"/>
      <c r="E156" s="34"/>
    </row>
    <row r="157" spans="2:5" x14ac:dyDescent="0.25">
      <c r="B157" s="34"/>
      <c r="C157" s="34"/>
      <c r="D157" s="34"/>
      <c r="E157" s="34"/>
    </row>
    <row r="158" spans="2:5" x14ac:dyDescent="0.25">
      <c r="B158" s="34"/>
      <c r="C158" s="34"/>
      <c r="D158" s="34"/>
      <c r="E158" s="34"/>
    </row>
    <row r="159" spans="2:5" x14ac:dyDescent="0.25">
      <c r="B159" s="34"/>
      <c r="C159" s="34"/>
      <c r="D159" s="34"/>
      <c r="E159" s="34"/>
    </row>
    <row r="160" spans="2:5" x14ac:dyDescent="0.25">
      <c r="B160" s="34"/>
      <c r="C160" s="34"/>
      <c r="D160" s="34"/>
      <c r="E160" s="34"/>
    </row>
    <row r="161" spans="2:5" x14ac:dyDescent="0.25">
      <c r="B161" s="34"/>
      <c r="C161" s="34"/>
      <c r="D161" s="34"/>
      <c r="E161" s="34"/>
    </row>
    <row r="162" spans="2:5" x14ac:dyDescent="0.25">
      <c r="B162" s="34"/>
      <c r="C162" s="34"/>
      <c r="D162" s="34"/>
      <c r="E162" s="34"/>
    </row>
    <row r="163" spans="2:5" x14ac:dyDescent="0.25">
      <c r="B163" s="34"/>
      <c r="C163" s="34"/>
      <c r="D163" s="34"/>
      <c r="E163" s="34"/>
    </row>
    <row r="164" spans="2:5" x14ac:dyDescent="0.25">
      <c r="B164" s="34"/>
      <c r="C164" s="34"/>
      <c r="D164" s="34"/>
      <c r="E164" s="34"/>
    </row>
    <row r="165" spans="2:5" x14ac:dyDescent="0.25">
      <c r="B165" s="34"/>
      <c r="C165" s="34"/>
      <c r="D165" s="34"/>
      <c r="E165" s="34"/>
    </row>
    <row r="166" spans="2:5" x14ac:dyDescent="0.25">
      <c r="B166" s="34"/>
      <c r="C166" s="34"/>
      <c r="D166" s="34"/>
      <c r="E166" s="34"/>
    </row>
    <row r="167" spans="2:5" x14ac:dyDescent="0.25">
      <c r="B167" s="34"/>
      <c r="C167" s="34"/>
      <c r="D167" s="34"/>
      <c r="E167" s="34"/>
    </row>
    <row r="168" spans="2:5" x14ac:dyDescent="0.25">
      <c r="B168" s="34"/>
      <c r="C168" s="34"/>
      <c r="D168" s="34"/>
      <c r="E168" s="34"/>
    </row>
    <row r="169" spans="2:5" x14ac:dyDescent="0.25">
      <c r="B169" s="34"/>
      <c r="C169" s="34"/>
      <c r="D169" s="34"/>
      <c r="E169" s="34"/>
    </row>
    <row r="170" spans="2:5" x14ac:dyDescent="0.25">
      <c r="B170" s="34"/>
      <c r="C170" s="34"/>
      <c r="D170" s="34"/>
      <c r="E170" s="34"/>
    </row>
    <row r="171" spans="2:5" x14ac:dyDescent="0.25">
      <c r="B171" s="34"/>
      <c r="C171" s="34"/>
      <c r="D171" s="34"/>
      <c r="E171" s="34"/>
    </row>
    <row r="172" spans="2:5" x14ac:dyDescent="0.25">
      <c r="B172" s="34"/>
      <c r="C172" s="34"/>
      <c r="D172" s="34"/>
      <c r="E172" s="34"/>
    </row>
    <row r="173" spans="2:5" x14ac:dyDescent="0.25">
      <c r="B173" s="34"/>
      <c r="C173" s="34"/>
      <c r="D173" s="34"/>
      <c r="E173" s="34"/>
    </row>
    <row r="174" spans="2:5" x14ac:dyDescent="0.25">
      <c r="B174" s="34"/>
      <c r="C174" s="34"/>
      <c r="D174" s="34"/>
      <c r="E174" s="34"/>
    </row>
    <row r="175" spans="2:5" x14ac:dyDescent="0.25">
      <c r="B175" s="34"/>
      <c r="C175" s="34"/>
      <c r="D175" s="34"/>
      <c r="E175" s="34"/>
    </row>
    <row r="176" spans="2:5" x14ac:dyDescent="0.25">
      <c r="B176" s="34"/>
      <c r="C176" s="34"/>
      <c r="D176" s="34"/>
      <c r="E176" s="34"/>
    </row>
    <row r="177" spans="2:5" x14ac:dyDescent="0.25">
      <c r="B177" s="34"/>
      <c r="C177" s="34"/>
      <c r="D177" s="34"/>
      <c r="E177" s="34"/>
    </row>
    <row r="178" spans="2:5" x14ac:dyDescent="0.25">
      <c r="B178" s="34"/>
      <c r="C178" s="34"/>
      <c r="D178" s="34"/>
      <c r="E178" s="34"/>
    </row>
    <row r="179" spans="2:5" x14ac:dyDescent="0.25">
      <c r="B179" s="34"/>
      <c r="C179" s="34"/>
      <c r="D179" s="34"/>
      <c r="E179" s="34"/>
    </row>
    <row r="180" spans="2:5" x14ac:dyDescent="0.25">
      <c r="B180" s="34"/>
      <c r="C180" s="34"/>
      <c r="D180" s="34"/>
      <c r="E180" s="34"/>
    </row>
    <row r="181" spans="2:5" x14ac:dyDescent="0.25">
      <c r="B181" s="34"/>
      <c r="C181" s="34"/>
      <c r="D181" s="34"/>
      <c r="E181" s="34"/>
    </row>
    <row r="182" spans="2:5" x14ac:dyDescent="0.25">
      <c r="B182" s="34"/>
      <c r="C182" s="34"/>
      <c r="D182" s="34"/>
      <c r="E182" s="34"/>
    </row>
    <row r="183" spans="2:5" x14ac:dyDescent="0.25">
      <c r="B183" s="34"/>
      <c r="C183" s="34"/>
      <c r="D183" s="34"/>
      <c r="E183" s="34"/>
    </row>
    <row r="184" spans="2:5" x14ac:dyDescent="0.25">
      <c r="B184" s="34"/>
      <c r="C184" s="34"/>
      <c r="D184" s="34"/>
      <c r="E184" s="34"/>
    </row>
    <row r="185" spans="2:5" x14ac:dyDescent="0.25">
      <c r="B185" s="34"/>
      <c r="C185" s="34"/>
      <c r="D185" s="34"/>
      <c r="E185" s="34"/>
    </row>
    <row r="186" spans="2:5" x14ac:dyDescent="0.25">
      <c r="B186" s="34"/>
      <c r="C186" s="34"/>
      <c r="D186" s="34"/>
      <c r="E186" s="34"/>
    </row>
    <row r="187" spans="2:5" x14ac:dyDescent="0.25">
      <c r="B187" s="34"/>
      <c r="C187" s="34"/>
      <c r="D187" s="34"/>
      <c r="E187" s="34"/>
    </row>
    <row r="188" spans="2:5" x14ac:dyDescent="0.25">
      <c r="B188" s="34"/>
      <c r="C188" s="34"/>
      <c r="D188" s="34"/>
      <c r="E188" s="34"/>
    </row>
    <row r="189" spans="2:5" x14ac:dyDescent="0.25">
      <c r="B189" s="34"/>
      <c r="C189" s="34"/>
      <c r="D189" s="34"/>
      <c r="E189" s="34"/>
    </row>
    <row r="190" spans="2:5" x14ac:dyDescent="0.25">
      <c r="B190" s="34"/>
      <c r="C190" s="34"/>
      <c r="D190" s="34"/>
      <c r="E190" s="34"/>
    </row>
    <row r="191" spans="2:5" x14ac:dyDescent="0.25">
      <c r="B191" s="34"/>
      <c r="C191" s="34"/>
      <c r="D191" s="34"/>
      <c r="E191" s="34"/>
    </row>
    <row r="192" spans="2:5" x14ac:dyDescent="0.25">
      <c r="B192" s="34"/>
      <c r="C192" s="34"/>
      <c r="D192" s="34"/>
      <c r="E192" s="34"/>
    </row>
    <row r="193" spans="2:5" x14ac:dyDescent="0.25">
      <c r="B193" s="34"/>
      <c r="C193" s="34"/>
      <c r="D193" s="34"/>
      <c r="E193" s="34"/>
    </row>
    <row r="194" spans="2:5" x14ac:dyDescent="0.25">
      <c r="B194" s="34"/>
      <c r="C194" s="34"/>
      <c r="D194" s="34"/>
      <c r="E194" s="34"/>
    </row>
    <row r="195" spans="2:5" x14ac:dyDescent="0.25">
      <c r="B195" s="34"/>
      <c r="C195" s="34"/>
      <c r="D195" s="34"/>
      <c r="E195" s="34"/>
    </row>
    <row r="196" spans="2:5" x14ac:dyDescent="0.25">
      <c r="B196" s="34"/>
      <c r="C196" s="34"/>
      <c r="D196" s="34"/>
      <c r="E196" s="34"/>
    </row>
  </sheetData>
  <autoFilter ref="B2:M2">
    <sortState ref="B3:M68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workbookViewId="0">
      <selection activeCell="V102" sqref="V10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64" t="s">
        <v>23</v>
      </c>
      <c r="G1" s="69"/>
      <c r="H1" s="69"/>
      <c r="I1" s="69"/>
      <c r="J1" s="69"/>
      <c r="K1" s="69"/>
      <c r="L1" s="65"/>
      <c r="N1" s="64" t="s">
        <v>22</v>
      </c>
      <c r="O1" s="69"/>
      <c r="P1" s="69"/>
      <c r="Q1" s="69"/>
      <c r="R1" s="69"/>
      <c r="S1" s="65"/>
      <c r="U1" s="64" t="s">
        <v>26</v>
      </c>
      <c r="V1" s="69"/>
      <c r="W1" s="69"/>
      <c r="X1" s="69"/>
      <c r="Y1" s="69"/>
      <c r="Z1" s="69"/>
      <c r="AA1" s="69"/>
      <c r="AB1" s="69"/>
      <c r="AC1" s="65"/>
    </row>
    <row r="2" spans="1:29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0" t="s">
        <v>107</v>
      </c>
      <c r="C3" s="51" t="s">
        <v>31</v>
      </c>
      <c r="D3" s="51" t="s">
        <v>324</v>
      </c>
      <c r="E3" s="51" t="s">
        <v>4</v>
      </c>
      <c r="F3" s="52">
        <v>59</v>
      </c>
      <c r="G3" s="52">
        <v>50</v>
      </c>
      <c r="H3" s="52">
        <v>34</v>
      </c>
      <c r="I3" s="52">
        <v>65</v>
      </c>
      <c r="J3" s="52">
        <v>84</v>
      </c>
      <c r="K3" s="52">
        <v>54</v>
      </c>
      <c r="L3" s="52">
        <v>5998</v>
      </c>
      <c r="M3" s="52">
        <v>1488</v>
      </c>
      <c r="N3">
        <f>G3*82/F3</f>
        <v>69.491525423728817</v>
      </c>
      <c r="O3">
        <f>H3*82/F3</f>
        <v>47.254237288135592</v>
      </c>
      <c r="P3">
        <f>I3*82/F3</f>
        <v>90.33898305084746</v>
      </c>
      <c r="Q3">
        <f>J3*82/F3</f>
        <v>116.7457627118644</v>
      </c>
      <c r="R3">
        <f>K3*82/F3</f>
        <v>75.050847457627114</v>
      </c>
      <c r="S3">
        <f>L3*82/F3</f>
        <v>8336.203389830509</v>
      </c>
      <c r="U3" s="10">
        <f>SUM(V3:X3)</f>
        <v>16.730489935633202</v>
      </c>
      <c r="V3">
        <f>N3/MAX(N:N)*OFF_D</f>
        <v>8.3333333333333339</v>
      </c>
      <c r="W3">
        <f>O3/MAX(O:O)*PUN_D</f>
        <v>0.62987780843515961</v>
      </c>
      <c r="X3">
        <f>SUM(Z3:AC3)</f>
        <v>7.7672787938647065</v>
      </c>
      <c r="Y3">
        <f>X3/DEF_D*10</f>
        <v>8.6303097709607854</v>
      </c>
      <c r="Z3">
        <f>(0.7*(HIT_D*DEF_D))+(P3/(MAX(P:P))*(0.3*(HIT_D*DEF_D)))</f>
        <v>1.4243844781445139</v>
      </c>
      <c r="AA3">
        <f>(0.7*(BkS_D*DEF_D))+(Q3/(MAX(Q:Q))*(0.3*(BkS_D*DEF_D)))</f>
        <v>2.0952404414662986</v>
      </c>
      <c r="AB3">
        <f>(0.7*(TkA_D*DEF_D))+(R3/(MAX(R:R))*(0.3*(TkA_D*DEF_D)))</f>
        <v>1.7712799532437171</v>
      </c>
      <c r="AC3">
        <f>(0.7*(SH_D*DEF_D))+(S3/(MAX(S:S))*(0.3*(SH_D*DEF_D)))</f>
        <v>2.4763739210101776</v>
      </c>
    </row>
    <row r="4" spans="1:29" x14ac:dyDescent="0.25">
      <c r="A4" s="9">
        <v>2</v>
      </c>
      <c r="B4" s="50" t="s">
        <v>228</v>
      </c>
      <c r="C4" s="51" t="s">
        <v>36</v>
      </c>
      <c r="D4" s="51" t="s">
        <v>324</v>
      </c>
      <c r="E4" s="51" t="s">
        <v>4</v>
      </c>
      <c r="F4" s="52">
        <v>59</v>
      </c>
      <c r="G4" s="52">
        <v>54</v>
      </c>
      <c r="H4" s="52">
        <v>20</v>
      </c>
      <c r="I4" s="52">
        <v>35</v>
      </c>
      <c r="J4" s="52">
        <v>75</v>
      </c>
      <c r="K4" s="52">
        <v>21</v>
      </c>
      <c r="L4" s="52">
        <v>4156</v>
      </c>
      <c r="M4" s="52">
        <v>1388</v>
      </c>
      <c r="N4">
        <f>G4*82/F4</f>
        <v>75.050847457627114</v>
      </c>
      <c r="O4">
        <f>H4*82/F4</f>
        <v>27.796610169491526</v>
      </c>
      <c r="P4">
        <f>I4*82/F4</f>
        <v>48.644067796610166</v>
      </c>
      <c r="Q4">
        <f>J4*82/F4</f>
        <v>104.23728813559322</v>
      </c>
      <c r="R4">
        <f>K4*82/F4</f>
        <v>29.1864406779661</v>
      </c>
      <c r="S4">
        <f>L4*82/F4</f>
        <v>5776.1355932203387</v>
      </c>
      <c r="U4" s="10">
        <f>SUM(V4:X4)</f>
        <v>16.585202013101128</v>
      </c>
      <c r="V4">
        <f>N4/MAX(N:N)*OFF_D</f>
        <v>9</v>
      </c>
      <c r="W4">
        <f>O4/MAX(O:O)*PUN_D</f>
        <v>0.37051635790303511</v>
      </c>
      <c r="X4">
        <f>SUM(Z4:AC4)</f>
        <v>7.2146856551980925</v>
      </c>
      <c r="Y4">
        <f>X4/DEF_D*10</f>
        <v>8.0163173946645472</v>
      </c>
      <c r="Z4">
        <f>(0.7*(HIT_D*DEF_D))+(P4/(MAX(P:P))*(0.3*(HIT_D*DEF_D)))</f>
        <v>1.3485147190008921</v>
      </c>
      <c r="AA4">
        <f>(0.7*(BkS_D*DEF_D))+(Q4/(MAX(Q:Q))*(0.3*(BkS_D*DEF_D)))</f>
        <v>2.0530003941663382</v>
      </c>
      <c r="AB4">
        <f>(0.7*(TkA_D*DEF_D))+(R4/(MAX(R:R))*(0.3*(TkA_D*DEF_D)))</f>
        <v>1.4588310929281123</v>
      </c>
      <c r="AC4">
        <f>(0.7*(SH_D*DEF_D))+(S4/(MAX(S:S))*(0.3*(SH_D*DEF_D)))</f>
        <v>2.3543394491027505</v>
      </c>
    </row>
    <row r="5" spans="1:29" x14ac:dyDescent="0.25">
      <c r="A5" s="9">
        <v>3</v>
      </c>
      <c r="B5" s="50" t="s">
        <v>111</v>
      </c>
      <c r="C5" s="51" t="s">
        <v>33</v>
      </c>
      <c r="D5" s="51" t="s">
        <v>324</v>
      </c>
      <c r="E5" s="51" t="s">
        <v>4</v>
      </c>
      <c r="F5" s="52">
        <v>57</v>
      </c>
      <c r="G5" s="52">
        <v>45</v>
      </c>
      <c r="H5" s="52">
        <v>48</v>
      </c>
      <c r="I5" s="52">
        <v>83</v>
      </c>
      <c r="J5" s="52">
        <v>56</v>
      </c>
      <c r="K5" s="52">
        <v>32</v>
      </c>
      <c r="L5" s="52">
        <v>9260</v>
      </c>
      <c r="M5" s="52">
        <v>1371</v>
      </c>
      <c r="N5">
        <f>G5*82/F5</f>
        <v>64.736842105263165</v>
      </c>
      <c r="O5">
        <f>H5*82/F5</f>
        <v>69.05263157894737</v>
      </c>
      <c r="P5">
        <f>I5*82/F5</f>
        <v>119.40350877192982</v>
      </c>
      <c r="Q5">
        <f>J5*82/F5</f>
        <v>80.561403508771932</v>
      </c>
      <c r="R5">
        <f>K5*82/F5</f>
        <v>46.035087719298247</v>
      </c>
      <c r="S5">
        <f>L5*82/F5</f>
        <v>13321.403508771929</v>
      </c>
      <c r="U5" s="10">
        <f>SUM(V5:X5)</f>
        <v>16.421541273695798</v>
      </c>
      <c r="V5">
        <f>N5/MAX(N:N)*OFF_D</f>
        <v>7.7631578947368425</v>
      </c>
      <c r="W5">
        <f>O5/MAX(O:O)*PUN_D</f>
        <v>0.92044063647490826</v>
      </c>
      <c r="X5">
        <f>SUM(Z5:AC5)</f>
        <v>7.7379427424840488</v>
      </c>
      <c r="Y5">
        <f>X5/DEF_D*10</f>
        <v>8.5977141583156111</v>
      </c>
      <c r="Z5">
        <f>(0.7*(HIT_D*DEF_D))+(P5/(MAX(P:P))*(0.3*(HIT_D*DEF_D)))</f>
        <v>1.4772714681440444</v>
      </c>
      <c r="AA5">
        <f>(0.7*(BkS_D*DEF_D))+(Q5/(MAX(Q:Q))*(0.3*(BkS_D*DEF_D)))</f>
        <v>1.9730489596083232</v>
      </c>
      <c r="AB5">
        <f>(0.7*(TkA_D*DEF_D))+(R5/(MAX(R:R))*(0.3*(TkA_D*DEF_D)))</f>
        <v>1.5736116152450093</v>
      </c>
      <c r="AC5">
        <f>(0.7*(SH_D*DEF_D))+(S5/(MAX(S:S))*(0.3*(SH_D*DEF_D)))</f>
        <v>2.7140106994866722</v>
      </c>
    </row>
    <row r="6" spans="1:29" x14ac:dyDescent="0.25">
      <c r="A6" s="9">
        <v>4</v>
      </c>
      <c r="B6" s="47" t="s">
        <v>113</v>
      </c>
      <c r="C6" s="48" t="s">
        <v>36</v>
      </c>
      <c r="D6" s="48" t="s">
        <v>324</v>
      </c>
      <c r="E6" s="48" t="s">
        <v>4</v>
      </c>
      <c r="F6" s="49">
        <v>54</v>
      </c>
      <c r="G6" s="49">
        <v>42</v>
      </c>
      <c r="H6" s="49">
        <v>36</v>
      </c>
      <c r="I6" s="49">
        <v>91</v>
      </c>
      <c r="J6" s="49">
        <v>69</v>
      </c>
      <c r="K6" s="49">
        <v>34</v>
      </c>
      <c r="L6" s="49">
        <v>8675</v>
      </c>
      <c r="M6" s="49">
        <v>1384</v>
      </c>
      <c r="N6">
        <f>G6*82/F6</f>
        <v>63.777777777777779</v>
      </c>
      <c r="O6">
        <f>H6*82/F6</f>
        <v>54.666666666666664</v>
      </c>
      <c r="P6">
        <f>I6*82/F6</f>
        <v>138.18518518518519</v>
      </c>
      <c r="Q6">
        <f>J6*82/F6</f>
        <v>104.77777777777777</v>
      </c>
      <c r="R6">
        <f>K6*82/F6</f>
        <v>51.629629629629626</v>
      </c>
      <c r="S6">
        <f>L6*82/F6</f>
        <v>13173.148148148148</v>
      </c>
      <c r="U6" s="10">
        <f>SUM(V6:X6)</f>
        <v>16.261771002207905</v>
      </c>
      <c r="V6">
        <f>N6/MAX(N:N)*OFF_D</f>
        <v>7.6481481481481488</v>
      </c>
      <c r="W6">
        <f>O6/MAX(O:O)*PUN_D</f>
        <v>0.72868217054263562</v>
      </c>
      <c r="X6">
        <f>SUM(Z6:AC6)</f>
        <v>7.8849406835171196</v>
      </c>
      <c r="Y6">
        <f>X6/DEF_D*10</f>
        <v>8.7610452039079121</v>
      </c>
      <c r="Z6">
        <f>(0.7*(HIT_D*DEF_D))+(P6/(MAX(P:P))*(0.3*(HIT_D*DEF_D)))</f>
        <v>1.5114473684210528</v>
      </c>
      <c r="AA6">
        <f>(0.7*(BkS_D*DEF_D))+(Q6/(MAX(Q:Q))*(0.3*(BkS_D*DEF_D)))</f>
        <v>2.0548255813953489</v>
      </c>
      <c r="AB6">
        <f>(0.7*(TkA_D*DEF_D))+(R6/(MAX(R:R))*(0.3*(TkA_D*DEF_D)))</f>
        <v>1.6117241379310345</v>
      </c>
      <c r="AC6">
        <f>(0.7*(SH_D*DEF_D))+(S6/(MAX(S:S))*(0.3*(SH_D*DEF_D)))</f>
        <v>2.7069435957696832</v>
      </c>
    </row>
    <row r="7" spans="1:29" x14ac:dyDescent="0.25">
      <c r="A7" s="9">
        <v>5</v>
      </c>
      <c r="B7" s="47" t="s">
        <v>103</v>
      </c>
      <c r="C7" s="48" t="s">
        <v>33</v>
      </c>
      <c r="D7" s="48" t="s">
        <v>324</v>
      </c>
      <c r="E7" s="48" t="s">
        <v>4</v>
      </c>
      <c r="F7" s="49">
        <v>58</v>
      </c>
      <c r="G7" s="49">
        <v>45</v>
      </c>
      <c r="H7" s="49">
        <v>28</v>
      </c>
      <c r="I7" s="49">
        <v>38</v>
      </c>
      <c r="J7" s="49">
        <v>100</v>
      </c>
      <c r="K7" s="49">
        <v>40</v>
      </c>
      <c r="L7" s="49">
        <v>9765</v>
      </c>
      <c r="M7" s="49">
        <v>1481</v>
      </c>
      <c r="N7">
        <f>G7*82/F7</f>
        <v>63.620689655172413</v>
      </c>
      <c r="O7">
        <f>H7*82/F7</f>
        <v>39.586206896551722</v>
      </c>
      <c r="P7">
        <f>I7*82/F7</f>
        <v>53.724137931034484</v>
      </c>
      <c r="Q7">
        <f>J7*82/F7</f>
        <v>141.37931034482759</v>
      </c>
      <c r="R7">
        <f>K7*82/F7</f>
        <v>56.551724137931032</v>
      </c>
      <c r="S7">
        <f>L7*82/F7</f>
        <v>13805.689655172413</v>
      </c>
      <c r="U7" s="10">
        <f>SUM(V7:X7)</f>
        <v>16.075512705869912</v>
      </c>
      <c r="V7">
        <f>N7/MAX(N:N)*OFF_D</f>
        <v>7.6293103448275863</v>
      </c>
      <c r="W7">
        <f>O7/MAX(O:O)*PUN_D</f>
        <v>0.52766639935846027</v>
      </c>
      <c r="X7">
        <f>SUM(Z7:AC7)</f>
        <v>7.9185359616838671</v>
      </c>
      <c r="Y7">
        <f>X7/DEF_D*10</f>
        <v>8.7983732907598515</v>
      </c>
      <c r="Z7">
        <f>(0.7*(HIT_D*DEF_D))+(P7/(MAX(P:P))*(0.3*(HIT_D*DEF_D)))</f>
        <v>1.3577586206896552</v>
      </c>
      <c r="AA7">
        <f>(0.7*(BkS_D*DEF_D))+(Q7/(MAX(Q:Q))*(0.3*(BkS_D*DEF_D)))</f>
        <v>2.1784258219727346</v>
      </c>
      <c r="AB7">
        <f>(0.7*(TkA_D*DEF_D))+(R7/(MAX(R:R))*(0.3*(TkA_D*DEF_D)))</f>
        <v>1.64525564803805</v>
      </c>
      <c r="AC7">
        <f>(0.7*(SH_D*DEF_D))+(S7/(MAX(S:S))*(0.3*(SH_D*DEF_D)))</f>
        <v>2.7370958709834277</v>
      </c>
    </row>
    <row r="8" spans="1:29" x14ac:dyDescent="0.25">
      <c r="A8" s="9">
        <v>6</v>
      </c>
      <c r="B8" s="50" t="s">
        <v>90</v>
      </c>
      <c r="C8" s="51" t="s">
        <v>33</v>
      </c>
      <c r="D8" s="51" t="s">
        <v>324</v>
      </c>
      <c r="E8" s="51" t="s">
        <v>4</v>
      </c>
      <c r="F8" s="52">
        <v>52</v>
      </c>
      <c r="G8" s="52">
        <v>40</v>
      </c>
      <c r="H8" s="52">
        <v>30</v>
      </c>
      <c r="I8" s="52">
        <v>50</v>
      </c>
      <c r="J8" s="52">
        <v>90</v>
      </c>
      <c r="K8" s="52">
        <v>39</v>
      </c>
      <c r="L8" s="52">
        <v>4569</v>
      </c>
      <c r="M8" s="52">
        <v>1372</v>
      </c>
      <c r="N8">
        <f>G8*82/F8</f>
        <v>63.07692307692308</v>
      </c>
      <c r="O8">
        <f>H8*82/F8</f>
        <v>47.307692307692307</v>
      </c>
      <c r="P8">
        <f>I8*82/F8</f>
        <v>78.84615384615384</v>
      </c>
      <c r="Q8">
        <f>J8*82/F8</f>
        <v>141.92307692307693</v>
      </c>
      <c r="R8">
        <f>K8*82/F8</f>
        <v>61.5</v>
      </c>
      <c r="S8">
        <f>L8*82/F8</f>
        <v>7204.9615384615381</v>
      </c>
      <c r="U8" s="10">
        <f>SUM(V8:X8)</f>
        <v>15.879841528069614</v>
      </c>
      <c r="V8">
        <f>N8/MAX(N:N)*OFF_D</f>
        <v>7.5641025641025648</v>
      </c>
      <c r="W8">
        <f>O8/MAX(O:O)*PUN_D</f>
        <v>0.63059033989266544</v>
      </c>
      <c r="X8">
        <f>SUM(Z8:AC8)</f>
        <v>7.6851486240743832</v>
      </c>
      <c r="Y8">
        <f>X8/DEF_D*10</f>
        <v>8.539054026749314</v>
      </c>
      <c r="Z8">
        <f>(0.7*(HIT_D*DEF_D))+(P8/(MAX(P:P))*(0.3*(HIT_D*DEF_D)))</f>
        <v>1.4034716599190284</v>
      </c>
      <c r="AA8">
        <f>(0.7*(BkS_D*DEF_D))+(Q8/(MAX(Q:Q))*(0.3*(BkS_D*DEF_D)))</f>
        <v>2.1802620751341681</v>
      </c>
      <c r="AB8">
        <f>(0.7*(TkA_D*DEF_D))+(R8/(MAX(R:R))*(0.3*(TkA_D*DEF_D)))</f>
        <v>1.6789655172413793</v>
      </c>
      <c r="AC8">
        <f>(0.7*(SH_D*DEF_D))+(S8/(MAX(S:S))*(0.3*(SH_D*DEF_D)))</f>
        <v>2.4224493717798068</v>
      </c>
    </row>
    <row r="9" spans="1:29" x14ac:dyDescent="0.25">
      <c r="A9" s="9">
        <v>7</v>
      </c>
      <c r="B9" s="50" t="s">
        <v>224</v>
      </c>
      <c r="C9" s="51" t="s">
        <v>38</v>
      </c>
      <c r="D9" s="51" t="s">
        <v>324</v>
      </c>
      <c r="E9" s="51" t="s">
        <v>4</v>
      </c>
      <c r="F9" s="52">
        <v>55</v>
      </c>
      <c r="G9" s="52">
        <v>45</v>
      </c>
      <c r="H9" s="52">
        <v>21</v>
      </c>
      <c r="I9" s="52">
        <v>40</v>
      </c>
      <c r="J9" s="52">
        <v>77</v>
      </c>
      <c r="K9" s="52">
        <v>15</v>
      </c>
      <c r="L9" s="52">
        <v>199</v>
      </c>
      <c r="M9" s="52">
        <v>1177</v>
      </c>
      <c r="N9">
        <f>G9*82/F9</f>
        <v>67.090909090909093</v>
      </c>
      <c r="O9">
        <f>H9*82/F9</f>
        <v>31.309090909090909</v>
      </c>
      <c r="P9">
        <f>I9*82/F9</f>
        <v>59.636363636363633</v>
      </c>
      <c r="Q9">
        <f>J9*82/F9</f>
        <v>114.8</v>
      </c>
      <c r="R9">
        <f>K9*82/F9</f>
        <v>22.363636363636363</v>
      </c>
      <c r="S9">
        <f>L9*82/F9</f>
        <v>296.69090909090909</v>
      </c>
      <c r="U9" s="10">
        <f>SUM(V9:X9)</f>
        <v>15.4254711054162</v>
      </c>
      <c r="V9">
        <f>N9/MAX(N:N)*OFF_D</f>
        <v>8.0454545454545467</v>
      </c>
      <c r="W9">
        <f>O9/MAX(O:O)*PUN_D</f>
        <v>0.41733615221987314</v>
      </c>
      <c r="X9">
        <f>SUM(Z9:AC9)</f>
        <v>6.9626804077417814</v>
      </c>
      <c r="Y9">
        <f>X9/DEF_D*10</f>
        <v>7.7363115641575355</v>
      </c>
      <c r="Z9">
        <f>(0.7*(HIT_D*DEF_D))+(P9/(MAX(P:P))*(0.3*(HIT_D*DEF_D)))</f>
        <v>1.3685167464114834</v>
      </c>
      <c r="AA9">
        <f>(0.7*(BkS_D*DEF_D))+(Q9/(MAX(Q:Q))*(0.3*(BkS_D*DEF_D)))</f>
        <v>2.0886697674418606</v>
      </c>
      <c r="AB9">
        <f>(0.7*(TkA_D*DEF_D))+(R9/(MAX(R:R))*(0.3*(TkA_D*DEF_D)))</f>
        <v>1.4123510971786835</v>
      </c>
      <c r="AC9">
        <f>(0.7*(SH_D*DEF_D))+(S9/(MAX(S:S))*(0.3*(SH_D*DEF_D)))</f>
        <v>2.0931427967097536</v>
      </c>
    </row>
    <row r="10" spans="1:29" x14ac:dyDescent="0.25">
      <c r="A10" s="9">
        <v>8</v>
      </c>
      <c r="B10" s="50" t="s">
        <v>104</v>
      </c>
      <c r="C10" s="51" t="s">
        <v>42</v>
      </c>
      <c r="D10" s="51" t="s">
        <v>324</v>
      </c>
      <c r="E10" s="51" t="s">
        <v>4</v>
      </c>
      <c r="F10" s="52">
        <v>58</v>
      </c>
      <c r="G10" s="52">
        <v>41</v>
      </c>
      <c r="H10" s="52">
        <v>36</v>
      </c>
      <c r="I10" s="52">
        <v>92</v>
      </c>
      <c r="J10" s="52">
        <v>86</v>
      </c>
      <c r="K10" s="52">
        <v>11</v>
      </c>
      <c r="L10" s="52">
        <v>10353</v>
      </c>
      <c r="M10" s="52">
        <v>1560</v>
      </c>
      <c r="N10">
        <f>G10*82/F10</f>
        <v>57.96551724137931</v>
      </c>
      <c r="O10">
        <f>H10*82/F10</f>
        <v>50.896551724137929</v>
      </c>
      <c r="P10">
        <f>I10*82/F10</f>
        <v>130.06896551724137</v>
      </c>
      <c r="Q10">
        <f>J10*82/F10</f>
        <v>121.58620689655173</v>
      </c>
      <c r="R10">
        <f>K10*82/F10</f>
        <v>15.551724137931034</v>
      </c>
      <c r="S10">
        <f>L10*82/F10</f>
        <v>14637</v>
      </c>
      <c r="U10" s="10">
        <f>SUM(V10:X10)</f>
        <v>15.380511078257374</v>
      </c>
      <c r="V10">
        <f>N10/MAX(N:N)*OFF_D</f>
        <v>6.9511494252873565</v>
      </c>
      <c r="W10">
        <f>O10/MAX(O:O)*PUN_D</f>
        <v>0.67842822774659184</v>
      </c>
      <c r="X10">
        <f>SUM(Z10:AC10)</f>
        <v>7.7509334252234261</v>
      </c>
      <c r="Y10">
        <f>X10/DEF_D*10</f>
        <v>8.6121482502482518</v>
      </c>
      <c r="Z10">
        <f>(0.7*(HIT_D*DEF_D))+(P10/(MAX(P:P))*(0.3*(HIT_D*DEF_D)))</f>
        <v>1.4966787658802179</v>
      </c>
      <c r="AA10">
        <f>(0.7*(BkS_D*DEF_D))+(Q10/(MAX(Q:Q))*(0.3*(BkS_D*DEF_D)))</f>
        <v>2.1115862068965519</v>
      </c>
      <c r="AB10">
        <f>(0.7*(TkA_D*DEF_D))+(R10/(MAX(R:R))*(0.3*(TkA_D*DEF_D)))</f>
        <v>1.3659453032104638</v>
      </c>
      <c r="AC10">
        <f>(0.7*(SH_D*DEF_D))+(S10/(MAX(S:S))*(0.3*(SH_D*DEF_D)))</f>
        <v>2.7767231492361928</v>
      </c>
    </row>
    <row r="11" spans="1:29" x14ac:dyDescent="0.25">
      <c r="A11" s="9">
        <v>9</v>
      </c>
      <c r="B11" s="47" t="s">
        <v>95</v>
      </c>
      <c r="C11" s="48" t="s">
        <v>31</v>
      </c>
      <c r="D11" s="48" t="s">
        <v>324</v>
      </c>
      <c r="E11" s="48" t="s">
        <v>4</v>
      </c>
      <c r="F11" s="49">
        <v>47</v>
      </c>
      <c r="G11" s="49">
        <v>28</v>
      </c>
      <c r="H11" s="49">
        <v>86</v>
      </c>
      <c r="I11" s="49">
        <v>110</v>
      </c>
      <c r="J11" s="49">
        <v>64</v>
      </c>
      <c r="K11" s="49">
        <v>20</v>
      </c>
      <c r="L11" s="49">
        <v>2329</v>
      </c>
      <c r="M11" s="49">
        <v>1111</v>
      </c>
      <c r="N11">
        <f>G11*82/F11</f>
        <v>48.851063829787236</v>
      </c>
      <c r="O11">
        <f>H11*82/F11</f>
        <v>150.04255319148936</v>
      </c>
      <c r="P11">
        <f>I11*82/F11</f>
        <v>191.91489361702128</v>
      </c>
      <c r="Q11">
        <f>J11*82/F11</f>
        <v>111.65957446808511</v>
      </c>
      <c r="R11">
        <f>K11*82/F11</f>
        <v>34.893617021276597</v>
      </c>
      <c r="S11">
        <f>L11*82/F11</f>
        <v>4063.3617021276596</v>
      </c>
      <c r="U11" s="10">
        <f>SUM(V11:X11)</f>
        <v>15.315842072015755</v>
      </c>
      <c r="V11">
        <f>N11/MAX(N:N)*OFF_D</f>
        <v>5.8581560283687946</v>
      </c>
      <c r="W11">
        <f>O11/MAX(O:O)*PUN_D</f>
        <v>2</v>
      </c>
      <c r="X11">
        <f>SUM(Z11:AC11)</f>
        <v>7.4576860436469605</v>
      </c>
      <c r="Y11">
        <f>X11/DEF_D*10</f>
        <v>8.2863178262744004</v>
      </c>
      <c r="Z11">
        <f>(0.7*(HIT_D*DEF_D))+(P11/(MAX(P:P))*(0.3*(HIT_D*DEF_D)))</f>
        <v>1.6092161254199329</v>
      </c>
      <c r="AA11">
        <f>(0.7*(BkS_D*DEF_D))+(Q11/(MAX(Q:Q))*(0.3*(BkS_D*DEF_D)))</f>
        <v>2.0780648193963387</v>
      </c>
      <c r="AB11">
        <f>(0.7*(TkA_D*DEF_D))+(R11/(MAX(R:R))*(0.3*(TkA_D*DEF_D)))</f>
        <v>1.4977109317681585</v>
      </c>
      <c r="AC11">
        <f>(0.7*(SH_D*DEF_D))+(S11/(MAX(S:S))*(0.3*(SH_D*DEF_D)))</f>
        <v>2.27269416706253</v>
      </c>
    </row>
    <row r="12" spans="1:29" x14ac:dyDescent="0.25">
      <c r="A12" s="9">
        <v>10</v>
      </c>
      <c r="B12" s="50" t="s">
        <v>91</v>
      </c>
      <c r="C12" s="51" t="s">
        <v>33</v>
      </c>
      <c r="D12" s="51" t="s">
        <v>324</v>
      </c>
      <c r="E12" s="51" t="s">
        <v>4</v>
      </c>
      <c r="F12" s="52">
        <v>58</v>
      </c>
      <c r="G12" s="52">
        <v>37</v>
      </c>
      <c r="H12" s="52">
        <v>48</v>
      </c>
      <c r="I12" s="52">
        <v>81</v>
      </c>
      <c r="J12" s="52">
        <v>81</v>
      </c>
      <c r="K12" s="52">
        <v>38</v>
      </c>
      <c r="L12" s="52">
        <v>9197</v>
      </c>
      <c r="M12" s="52">
        <v>1468</v>
      </c>
      <c r="N12">
        <f>G12*82/F12</f>
        <v>52.310344827586206</v>
      </c>
      <c r="O12">
        <f>H12*82/F12</f>
        <v>67.862068965517238</v>
      </c>
      <c r="P12">
        <f>I12*82/F12</f>
        <v>114.51724137931035</v>
      </c>
      <c r="Q12">
        <f>J12*82/F12</f>
        <v>114.51724137931035</v>
      </c>
      <c r="R12">
        <f>K12*82/F12</f>
        <v>53.724137931034484</v>
      </c>
      <c r="S12">
        <f>L12*82/F12</f>
        <v>13002.655172413793</v>
      </c>
      <c r="U12" s="10">
        <f>SUM(V12:X12)</f>
        <v>15.058463934633721</v>
      </c>
      <c r="V12">
        <f>N12/MAX(N:N)*OFF_D</f>
        <v>6.2729885057471275</v>
      </c>
      <c r="W12">
        <f>O12/MAX(O:O)*PUN_D</f>
        <v>0.90457097032878908</v>
      </c>
      <c r="X12">
        <f>SUM(Z12:AC12)</f>
        <v>7.8809044585578052</v>
      </c>
      <c r="Y12">
        <f>X12/DEF_D*10</f>
        <v>8.7565605095086738</v>
      </c>
      <c r="Z12">
        <f>(0.7*(HIT_D*DEF_D))+(P12/(MAX(P:P))*(0.3*(HIT_D*DEF_D)))</f>
        <v>1.4683802177858438</v>
      </c>
      <c r="AA12">
        <f>(0.7*(BkS_D*DEF_D))+(Q12/(MAX(Q:Q))*(0.3*(BkS_D*DEF_D)))</f>
        <v>2.0877149157979149</v>
      </c>
      <c r="AB12">
        <f>(0.7*(TkA_D*DEF_D))+(R12/(MAX(R:R))*(0.3*(TkA_D*DEF_D)))</f>
        <v>1.6259928656361475</v>
      </c>
      <c r="AC12">
        <f>(0.7*(SH_D*DEF_D))+(S12/(MAX(S:S))*(0.3*(SH_D*DEF_D)))</f>
        <v>2.6988164593378992</v>
      </c>
    </row>
    <row r="13" spans="1:29" x14ac:dyDescent="0.25">
      <c r="A13" s="9">
        <v>11</v>
      </c>
      <c r="B13" s="47" t="s">
        <v>99</v>
      </c>
      <c r="C13" s="48" t="s">
        <v>38</v>
      </c>
      <c r="D13" s="48" t="s">
        <v>324</v>
      </c>
      <c r="E13" s="48" t="s">
        <v>4</v>
      </c>
      <c r="F13" s="49">
        <v>26</v>
      </c>
      <c r="G13" s="49">
        <v>16</v>
      </c>
      <c r="H13" s="49">
        <v>14</v>
      </c>
      <c r="I13" s="49">
        <v>66</v>
      </c>
      <c r="J13" s="49">
        <v>59</v>
      </c>
      <c r="K13" s="49">
        <v>7</v>
      </c>
      <c r="L13" s="49">
        <v>4776</v>
      </c>
      <c r="M13" s="49">
        <v>659</v>
      </c>
      <c r="N13">
        <f>G13*82/F13</f>
        <v>50.46153846153846</v>
      </c>
      <c r="O13">
        <f>H13*82/F13</f>
        <v>44.153846153846153</v>
      </c>
      <c r="P13">
        <f>I13*82/F13</f>
        <v>208.15384615384616</v>
      </c>
      <c r="Q13">
        <f>J13*82/F13</f>
        <v>186.07692307692307</v>
      </c>
      <c r="R13">
        <f>K13*82/F13</f>
        <v>22.076923076923077</v>
      </c>
      <c r="S13">
        <f>L13*82/F13</f>
        <v>15062.76923076923</v>
      </c>
      <c r="U13" s="10">
        <f>SUM(V13:X13)</f>
        <v>14.815380837074546</v>
      </c>
      <c r="V13">
        <f>N13/MAX(N:N)*OFF_D</f>
        <v>6.0512820512820511</v>
      </c>
      <c r="W13">
        <f>O13/MAX(O:O)*PUN_D</f>
        <v>0.58855098389982108</v>
      </c>
      <c r="X13">
        <f>SUM(Z13:AC13)</f>
        <v>8.1755478018926748</v>
      </c>
      <c r="Y13">
        <f>X13/DEF_D*10</f>
        <v>9.0839420021029724</v>
      </c>
      <c r="Z13">
        <f>(0.7*(HIT_D*DEF_D))+(P13/(MAX(P:P))*(0.3*(HIT_D*DEF_D)))</f>
        <v>1.6387651821862348</v>
      </c>
      <c r="AA13">
        <f>(0.7*(BkS_D*DEF_D))+(Q13/(MAX(Q:Q))*(0.3*(BkS_D*DEF_D)))</f>
        <v>2.3293658318425763</v>
      </c>
      <c r="AB13">
        <f>(0.7*(TkA_D*DEF_D))+(R13/(MAX(R:R))*(0.3*(TkA_D*DEF_D)))</f>
        <v>1.4103978779840849</v>
      </c>
      <c r="AC13">
        <f>(0.7*(SH_D*DEF_D))+(S13/(MAX(S:S))*(0.3*(SH_D*DEF_D)))</f>
        <v>2.7970189098797795</v>
      </c>
    </row>
    <row r="14" spans="1:29" x14ac:dyDescent="0.25">
      <c r="A14" s="9">
        <v>12</v>
      </c>
      <c r="B14" s="47" t="s">
        <v>105</v>
      </c>
      <c r="C14" s="48" t="s">
        <v>31</v>
      </c>
      <c r="D14" s="48" t="s">
        <v>324</v>
      </c>
      <c r="E14" s="48" t="s">
        <v>4</v>
      </c>
      <c r="F14" s="49">
        <v>56</v>
      </c>
      <c r="G14" s="49">
        <v>37</v>
      </c>
      <c r="H14" s="49">
        <v>16</v>
      </c>
      <c r="I14" s="49">
        <v>30</v>
      </c>
      <c r="J14" s="49">
        <v>115</v>
      </c>
      <c r="K14" s="49">
        <v>44</v>
      </c>
      <c r="L14" s="49">
        <v>8518</v>
      </c>
      <c r="M14" s="49">
        <v>1425</v>
      </c>
      <c r="N14">
        <f>G14*82/F14</f>
        <v>54.178571428571431</v>
      </c>
      <c r="O14">
        <f>H14*82/F14</f>
        <v>23.428571428571427</v>
      </c>
      <c r="P14">
        <f>I14*82/F14</f>
        <v>43.928571428571431</v>
      </c>
      <c r="Q14">
        <f>J14*82/F14</f>
        <v>168.39285714285714</v>
      </c>
      <c r="R14">
        <f>K14*82/F14</f>
        <v>64.428571428571431</v>
      </c>
      <c r="S14">
        <f>L14*82/F14</f>
        <v>12472.785714285714</v>
      </c>
      <c r="U14" s="10">
        <f>SUM(V14:X14)</f>
        <v>14.791373292705844</v>
      </c>
      <c r="V14">
        <f>N14/MAX(N:N)*OFF_D</f>
        <v>6.4970238095238102</v>
      </c>
      <c r="W14">
        <f>O14/MAX(O:O)*PUN_D</f>
        <v>0.3122923588039867</v>
      </c>
      <c r="X14">
        <f>SUM(Z14:AC14)</f>
        <v>7.9820571243780467</v>
      </c>
      <c r="Y14">
        <f>X14/DEF_D*10</f>
        <v>8.8689523604200513</v>
      </c>
      <c r="Z14">
        <f>(0.7*(HIT_D*DEF_D))+(P14/(MAX(P:P))*(0.3*(HIT_D*DEF_D)))</f>
        <v>1.3399342105263159</v>
      </c>
      <c r="AA14">
        <f>(0.7*(BkS_D*DEF_D))+(Q14/(MAX(Q:Q))*(0.3*(BkS_D*DEF_D)))</f>
        <v>2.2696482558139532</v>
      </c>
      <c r="AB14">
        <f>(0.7*(TkA_D*DEF_D))+(R14/(MAX(R:R))*(0.3*(TkA_D*DEF_D)))</f>
        <v>1.6989162561576356</v>
      </c>
      <c r="AC14">
        <f>(0.7*(SH_D*DEF_D))+(S14/(MAX(S:S))*(0.3*(SH_D*DEF_D)))</f>
        <v>2.673558401880141</v>
      </c>
    </row>
    <row r="15" spans="1:29" x14ac:dyDescent="0.25">
      <c r="A15" s="9">
        <v>13</v>
      </c>
      <c r="B15" s="50" t="s">
        <v>154</v>
      </c>
      <c r="C15" s="51" t="s">
        <v>38</v>
      </c>
      <c r="D15" s="51" t="s">
        <v>324</v>
      </c>
      <c r="E15" s="51" t="s">
        <v>4</v>
      </c>
      <c r="F15" s="52">
        <v>52</v>
      </c>
      <c r="G15" s="52">
        <v>37</v>
      </c>
      <c r="H15" s="52">
        <v>24</v>
      </c>
      <c r="I15" s="52">
        <v>52</v>
      </c>
      <c r="J15" s="52">
        <v>47</v>
      </c>
      <c r="K15" s="52">
        <v>21</v>
      </c>
      <c r="L15" s="52">
        <v>935</v>
      </c>
      <c r="M15" s="52">
        <v>1050</v>
      </c>
      <c r="N15">
        <f>G15*82/F15</f>
        <v>58.346153846153847</v>
      </c>
      <c r="O15">
        <f>H15*82/F15</f>
        <v>37.846153846153847</v>
      </c>
      <c r="P15">
        <f>I15*82/F15</f>
        <v>82</v>
      </c>
      <c r="Q15">
        <f>J15*82/F15</f>
        <v>74.115384615384613</v>
      </c>
      <c r="R15">
        <f>K15*82/F15</f>
        <v>33.115384615384613</v>
      </c>
      <c r="S15">
        <f>L15*82/F15</f>
        <v>1474.4230769230769</v>
      </c>
      <c r="U15" s="10">
        <f>SUM(V15:X15)</f>
        <v>14.496639260318222</v>
      </c>
      <c r="V15">
        <f>N15/MAX(N:N)*OFF_D</f>
        <v>6.9967948717948723</v>
      </c>
      <c r="W15">
        <f>O15/MAX(O:O)*PUN_D</f>
        <v>0.50447227191413235</v>
      </c>
      <c r="X15">
        <f>SUM(Z15:AC15)</f>
        <v>6.995372116609218</v>
      </c>
      <c r="Y15">
        <f>X15/DEF_D*10</f>
        <v>7.7726356851213527</v>
      </c>
      <c r="Z15">
        <f>(0.7*(HIT_D*DEF_D))+(P15/(MAX(P:P))*(0.3*(HIT_D*DEF_D)))</f>
        <v>1.4092105263157895</v>
      </c>
      <c r="AA15">
        <f>(0.7*(BkS_D*DEF_D))+(Q15/(MAX(Q:Q))*(0.3*(BkS_D*DEF_D)))</f>
        <v>1.9512813059033989</v>
      </c>
      <c r="AB15">
        <f>(0.7*(TkA_D*DEF_D))+(R15/(MAX(R:R))*(0.3*(TkA_D*DEF_D)))</f>
        <v>1.4855968169761273</v>
      </c>
      <c r="AC15">
        <f>(0.7*(SH_D*DEF_D))+(S15/(MAX(S:S))*(0.3*(SH_D*DEF_D)))</f>
        <v>2.1492834674139023</v>
      </c>
    </row>
    <row r="16" spans="1:29" x14ac:dyDescent="0.25">
      <c r="A16" s="9">
        <v>14</v>
      </c>
      <c r="B16" s="47" t="s">
        <v>205</v>
      </c>
      <c r="C16" s="48" t="s">
        <v>36</v>
      </c>
      <c r="D16" s="48" t="s">
        <v>324</v>
      </c>
      <c r="E16" s="48" t="s">
        <v>4</v>
      </c>
      <c r="F16" s="49">
        <v>55</v>
      </c>
      <c r="G16" s="49">
        <v>33</v>
      </c>
      <c r="H16" s="49">
        <v>30</v>
      </c>
      <c r="I16" s="49">
        <v>134</v>
      </c>
      <c r="J16" s="49">
        <v>100</v>
      </c>
      <c r="K16" s="49">
        <v>14</v>
      </c>
      <c r="L16" s="49">
        <v>8594</v>
      </c>
      <c r="M16" s="49">
        <v>1236</v>
      </c>
      <c r="N16">
        <f>G16*82/F16</f>
        <v>49.2</v>
      </c>
      <c r="O16">
        <f>H16*82/F16</f>
        <v>44.727272727272727</v>
      </c>
      <c r="P16">
        <f>I16*82/F16</f>
        <v>199.78181818181818</v>
      </c>
      <c r="Q16">
        <f>J16*82/F16</f>
        <v>149.09090909090909</v>
      </c>
      <c r="R16">
        <f>K16*82/F16</f>
        <v>20.872727272727271</v>
      </c>
      <c r="S16">
        <f>L16*82/F16</f>
        <v>12812.872727272726</v>
      </c>
      <c r="U16" s="10">
        <f>SUM(V16:X16)</f>
        <v>14.416157015197243</v>
      </c>
      <c r="V16">
        <f>N16/MAX(N:N)*OFF_D</f>
        <v>5.9000000000000012</v>
      </c>
      <c r="W16">
        <f>O16/MAX(O:O)*PUN_D</f>
        <v>0.59619450317124734</v>
      </c>
      <c r="X16">
        <f>SUM(Z16:AC16)</f>
        <v>7.9199625120259949</v>
      </c>
      <c r="Y16">
        <f>X16/DEF_D*10</f>
        <v>8.7999583466955507</v>
      </c>
      <c r="Z16">
        <f>(0.7*(HIT_D*DEF_D))+(P16/(MAX(P:P))*(0.3*(HIT_D*DEF_D)))</f>
        <v>1.6235311004784689</v>
      </c>
      <c r="AA16">
        <f>(0.7*(BkS_D*DEF_D))+(Q16/(MAX(Q:Q))*(0.3*(BkS_D*DEF_D)))</f>
        <v>2.2044672304439747</v>
      </c>
      <c r="AB16">
        <f>(0.7*(TkA_D*DEF_D))+(R16/(MAX(R:R))*(0.3*(TkA_D*DEF_D)))</f>
        <v>1.4021943573667712</v>
      </c>
      <c r="AC16">
        <f>(0.7*(SH_D*DEF_D))+(S16/(MAX(S:S))*(0.3*(SH_D*DEF_D)))</f>
        <v>2.6897698237367802</v>
      </c>
    </row>
    <row r="17" spans="1:29" x14ac:dyDescent="0.25">
      <c r="A17" s="9">
        <v>15</v>
      </c>
      <c r="B17" s="50" t="s">
        <v>98</v>
      </c>
      <c r="C17" s="51" t="s">
        <v>38</v>
      </c>
      <c r="D17" s="51" t="s">
        <v>324</v>
      </c>
      <c r="E17" s="51" t="s">
        <v>4</v>
      </c>
      <c r="F17" s="52">
        <v>58</v>
      </c>
      <c r="G17" s="52">
        <v>36</v>
      </c>
      <c r="H17" s="52">
        <v>26</v>
      </c>
      <c r="I17" s="52">
        <v>49</v>
      </c>
      <c r="J17" s="52">
        <v>103</v>
      </c>
      <c r="K17" s="52">
        <v>12</v>
      </c>
      <c r="L17" s="52">
        <v>11092</v>
      </c>
      <c r="M17" s="52">
        <v>1556</v>
      </c>
      <c r="N17">
        <f>G17*82/F17</f>
        <v>50.896551724137929</v>
      </c>
      <c r="O17">
        <f>H17*82/F17</f>
        <v>36.758620689655174</v>
      </c>
      <c r="P17">
        <f>I17*82/F17</f>
        <v>69.275862068965523</v>
      </c>
      <c r="Q17">
        <f>J17*82/F17</f>
        <v>145.62068965517241</v>
      </c>
      <c r="R17">
        <f>K17*82/F17</f>
        <v>16.96551724137931</v>
      </c>
      <c r="S17">
        <f>L17*82/F17</f>
        <v>15681.793103448275</v>
      </c>
      <c r="U17" s="10">
        <f>SUM(V17:X17)</f>
        <v>14.374333498324456</v>
      </c>
      <c r="V17">
        <f>N17/MAX(N:N)*OFF_D</f>
        <v>6.1034482758620694</v>
      </c>
      <c r="W17">
        <f>O17/MAX(O:O)*PUN_D</f>
        <v>0.48997594226142743</v>
      </c>
      <c r="X17">
        <f>SUM(Z17:AC17)</f>
        <v>7.7809092802009587</v>
      </c>
      <c r="Y17">
        <f>X17/DEF_D*10</f>
        <v>8.645454755778843</v>
      </c>
      <c r="Z17">
        <f>(0.7*(HIT_D*DEF_D))+(P17/(MAX(P:P))*(0.3*(HIT_D*DEF_D)))</f>
        <v>1.3860571687840291</v>
      </c>
      <c r="AA17">
        <f>(0.7*(BkS_D*DEF_D))+(Q17/(MAX(Q:Q))*(0.3*(BkS_D*DEF_D)))</f>
        <v>2.1927485966319167</v>
      </c>
      <c r="AB17">
        <f>(0.7*(TkA_D*DEF_D))+(R17/(MAX(R:R))*(0.3*(TkA_D*DEF_D)))</f>
        <v>1.3755766944114149</v>
      </c>
      <c r="AC17">
        <f>(0.7*(SH_D*DEF_D))+(S17/(MAX(S:S))*(0.3*(SH_D*DEF_D)))</f>
        <v>2.8265268203735974</v>
      </c>
    </row>
    <row r="18" spans="1:29" x14ac:dyDescent="0.25">
      <c r="A18" s="9">
        <v>16</v>
      </c>
      <c r="B18" s="50" t="s">
        <v>133</v>
      </c>
      <c r="C18" s="51" t="s">
        <v>31</v>
      </c>
      <c r="D18" s="51" t="s">
        <v>324</v>
      </c>
      <c r="E18" s="51" t="s">
        <v>4</v>
      </c>
      <c r="F18" s="52">
        <v>44</v>
      </c>
      <c r="G18" s="52">
        <v>31</v>
      </c>
      <c r="H18" s="52">
        <v>18</v>
      </c>
      <c r="I18" s="52">
        <v>21</v>
      </c>
      <c r="J18" s="52">
        <v>44</v>
      </c>
      <c r="K18" s="52">
        <v>13</v>
      </c>
      <c r="L18" s="52">
        <v>420</v>
      </c>
      <c r="M18" s="52">
        <v>935</v>
      </c>
      <c r="N18">
        <f>G18*82/F18</f>
        <v>57.772727272727273</v>
      </c>
      <c r="O18">
        <f>H18*82/F18</f>
        <v>33.545454545454547</v>
      </c>
      <c r="P18">
        <f>I18*82/F18</f>
        <v>39.136363636363633</v>
      </c>
      <c r="Q18">
        <f>J18*82/F18</f>
        <v>82</v>
      </c>
      <c r="R18">
        <f>K18*82/F18</f>
        <v>24.227272727272727</v>
      </c>
      <c r="S18">
        <f>L18*82/F18</f>
        <v>782.72727272727275</v>
      </c>
      <c r="U18" s="10">
        <f>SUM(V18:X18)</f>
        <v>14.225655692283912</v>
      </c>
      <c r="V18">
        <f>N18/MAX(N:N)*OFF_D</f>
        <v>6.9280303030303028</v>
      </c>
      <c r="W18">
        <f>O18/MAX(O:O)*PUN_D</f>
        <v>0.44714587737843553</v>
      </c>
      <c r="X18">
        <f>SUM(Z18:AC18)</f>
        <v>6.8504795118751725</v>
      </c>
      <c r="Y18">
        <f>X18/DEF_D*10</f>
        <v>7.6116439020835251</v>
      </c>
      <c r="Z18">
        <f>(0.7*(HIT_D*DEF_D))+(P18/(MAX(P:P))*(0.3*(HIT_D*DEF_D)))</f>
        <v>1.3312141148325358</v>
      </c>
      <c r="AA18">
        <f>(0.7*(BkS_D*DEF_D))+(Q18/(MAX(Q:Q))*(0.3*(BkS_D*DEF_D)))</f>
        <v>1.9779069767441861</v>
      </c>
      <c r="AB18">
        <f>(0.7*(TkA_D*DEF_D))+(R18/(MAX(R:R))*(0.3*(TkA_D*DEF_D)))</f>
        <v>1.4250470219435738</v>
      </c>
      <c r="AC18">
        <f>(0.7*(SH_D*DEF_D))+(S18/(MAX(S:S))*(0.3*(SH_D*DEF_D)))</f>
        <v>2.1163113983548767</v>
      </c>
    </row>
    <row r="19" spans="1:29" x14ac:dyDescent="0.25">
      <c r="A19" s="9">
        <v>17</v>
      </c>
      <c r="B19" s="50" t="s">
        <v>161</v>
      </c>
      <c r="C19" s="51" t="s">
        <v>31</v>
      </c>
      <c r="D19" s="51" t="s">
        <v>324</v>
      </c>
      <c r="E19" s="51" t="s">
        <v>4</v>
      </c>
      <c r="F19" s="52">
        <v>59</v>
      </c>
      <c r="G19" s="52">
        <v>36</v>
      </c>
      <c r="H19" s="52">
        <v>18</v>
      </c>
      <c r="I19" s="52">
        <v>76</v>
      </c>
      <c r="J19" s="52">
        <v>90</v>
      </c>
      <c r="K19" s="52">
        <v>52</v>
      </c>
      <c r="L19" s="52">
        <v>6267</v>
      </c>
      <c r="M19" s="52">
        <v>1473</v>
      </c>
      <c r="N19">
        <f>G19*82/F19</f>
        <v>50.033898305084747</v>
      </c>
      <c r="O19">
        <f>H19*82/F19</f>
        <v>25.016949152542374</v>
      </c>
      <c r="P19">
        <f>I19*82/F19</f>
        <v>105.62711864406779</v>
      </c>
      <c r="Q19">
        <f>J19*82/F19</f>
        <v>125.08474576271186</v>
      </c>
      <c r="R19">
        <f>K19*82/F19</f>
        <v>72.271186440677965</v>
      </c>
      <c r="S19">
        <f>L19*82/F19</f>
        <v>8710.0677966101703</v>
      </c>
      <c r="U19" s="10">
        <f>SUM(V19:X19)</f>
        <v>14.15560770260344</v>
      </c>
      <c r="V19">
        <f>N19/MAX(N:N)*OFF_D</f>
        <v>6.0000000000000009</v>
      </c>
      <c r="W19">
        <f>O19/MAX(O:O)*PUN_D</f>
        <v>0.33346472211273159</v>
      </c>
      <c r="X19">
        <f>SUM(Z19:AC19)</f>
        <v>7.8221429804907068</v>
      </c>
      <c r="Y19">
        <f>X19/DEF_D*10</f>
        <v>8.6912699783230067</v>
      </c>
      <c r="Z19">
        <f>(0.7*(HIT_D*DEF_D))+(P19/(MAX(P:P))*(0.3*(HIT_D*DEF_D)))</f>
        <v>1.4522033898305085</v>
      </c>
      <c r="AA19">
        <f>(0.7*(BkS_D*DEF_D))+(Q19/(MAX(Q:Q))*(0.3*(BkS_D*DEF_D)))</f>
        <v>2.1234004729996059</v>
      </c>
      <c r="AB19">
        <f>(0.7*(TkA_D*DEF_D))+(R19/(MAX(R:R))*(0.3*(TkA_D*DEF_D)))</f>
        <v>1.752343658679135</v>
      </c>
      <c r="AC19">
        <f>(0.7*(SH_D*DEF_D))+(S19/(MAX(S:S))*(0.3*(SH_D*DEF_D)))</f>
        <v>2.4941954589814577</v>
      </c>
    </row>
    <row r="20" spans="1:29" x14ac:dyDescent="0.25">
      <c r="A20" s="9">
        <v>18</v>
      </c>
      <c r="B20" s="50" t="s">
        <v>100</v>
      </c>
      <c r="C20" s="51" t="s">
        <v>36</v>
      </c>
      <c r="D20" s="51" t="s">
        <v>324</v>
      </c>
      <c r="E20" s="51" t="s">
        <v>4</v>
      </c>
      <c r="F20" s="52">
        <v>56</v>
      </c>
      <c r="G20" s="52">
        <v>35</v>
      </c>
      <c r="H20" s="52">
        <v>29</v>
      </c>
      <c r="I20" s="52">
        <v>19</v>
      </c>
      <c r="J20" s="52">
        <v>63</v>
      </c>
      <c r="K20" s="52">
        <v>16</v>
      </c>
      <c r="L20" s="52">
        <v>8294</v>
      </c>
      <c r="M20" s="52">
        <v>1380</v>
      </c>
      <c r="N20">
        <f>G20*82/F20</f>
        <v>51.25</v>
      </c>
      <c r="O20">
        <f>H20*82/F20</f>
        <v>42.464285714285715</v>
      </c>
      <c r="P20">
        <f>I20*82/F20</f>
        <v>27.821428571428573</v>
      </c>
      <c r="Q20">
        <f>J20*82/F20</f>
        <v>92.25</v>
      </c>
      <c r="R20">
        <f>K20*82/F20</f>
        <v>23.428571428571427</v>
      </c>
      <c r="S20">
        <f>L20*82/F20</f>
        <v>12144.785714285714</v>
      </c>
      <c r="U20" s="10">
        <f>SUM(V20:X20)</f>
        <v>14.112537643069011</v>
      </c>
      <c r="V20">
        <f>N20/MAX(N:N)*OFF_D</f>
        <v>6.1458333333333339</v>
      </c>
      <c r="W20">
        <f>O20/MAX(O:O)*PUN_D</f>
        <v>0.56602990033222589</v>
      </c>
      <c r="X20">
        <f>SUM(Z20:AC20)</f>
        <v>7.400674409403452</v>
      </c>
      <c r="Y20">
        <f>X20/DEF_D*10</f>
        <v>8.2229715660038352</v>
      </c>
      <c r="Z20">
        <f>(0.7*(HIT_D*DEF_D))+(P20/(MAX(P:P))*(0.3*(HIT_D*DEF_D)))</f>
        <v>1.3106249999999999</v>
      </c>
      <c r="AA20">
        <f>(0.7*(BkS_D*DEF_D))+(Q20/(MAX(Q:Q))*(0.3*(BkS_D*DEF_D)))</f>
        <v>2.0125203488372092</v>
      </c>
      <c r="AB20">
        <f>(0.7*(TkA_D*DEF_D))+(R20/(MAX(R:R))*(0.3*(TkA_D*DEF_D)))</f>
        <v>1.4196059113300492</v>
      </c>
      <c r="AC20">
        <f>(0.7*(SH_D*DEF_D))+(S20/(MAX(S:S))*(0.3*(SH_D*DEF_D)))</f>
        <v>2.657923149236193</v>
      </c>
    </row>
    <row r="21" spans="1:29" x14ac:dyDescent="0.25">
      <c r="A21" s="9">
        <v>19</v>
      </c>
      <c r="B21" s="47" t="s">
        <v>125</v>
      </c>
      <c r="C21" s="48" t="s">
        <v>36</v>
      </c>
      <c r="D21" s="48" t="s">
        <v>324</v>
      </c>
      <c r="E21" s="48" t="s">
        <v>4</v>
      </c>
      <c r="F21" s="49">
        <v>54</v>
      </c>
      <c r="G21" s="49">
        <v>32</v>
      </c>
      <c r="H21" s="49">
        <v>20</v>
      </c>
      <c r="I21" s="49">
        <v>55</v>
      </c>
      <c r="J21" s="49">
        <v>84</v>
      </c>
      <c r="K21" s="49">
        <v>27</v>
      </c>
      <c r="L21" s="49">
        <v>9690</v>
      </c>
      <c r="M21" s="49">
        <v>1340</v>
      </c>
      <c r="N21">
        <f>G21*82/F21</f>
        <v>48.592592592592595</v>
      </c>
      <c r="O21">
        <f>H21*82/F21</f>
        <v>30.37037037037037</v>
      </c>
      <c r="P21">
        <f>I21*82/F21</f>
        <v>83.518518518518519</v>
      </c>
      <c r="Q21">
        <f>J21*82/F21</f>
        <v>127.55555555555556</v>
      </c>
      <c r="R21">
        <f>K21*82/F21</f>
        <v>41</v>
      </c>
      <c r="S21">
        <f>L21*82/F21</f>
        <v>14714.444444444445</v>
      </c>
      <c r="U21" s="10">
        <f>SUM(V21:X21)</f>
        <v>14.095426943101486</v>
      </c>
      <c r="V21">
        <f>N21/MAX(N:N)*OFF_D</f>
        <v>5.8271604938271615</v>
      </c>
      <c r="W21">
        <f>O21/MAX(O:O)*PUN_D</f>
        <v>0.40482342807924204</v>
      </c>
      <c r="X21">
        <f>SUM(Z21:AC21)</f>
        <v>7.8634430211950832</v>
      </c>
      <c r="Y21">
        <f>X21/DEF_D*10</f>
        <v>8.7371589124389821</v>
      </c>
      <c r="Z21">
        <f>(0.7*(HIT_D*DEF_D))+(P21/(MAX(P:P))*(0.3*(HIT_D*DEF_D)))</f>
        <v>1.4119736842105264</v>
      </c>
      <c r="AA21">
        <f>(0.7*(BkS_D*DEF_D))+(Q21/(MAX(Q:Q))*(0.3*(BkS_D*DEF_D)))</f>
        <v>2.1317441860465118</v>
      </c>
      <c r="AB21">
        <f>(0.7*(TkA_D*DEF_D))+(R21/(MAX(R:R))*(0.3*(TkA_D*DEF_D)))</f>
        <v>1.5393103448275862</v>
      </c>
      <c r="AC21">
        <f>(0.7*(SH_D*DEF_D))+(S21/(MAX(S:S))*(0.3*(SH_D*DEF_D)))</f>
        <v>2.7804148061104588</v>
      </c>
    </row>
    <row r="22" spans="1:29" x14ac:dyDescent="0.25">
      <c r="A22" s="9">
        <v>20</v>
      </c>
      <c r="B22" s="50" t="s">
        <v>144</v>
      </c>
      <c r="C22" s="51" t="s">
        <v>36</v>
      </c>
      <c r="D22" s="51" t="s">
        <v>324</v>
      </c>
      <c r="E22" s="51" t="s">
        <v>4</v>
      </c>
      <c r="F22" s="52">
        <v>49</v>
      </c>
      <c r="G22" s="52">
        <v>26</v>
      </c>
      <c r="H22" s="52">
        <v>20</v>
      </c>
      <c r="I22" s="52">
        <v>53</v>
      </c>
      <c r="J22" s="52">
        <v>129</v>
      </c>
      <c r="K22" s="52">
        <v>38</v>
      </c>
      <c r="L22" s="52">
        <v>9194</v>
      </c>
      <c r="M22" s="52">
        <v>1172</v>
      </c>
      <c r="N22">
        <f>G22*82/F22</f>
        <v>43.510204081632651</v>
      </c>
      <c r="O22">
        <f>H22*82/F22</f>
        <v>33.469387755102041</v>
      </c>
      <c r="P22">
        <f>I22*82/F22</f>
        <v>88.693877551020407</v>
      </c>
      <c r="Q22">
        <f>J22*82/F22</f>
        <v>215.87755102040816</v>
      </c>
      <c r="R22">
        <f>K22*82/F22</f>
        <v>63.591836734693878</v>
      </c>
      <c r="S22">
        <f>L22*82/F22</f>
        <v>15385.877551020409</v>
      </c>
      <c r="U22" s="10">
        <f>SUM(V22:X22)</f>
        <v>14.020847022177435</v>
      </c>
      <c r="V22">
        <f>N22/MAX(N:N)*OFF_D</f>
        <v>5.2176870748299322</v>
      </c>
      <c r="W22">
        <f>O22/MAX(O:O)*PUN_D</f>
        <v>0.44613194114855242</v>
      </c>
      <c r="X22">
        <f>SUM(Z22:AC22)</f>
        <v>8.3570280061989504</v>
      </c>
      <c r="Y22">
        <f>X22/DEF_D*10</f>
        <v>9.2855866735543895</v>
      </c>
      <c r="Z22">
        <f>(0.7*(HIT_D*DEF_D))+(P22/(MAX(P:P))*(0.3*(HIT_D*DEF_D)))</f>
        <v>1.4213909774436091</v>
      </c>
      <c r="AA22">
        <f>(0.7*(BkS_D*DEF_D))+(Q22/(MAX(Q:Q))*(0.3*(BkS_D*DEF_D)))</f>
        <v>2.4300000000000002</v>
      </c>
      <c r="AB22">
        <f>(0.7*(TkA_D*DEF_D))+(R22/(MAX(R:R))*(0.3*(TkA_D*DEF_D)))</f>
        <v>1.6932160450387053</v>
      </c>
      <c r="AC22">
        <f>(0.7*(SH_D*DEF_D))+(S22/(MAX(S:S))*(0.3*(SH_D*DEF_D)))</f>
        <v>2.8124209837166361</v>
      </c>
    </row>
    <row r="23" spans="1:29" x14ac:dyDescent="0.25">
      <c r="A23" s="9">
        <v>21</v>
      </c>
      <c r="B23" s="50" t="s">
        <v>211</v>
      </c>
      <c r="C23" s="51" t="s">
        <v>42</v>
      </c>
      <c r="D23" s="51" t="s">
        <v>324</v>
      </c>
      <c r="E23" s="51" t="s">
        <v>4</v>
      </c>
      <c r="F23" s="52">
        <v>50</v>
      </c>
      <c r="G23" s="52">
        <v>27</v>
      </c>
      <c r="H23" s="52">
        <v>35</v>
      </c>
      <c r="I23" s="52">
        <v>143</v>
      </c>
      <c r="J23" s="52">
        <v>77</v>
      </c>
      <c r="K23" s="52">
        <v>9</v>
      </c>
      <c r="L23" s="52">
        <v>8795</v>
      </c>
      <c r="M23" s="52">
        <v>1325</v>
      </c>
      <c r="N23">
        <f>G23*82/F23</f>
        <v>44.28</v>
      </c>
      <c r="O23">
        <f>H23*82/F23</f>
        <v>57.4</v>
      </c>
      <c r="P23">
        <f>I23*82/F23</f>
        <v>234.52</v>
      </c>
      <c r="Q23">
        <f>J23*82/F23</f>
        <v>126.28</v>
      </c>
      <c r="R23">
        <f>K23*82/F23</f>
        <v>14.76</v>
      </c>
      <c r="S23">
        <f>L23*82/F23</f>
        <v>14423.8</v>
      </c>
      <c r="U23" s="10">
        <f>SUM(V23:X23)</f>
        <v>14.01640708767453</v>
      </c>
      <c r="V23">
        <f>N23/MAX(N:N)*OFF_D</f>
        <v>5.3100000000000005</v>
      </c>
      <c r="W23">
        <f>O23/MAX(O:O)*PUN_D</f>
        <v>0.76511627906976742</v>
      </c>
      <c r="X23">
        <f>SUM(Z23:AC23)</f>
        <v>7.9412908086047622</v>
      </c>
      <c r="Y23">
        <f>X23/DEF_D*10</f>
        <v>8.8236564540052917</v>
      </c>
      <c r="Z23">
        <f>(0.7*(HIT_D*DEF_D))+(P23/(MAX(P:P))*(0.3*(HIT_D*DEF_D)))</f>
        <v>1.6867421052631579</v>
      </c>
      <c r="AA23">
        <f>(0.7*(BkS_D*DEF_D))+(Q23/(MAX(Q:Q))*(0.3*(BkS_D*DEF_D)))</f>
        <v>2.1274367441860464</v>
      </c>
      <c r="AB23">
        <f>(0.7*(TkA_D*DEF_D))+(R23/(MAX(R:R))*(0.3*(TkA_D*DEF_D)))</f>
        <v>1.360551724137931</v>
      </c>
      <c r="AC23">
        <f>(0.7*(SH_D*DEF_D))+(S23/(MAX(S:S))*(0.3*(SH_D*DEF_D)))</f>
        <v>2.7665602350176264</v>
      </c>
    </row>
    <row r="24" spans="1:29" x14ac:dyDescent="0.25">
      <c r="A24" s="9">
        <v>22</v>
      </c>
      <c r="B24" s="47" t="s">
        <v>341</v>
      </c>
      <c r="C24" s="48" t="s">
        <v>33</v>
      </c>
      <c r="D24" s="48" t="s">
        <v>324</v>
      </c>
      <c r="E24" s="48" t="s">
        <v>4</v>
      </c>
      <c r="F24" s="49">
        <v>49</v>
      </c>
      <c r="G24" s="49">
        <v>29</v>
      </c>
      <c r="H24" s="49">
        <v>6</v>
      </c>
      <c r="I24" s="49">
        <v>52</v>
      </c>
      <c r="J24" s="49">
        <v>110</v>
      </c>
      <c r="K24" s="49">
        <v>21</v>
      </c>
      <c r="L24" s="49">
        <v>8905</v>
      </c>
      <c r="M24" s="49">
        <v>1232</v>
      </c>
      <c r="N24">
        <f>G24*82/F24</f>
        <v>48.530612244897959</v>
      </c>
      <c r="O24">
        <f>H24*82/F24</f>
        <v>10.040816326530612</v>
      </c>
      <c r="P24">
        <f>I24*82/F24</f>
        <v>87.020408163265301</v>
      </c>
      <c r="Q24">
        <f>J24*82/F24</f>
        <v>184.08163265306123</v>
      </c>
      <c r="R24">
        <f>K24*82/F24</f>
        <v>35.142857142857146</v>
      </c>
      <c r="S24">
        <f>L24*82/F24</f>
        <v>14902.244897959185</v>
      </c>
      <c r="U24" s="10">
        <f>SUM(V24:X24)</f>
        <v>13.98331707537103</v>
      </c>
      <c r="V24">
        <f>N24/MAX(N:N)*OFF_D</f>
        <v>5.8197278911564627</v>
      </c>
      <c r="W24">
        <f>O24/MAX(O:O)*PUN_D</f>
        <v>0.13383958234456572</v>
      </c>
      <c r="X24">
        <f>SUM(Z24:AC24)</f>
        <v>8.0297496018700016</v>
      </c>
      <c r="Y24">
        <f>X24/DEF_D*10</f>
        <v>8.9219440020777796</v>
      </c>
      <c r="Z24">
        <f>(0.7*(HIT_D*DEF_D))+(P24/(MAX(P:P))*(0.3*(HIT_D*DEF_D)))</f>
        <v>1.4183458646616542</v>
      </c>
      <c r="AA24">
        <f>(0.7*(BkS_D*DEF_D))+(Q24/(MAX(Q:Q))*(0.3*(BkS_D*DEF_D)))</f>
        <v>2.3226279069767441</v>
      </c>
      <c r="AB24">
        <f>(0.7*(TkA_D*DEF_D))+(R24/(MAX(R:R))*(0.3*(TkA_D*DEF_D)))</f>
        <v>1.499408866995074</v>
      </c>
      <c r="AC24">
        <f>(0.7*(SH_D*DEF_D))+(S24/(MAX(S:S))*(0.3*(SH_D*DEF_D)))</f>
        <v>2.789366963236529</v>
      </c>
    </row>
    <row r="25" spans="1:29" x14ac:dyDescent="0.25">
      <c r="A25" s="9">
        <v>23</v>
      </c>
      <c r="B25" s="50" t="s">
        <v>108</v>
      </c>
      <c r="C25" s="51" t="s">
        <v>38</v>
      </c>
      <c r="D25" s="51" t="s">
        <v>324</v>
      </c>
      <c r="E25" s="51" t="s">
        <v>4</v>
      </c>
      <c r="F25" s="52">
        <v>59</v>
      </c>
      <c r="G25" s="52">
        <v>28</v>
      </c>
      <c r="H25" s="52">
        <v>47</v>
      </c>
      <c r="I25" s="52">
        <v>62</v>
      </c>
      <c r="J25" s="52">
        <v>121</v>
      </c>
      <c r="K25" s="52">
        <v>37</v>
      </c>
      <c r="L25" s="52">
        <v>11266</v>
      </c>
      <c r="M25" s="52">
        <v>1464</v>
      </c>
      <c r="N25">
        <f>G25*82/F25</f>
        <v>38.915254237288138</v>
      </c>
      <c r="O25">
        <f>H25*82/F25</f>
        <v>65.322033898305079</v>
      </c>
      <c r="P25">
        <f>I25*82/F25</f>
        <v>86.169491525423723</v>
      </c>
      <c r="Q25">
        <f>J25*82/F25</f>
        <v>168.16949152542372</v>
      </c>
      <c r="R25">
        <f>K25*82/F25</f>
        <v>51.423728813559322</v>
      </c>
      <c r="S25">
        <f>L25*82/F25</f>
        <v>15657.830508474577</v>
      </c>
      <c r="U25" s="10">
        <f>SUM(V25:X25)</f>
        <v>13.658777589205704</v>
      </c>
      <c r="V25">
        <f>N25/MAX(N:N)*OFF_D</f>
        <v>4.6666666666666679</v>
      </c>
      <c r="W25">
        <f>O25/MAX(O:O)*PUN_D</f>
        <v>0.87071344107213233</v>
      </c>
      <c r="X25">
        <f>SUM(Z25:AC25)</f>
        <v>8.1213974814669037</v>
      </c>
      <c r="Y25">
        <f>X25/DEF_D*10</f>
        <v>9.0237749794076709</v>
      </c>
      <c r="Z25">
        <f>(0.7*(HIT_D*DEF_D))+(P25/(MAX(P:P))*(0.3*(HIT_D*DEF_D)))</f>
        <v>1.4167975022301516</v>
      </c>
      <c r="AA25">
        <f>(0.7*(BkS_D*DEF_D))+(Q25/(MAX(Q:Q))*(0.3*(BkS_D*DEF_D)))</f>
        <v>2.2688939692550258</v>
      </c>
      <c r="AB25">
        <f>(0.7*(TkA_D*DEF_D))+(R25/(MAX(R:R))*(0.3*(TkA_D*DEF_D)))</f>
        <v>1.6103214494447693</v>
      </c>
      <c r="AC25">
        <f>(0.7*(SH_D*DEF_D))+(S25/(MAX(S:S))*(0.3*(SH_D*DEF_D)))</f>
        <v>2.8253845605369561</v>
      </c>
    </row>
    <row r="26" spans="1:29" x14ac:dyDescent="0.25">
      <c r="A26" s="9">
        <v>24</v>
      </c>
      <c r="B26" s="50" t="s">
        <v>169</v>
      </c>
      <c r="C26" s="51" t="s">
        <v>42</v>
      </c>
      <c r="D26" s="51" t="s">
        <v>324</v>
      </c>
      <c r="E26" s="51" t="s">
        <v>4</v>
      </c>
      <c r="F26" s="52">
        <v>55</v>
      </c>
      <c r="G26" s="52">
        <v>34</v>
      </c>
      <c r="H26" s="52">
        <v>12</v>
      </c>
      <c r="I26" s="52">
        <v>33</v>
      </c>
      <c r="J26" s="52">
        <v>60</v>
      </c>
      <c r="K26" s="52">
        <v>22</v>
      </c>
      <c r="L26" s="52">
        <v>4417</v>
      </c>
      <c r="M26" s="52">
        <v>1201</v>
      </c>
      <c r="N26">
        <f>G26*82/F26</f>
        <v>50.690909090909088</v>
      </c>
      <c r="O26">
        <f>H26*82/F26</f>
        <v>17.890909090909091</v>
      </c>
      <c r="P26">
        <f>I26*82/F26</f>
        <v>49.2</v>
      </c>
      <c r="Q26">
        <f>J26*82/F26</f>
        <v>89.454545454545453</v>
      </c>
      <c r="R26">
        <f>K26*82/F26</f>
        <v>32.799999999999997</v>
      </c>
      <c r="S26">
        <f>L26*82/F26</f>
        <v>6585.3454545454542</v>
      </c>
      <c r="U26" s="10">
        <f>SUM(V26:X26)</f>
        <v>13.546233841466666</v>
      </c>
      <c r="V26">
        <f>N26/MAX(N:N)*OFF_D</f>
        <v>6.0787878787878782</v>
      </c>
      <c r="W26">
        <f>O26/MAX(O:O)*PUN_D</f>
        <v>0.23847780126849893</v>
      </c>
      <c r="X26">
        <f>SUM(Z26:AC26)</f>
        <v>7.2289681614102896</v>
      </c>
      <c r="Y26">
        <f>X26/DEF_D*10</f>
        <v>8.0321868460114327</v>
      </c>
      <c r="Z26">
        <f>(0.7*(HIT_D*DEF_D))+(P26/(MAX(P:P))*(0.3*(HIT_D*DEF_D)))</f>
        <v>1.3495263157894737</v>
      </c>
      <c r="AA26">
        <f>(0.7*(BkS_D*DEF_D))+(Q26/(MAX(Q:Q))*(0.3*(BkS_D*DEF_D)))</f>
        <v>2.0030803382663849</v>
      </c>
      <c r="AB26">
        <f>(0.7*(TkA_D*DEF_D))+(R26/(MAX(R:R))*(0.3*(TkA_D*DEF_D)))</f>
        <v>1.4834482758620691</v>
      </c>
      <c r="AC26">
        <f>(0.7*(SH_D*DEF_D))+(S26/(MAX(S:S))*(0.3*(SH_D*DEF_D)))</f>
        <v>2.3929132314923622</v>
      </c>
    </row>
    <row r="27" spans="1:29" x14ac:dyDescent="0.25">
      <c r="A27" s="9">
        <v>25</v>
      </c>
      <c r="B27" s="50" t="s">
        <v>142</v>
      </c>
      <c r="C27" s="51" t="s">
        <v>33</v>
      </c>
      <c r="D27" s="51" t="s">
        <v>324</v>
      </c>
      <c r="E27" s="51" t="s">
        <v>4</v>
      </c>
      <c r="F27" s="52">
        <v>59</v>
      </c>
      <c r="G27" s="52">
        <v>34</v>
      </c>
      <c r="H27" s="52">
        <v>44</v>
      </c>
      <c r="I27" s="52">
        <v>64</v>
      </c>
      <c r="J27" s="52">
        <v>57</v>
      </c>
      <c r="K27" s="52">
        <v>20</v>
      </c>
      <c r="L27" s="52">
        <v>1657</v>
      </c>
      <c r="M27" s="52">
        <v>1262</v>
      </c>
      <c r="N27">
        <f>G27*82/F27</f>
        <v>47.254237288135592</v>
      </c>
      <c r="O27">
        <f>H27*82/F27</f>
        <v>61.152542372881356</v>
      </c>
      <c r="P27">
        <f>I27*82/F27</f>
        <v>88.949152542372886</v>
      </c>
      <c r="Q27">
        <f>J27*82/F27</f>
        <v>79.220338983050851</v>
      </c>
      <c r="R27">
        <f>K27*82/F27</f>
        <v>27.796610169491526</v>
      </c>
      <c r="S27">
        <f>L27*82/F27</f>
        <v>2302.9491525423728</v>
      </c>
      <c r="U27" s="10">
        <f>SUM(V27:X27)</f>
        <v>13.510319409298905</v>
      </c>
      <c r="V27">
        <f>N27/MAX(N:N)*OFF_D</f>
        <v>5.666666666666667</v>
      </c>
      <c r="W27">
        <f>O27/MAX(O:O)*PUN_D</f>
        <v>0.81513598738667714</v>
      </c>
      <c r="X27">
        <f>SUM(Z27:AC27)</f>
        <v>7.0285167552455619</v>
      </c>
      <c r="Y27">
        <f>X27/DEF_D*10</f>
        <v>7.8094630613839575</v>
      </c>
      <c r="Z27">
        <f>(0.7*(HIT_D*DEF_D))+(P27/(MAX(P:P))*(0.3*(HIT_D*DEF_D)))</f>
        <v>1.4218554861730599</v>
      </c>
      <c r="AA27">
        <f>(0.7*(BkS_D*DEF_D))+(Q27/(MAX(Q:Q))*(0.3*(BkS_D*DEF_D)))</f>
        <v>1.9685202995664171</v>
      </c>
      <c r="AB27">
        <f>(0.7*(TkA_D*DEF_D))+(R27/(MAX(R:R))*(0.3*(TkA_D*DEF_D)))</f>
        <v>1.4493629456458212</v>
      </c>
      <c r="AC27">
        <f>(0.7*(SH_D*DEF_D))+(S27/(MAX(S:S))*(0.3*(SH_D*DEF_D)))</f>
        <v>2.1887780238602641</v>
      </c>
    </row>
    <row r="28" spans="1:29" x14ac:dyDescent="0.25">
      <c r="A28" s="9">
        <v>26</v>
      </c>
      <c r="B28" s="47" t="s">
        <v>292</v>
      </c>
      <c r="C28" s="48" t="s">
        <v>38</v>
      </c>
      <c r="D28" s="48" t="s">
        <v>324</v>
      </c>
      <c r="E28" s="48" t="s">
        <v>4</v>
      </c>
      <c r="F28" s="49">
        <v>58</v>
      </c>
      <c r="G28" s="49">
        <v>31</v>
      </c>
      <c r="H28" s="49">
        <v>37</v>
      </c>
      <c r="I28" s="49">
        <v>92</v>
      </c>
      <c r="J28" s="49">
        <v>76</v>
      </c>
      <c r="K28" s="49">
        <v>16</v>
      </c>
      <c r="L28" s="49">
        <v>6040</v>
      </c>
      <c r="M28" s="49">
        <v>1328</v>
      </c>
      <c r="N28">
        <f>G28*82/F28</f>
        <v>43.827586206896555</v>
      </c>
      <c r="O28">
        <f>H28*82/F28</f>
        <v>52.310344827586206</v>
      </c>
      <c r="P28">
        <f>I28*82/F28</f>
        <v>130.06896551724137</v>
      </c>
      <c r="Q28">
        <f>J28*82/F28</f>
        <v>107.44827586206897</v>
      </c>
      <c r="R28">
        <f>K28*82/F28</f>
        <v>22.620689655172413</v>
      </c>
      <c r="S28">
        <f>L28*82/F28</f>
        <v>8539.310344827587</v>
      </c>
      <c r="U28" s="10">
        <f>SUM(V28:X28)</f>
        <v>13.413700947912158</v>
      </c>
      <c r="V28">
        <f>N28/MAX(N:N)*OFF_D</f>
        <v>5.2557471264367823</v>
      </c>
      <c r="W28">
        <f>O28/MAX(O:O)*PUN_D</f>
        <v>0.69727345629510828</v>
      </c>
      <c r="X28">
        <f>SUM(Z28:AC28)</f>
        <v>7.4606803651802664</v>
      </c>
      <c r="Y28">
        <f>X28/DEF_D*10</f>
        <v>8.2896448502002968</v>
      </c>
      <c r="Z28">
        <f>(0.7*(HIT_D*DEF_D))+(P28/(MAX(P:P))*(0.3*(HIT_D*DEF_D)))</f>
        <v>1.4966787658802179</v>
      </c>
      <c r="AA28">
        <f>(0.7*(BkS_D*DEF_D))+(Q28/(MAX(Q:Q))*(0.3*(BkS_D*DEF_D)))</f>
        <v>2.0638436246992784</v>
      </c>
      <c r="AB28">
        <f>(0.7*(TkA_D*DEF_D))+(R28/(MAX(R:R))*(0.3*(TkA_D*DEF_D)))</f>
        <v>1.4141022592152199</v>
      </c>
      <c r="AC28">
        <f>(0.7*(SH_D*DEF_D))+(S28/(MAX(S:S))*(0.3*(SH_D*DEF_D)))</f>
        <v>2.4860557153855507</v>
      </c>
    </row>
    <row r="29" spans="1:29" x14ac:dyDescent="0.25">
      <c r="A29" s="9">
        <v>27</v>
      </c>
      <c r="B29" s="50" t="s">
        <v>101</v>
      </c>
      <c r="C29" s="51" t="s">
        <v>38</v>
      </c>
      <c r="D29" s="51" t="s">
        <v>324</v>
      </c>
      <c r="E29" s="51" t="s">
        <v>4</v>
      </c>
      <c r="F29" s="52">
        <v>56</v>
      </c>
      <c r="G29" s="52">
        <v>22</v>
      </c>
      <c r="H29" s="52">
        <v>56</v>
      </c>
      <c r="I29" s="52">
        <v>103</v>
      </c>
      <c r="J29" s="52">
        <v>117</v>
      </c>
      <c r="K29" s="52">
        <v>40</v>
      </c>
      <c r="L29" s="52">
        <v>12765</v>
      </c>
      <c r="M29" s="52">
        <v>1440</v>
      </c>
      <c r="N29">
        <f>G29*82/F29</f>
        <v>32.214285714285715</v>
      </c>
      <c r="O29">
        <f>H29*82/F29</f>
        <v>82</v>
      </c>
      <c r="P29">
        <f>I29*82/F29</f>
        <v>150.82142857142858</v>
      </c>
      <c r="Q29">
        <f>J29*82/F29</f>
        <v>171.32142857142858</v>
      </c>
      <c r="R29">
        <f>K29*82/F29</f>
        <v>58.571428571428569</v>
      </c>
      <c r="S29">
        <f>L29*82/F29</f>
        <v>18691.607142857141</v>
      </c>
      <c r="U29" s="10">
        <f>SUM(V29:X29)</f>
        <v>13.399111852405674</v>
      </c>
      <c r="V29">
        <f>N29/MAX(N:N)*OFF_D</f>
        <v>3.8630952380952386</v>
      </c>
      <c r="W29">
        <f>O29/MAX(O:O)*PUN_D</f>
        <v>1.0930232558139534</v>
      </c>
      <c r="X29">
        <f>SUM(Z29:AC29)</f>
        <v>8.4429933584964818</v>
      </c>
      <c r="Y29">
        <f>X29/DEF_D*10</f>
        <v>9.3811037316627583</v>
      </c>
      <c r="Z29">
        <f>(0.7*(HIT_D*DEF_D))+(P29/(MAX(P:P))*(0.3*(HIT_D*DEF_D)))</f>
        <v>1.5344407894736842</v>
      </c>
      <c r="AA29">
        <f>(0.7*(BkS_D*DEF_D))+(Q29/(MAX(Q:Q))*(0.3*(BkS_D*DEF_D)))</f>
        <v>2.2795377906976744</v>
      </c>
      <c r="AB29">
        <f>(0.7*(TkA_D*DEF_D))+(R29/(MAX(R:R))*(0.3*(TkA_D*DEF_D)))</f>
        <v>1.6590147783251232</v>
      </c>
      <c r="AC29">
        <f>(0.7*(SH_D*DEF_D))+(S29/(MAX(S:S))*(0.3*(SH_D*DEF_D)))</f>
        <v>2.97</v>
      </c>
    </row>
    <row r="30" spans="1:29" x14ac:dyDescent="0.25">
      <c r="A30" s="9">
        <v>28</v>
      </c>
      <c r="B30" s="50" t="s">
        <v>260</v>
      </c>
      <c r="C30" s="51" t="s">
        <v>36</v>
      </c>
      <c r="D30" s="51" t="s">
        <v>324</v>
      </c>
      <c r="E30" s="51" t="s">
        <v>4</v>
      </c>
      <c r="F30" s="52">
        <v>58</v>
      </c>
      <c r="G30" s="52">
        <v>32</v>
      </c>
      <c r="H30" s="52">
        <v>39</v>
      </c>
      <c r="I30" s="52">
        <v>111</v>
      </c>
      <c r="J30" s="52">
        <v>41</v>
      </c>
      <c r="K30" s="52">
        <v>26</v>
      </c>
      <c r="L30" s="52">
        <v>2812</v>
      </c>
      <c r="M30" s="52">
        <v>1096</v>
      </c>
      <c r="N30">
        <f>G30*82/F30</f>
        <v>45.241379310344826</v>
      </c>
      <c r="O30">
        <f>H30*82/F30</f>
        <v>55.137931034482762</v>
      </c>
      <c r="P30">
        <f>I30*82/F30</f>
        <v>156.93103448275863</v>
      </c>
      <c r="Q30">
        <f>J30*82/F30</f>
        <v>57.96551724137931</v>
      </c>
      <c r="R30">
        <f>K30*82/F30</f>
        <v>36.758620689655174</v>
      </c>
      <c r="S30">
        <f>L30*82/F30</f>
        <v>3975.5862068965516</v>
      </c>
      <c r="U30" s="10">
        <f>SUM(V30:X30)</f>
        <v>13.381480149150091</v>
      </c>
      <c r="V30">
        <f>N30/MAX(N:N)*OFF_D</f>
        <v>5.4252873563218396</v>
      </c>
      <c r="W30">
        <f>O30/MAX(O:O)*PUN_D</f>
        <v>0.73496391339214118</v>
      </c>
      <c r="X30">
        <f>SUM(Z30:AC30)</f>
        <v>7.2212288794361106</v>
      </c>
      <c r="Y30">
        <f>X30/DEF_D*10</f>
        <v>8.0235876438179012</v>
      </c>
      <c r="Z30">
        <f>(0.7*(HIT_D*DEF_D))+(P30/(MAX(P:P))*(0.3*(HIT_D*DEF_D)))</f>
        <v>1.5455580762250454</v>
      </c>
      <c r="AA30">
        <f>(0.7*(BkS_D*DEF_D))+(Q30/(MAX(Q:Q))*(0.3*(BkS_D*DEF_D)))</f>
        <v>1.8967445870088211</v>
      </c>
      <c r="AB30">
        <f>(0.7*(TkA_D*DEF_D))+(R30/(MAX(R:R))*(0.3*(TkA_D*DEF_D)))</f>
        <v>1.5104161712247324</v>
      </c>
      <c r="AC30">
        <f>(0.7*(SH_D*DEF_D))+(S30/(MAX(S:S))*(0.3*(SH_D*DEF_D)))</f>
        <v>2.2685100449775115</v>
      </c>
    </row>
    <row r="31" spans="1:29" x14ac:dyDescent="0.25">
      <c r="A31" s="9">
        <v>29</v>
      </c>
      <c r="B31" s="47" t="s">
        <v>92</v>
      </c>
      <c r="C31" s="48" t="s">
        <v>36</v>
      </c>
      <c r="D31" s="48" t="s">
        <v>324</v>
      </c>
      <c r="E31" s="48" t="s">
        <v>4</v>
      </c>
      <c r="F31" s="49">
        <v>60</v>
      </c>
      <c r="G31" s="49">
        <v>36</v>
      </c>
      <c r="H31" s="49">
        <v>16</v>
      </c>
      <c r="I31" s="49">
        <v>75</v>
      </c>
      <c r="J31" s="49">
        <v>87</v>
      </c>
      <c r="K31" s="49">
        <v>13</v>
      </c>
      <c r="L31" s="49">
        <v>2710</v>
      </c>
      <c r="M31" s="49">
        <v>1371</v>
      </c>
      <c r="N31">
        <f>G31*82/F31</f>
        <v>49.2</v>
      </c>
      <c r="O31">
        <f>H31*82/F31</f>
        <v>21.866666666666667</v>
      </c>
      <c r="P31">
        <f>I31*82/F31</f>
        <v>102.5</v>
      </c>
      <c r="Q31">
        <f>J31*82/F31</f>
        <v>118.9</v>
      </c>
      <c r="R31">
        <f>K31*82/F31</f>
        <v>17.766666666666666</v>
      </c>
      <c r="S31">
        <f>L31*82/F31</f>
        <v>3703.6666666666665</v>
      </c>
      <c r="U31" s="10">
        <f>SUM(V31:X31)</f>
        <v>13.377083686254066</v>
      </c>
      <c r="V31">
        <f>N31/MAX(N:N)*OFF_D</f>
        <v>5.9000000000000012</v>
      </c>
      <c r="W31">
        <f>O31/MAX(O:O)*PUN_D</f>
        <v>0.29147286821705426</v>
      </c>
      <c r="X31">
        <f>SUM(Z31:AC31)</f>
        <v>7.1856108180370102</v>
      </c>
      <c r="Y31">
        <f>X31/DEF_D*10</f>
        <v>7.9840120200411224</v>
      </c>
      <c r="Z31">
        <f>(0.7*(HIT_D*DEF_D))+(P31/(MAX(P:P))*(0.3*(HIT_D*DEF_D)))</f>
        <v>1.4465131578947368</v>
      </c>
      <c r="AA31">
        <f>(0.7*(BkS_D*DEF_D))+(Q31/(MAX(Q:Q))*(0.3*(BkS_D*DEF_D)))</f>
        <v>2.1025151162790698</v>
      </c>
      <c r="AB31">
        <f>(0.7*(TkA_D*DEF_D))+(R31/(MAX(R:R))*(0.3*(TkA_D*DEF_D)))</f>
        <v>1.3810344827586207</v>
      </c>
      <c r="AC31">
        <f>(0.7*(SH_D*DEF_D))+(S31/(MAX(S:S))*(0.3*(SH_D*DEF_D)))</f>
        <v>2.2555480611045828</v>
      </c>
    </row>
    <row r="32" spans="1:29" x14ac:dyDescent="0.25">
      <c r="A32" s="9">
        <v>30</v>
      </c>
      <c r="B32" s="47" t="s">
        <v>129</v>
      </c>
      <c r="C32" s="48" t="s">
        <v>38</v>
      </c>
      <c r="D32" s="48" t="s">
        <v>324</v>
      </c>
      <c r="E32" s="48" t="s">
        <v>4</v>
      </c>
      <c r="F32" s="49">
        <v>61</v>
      </c>
      <c r="G32" s="49">
        <v>36</v>
      </c>
      <c r="H32" s="49">
        <v>28</v>
      </c>
      <c r="I32" s="49">
        <v>31</v>
      </c>
      <c r="J32" s="49">
        <v>79</v>
      </c>
      <c r="K32" s="49">
        <v>23</v>
      </c>
      <c r="L32" s="49">
        <v>1728</v>
      </c>
      <c r="M32" s="49">
        <v>1378</v>
      </c>
      <c r="N32">
        <f>G32*82/F32</f>
        <v>48.393442622950822</v>
      </c>
      <c r="O32">
        <f>H32*82/F32</f>
        <v>37.639344262295083</v>
      </c>
      <c r="P32">
        <f>I32*82/F32</f>
        <v>41.672131147540981</v>
      </c>
      <c r="Q32">
        <f>J32*82/F32</f>
        <v>106.19672131147541</v>
      </c>
      <c r="R32">
        <f>K32*82/F32</f>
        <v>30.918032786885245</v>
      </c>
      <c r="S32">
        <f>L32*82/F32</f>
        <v>2322.8852459016393</v>
      </c>
      <c r="U32" s="10">
        <f>SUM(V32:X32)</f>
        <v>13.360795633534845</v>
      </c>
      <c r="V32">
        <f>N32/MAX(N:N)*OFF_D</f>
        <v>5.8032786885245908</v>
      </c>
      <c r="W32">
        <f>O32/MAX(O:O)*PUN_D</f>
        <v>0.50171559283263445</v>
      </c>
      <c r="X32">
        <f>SUM(Z32:AC32)</f>
        <v>7.0558013521776193</v>
      </c>
      <c r="Y32">
        <f>X32/DEF_D*10</f>
        <v>7.8397792801973543</v>
      </c>
      <c r="Z32">
        <f>(0.7*(HIT_D*DEF_D))+(P32/(MAX(P:P))*(0.3*(HIT_D*DEF_D)))</f>
        <v>1.3358283002588438</v>
      </c>
      <c r="AA32">
        <f>(0.7*(BkS_D*DEF_D))+(Q32/(MAX(Q:Q))*(0.3*(BkS_D*DEF_D)))</f>
        <v>2.0596172321768966</v>
      </c>
      <c r="AB32">
        <f>(0.7*(TkA_D*DEF_D))+(R32/(MAX(R:R))*(0.3*(TkA_D*DEF_D)))</f>
        <v>1.4706274731486715</v>
      </c>
      <c r="AC32">
        <f>(0.7*(SH_D*DEF_D))+(S32/(MAX(S:S))*(0.3*(SH_D*DEF_D)))</f>
        <v>2.1897283465932076</v>
      </c>
    </row>
    <row r="33" spans="1:29" x14ac:dyDescent="0.25">
      <c r="A33" s="9">
        <v>31</v>
      </c>
      <c r="B33" s="50" t="s">
        <v>102</v>
      </c>
      <c r="C33" s="51" t="s">
        <v>31</v>
      </c>
      <c r="D33" s="51" t="s">
        <v>324</v>
      </c>
      <c r="E33" s="51" t="s">
        <v>4</v>
      </c>
      <c r="F33" s="52">
        <v>48</v>
      </c>
      <c r="G33" s="52">
        <v>25</v>
      </c>
      <c r="H33" s="52">
        <v>26</v>
      </c>
      <c r="I33" s="52">
        <v>11</v>
      </c>
      <c r="J33" s="52">
        <v>74</v>
      </c>
      <c r="K33" s="52">
        <v>16</v>
      </c>
      <c r="L33" s="52">
        <v>7091</v>
      </c>
      <c r="M33" s="52">
        <v>1174</v>
      </c>
      <c r="N33">
        <f>G33*82/F33</f>
        <v>42.708333333333336</v>
      </c>
      <c r="O33">
        <f>H33*82/F33</f>
        <v>44.416666666666664</v>
      </c>
      <c r="P33">
        <f>I33*82/F33</f>
        <v>18.791666666666668</v>
      </c>
      <c r="Q33">
        <f>J33*82/F33</f>
        <v>126.41666666666667</v>
      </c>
      <c r="R33">
        <f>K33*82/F33</f>
        <v>27.333333333333332</v>
      </c>
      <c r="S33">
        <f>L33*82/F33</f>
        <v>12113.791666666666</v>
      </c>
      <c r="U33" s="10">
        <f>SUM(V33:X33)</f>
        <v>13.238326983585036</v>
      </c>
      <c r="V33">
        <f>N33/MAX(N:N)*OFF_D</f>
        <v>5.1215277777777786</v>
      </c>
      <c r="W33">
        <f>O33/MAX(O:O)*PUN_D</f>
        <v>0.59205426356589141</v>
      </c>
      <c r="X33">
        <f>SUM(Z33:AC33)</f>
        <v>7.5247449422413659</v>
      </c>
      <c r="Y33">
        <f>X33/DEF_D*10</f>
        <v>8.3608277136015179</v>
      </c>
      <c r="Z33">
        <f>(0.7*(HIT_D*DEF_D))+(P33/(MAX(P:P))*(0.3*(HIT_D*DEF_D)))</f>
        <v>1.2941940789473685</v>
      </c>
      <c r="AA33">
        <f>(0.7*(BkS_D*DEF_D))+(Q33/(MAX(Q:Q))*(0.3*(BkS_D*DEF_D)))</f>
        <v>2.1278982558139536</v>
      </c>
      <c r="AB33">
        <f>(0.7*(TkA_D*DEF_D))+(R33/(MAX(R:R))*(0.3*(TkA_D*DEF_D)))</f>
        <v>1.4462068965517241</v>
      </c>
      <c r="AC33">
        <f>(0.7*(SH_D*DEF_D))+(S33/(MAX(S:S))*(0.3*(SH_D*DEF_D)))</f>
        <v>2.6564457109283199</v>
      </c>
    </row>
    <row r="34" spans="1:29" x14ac:dyDescent="0.25">
      <c r="A34" s="9">
        <v>32</v>
      </c>
      <c r="B34" s="47" t="s">
        <v>346</v>
      </c>
      <c r="C34" s="48" t="s">
        <v>42</v>
      </c>
      <c r="D34" s="48" t="s">
        <v>324</v>
      </c>
      <c r="E34" s="48" t="s">
        <v>4</v>
      </c>
      <c r="F34" s="49">
        <v>52</v>
      </c>
      <c r="G34" s="49">
        <v>26</v>
      </c>
      <c r="H34" s="49">
        <v>45</v>
      </c>
      <c r="I34" s="49">
        <v>107</v>
      </c>
      <c r="J34" s="49">
        <v>62</v>
      </c>
      <c r="K34" s="49">
        <v>19</v>
      </c>
      <c r="L34" s="49">
        <v>2376</v>
      </c>
      <c r="M34" s="49">
        <v>1167</v>
      </c>
      <c r="N34">
        <f>G34*82/F34</f>
        <v>41</v>
      </c>
      <c r="O34">
        <f>H34*82/F34</f>
        <v>70.961538461538467</v>
      </c>
      <c r="P34">
        <f>I34*82/F34</f>
        <v>168.73076923076923</v>
      </c>
      <c r="Q34">
        <f>J34*82/F34</f>
        <v>97.769230769230774</v>
      </c>
      <c r="R34">
        <f>K34*82/F34</f>
        <v>29.96153846153846</v>
      </c>
      <c r="S34">
        <f>L34*82/F34</f>
        <v>3746.7692307692309</v>
      </c>
      <c r="U34" s="10">
        <f>SUM(V34:X34)</f>
        <v>13.182453946657253</v>
      </c>
      <c r="V34">
        <f>N34/MAX(N:N)*OFF_D</f>
        <v>4.9166666666666661</v>
      </c>
      <c r="W34">
        <f>O34/MAX(O:O)*PUN_D</f>
        <v>0.94588550983899833</v>
      </c>
      <c r="X34">
        <f>SUM(Z34:AC34)</f>
        <v>7.3199017701515885</v>
      </c>
      <c r="Y34">
        <f>X34/DEF_D*10</f>
        <v>8.1332241890573211</v>
      </c>
      <c r="Z34">
        <f>(0.7*(HIT_D*DEF_D))+(P34/(MAX(P:P))*(0.3*(HIT_D*DEF_D)))</f>
        <v>1.5670293522267207</v>
      </c>
      <c r="AA34">
        <f>(0.7*(BkS_D*DEF_D))+(Q34/(MAX(Q:Q))*(0.3*(BkS_D*DEF_D)))</f>
        <v>2.0311583184257604</v>
      </c>
      <c r="AB34">
        <f>(0.7*(TkA_D*DEF_D))+(R34/(MAX(R:R))*(0.3*(TkA_D*DEF_D)))</f>
        <v>1.4641114058355438</v>
      </c>
      <c r="AC34">
        <f>(0.7*(SH_D*DEF_D))+(S34/(MAX(S:S))*(0.3*(SH_D*DEF_D)))</f>
        <v>2.2576026936635634</v>
      </c>
    </row>
    <row r="35" spans="1:29" x14ac:dyDescent="0.25">
      <c r="A35" s="9">
        <v>33</v>
      </c>
      <c r="B35" s="47" t="s">
        <v>132</v>
      </c>
      <c r="C35" s="48" t="s">
        <v>33</v>
      </c>
      <c r="D35" s="48" t="s">
        <v>324</v>
      </c>
      <c r="E35" s="48" t="s">
        <v>4</v>
      </c>
      <c r="F35" s="49">
        <v>56</v>
      </c>
      <c r="G35" s="49">
        <v>26</v>
      </c>
      <c r="H35" s="49">
        <v>38</v>
      </c>
      <c r="I35" s="49">
        <v>51</v>
      </c>
      <c r="J35" s="49">
        <v>80</v>
      </c>
      <c r="K35" s="49">
        <v>30</v>
      </c>
      <c r="L35" s="49">
        <v>10069</v>
      </c>
      <c r="M35" s="49">
        <v>1346</v>
      </c>
      <c r="N35">
        <f>G35*82/F35</f>
        <v>38.071428571428569</v>
      </c>
      <c r="O35">
        <f>H35*82/F35</f>
        <v>55.642857142857146</v>
      </c>
      <c r="P35">
        <f>I35*82/F35</f>
        <v>74.678571428571431</v>
      </c>
      <c r="Q35">
        <f>J35*82/F35</f>
        <v>117.14285714285714</v>
      </c>
      <c r="R35">
        <f>K35*82/F35</f>
        <v>43.928571428571431</v>
      </c>
      <c r="S35">
        <f>L35*82/F35</f>
        <v>14743.892857142857</v>
      </c>
      <c r="U35" s="10">
        <f>SUM(V35:X35)</f>
        <v>13.140719746015556</v>
      </c>
      <c r="V35">
        <f>N35/MAX(N:N)*OFF_D</f>
        <v>4.5654761904761907</v>
      </c>
      <c r="W35">
        <f>O35/MAX(O:O)*PUN_D</f>
        <v>0.74169435215946844</v>
      </c>
      <c r="X35">
        <f>SUM(Z35:AC35)</f>
        <v>7.8335492033798966</v>
      </c>
      <c r="Y35">
        <f>X35/DEF_D*10</f>
        <v>8.7039435593109964</v>
      </c>
      <c r="Z35">
        <f>(0.7*(HIT_D*DEF_D))+(P35/(MAX(P:P))*(0.3*(HIT_D*DEF_D)))</f>
        <v>1.3958881578947369</v>
      </c>
      <c r="AA35">
        <f>(0.7*(BkS_D*DEF_D))+(Q35/(MAX(Q:Q))*(0.3*(BkS_D*DEF_D)))</f>
        <v>2.0965813953488373</v>
      </c>
      <c r="AB35">
        <f>(0.7*(TkA_D*DEF_D))+(R35/(MAX(R:R))*(0.3*(TkA_D*DEF_D)))</f>
        <v>1.5592610837438423</v>
      </c>
      <c r="AC35">
        <f>(0.7*(SH_D*DEF_D))+(S35/(MAX(S:S))*(0.3*(SH_D*DEF_D)))</f>
        <v>2.7818185663924799</v>
      </c>
    </row>
    <row r="36" spans="1:29" x14ac:dyDescent="0.25">
      <c r="A36" s="9">
        <v>34</v>
      </c>
      <c r="B36" s="47" t="s">
        <v>96</v>
      </c>
      <c r="C36" s="48" t="s">
        <v>42</v>
      </c>
      <c r="D36" s="48" t="s">
        <v>324</v>
      </c>
      <c r="E36" s="48" t="s">
        <v>4</v>
      </c>
      <c r="F36" s="49">
        <v>46</v>
      </c>
      <c r="G36" s="49">
        <v>23</v>
      </c>
      <c r="H36" s="49">
        <v>44</v>
      </c>
      <c r="I36" s="49">
        <v>44</v>
      </c>
      <c r="J36" s="49">
        <v>65</v>
      </c>
      <c r="K36" s="49">
        <v>24</v>
      </c>
      <c r="L36" s="49">
        <v>207</v>
      </c>
      <c r="M36" s="49">
        <v>933</v>
      </c>
      <c r="N36">
        <f>G36*82/F36</f>
        <v>41</v>
      </c>
      <c r="O36">
        <f>H36*82/F36</f>
        <v>78.434782608695656</v>
      </c>
      <c r="P36">
        <f>I36*82/F36</f>
        <v>78.434782608695656</v>
      </c>
      <c r="Q36">
        <f>J36*82/F36</f>
        <v>115.8695652173913</v>
      </c>
      <c r="R36">
        <f>K36*82/F36</f>
        <v>42.782608695652172</v>
      </c>
      <c r="S36">
        <f>L36*82/F36</f>
        <v>369</v>
      </c>
      <c r="U36" s="10">
        <f>SUM(V36:X36)</f>
        <v>13.105215814017303</v>
      </c>
      <c r="V36">
        <f>N36/MAX(N:N)*OFF_D</f>
        <v>4.9166666666666661</v>
      </c>
      <c r="W36">
        <f>O36/MAX(O:O)*PUN_D</f>
        <v>1.045500505561173</v>
      </c>
      <c r="X36">
        <f>SUM(Z36:AC36)</f>
        <v>7.1430486417894627</v>
      </c>
      <c r="Y36">
        <f>X36/DEF_D*10</f>
        <v>7.9367207130994029</v>
      </c>
      <c r="Z36">
        <f>(0.7*(HIT_D*DEF_D))+(P36/(MAX(P:P))*(0.3*(HIT_D*DEF_D)))</f>
        <v>1.4027231121281465</v>
      </c>
      <c r="AA36">
        <f>(0.7*(BkS_D*DEF_D))+(Q36/(MAX(Q:Q))*(0.3*(BkS_D*DEF_D)))</f>
        <v>2.0922815975733062</v>
      </c>
      <c r="AB36">
        <f>(0.7*(TkA_D*DEF_D))+(R36/(MAX(R:R))*(0.3*(TkA_D*DEF_D)))</f>
        <v>1.5514542728635683</v>
      </c>
      <c r="AC36">
        <f>(0.7*(SH_D*DEF_D))+(S36/(MAX(S:S))*(0.3*(SH_D*DEF_D)))</f>
        <v>2.096589659224442</v>
      </c>
    </row>
    <row r="37" spans="1:29" x14ac:dyDescent="0.25">
      <c r="A37" s="9">
        <v>35</v>
      </c>
      <c r="B37" s="50" t="s">
        <v>222</v>
      </c>
      <c r="C37" s="51" t="s">
        <v>36</v>
      </c>
      <c r="D37" s="51" t="s">
        <v>324</v>
      </c>
      <c r="E37" s="51" t="s">
        <v>4</v>
      </c>
      <c r="F37" s="52">
        <v>56</v>
      </c>
      <c r="G37" s="52">
        <v>24</v>
      </c>
      <c r="H37" s="52">
        <v>60</v>
      </c>
      <c r="I37" s="52">
        <v>45</v>
      </c>
      <c r="J37" s="52">
        <v>81</v>
      </c>
      <c r="K37" s="52">
        <v>32</v>
      </c>
      <c r="L37" s="52">
        <v>8162</v>
      </c>
      <c r="M37" s="52">
        <v>1327</v>
      </c>
      <c r="N37">
        <f>G37*82/F37</f>
        <v>35.142857142857146</v>
      </c>
      <c r="O37">
        <f>H37*82/F37</f>
        <v>87.857142857142861</v>
      </c>
      <c r="P37">
        <f>I37*82/F37</f>
        <v>65.892857142857139</v>
      </c>
      <c r="Q37">
        <f>J37*82/F37</f>
        <v>118.60714285714286</v>
      </c>
      <c r="R37">
        <f>K37*82/F37</f>
        <v>46.857142857142854</v>
      </c>
      <c r="S37">
        <f>L37*82/F37</f>
        <v>11951.5</v>
      </c>
      <c r="U37" s="10">
        <f>SUM(V37:X37)</f>
        <v>13.094730879254801</v>
      </c>
      <c r="V37">
        <f>N37/MAX(N:N)*OFF_D</f>
        <v>4.2142857142857144</v>
      </c>
      <c r="W37">
        <f>O37/MAX(O:O)*PUN_D</f>
        <v>1.1710963455149501</v>
      </c>
      <c r="X37">
        <f>SUM(Z37:AC37)</f>
        <v>7.7093488194541369</v>
      </c>
      <c r="Y37">
        <f>X37/DEF_D*10</f>
        <v>8.5659431327268187</v>
      </c>
      <c r="Z37">
        <f>(0.7*(HIT_D*DEF_D))+(P37/(MAX(P:P))*(0.3*(HIT_D*DEF_D)))</f>
        <v>1.3799013157894737</v>
      </c>
      <c r="AA37">
        <f>(0.7*(BkS_D*DEF_D))+(Q37/(MAX(Q:Q))*(0.3*(BkS_D*DEF_D)))</f>
        <v>2.1015261627906976</v>
      </c>
      <c r="AB37">
        <f>(0.7*(TkA_D*DEF_D))+(R37/(MAX(R:R))*(0.3*(TkA_D*DEF_D)))</f>
        <v>1.5792118226600986</v>
      </c>
      <c r="AC37">
        <f>(0.7*(SH_D*DEF_D))+(S37/(MAX(S:S))*(0.3*(SH_D*DEF_D)))</f>
        <v>2.6487095182138662</v>
      </c>
    </row>
    <row r="38" spans="1:29" x14ac:dyDescent="0.25">
      <c r="A38" s="9">
        <v>36</v>
      </c>
      <c r="B38" s="50" t="s">
        <v>273</v>
      </c>
      <c r="C38" s="51" t="s">
        <v>36</v>
      </c>
      <c r="D38" s="51" t="s">
        <v>324</v>
      </c>
      <c r="E38" s="51" t="s">
        <v>4</v>
      </c>
      <c r="F38" s="52">
        <v>59</v>
      </c>
      <c r="G38" s="52">
        <v>28</v>
      </c>
      <c r="H38" s="52">
        <v>12</v>
      </c>
      <c r="I38" s="52">
        <v>115</v>
      </c>
      <c r="J38" s="52">
        <v>128</v>
      </c>
      <c r="K38" s="52">
        <v>20</v>
      </c>
      <c r="L38" s="52">
        <v>9781</v>
      </c>
      <c r="M38" s="52">
        <v>1443</v>
      </c>
      <c r="N38">
        <f>G38*82/F38</f>
        <v>38.915254237288138</v>
      </c>
      <c r="O38">
        <f>H38*82/F38</f>
        <v>16.677966101694917</v>
      </c>
      <c r="P38">
        <f>I38*82/F38</f>
        <v>159.83050847457628</v>
      </c>
      <c r="Q38">
        <f>J38*82/F38</f>
        <v>177.89830508474577</v>
      </c>
      <c r="R38">
        <f>K38*82/F38</f>
        <v>27.796610169491526</v>
      </c>
      <c r="S38">
        <f>L38*82/F38</f>
        <v>13593.93220338983</v>
      </c>
      <c r="U38" s="10">
        <f>SUM(V38:X38)</f>
        <v>12.91792256395577</v>
      </c>
      <c r="V38">
        <f>N38/MAX(N:N)*OFF_D</f>
        <v>4.6666666666666679</v>
      </c>
      <c r="W38">
        <f>O38/MAX(O:O)*PUN_D</f>
        <v>0.22230981474182107</v>
      </c>
      <c r="X38">
        <f>SUM(Z38:AC38)</f>
        <v>8.0289460825472823</v>
      </c>
      <c r="Y38">
        <f>X38/DEF_D*10</f>
        <v>8.9210512028303128</v>
      </c>
      <c r="Z38">
        <f>(0.7*(HIT_D*DEF_D))+(P38/(MAX(P:P))*(0.3*(HIT_D*DEF_D)))</f>
        <v>1.5508340767172168</v>
      </c>
      <c r="AA38">
        <f>(0.7*(BkS_D*DEF_D))+(Q38/(MAX(Q:Q))*(0.3*(BkS_D*DEF_D)))</f>
        <v>2.3017473393772172</v>
      </c>
      <c r="AB38">
        <f>(0.7*(TkA_D*DEF_D))+(R38/(MAX(R:R))*(0.3*(TkA_D*DEF_D)))</f>
        <v>1.4493629456458212</v>
      </c>
      <c r="AC38">
        <f>(0.7*(SH_D*DEF_D))+(S38/(MAX(S:S))*(0.3*(SH_D*DEF_D)))</f>
        <v>2.727001720807027</v>
      </c>
    </row>
    <row r="39" spans="1:29" x14ac:dyDescent="0.25">
      <c r="A39" s="9">
        <v>37</v>
      </c>
      <c r="B39" s="50" t="s">
        <v>109</v>
      </c>
      <c r="C39" s="51" t="s">
        <v>42</v>
      </c>
      <c r="D39" s="51" t="s">
        <v>324</v>
      </c>
      <c r="E39" s="51" t="s">
        <v>4</v>
      </c>
      <c r="F39" s="52">
        <v>58</v>
      </c>
      <c r="G39" s="52">
        <v>29</v>
      </c>
      <c r="H39" s="52">
        <v>20</v>
      </c>
      <c r="I39" s="52">
        <v>94</v>
      </c>
      <c r="J39" s="52">
        <v>102</v>
      </c>
      <c r="K39" s="52">
        <v>13</v>
      </c>
      <c r="L39" s="52">
        <v>6281</v>
      </c>
      <c r="M39" s="52">
        <v>1343</v>
      </c>
      <c r="N39">
        <f>G39*82/F39</f>
        <v>41</v>
      </c>
      <c r="O39">
        <f>H39*82/F39</f>
        <v>28.275862068965516</v>
      </c>
      <c r="P39">
        <f>I39*82/F39</f>
        <v>132.89655172413794</v>
      </c>
      <c r="Q39">
        <f>J39*82/F39</f>
        <v>144.20689655172413</v>
      </c>
      <c r="R39">
        <f>K39*82/F39</f>
        <v>18.379310344827587</v>
      </c>
      <c r="S39">
        <f>L39*82/F39</f>
        <v>8880.0344827586214</v>
      </c>
      <c r="U39" s="10">
        <f>SUM(V39:X39)</f>
        <v>12.870875126107137</v>
      </c>
      <c r="V39">
        <f>N39/MAX(N:N)*OFF_D</f>
        <v>4.9166666666666661</v>
      </c>
      <c r="W39">
        <f>O39/MAX(O:O)*PUN_D</f>
        <v>0.37690457097032876</v>
      </c>
      <c r="X39">
        <f>SUM(Z39:AC39)</f>
        <v>7.5773038884701434</v>
      </c>
      <c r="Y39">
        <f>X39/DEF_D*10</f>
        <v>8.4192265427446031</v>
      </c>
      <c r="Z39">
        <f>(0.7*(HIT_D*DEF_D))+(P39/(MAX(P:P))*(0.3*(HIT_D*DEF_D)))</f>
        <v>1.5018239564428313</v>
      </c>
      <c r="AA39">
        <f>(0.7*(BkS_D*DEF_D))+(Q39/(MAX(Q:Q))*(0.3*(BkS_D*DEF_D)))</f>
        <v>2.1879743384121895</v>
      </c>
      <c r="AB39">
        <f>(0.7*(TkA_D*DEF_D))+(R39/(MAX(R:R))*(0.3*(TkA_D*DEF_D)))</f>
        <v>1.3852080856123663</v>
      </c>
      <c r="AC39">
        <f>(0.7*(SH_D*DEF_D))+(S39/(MAX(S:S))*(0.3*(SH_D*DEF_D)))</f>
        <v>2.5022975080027559</v>
      </c>
    </row>
    <row r="40" spans="1:29" x14ac:dyDescent="0.25">
      <c r="A40" s="9">
        <v>38</v>
      </c>
      <c r="B40" s="47" t="s">
        <v>256</v>
      </c>
      <c r="C40" s="48" t="s">
        <v>31</v>
      </c>
      <c r="D40" s="48" t="s">
        <v>324</v>
      </c>
      <c r="E40" s="48" t="s">
        <v>4</v>
      </c>
      <c r="F40" s="49">
        <v>60</v>
      </c>
      <c r="G40" s="49">
        <v>29</v>
      </c>
      <c r="H40" s="49">
        <v>13</v>
      </c>
      <c r="I40" s="49">
        <v>80</v>
      </c>
      <c r="J40" s="49">
        <v>100</v>
      </c>
      <c r="K40" s="49">
        <v>44</v>
      </c>
      <c r="L40" s="49">
        <v>7559</v>
      </c>
      <c r="M40" s="49">
        <v>1361</v>
      </c>
      <c r="N40">
        <f>G40*82/F40</f>
        <v>39.633333333333333</v>
      </c>
      <c r="O40">
        <f>H40*82/F40</f>
        <v>17.766666666666666</v>
      </c>
      <c r="P40">
        <f>I40*82/F40</f>
        <v>109.33333333333333</v>
      </c>
      <c r="Q40">
        <f>J40*82/F40</f>
        <v>136.66666666666666</v>
      </c>
      <c r="R40">
        <f>K40*82/F40</f>
        <v>60.133333333333333</v>
      </c>
      <c r="S40">
        <f>L40*82/F40</f>
        <v>10330.633333333333</v>
      </c>
      <c r="U40" s="10">
        <f>SUM(V40:X40)</f>
        <v>12.852158963344312</v>
      </c>
      <c r="V40">
        <f>N40/MAX(N:N)*OFF_D</f>
        <v>4.7527777777777782</v>
      </c>
      <c r="W40">
        <f>O40/MAX(O:O)*PUN_D</f>
        <v>0.23682170542635658</v>
      </c>
      <c r="X40">
        <f>SUM(Z40:AC40)</f>
        <v>7.8625594801401775</v>
      </c>
      <c r="Y40">
        <f>X40/DEF_D*10</f>
        <v>8.7361772001557529</v>
      </c>
      <c r="Z40">
        <f>(0.7*(HIT_D*DEF_D))+(P40/(MAX(P:P))*(0.3*(HIT_D*DEF_D)))</f>
        <v>1.4589473684210525</v>
      </c>
      <c r="AA40">
        <f>(0.7*(BkS_D*DEF_D))+(Q40/(MAX(Q:Q))*(0.3*(BkS_D*DEF_D)))</f>
        <v>2.1625116279069769</v>
      </c>
      <c r="AB40">
        <f>(0.7*(TkA_D*DEF_D))+(R40/(MAX(R:R))*(0.3*(TkA_D*DEF_D)))</f>
        <v>1.6696551724137931</v>
      </c>
      <c r="AC40">
        <f>(0.7*(SH_D*DEF_D))+(S40/(MAX(S:S))*(0.3*(SH_D*DEF_D)))</f>
        <v>2.5714453113983549</v>
      </c>
    </row>
    <row r="41" spans="1:29" x14ac:dyDescent="0.25">
      <c r="A41" s="9">
        <v>39</v>
      </c>
      <c r="B41" s="50" t="s">
        <v>311</v>
      </c>
      <c r="C41" s="51" t="s">
        <v>31</v>
      </c>
      <c r="D41" s="51" t="s">
        <v>324</v>
      </c>
      <c r="E41" s="51" t="s">
        <v>4</v>
      </c>
      <c r="F41" s="52">
        <v>57</v>
      </c>
      <c r="G41" s="52">
        <v>31</v>
      </c>
      <c r="H41" s="52">
        <v>30</v>
      </c>
      <c r="I41" s="52">
        <v>68</v>
      </c>
      <c r="J41" s="52">
        <v>47</v>
      </c>
      <c r="K41" s="52">
        <v>19</v>
      </c>
      <c r="L41" s="52">
        <v>68</v>
      </c>
      <c r="M41" s="52">
        <v>903</v>
      </c>
      <c r="N41">
        <f>G41*82/F41</f>
        <v>44.596491228070178</v>
      </c>
      <c r="O41">
        <f>H41*82/F41</f>
        <v>43.157894736842103</v>
      </c>
      <c r="P41">
        <f>I41*82/F41</f>
        <v>97.824561403508767</v>
      </c>
      <c r="Q41">
        <f>J41*82/F41</f>
        <v>67.614035087719301</v>
      </c>
      <c r="R41">
        <f>K41*82/F41</f>
        <v>27.333333333333332</v>
      </c>
      <c r="S41">
        <f>L41*82/F41</f>
        <v>97.824561403508767</v>
      </c>
      <c r="U41" s="10">
        <f>SUM(V41:X41)</f>
        <v>12.82043100179996</v>
      </c>
      <c r="V41">
        <f>N41/MAX(N:N)*OFF_D</f>
        <v>5.3479532163742691</v>
      </c>
      <c r="W41">
        <f>O41/MAX(O:O)*PUN_D</f>
        <v>0.57527539779681758</v>
      </c>
      <c r="X41">
        <f>SUM(Z41:AC41)</f>
        <v>6.8972023876288748</v>
      </c>
      <c r="Y41">
        <f>X41/DEF_D*10</f>
        <v>7.6635582084765277</v>
      </c>
      <c r="Z41">
        <f>(0.7*(HIT_D*DEF_D))+(P41/(MAX(P:P))*(0.3*(HIT_D*DEF_D)))</f>
        <v>1.4380055401662051</v>
      </c>
      <c r="AA41">
        <f>(0.7*(BkS_D*DEF_D))+(Q41/(MAX(Q:Q))*(0.3*(BkS_D*DEF_D)))</f>
        <v>1.929326805385557</v>
      </c>
      <c r="AB41">
        <f>(0.7*(TkA_D*DEF_D))+(R41/(MAX(R:R))*(0.3*(TkA_D*DEF_D)))</f>
        <v>1.4462068965517241</v>
      </c>
      <c r="AC41">
        <f>(0.7*(SH_D*DEF_D))+(S41/(MAX(S:S))*(0.3*(SH_D*DEF_D)))</f>
        <v>2.0836631455253882</v>
      </c>
    </row>
    <row r="42" spans="1:29" x14ac:dyDescent="0.25">
      <c r="A42" s="9">
        <v>40</v>
      </c>
      <c r="B42" s="47" t="s">
        <v>121</v>
      </c>
      <c r="C42" s="48" t="s">
        <v>33</v>
      </c>
      <c r="D42" s="48" t="s">
        <v>324</v>
      </c>
      <c r="E42" s="48" t="s">
        <v>4</v>
      </c>
      <c r="F42" s="49">
        <v>59</v>
      </c>
      <c r="G42" s="49">
        <v>29</v>
      </c>
      <c r="H42" s="49">
        <v>26</v>
      </c>
      <c r="I42" s="49">
        <v>120</v>
      </c>
      <c r="J42" s="49">
        <v>57</v>
      </c>
      <c r="K42" s="49">
        <v>17</v>
      </c>
      <c r="L42" s="49">
        <v>5570</v>
      </c>
      <c r="M42" s="49">
        <v>1418</v>
      </c>
      <c r="N42">
        <f>G42*82/F42</f>
        <v>40.305084745762713</v>
      </c>
      <c r="O42">
        <f>H42*82/F42</f>
        <v>36.135593220338983</v>
      </c>
      <c r="P42">
        <f>I42*82/F42</f>
        <v>166.77966101694915</v>
      </c>
      <c r="Q42">
        <f>J42*82/F42</f>
        <v>79.220338983050851</v>
      </c>
      <c r="R42">
        <f>K42*82/F42</f>
        <v>23.627118644067796</v>
      </c>
      <c r="S42">
        <f>L42*82/F42</f>
        <v>7741.3559322033898</v>
      </c>
      <c r="U42" s="10">
        <f>SUM(V42:X42)</f>
        <v>12.715980901372522</v>
      </c>
      <c r="V42">
        <f>N42/MAX(N:N)*OFF_D</f>
        <v>4.8333333333333339</v>
      </c>
      <c r="W42">
        <f>O42/MAX(O:O)*PUN_D</f>
        <v>0.4816712652739456</v>
      </c>
      <c r="X42">
        <f>SUM(Z42:AC42)</f>
        <v>7.4009763027652422</v>
      </c>
      <c r="Y42">
        <f>X42/DEF_D*10</f>
        <v>8.2233070030724917</v>
      </c>
      <c r="Z42">
        <f>(0.7*(HIT_D*DEF_D))+(P42/(MAX(P:P))*(0.3*(HIT_D*DEF_D)))</f>
        <v>1.5634790365744871</v>
      </c>
      <c r="AA42">
        <f>(0.7*(BkS_D*DEF_D))+(Q42/(MAX(Q:Q))*(0.3*(BkS_D*DEF_D)))</f>
        <v>1.9685202995664171</v>
      </c>
      <c r="AB42">
        <f>(0.7*(TkA_D*DEF_D))+(R42/(MAX(R:R))*(0.3*(TkA_D*DEF_D)))</f>
        <v>1.4209585037989481</v>
      </c>
      <c r="AC42">
        <f>(0.7*(SH_D*DEF_D))+(S42/(MAX(S:S))*(0.3*(SH_D*DEF_D)))</f>
        <v>2.4480184628253903</v>
      </c>
    </row>
    <row r="43" spans="1:29" x14ac:dyDescent="0.25">
      <c r="A43" s="9">
        <v>41</v>
      </c>
      <c r="B43" s="50" t="s">
        <v>110</v>
      </c>
      <c r="C43" s="51" t="s">
        <v>33</v>
      </c>
      <c r="D43" s="51" t="s">
        <v>324</v>
      </c>
      <c r="E43" s="51" t="s">
        <v>4</v>
      </c>
      <c r="F43" s="52">
        <v>56</v>
      </c>
      <c r="G43" s="52">
        <v>29</v>
      </c>
      <c r="H43" s="52">
        <v>28</v>
      </c>
      <c r="I43" s="52">
        <v>66</v>
      </c>
      <c r="J43" s="52">
        <v>60</v>
      </c>
      <c r="K43" s="52">
        <v>25</v>
      </c>
      <c r="L43" s="52">
        <v>493</v>
      </c>
      <c r="M43" s="52">
        <v>1247</v>
      </c>
      <c r="N43">
        <f>G43*82/F43</f>
        <v>42.464285714285715</v>
      </c>
      <c r="O43">
        <f>H43*82/F43</f>
        <v>41</v>
      </c>
      <c r="P43">
        <f>I43*82/F43</f>
        <v>96.642857142857139</v>
      </c>
      <c r="Q43">
        <f>J43*82/F43</f>
        <v>87.857142857142861</v>
      </c>
      <c r="R43">
        <f>K43*82/F43</f>
        <v>36.607142857142854</v>
      </c>
      <c r="S43">
        <f>L43*82/F43</f>
        <v>721.89285714285711</v>
      </c>
      <c r="U43" s="10">
        <f>SUM(V43:X43)</f>
        <v>12.695110594655297</v>
      </c>
      <c r="V43">
        <f>N43/MAX(N:N)*OFF_D</f>
        <v>5.0922619047619051</v>
      </c>
      <c r="W43">
        <f>O43/MAX(O:O)*PUN_D</f>
        <v>0.54651162790697672</v>
      </c>
      <c r="X43">
        <f>SUM(Z43:AC43)</f>
        <v>7.0563370619864152</v>
      </c>
      <c r="Y43">
        <f>X43/DEF_D*10</f>
        <v>7.8403745133182392</v>
      </c>
      <c r="Z43">
        <f>(0.7*(HIT_D*DEF_D))+(P43/(MAX(P:P))*(0.3*(HIT_D*DEF_D)))</f>
        <v>1.4358552631578947</v>
      </c>
      <c r="AA43">
        <f>(0.7*(BkS_D*DEF_D))+(Q43/(MAX(Q:Q))*(0.3*(BkS_D*DEF_D)))</f>
        <v>1.997686046511628</v>
      </c>
      <c r="AB43">
        <f>(0.7*(TkA_D*DEF_D))+(R43/(MAX(R:R))*(0.3*(TkA_D*DEF_D)))</f>
        <v>1.509384236453202</v>
      </c>
      <c r="AC43">
        <f>(0.7*(SH_D*DEF_D))+(S43/(MAX(S:S))*(0.3*(SH_D*DEF_D)))</f>
        <v>2.1134115158636901</v>
      </c>
    </row>
    <row r="44" spans="1:29" x14ac:dyDescent="0.25">
      <c r="A44" s="9">
        <v>42</v>
      </c>
      <c r="B44" s="50" t="s">
        <v>163</v>
      </c>
      <c r="C44" s="51" t="s">
        <v>33</v>
      </c>
      <c r="D44" s="51" t="s">
        <v>324</v>
      </c>
      <c r="E44" s="51" t="s">
        <v>4</v>
      </c>
      <c r="F44" s="52">
        <v>47</v>
      </c>
      <c r="G44" s="52">
        <v>21</v>
      </c>
      <c r="H44" s="52">
        <v>22</v>
      </c>
      <c r="I44" s="52">
        <v>65</v>
      </c>
      <c r="J44" s="52">
        <v>69</v>
      </c>
      <c r="K44" s="52">
        <v>20</v>
      </c>
      <c r="L44" s="52">
        <v>7272</v>
      </c>
      <c r="M44" s="52">
        <v>1068</v>
      </c>
      <c r="N44">
        <f>G44*82/F44</f>
        <v>36.638297872340424</v>
      </c>
      <c r="O44">
        <f>H44*82/F44</f>
        <v>38.382978723404257</v>
      </c>
      <c r="P44">
        <f>I44*82/F44</f>
        <v>113.40425531914893</v>
      </c>
      <c r="Q44">
        <f>J44*82/F44</f>
        <v>120.38297872340425</v>
      </c>
      <c r="R44">
        <f>K44*82/F44</f>
        <v>34.893617021276597</v>
      </c>
      <c r="S44">
        <f>L44*82/F44</f>
        <v>12687.319148936171</v>
      </c>
      <c r="U44" s="10">
        <f>SUM(V44:X44)</f>
        <v>12.660618730501778</v>
      </c>
      <c r="V44">
        <f>N44/MAX(N:N)*OFF_D</f>
        <v>4.3936170212765955</v>
      </c>
      <c r="W44">
        <f>O44/MAX(O:O)*PUN_D</f>
        <v>0.51162790697674421</v>
      </c>
      <c r="X44">
        <f>SUM(Z44:AC44)</f>
        <v>7.7553738022484389</v>
      </c>
      <c r="Y44">
        <f>X44/DEF_D*10</f>
        <v>8.6170820024982646</v>
      </c>
      <c r="Z44">
        <f>(0.7*(HIT_D*DEF_D))+(P44/(MAX(P:P))*(0.3*(HIT_D*DEF_D)))</f>
        <v>1.4663549832026876</v>
      </c>
      <c r="AA44">
        <f>(0.7*(BkS_D*DEF_D))+(Q44/(MAX(Q:Q))*(0.3*(BkS_D*DEF_D)))</f>
        <v>2.1075230084116776</v>
      </c>
      <c r="AB44">
        <f>(0.7*(TkA_D*DEF_D))+(R44/(MAX(R:R))*(0.3*(TkA_D*DEF_D)))</f>
        <v>1.4977109317681585</v>
      </c>
      <c r="AC44">
        <f>(0.7*(SH_D*DEF_D))+(S44/(MAX(S:S))*(0.3*(SH_D*DEF_D)))</f>
        <v>2.6837848788659153</v>
      </c>
    </row>
    <row r="45" spans="1:29" x14ac:dyDescent="0.25">
      <c r="A45" s="9">
        <v>43</v>
      </c>
      <c r="B45" s="47" t="s">
        <v>209</v>
      </c>
      <c r="C45" s="48" t="s">
        <v>31</v>
      </c>
      <c r="D45" s="48" t="s">
        <v>324</v>
      </c>
      <c r="E45" s="48" t="s">
        <v>4</v>
      </c>
      <c r="F45" s="49">
        <v>50</v>
      </c>
      <c r="G45" s="49">
        <v>20</v>
      </c>
      <c r="H45" s="49">
        <v>32</v>
      </c>
      <c r="I45" s="49">
        <v>77</v>
      </c>
      <c r="J45" s="49">
        <v>94</v>
      </c>
      <c r="K45" s="49">
        <v>25</v>
      </c>
      <c r="L45" s="49">
        <v>7636</v>
      </c>
      <c r="M45" s="49">
        <v>1108</v>
      </c>
      <c r="N45">
        <f>G45*82/F45</f>
        <v>32.799999999999997</v>
      </c>
      <c r="O45">
        <f>H45*82/F45</f>
        <v>52.48</v>
      </c>
      <c r="P45">
        <f>I45*82/F45</f>
        <v>126.28</v>
      </c>
      <c r="Q45">
        <f>J45*82/F45</f>
        <v>154.16</v>
      </c>
      <c r="R45">
        <f>K45*82/F45</f>
        <v>41</v>
      </c>
      <c r="S45">
        <f>L45*82/F45</f>
        <v>12523.04</v>
      </c>
      <c r="U45" s="10">
        <f>SUM(V45:X45)</f>
        <v>12.559501834633181</v>
      </c>
      <c r="V45">
        <f>N45/MAX(N:N)*OFF_D</f>
        <v>3.9333333333333331</v>
      </c>
      <c r="W45">
        <f>O45/MAX(O:O)*PUN_D</f>
        <v>0.6995348837209302</v>
      </c>
      <c r="X45">
        <f>SUM(Z45:AC45)</f>
        <v>7.9266336175789185</v>
      </c>
      <c r="Y45">
        <f>X45/DEF_D*10</f>
        <v>8.8073706861987979</v>
      </c>
      <c r="Z45">
        <f>(0.7*(HIT_D*DEF_D))+(P45/(MAX(P:P))*(0.3*(HIT_D*DEF_D)))</f>
        <v>1.4897842105263157</v>
      </c>
      <c r="AA45">
        <f>(0.7*(BkS_D*DEF_D))+(Q45/(MAX(Q:Q))*(0.3*(BkS_D*DEF_D)))</f>
        <v>2.2215851162790701</v>
      </c>
      <c r="AB45">
        <f>(0.7*(TkA_D*DEF_D))+(R45/(MAX(R:R))*(0.3*(TkA_D*DEF_D)))</f>
        <v>1.5393103448275862</v>
      </c>
      <c r="AC45">
        <f>(0.7*(SH_D*DEF_D))+(S45/(MAX(S:S))*(0.3*(SH_D*DEF_D)))</f>
        <v>2.6759539459459463</v>
      </c>
    </row>
    <row r="46" spans="1:29" x14ac:dyDescent="0.25">
      <c r="A46" s="9">
        <v>44</v>
      </c>
      <c r="B46" s="47" t="s">
        <v>423</v>
      </c>
      <c r="C46" s="48" t="s">
        <v>42</v>
      </c>
      <c r="D46" s="48" t="s">
        <v>324</v>
      </c>
      <c r="E46" s="48" t="s">
        <v>4</v>
      </c>
      <c r="F46" s="49">
        <v>19</v>
      </c>
      <c r="G46" s="49">
        <v>9</v>
      </c>
      <c r="H46" s="49">
        <v>2</v>
      </c>
      <c r="I46" s="49">
        <v>11</v>
      </c>
      <c r="J46" s="49">
        <v>35</v>
      </c>
      <c r="K46" s="49">
        <v>14</v>
      </c>
      <c r="L46" s="49">
        <v>2208</v>
      </c>
      <c r="M46" s="49">
        <v>429</v>
      </c>
      <c r="N46">
        <f>G46*82/F46</f>
        <v>38.842105263157897</v>
      </c>
      <c r="O46">
        <f>H46*82/F46</f>
        <v>8.6315789473684212</v>
      </c>
      <c r="P46">
        <f>I46*82/F46</f>
        <v>47.473684210526315</v>
      </c>
      <c r="Q46">
        <f>J46*82/F46</f>
        <v>151.05263157894737</v>
      </c>
      <c r="R46">
        <f>K46*82/F46</f>
        <v>60.421052631578945</v>
      </c>
      <c r="S46">
        <f>L46*82/F46</f>
        <v>9529.2631578947367</v>
      </c>
      <c r="U46" s="10">
        <f>SUM(V46:X46)</f>
        <v>12.535287136935789</v>
      </c>
      <c r="V46">
        <f>N46/MAX(N:N)*OFF_D</f>
        <v>4.6578947368421062</v>
      </c>
      <c r="W46">
        <f>O46/MAX(O:O)*PUN_D</f>
        <v>0.11505507955936353</v>
      </c>
      <c r="X46">
        <f>SUM(Z46:AC46)</f>
        <v>7.7623373205343196</v>
      </c>
      <c r="Y46">
        <f>X46/DEF_D*10</f>
        <v>8.6248192450381325</v>
      </c>
      <c r="Z46">
        <f>(0.7*(HIT_D*DEF_D))+(P46/(MAX(P:P))*(0.3*(HIT_D*DEF_D)))</f>
        <v>1.3463850415512466</v>
      </c>
      <c r="AA46">
        <f>(0.7*(BkS_D*DEF_D))+(Q46/(MAX(Q:Q))*(0.3*(BkS_D*DEF_D)))</f>
        <v>2.2110917992656058</v>
      </c>
      <c r="AB46">
        <f>(0.7*(TkA_D*DEF_D))+(R46/(MAX(R:R))*(0.3*(TkA_D*DEF_D)))</f>
        <v>1.6716152450090744</v>
      </c>
      <c r="AC46">
        <f>(0.7*(SH_D*DEF_D))+(S46/(MAX(S:S))*(0.3*(SH_D*DEF_D)))</f>
        <v>2.5332452347083927</v>
      </c>
    </row>
    <row r="47" spans="1:29" x14ac:dyDescent="0.25">
      <c r="A47" s="9">
        <v>45</v>
      </c>
      <c r="B47" s="47" t="s">
        <v>97</v>
      </c>
      <c r="C47" s="48" t="s">
        <v>38</v>
      </c>
      <c r="D47" s="48" t="s">
        <v>324</v>
      </c>
      <c r="E47" s="48" t="s">
        <v>4</v>
      </c>
      <c r="F47" s="49">
        <v>59</v>
      </c>
      <c r="G47" s="49">
        <v>26</v>
      </c>
      <c r="H47" s="49">
        <v>20</v>
      </c>
      <c r="I47" s="49">
        <v>27</v>
      </c>
      <c r="J47" s="49">
        <v>114</v>
      </c>
      <c r="K47" s="49">
        <v>27</v>
      </c>
      <c r="L47" s="49">
        <v>8959</v>
      </c>
      <c r="M47" s="49">
        <v>1438</v>
      </c>
      <c r="N47">
        <f>G47*82/F47</f>
        <v>36.135593220338983</v>
      </c>
      <c r="O47">
        <f>H47*82/F47</f>
        <v>27.796610169491526</v>
      </c>
      <c r="P47">
        <f>I47*82/F47</f>
        <v>37.525423728813557</v>
      </c>
      <c r="Q47">
        <f>J47*82/F47</f>
        <v>158.4406779661017</v>
      </c>
      <c r="R47">
        <f>K47*82/F47</f>
        <v>37.525423728813557</v>
      </c>
      <c r="S47">
        <f>L47*82/F47</f>
        <v>12451.491525423729</v>
      </c>
      <c r="U47" s="10">
        <f>SUM(V47:X47)</f>
        <v>12.456356391055632</v>
      </c>
      <c r="V47">
        <f>N47/MAX(N:N)*OFF_D</f>
        <v>4.3333333333333339</v>
      </c>
      <c r="W47">
        <f>O47/MAX(O:O)*PUN_D</f>
        <v>0.37051635790303511</v>
      </c>
      <c r="X47">
        <f>SUM(Z47:AC47)</f>
        <v>7.7525066998192615</v>
      </c>
      <c r="Y47">
        <f>X47/DEF_D*10</f>
        <v>8.6138963331325122</v>
      </c>
      <c r="Z47">
        <f>(0.7*(HIT_D*DEF_D))+(P47/(MAX(P:P))*(0.3*(HIT_D*DEF_D)))</f>
        <v>1.3282827832292596</v>
      </c>
      <c r="AA47">
        <f>(0.7*(BkS_D*DEF_D))+(Q47/(MAX(Q:Q))*(0.3*(BkS_D*DEF_D)))</f>
        <v>2.236040599132834</v>
      </c>
      <c r="AB47">
        <f>(0.7*(TkA_D*DEF_D))+(R47/(MAX(R:R))*(0.3*(TkA_D*DEF_D)))</f>
        <v>1.5156399766218587</v>
      </c>
      <c r="AC47">
        <f>(0.7*(SH_D*DEF_D))+(S47/(MAX(S:S))*(0.3*(SH_D*DEF_D)))</f>
        <v>2.6725433408353085</v>
      </c>
    </row>
    <row r="48" spans="1:29" x14ac:dyDescent="0.25">
      <c r="A48" s="9">
        <v>46</v>
      </c>
      <c r="B48" s="50" t="s">
        <v>173</v>
      </c>
      <c r="C48" s="51" t="s">
        <v>33</v>
      </c>
      <c r="D48" s="51" t="s">
        <v>324</v>
      </c>
      <c r="E48" s="51" t="s">
        <v>4</v>
      </c>
      <c r="F48" s="52">
        <v>50</v>
      </c>
      <c r="G48" s="52">
        <v>21</v>
      </c>
      <c r="H48" s="52">
        <v>32</v>
      </c>
      <c r="I48" s="52">
        <v>68</v>
      </c>
      <c r="J48" s="52">
        <v>72</v>
      </c>
      <c r="K48" s="52">
        <v>12</v>
      </c>
      <c r="L48" s="52">
        <v>5530</v>
      </c>
      <c r="M48" s="52">
        <v>1080</v>
      </c>
      <c r="N48">
        <f>G48*82/F48</f>
        <v>34.44</v>
      </c>
      <c r="O48">
        <f>H48*82/F48</f>
        <v>52.48</v>
      </c>
      <c r="P48">
        <f>I48*82/F48</f>
        <v>111.52</v>
      </c>
      <c r="Q48">
        <f>J48*82/F48</f>
        <v>118.08</v>
      </c>
      <c r="R48">
        <f>K48*82/F48</f>
        <v>19.68</v>
      </c>
      <c r="S48">
        <f>L48*82/F48</f>
        <v>9069.2000000000007</v>
      </c>
      <c r="U48" s="10">
        <f>SUM(V48:X48)</f>
        <v>12.297590947144444</v>
      </c>
      <c r="V48">
        <f>N48/MAX(N:N)*OFF_D</f>
        <v>4.13</v>
      </c>
      <c r="W48">
        <f>O48/MAX(O:O)*PUN_D</f>
        <v>0.6995348837209302</v>
      </c>
      <c r="X48">
        <f>SUM(Z48:AC48)</f>
        <v>7.4680560634235142</v>
      </c>
      <c r="Y48">
        <f>X48/DEF_D*10</f>
        <v>8.2978400704705706</v>
      </c>
      <c r="Z48">
        <f>(0.7*(HIT_D*DEF_D))+(P48/(MAX(P:P))*(0.3*(HIT_D*DEF_D)))</f>
        <v>1.4629263157894736</v>
      </c>
      <c r="AA48">
        <f>(0.7*(BkS_D*DEF_D))+(Q48/(MAX(Q:Q))*(0.3*(BkS_D*DEF_D)))</f>
        <v>2.099746046511628</v>
      </c>
      <c r="AB48">
        <f>(0.7*(TkA_D*DEF_D))+(R48/(MAX(R:R))*(0.3*(TkA_D*DEF_D)))</f>
        <v>1.3940689655172414</v>
      </c>
      <c r="AC48">
        <f>(0.7*(SH_D*DEF_D))+(S48/(MAX(S:S))*(0.3*(SH_D*DEF_D)))</f>
        <v>2.5113147356051706</v>
      </c>
    </row>
    <row r="49" spans="1:29" x14ac:dyDescent="0.25">
      <c r="A49" s="9">
        <v>47</v>
      </c>
      <c r="B49" s="50" t="s">
        <v>382</v>
      </c>
      <c r="C49" s="51" t="s">
        <v>38</v>
      </c>
      <c r="D49" s="51" t="s">
        <v>324</v>
      </c>
      <c r="E49" s="51" t="s">
        <v>4</v>
      </c>
      <c r="F49" s="52">
        <v>55</v>
      </c>
      <c r="G49" s="52">
        <v>22</v>
      </c>
      <c r="H49" s="52">
        <v>34</v>
      </c>
      <c r="I49" s="52">
        <v>29</v>
      </c>
      <c r="J49" s="52">
        <v>83</v>
      </c>
      <c r="K49" s="52">
        <v>45</v>
      </c>
      <c r="L49" s="52">
        <v>6065</v>
      </c>
      <c r="M49" s="52">
        <v>1158</v>
      </c>
      <c r="N49">
        <f>G49*82/F49</f>
        <v>32.799999999999997</v>
      </c>
      <c r="O49">
        <f>H49*82/F49</f>
        <v>50.690909090909088</v>
      </c>
      <c r="P49">
        <f>I49*82/F49</f>
        <v>43.236363636363635</v>
      </c>
      <c r="Q49">
        <f>J49*82/F49</f>
        <v>123.74545454545455</v>
      </c>
      <c r="R49">
        <f>K49*82/F49</f>
        <v>67.090909090909093</v>
      </c>
      <c r="S49">
        <f>L49*82/F49</f>
        <v>9042.363636363636</v>
      </c>
      <c r="U49" s="10">
        <f>SUM(V49:X49)</f>
        <v>12.293661658541865</v>
      </c>
      <c r="V49">
        <f>N49/MAX(N:N)*OFF_D</f>
        <v>3.9333333333333331</v>
      </c>
      <c r="W49">
        <f>O49/MAX(O:O)*PUN_D</f>
        <v>0.67568710359408035</v>
      </c>
      <c r="X49">
        <f>SUM(Z49:AC49)</f>
        <v>7.6846412216144504</v>
      </c>
      <c r="Y49">
        <f>X49/DEF_D*10</f>
        <v>8.538490246238279</v>
      </c>
      <c r="Z49">
        <f>(0.7*(HIT_D*DEF_D))+(P49/(MAX(P:P))*(0.3*(HIT_D*DEF_D)))</f>
        <v>1.3386746411483255</v>
      </c>
      <c r="AA49">
        <f>(0.7*(BkS_D*DEF_D))+(Q49/(MAX(Q:Q))*(0.3*(BkS_D*DEF_D)))</f>
        <v>2.118877801268499</v>
      </c>
      <c r="AB49">
        <f>(0.7*(TkA_D*DEF_D))+(R49/(MAX(R:R))*(0.3*(TkA_D*DEF_D)))</f>
        <v>1.7170532915360504</v>
      </c>
      <c r="AC49">
        <f>(0.7*(SH_D*DEF_D))+(S49/(MAX(S:S))*(0.3*(SH_D*DEF_D)))</f>
        <v>2.5100354876615749</v>
      </c>
    </row>
    <row r="50" spans="1:29" x14ac:dyDescent="0.25">
      <c r="A50" s="9">
        <v>48</v>
      </c>
      <c r="B50" s="47" t="s">
        <v>115</v>
      </c>
      <c r="C50" s="48" t="s">
        <v>31</v>
      </c>
      <c r="D50" s="48" t="s">
        <v>324</v>
      </c>
      <c r="E50" s="48" t="s">
        <v>4</v>
      </c>
      <c r="F50" s="49">
        <v>59</v>
      </c>
      <c r="G50" s="49">
        <v>26</v>
      </c>
      <c r="H50" s="49">
        <v>16</v>
      </c>
      <c r="I50" s="49">
        <v>19</v>
      </c>
      <c r="J50" s="49">
        <v>83</v>
      </c>
      <c r="K50" s="49">
        <v>40</v>
      </c>
      <c r="L50" s="49">
        <v>7489</v>
      </c>
      <c r="M50" s="49">
        <v>1415</v>
      </c>
      <c r="N50">
        <f>G50*82/F50</f>
        <v>36.135593220338983</v>
      </c>
      <c r="O50">
        <f>H50*82/F50</f>
        <v>22.237288135593221</v>
      </c>
      <c r="P50">
        <f>I50*82/F50</f>
        <v>26.406779661016948</v>
      </c>
      <c r="Q50">
        <f>J50*82/F50</f>
        <v>115.35593220338983</v>
      </c>
      <c r="R50">
        <f>K50*82/F50</f>
        <v>55.593220338983052</v>
      </c>
      <c r="S50">
        <f>L50*82/F50</f>
        <v>10408.440677966102</v>
      </c>
      <c r="U50" s="10">
        <f>SUM(V50:X50)</f>
        <v>12.242224528445703</v>
      </c>
      <c r="V50">
        <f>N50/MAX(N:N)*OFF_D</f>
        <v>4.3333333333333339</v>
      </c>
      <c r="W50">
        <f>O50/MAX(O:O)*PUN_D</f>
        <v>0.29641308632242808</v>
      </c>
      <c r="X50">
        <f>SUM(Z50:AC50)</f>
        <v>7.6124781087899418</v>
      </c>
      <c r="Y50">
        <f>X50/DEF_D*10</f>
        <v>8.4583090097666016</v>
      </c>
      <c r="Z50">
        <f>(0.7*(HIT_D*DEF_D))+(P50/(MAX(P:P))*(0.3*(HIT_D*DEF_D)))</f>
        <v>1.3080508474576271</v>
      </c>
      <c r="AA50">
        <f>(0.7*(BkS_D*DEF_D))+(Q50/(MAX(Q:Q))*(0.3*(BkS_D*DEF_D)))</f>
        <v>2.0905471028774145</v>
      </c>
      <c r="AB50">
        <f>(0.7*(TkA_D*DEF_D))+(R50/(MAX(R:R))*(0.3*(TkA_D*DEF_D)))</f>
        <v>1.6387258912916423</v>
      </c>
      <c r="AC50">
        <f>(0.7*(SH_D*DEF_D))+(S50/(MAX(S:S))*(0.3*(SH_D*DEF_D)))</f>
        <v>2.5751542671632577</v>
      </c>
    </row>
    <row r="51" spans="1:29" x14ac:dyDescent="0.25">
      <c r="A51" s="9">
        <v>49</v>
      </c>
      <c r="B51" s="47" t="s">
        <v>112</v>
      </c>
      <c r="C51" s="48" t="s">
        <v>42</v>
      </c>
      <c r="D51" s="48" t="s">
        <v>324</v>
      </c>
      <c r="E51" s="48" t="s">
        <v>4</v>
      </c>
      <c r="F51" s="49">
        <v>44</v>
      </c>
      <c r="G51" s="49">
        <v>18</v>
      </c>
      <c r="H51" s="49">
        <v>16</v>
      </c>
      <c r="I51" s="49">
        <v>78</v>
      </c>
      <c r="J51" s="49">
        <v>54</v>
      </c>
      <c r="K51" s="49">
        <v>11</v>
      </c>
      <c r="L51" s="49">
        <v>6780</v>
      </c>
      <c r="M51" s="49">
        <v>988</v>
      </c>
      <c r="N51">
        <f>G51*82/F51</f>
        <v>33.545454545454547</v>
      </c>
      <c r="O51">
        <f>H51*82/F51</f>
        <v>29.818181818181817</v>
      </c>
      <c r="P51">
        <f>I51*82/F51</f>
        <v>145.36363636363637</v>
      </c>
      <c r="Q51">
        <f>J51*82/F51</f>
        <v>100.63636363636364</v>
      </c>
      <c r="R51">
        <f>K51*82/F51</f>
        <v>20.5</v>
      </c>
      <c r="S51">
        <f>L51*82/F51</f>
        <v>12635.454545454546</v>
      </c>
      <c r="U51" s="10">
        <f>SUM(V51:X51)</f>
        <v>12.066507970625914</v>
      </c>
      <c r="V51">
        <f>N51/MAX(N:N)*OFF_D</f>
        <v>4.0227272727272734</v>
      </c>
      <c r="W51">
        <f>O51/MAX(O:O)*PUN_D</f>
        <v>0.39746300211416491</v>
      </c>
      <c r="X51">
        <f>SUM(Z51:AC51)</f>
        <v>7.6463176957844752</v>
      </c>
      <c r="Y51">
        <f>X51/DEF_D*10</f>
        <v>8.4959085508716399</v>
      </c>
      <c r="Z51">
        <f>(0.7*(HIT_D*DEF_D))+(P51/(MAX(P:P))*(0.3*(HIT_D*DEF_D)))</f>
        <v>1.5245095693779904</v>
      </c>
      <c r="AA51">
        <f>(0.7*(BkS_D*DEF_D))+(Q51/(MAX(Q:Q))*(0.3*(BkS_D*DEF_D)))</f>
        <v>2.0408403805496831</v>
      </c>
      <c r="AB51">
        <f>(0.7*(TkA_D*DEF_D))+(R51/(MAX(R:R))*(0.3*(TkA_D*DEF_D)))</f>
        <v>1.3996551724137931</v>
      </c>
      <c r="AC51">
        <f>(0.7*(SH_D*DEF_D))+(S51/(MAX(S:S))*(0.3*(SH_D*DEF_D)))</f>
        <v>2.6813125734430083</v>
      </c>
    </row>
    <row r="52" spans="1:29" x14ac:dyDescent="0.25">
      <c r="A52" s="9">
        <v>50</v>
      </c>
      <c r="B52" s="47" t="s">
        <v>94</v>
      </c>
      <c r="C52" s="48" t="s">
        <v>42</v>
      </c>
      <c r="D52" s="48" t="s">
        <v>324</v>
      </c>
      <c r="E52" s="48" t="s">
        <v>4</v>
      </c>
      <c r="F52" s="49">
        <v>56</v>
      </c>
      <c r="G52" s="49">
        <v>17</v>
      </c>
      <c r="H52" s="49">
        <v>39</v>
      </c>
      <c r="I52" s="49">
        <v>109</v>
      </c>
      <c r="J52" s="49">
        <v>95</v>
      </c>
      <c r="K52" s="49">
        <v>37</v>
      </c>
      <c r="L52" s="49">
        <v>12198</v>
      </c>
      <c r="M52" s="49">
        <v>1298</v>
      </c>
      <c r="N52">
        <f>G52*82/F52</f>
        <v>24.892857142857142</v>
      </c>
      <c r="O52">
        <f>H52*82/F52</f>
        <v>57.107142857142854</v>
      </c>
      <c r="P52">
        <f>I52*82/F52</f>
        <v>159.60714285714286</v>
      </c>
      <c r="Q52">
        <f>J52*82/F52</f>
        <v>139.10714285714286</v>
      </c>
      <c r="R52">
        <f>K52*82/F52</f>
        <v>54.178571428571431</v>
      </c>
      <c r="S52">
        <f>L52*82/F52</f>
        <v>17861.357142857141</v>
      </c>
      <c r="U52" s="10">
        <f>SUM(V52:X52)</f>
        <v>12.027024147455201</v>
      </c>
      <c r="V52">
        <f>N52/MAX(N:N)*OFF_D</f>
        <v>2.9851190476190474</v>
      </c>
      <c r="W52">
        <f>O52/MAX(O:O)*PUN_D</f>
        <v>0.76121262458471761</v>
      </c>
      <c r="X52">
        <f>SUM(Z52:AC52)</f>
        <v>8.2806924752514366</v>
      </c>
      <c r="Y52">
        <f>X52/DEF_D*10</f>
        <v>9.2007694169460414</v>
      </c>
      <c r="Z52">
        <f>(0.7*(HIT_D*DEF_D))+(P52/(MAX(P:P))*(0.3*(HIT_D*DEF_D)))</f>
        <v>1.5504276315789474</v>
      </c>
      <c r="AA52">
        <f>(0.7*(BkS_D*DEF_D))+(Q52/(MAX(Q:Q))*(0.3*(BkS_D*DEF_D)))</f>
        <v>2.1707529069767442</v>
      </c>
      <c r="AB52">
        <f>(0.7*(TkA_D*DEF_D))+(R52/(MAX(R:R))*(0.3*(TkA_D*DEF_D)))</f>
        <v>1.629088669950739</v>
      </c>
      <c r="AC52">
        <f>(0.7*(SH_D*DEF_D))+(S52/(MAX(S:S))*(0.3*(SH_D*DEF_D)))</f>
        <v>2.9304232667450059</v>
      </c>
    </row>
    <row r="53" spans="1:29" x14ac:dyDescent="0.25">
      <c r="A53" s="9">
        <v>51</v>
      </c>
      <c r="B53" s="47" t="s">
        <v>282</v>
      </c>
      <c r="C53" s="48" t="s">
        <v>38</v>
      </c>
      <c r="D53" s="48" t="s">
        <v>324</v>
      </c>
      <c r="E53" s="48" t="s">
        <v>4</v>
      </c>
      <c r="F53" s="49">
        <v>55</v>
      </c>
      <c r="G53" s="49">
        <v>25</v>
      </c>
      <c r="H53" s="49">
        <v>12</v>
      </c>
      <c r="I53" s="49">
        <v>40</v>
      </c>
      <c r="J53" s="49">
        <v>74</v>
      </c>
      <c r="K53" s="49">
        <v>26</v>
      </c>
      <c r="L53" s="49">
        <v>2940</v>
      </c>
      <c r="M53" s="49">
        <v>1291</v>
      </c>
      <c r="N53">
        <f>G53*82/F53</f>
        <v>37.272727272727273</v>
      </c>
      <c r="O53">
        <f>H53*82/F53</f>
        <v>17.890909090909091</v>
      </c>
      <c r="P53">
        <f>I53*82/F53</f>
        <v>59.636363636363633</v>
      </c>
      <c r="Q53">
        <f>J53*82/F53</f>
        <v>110.32727272727273</v>
      </c>
      <c r="R53">
        <f>K53*82/F53</f>
        <v>38.763636363636365</v>
      </c>
      <c r="S53">
        <f>L53*82/F53</f>
        <v>4383.272727272727</v>
      </c>
      <c r="U53" s="10">
        <f>SUM(V53:X53)</f>
        <v>11.962276333802521</v>
      </c>
      <c r="V53">
        <f>N53/MAX(N:N)*OFF_D</f>
        <v>4.4696969696969697</v>
      </c>
      <c r="W53">
        <f>O53/MAX(O:O)*PUN_D</f>
        <v>0.23847780126849893</v>
      </c>
      <c r="X53">
        <f>SUM(Z53:AC53)</f>
        <v>7.254101562837052</v>
      </c>
      <c r="Y53">
        <f>X53/DEF_D*10</f>
        <v>8.0601128475967236</v>
      </c>
      <c r="Z53">
        <f>(0.7*(HIT_D*DEF_D))+(P53/(MAX(P:P))*(0.3*(HIT_D*DEF_D)))</f>
        <v>1.3685167464114834</v>
      </c>
      <c r="AA53">
        <f>(0.7*(BkS_D*DEF_D))+(Q53/(MAX(Q:Q))*(0.3*(BkS_D*DEF_D)))</f>
        <v>2.0735657505285414</v>
      </c>
      <c r="AB53">
        <f>(0.7*(TkA_D*DEF_D))+(R53/(MAX(R:R))*(0.3*(TkA_D*DEF_D)))</f>
        <v>1.524075235109718</v>
      </c>
      <c r="AC53">
        <f>(0.7*(SH_D*DEF_D))+(S53/(MAX(S:S))*(0.3*(SH_D*DEF_D)))</f>
        <v>2.2879438307873095</v>
      </c>
    </row>
    <row r="54" spans="1:29" x14ac:dyDescent="0.25">
      <c r="A54" s="9">
        <v>52</v>
      </c>
      <c r="B54" s="50" t="s">
        <v>335</v>
      </c>
      <c r="C54" s="51" t="s">
        <v>42</v>
      </c>
      <c r="D54" s="51" t="s">
        <v>324</v>
      </c>
      <c r="E54" s="51" t="s">
        <v>4</v>
      </c>
      <c r="F54" s="52">
        <v>58</v>
      </c>
      <c r="G54" s="52">
        <v>30</v>
      </c>
      <c r="H54" s="52">
        <v>4</v>
      </c>
      <c r="I54" s="52">
        <v>15</v>
      </c>
      <c r="J54" s="52">
        <v>52</v>
      </c>
      <c r="K54" s="52">
        <v>10</v>
      </c>
      <c r="L54" s="52">
        <v>184</v>
      </c>
      <c r="M54" s="52">
        <v>940</v>
      </c>
      <c r="N54">
        <f>G54*82/F54</f>
        <v>42.413793103448278</v>
      </c>
      <c r="O54">
        <f>H54*82/F54</f>
        <v>5.6551724137931032</v>
      </c>
      <c r="P54">
        <f>I54*82/F54</f>
        <v>21.206896551724139</v>
      </c>
      <c r="Q54">
        <f>J54*82/F54</f>
        <v>73.517241379310349</v>
      </c>
      <c r="R54">
        <f>K54*82/F54</f>
        <v>14.137931034482758</v>
      </c>
      <c r="S54">
        <f>L54*82/F54</f>
        <v>260.13793103448273</v>
      </c>
      <c r="U54" s="10">
        <f>SUM(V54:X54)</f>
        <v>11.857152452187307</v>
      </c>
      <c r="V54">
        <f>N54/MAX(N:N)*OFF_D</f>
        <v>5.0862068965517251</v>
      </c>
      <c r="W54">
        <f>O54/MAX(O:O)*PUN_D</f>
        <v>7.5380914194065757E-2</v>
      </c>
      <c r="X54">
        <f>SUM(Z54:AC54)</f>
        <v>6.695564641441516</v>
      </c>
      <c r="Y54">
        <f>X54/DEF_D*10</f>
        <v>7.4395162682683509</v>
      </c>
      <c r="Z54">
        <f>(0.7*(HIT_D*DEF_D))+(P54/(MAX(P:P))*(0.3*(HIT_D*DEF_D)))</f>
        <v>1.2985889292196007</v>
      </c>
      <c r="AA54">
        <f>(0.7*(BkS_D*DEF_D))+(Q54/(MAX(Q:Q))*(0.3*(BkS_D*DEF_D)))</f>
        <v>1.949261427425822</v>
      </c>
      <c r="AB54">
        <f>(0.7*(TkA_D*DEF_D))+(R54/(MAX(R:R))*(0.3*(TkA_D*DEF_D)))</f>
        <v>1.3563139120095125</v>
      </c>
      <c r="AC54">
        <f>(0.7*(SH_D*DEF_D))+(S54/(MAX(S:S))*(0.3*(SH_D*DEF_D)))</f>
        <v>2.09140037278658</v>
      </c>
    </row>
    <row r="55" spans="1:29" x14ac:dyDescent="0.25">
      <c r="A55" s="9">
        <v>53</v>
      </c>
      <c r="B55" s="47" t="s">
        <v>130</v>
      </c>
      <c r="C55" s="48" t="s">
        <v>38</v>
      </c>
      <c r="D55" s="48" t="s">
        <v>324</v>
      </c>
      <c r="E55" s="48" t="s">
        <v>4</v>
      </c>
      <c r="F55" s="49">
        <v>60</v>
      </c>
      <c r="G55" s="49">
        <v>22</v>
      </c>
      <c r="H55" s="49">
        <v>40</v>
      </c>
      <c r="I55" s="49">
        <v>106</v>
      </c>
      <c r="J55" s="49">
        <v>70</v>
      </c>
      <c r="K55" s="49">
        <v>51</v>
      </c>
      <c r="L55" s="49">
        <v>1451</v>
      </c>
      <c r="M55" s="49">
        <v>1337</v>
      </c>
      <c r="N55">
        <f>G55*82/F55</f>
        <v>30.066666666666666</v>
      </c>
      <c r="O55">
        <f>H55*82/F55</f>
        <v>54.666666666666664</v>
      </c>
      <c r="P55">
        <f>I55*82/F55</f>
        <v>144.86666666666667</v>
      </c>
      <c r="Q55">
        <f>J55*82/F55</f>
        <v>95.666666666666671</v>
      </c>
      <c r="R55">
        <f>K55*82/F55</f>
        <v>69.7</v>
      </c>
      <c r="S55">
        <f>L55*82/F55</f>
        <v>1983.0333333333333</v>
      </c>
      <c r="U55" s="10">
        <f>SUM(V55:X55)</f>
        <v>11.790256846607738</v>
      </c>
      <c r="V55">
        <f>N55/MAX(N:N)*OFF_D</f>
        <v>3.6055555555555556</v>
      </c>
      <c r="W55">
        <f>O55/MAX(O:O)*PUN_D</f>
        <v>0.72868217054263562</v>
      </c>
      <c r="X55">
        <f>SUM(Z55:AC55)</f>
        <v>7.4560191205095467</v>
      </c>
      <c r="Y55">
        <f>X55/DEF_D*10</f>
        <v>8.2844656894550521</v>
      </c>
      <c r="Z55">
        <f>(0.7*(HIT_D*DEF_D))+(P55/(MAX(P:P))*(0.3*(HIT_D*DEF_D)))</f>
        <v>1.5236052631578949</v>
      </c>
      <c r="AA55">
        <f>(0.7*(BkS_D*DEF_D))+(Q55/(MAX(Q:Q))*(0.3*(BkS_D*DEF_D)))</f>
        <v>2.0240581395348838</v>
      </c>
      <c r="AB55">
        <f>(0.7*(TkA_D*DEF_D))+(R55/(MAX(R:R))*(0.3*(TkA_D*DEF_D)))</f>
        <v>1.7348275862068967</v>
      </c>
      <c r="AC55">
        <f>(0.7*(SH_D*DEF_D))+(S55/(MAX(S:S))*(0.3*(SH_D*DEF_D)))</f>
        <v>2.1735281316098711</v>
      </c>
    </row>
    <row r="56" spans="1:29" x14ac:dyDescent="0.25">
      <c r="A56" s="9">
        <v>54</v>
      </c>
      <c r="B56" s="50" t="s">
        <v>297</v>
      </c>
      <c r="C56" s="51" t="s">
        <v>31</v>
      </c>
      <c r="D56" s="51" t="s">
        <v>324</v>
      </c>
      <c r="E56" s="51" t="s">
        <v>4</v>
      </c>
      <c r="F56" s="52">
        <v>58</v>
      </c>
      <c r="G56" s="52">
        <v>18</v>
      </c>
      <c r="H56" s="52">
        <v>48</v>
      </c>
      <c r="I56" s="52">
        <v>107</v>
      </c>
      <c r="J56" s="52">
        <v>109</v>
      </c>
      <c r="K56" s="52">
        <v>20</v>
      </c>
      <c r="L56" s="52">
        <v>7709</v>
      </c>
      <c r="M56" s="52">
        <v>1260</v>
      </c>
      <c r="N56">
        <f>G56*82/F56</f>
        <v>25.448275862068964</v>
      </c>
      <c r="O56">
        <f>H56*82/F56</f>
        <v>67.862068965517238</v>
      </c>
      <c r="P56">
        <f>I56*82/F56</f>
        <v>151.27586206896552</v>
      </c>
      <c r="Q56">
        <f>J56*82/F56</f>
        <v>154.10344827586206</v>
      </c>
      <c r="R56">
        <f>K56*82/F56</f>
        <v>28.275862068965516</v>
      </c>
      <c r="S56">
        <f>L56*82/F56</f>
        <v>10898.931034482759</v>
      </c>
      <c r="U56" s="10">
        <f>SUM(V56:X56)</f>
        <v>11.76411995708842</v>
      </c>
      <c r="V56">
        <f>N56/MAX(N:N)*OFF_D</f>
        <v>3.0517241379310347</v>
      </c>
      <c r="W56">
        <f>O56/MAX(O:O)*PUN_D</f>
        <v>0.90457097032878908</v>
      </c>
      <c r="X56">
        <f>SUM(Z56:AC56)</f>
        <v>7.807824848828596</v>
      </c>
      <c r="Y56">
        <f>X56/DEF_D*10</f>
        <v>8.6753609431428842</v>
      </c>
      <c r="Z56">
        <f>(0.7*(HIT_D*DEF_D))+(P56/(MAX(P:P))*(0.3*(HIT_D*DEF_D)))</f>
        <v>1.5352676950998185</v>
      </c>
      <c r="AA56">
        <f>(0.7*(BkS_D*DEF_D))+(Q56/(MAX(Q:Q))*(0.3*(BkS_D*DEF_D)))</f>
        <v>2.2213941459502808</v>
      </c>
      <c r="AB56">
        <f>(0.7*(TkA_D*DEF_D))+(R56/(MAX(R:R))*(0.3*(TkA_D*DEF_D)))</f>
        <v>1.4526278240190249</v>
      </c>
      <c r="AC56">
        <f>(0.7*(SH_D*DEF_D))+(S56/(MAX(S:S))*(0.3*(SH_D*DEF_D)))</f>
        <v>2.5985351837594717</v>
      </c>
    </row>
    <row r="57" spans="1:29" x14ac:dyDescent="0.25">
      <c r="A57" s="9">
        <v>55</v>
      </c>
      <c r="B57" s="50" t="s">
        <v>364</v>
      </c>
      <c r="C57" s="51" t="s">
        <v>36</v>
      </c>
      <c r="D57" s="51" t="s">
        <v>324</v>
      </c>
      <c r="E57" s="51" t="s">
        <v>4</v>
      </c>
      <c r="F57" s="52">
        <v>59</v>
      </c>
      <c r="G57" s="52">
        <v>20</v>
      </c>
      <c r="H57" s="52">
        <v>28</v>
      </c>
      <c r="I57" s="52">
        <v>100</v>
      </c>
      <c r="J57" s="52">
        <v>124</v>
      </c>
      <c r="K57" s="52">
        <v>16</v>
      </c>
      <c r="L57" s="52">
        <v>8846</v>
      </c>
      <c r="M57" s="52">
        <v>1200</v>
      </c>
      <c r="N57">
        <f>G57*82/F57</f>
        <v>27.796610169491526</v>
      </c>
      <c r="O57">
        <f>H57*82/F57</f>
        <v>38.915254237288138</v>
      </c>
      <c r="P57">
        <f>I57*82/F57</f>
        <v>138.98305084745763</v>
      </c>
      <c r="Q57">
        <f>J57*82/F57</f>
        <v>172.33898305084745</v>
      </c>
      <c r="R57">
        <f>K57*82/F57</f>
        <v>22.237288135593221</v>
      </c>
      <c r="S57">
        <f>L57*82/F57</f>
        <v>12294.440677966102</v>
      </c>
      <c r="U57" s="10">
        <f>SUM(V57:X57)</f>
        <v>11.724476742947285</v>
      </c>
      <c r="V57">
        <f>N57/MAX(N:N)*OFF_D</f>
        <v>3.3333333333333335</v>
      </c>
      <c r="W57">
        <f>O57/MAX(O:O)*PUN_D</f>
        <v>0.51872290106424912</v>
      </c>
      <c r="X57">
        <f>SUM(Z57:AC57)</f>
        <v>7.8724205085497028</v>
      </c>
      <c r="Y57">
        <f>X57/DEF_D*10</f>
        <v>8.747133898388558</v>
      </c>
      <c r="Z57">
        <f>(0.7*(HIT_D*DEF_D))+(P57/(MAX(P:P))*(0.3*(HIT_D*DEF_D)))</f>
        <v>1.512899197145406</v>
      </c>
      <c r="AA57">
        <f>(0.7*(BkS_D*DEF_D))+(Q57/(MAX(Q:Q))*(0.3*(BkS_D*DEF_D)))</f>
        <v>2.282973985021679</v>
      </c>
      <c r="AB57">
        <f>(0.7*(TkA_D*DEF_D))+(R57/(MAX(R:R))*(0.3*(TkA_D*DEF_D)))</f>
        <v>1.411490356516657</v>
      </c>
      <c r="AC57">
        <f>(0.7*(SH_D*DEF_D))+(S57/(MAX(S:S))*(0.3*(SH_D*DEF_D)))</f>
        <v>2.6650569698659607</v>
      </c>
    </row>
    <row r="58" spans="1:29" x14ac:dyDescent="0.25">
      <c r="A58" s="9">
        <v>56</v>
      </c>
      <c r="B58" s="47" t="s">
        <v>218</v>
      </c>
      <c r="C58" s="48" t="s">
        <v>33</v>
      </c>
      <c r="D58" s="48" t="s">
        <v>324</v>
      </c>
      <c r="E58" s="48" t="s">
        <v>4</v>
      </c>
      <c r="F58" s="49">
        <v>33</v>
      </c>
      <c r="G58" s="49">
        <v>12</v>
      </c>
      <c r="H58" s="49">
        <v>8</v>
      </c>
      <c r="I58" s="49">
        <v>45</v>
      </c>
      <c r="J58" s="49">
        <v>65</v>
      </c>
      <c r="K58" s="49">
        <v>14</v>
      </c>
      <c r="L58" s="49">
        <v>4674</v>
      </c>
      <c r="M58" s="49">
        <v>619</v>
      </c>
      <c r="N58">
        <f>G58*82/F58</f>
        <v>29.818181818181817</v>
      </c>
      <c r="O58">
        <f>H58*82/F58</f>
        <v>19.878787878787879</v>
      </c>
      <c r="P58">
        <f>I58*82/F58</f>
        <v>111.81818181818181</v>
      </c>
      <c r="Q58">
        <f>J58*82/F58</f>
        <v>161.5151515151515</v>
      </c>
      <c r="R58">
        <f>K58*82/F58</f>
        <v>34.787878787878789</v>
      </c>
      <c r="S58">
        <f>L58*82/F58</f>
        <v>11614.181818181818</v>
      </c>
      <c r="U58" s="10">
        <f>SUM(V58:X58)</f>
        <v>11.680245320870311</v>
      </c>
      <c r="V58">
        <f>N58/MAX(N:N)*OFF_D</f>
        <v>3.5757575757575761</v>
      </c>
      <c r="W58">
        <f>O58/MAX(O:O)*PUN_D</f>
        <v>0.26497533474277662</v>
      </c>
      <c r="X58">
        <f>SUM(Z58:AC58)</f>
        <v>7.8395124103699585</v>
      </c>
      <c r="Y58">
        <f>X58/DEF_D*10</f>
        <v>8.7105693448555108</v>
      </c>
      <c r="Z58">
        <f>(0.7*(HIT_D*DEF_D))+(P58/(MAX(P:P))*(0.3*(HIT_D*DEF_D)))</f>
        <v>1.463468899521531</v>
      </c>
      <c r="AA58">
        <f>(0.7*(BkS_D*DEF_D))+(Q58/(MAX(Q:Q))*(0.3*(BkS_D*DEF_D)))</f>
        <v>2.2464228329809726</v>
      </c>
      <c r="AB58">
        <f>(0.7*(TkA_D*DEF_D))+(R58/(MAX(R:R))*(0.3*(TkA_D*DEF_D)))</f>
        <v>1.4969905956112852</v>
      </c>
      <c r="AC58">
        <f>(0.7*(SH_D*DEF_D))+(S58/(MAX(S:S))*(0.3*(SH_D*DEF_D)))</f>
        <v>2.6326300822561697</v>
      </c>
    </row>
    <row r="59" spans="1:29" x14ac:dyDescent="0.25">
      <c r="A59" s="9">
        <v>57</v>
      </c>
      <c r="B59" s="47" t="s">
        <v>306</v>
      </c>
      <c r="C59" s="48" t="s">
        <v>33</v>
      </c>
      <c r="D59" s="48" t="s">
        <v>324</v>
      </c>
      <c r="E59" s="48" t="s">
        <v>4</v>
      </c>
      <c r="F59" s="49">
        <v>59</v>
      </c>
      <c r="G59" s="49">
        <v>23</v>
      </c>
      <c r="H59" s="49">
        <v>18</v>
      </c>
      <c r="I59" s="49">
        <v>61</v>
      </c>
      <c r="J59" s="49">
        <v>89</v>
      </c>
      <c r="K59" s="49">
        <v>14</v>
      </c>
      <c r="L59" s="49">
        <v>7456</v>
      </c>
      <c r="M59" s="49">
        <v>1300</v>
      </c>
      <c r="N59">
        <f>G59*82/F59</f>
        <v>31.966101694915253</v>
      </c>
      <c r="O59">
        <f>H59*82/F59</f>
        <v>25.016949152542374</v>
      </c>
      <c r="P59">
        <f>I59*82/F59</f>
        <v>84.779661016949149</v>
      </c>
      <c r="Q59">
        <f>J59*82/F59</f>
        <v>123.69491525423729</v>
      </c>
      <c r="R59">
        <f>K59*82/F59</f>
        <v>19.457627118644069</v>
      </c>
      <c r="S59">
        <f>L59*82/F59</f>
        <v>10362.576271186441</v>
      </c>
      <c r="U59" s="10">
        <f>SUM(V59:X59)</f>
        <v>11.665295743903485</v>
      </c>
      <c r="V59">
        <f>N59/MAX(N:N)*OFF_D</f>
        <v>3.8333333333333335</v>
      </c>
      <c r="W59">
        <f>O59/MAX(O:O)*PUN_D</f>
        <v>0.33346472211273159</v>
      </c>
      <c r="X59">
        <f>SUM(Z59:AC59)</f>
        <v>7.4984976884574195</v>
      </c>
      <c r="Y59">
        <f>X59/DEF_D*10</f>
        <v>8.3316640982860211</v>
      </c>
      <c r="Z59">
        <f>(0.7*(HIT_D*DEF_D))+(P59/(MAX(P:P))*(0.3*(HIT_D*DEF_D)))</f>
        <v>1.4142685102586976</v>
      </c>
      <c r="AA59">
        <f>(0.7*(BkS_D*DEF_D))+(Q59/(MAX(Q:Q))*(0.3*(BkS_D*DEF_D)))</f>
        <v>2.1187071344107213</v>
      </c>
      <c r="AB59">
        <f>(0.7*(TkA_D*DEF_D))+(R59/(MAX(R:R))*(0.3*(TkA_D*DEF_D)))</f>
        <v>1.3925540619520749</v>
      </c>
      <c r="AC59">
        <f>(0.7*(SH_D*DEF_D))+(S59/(MAX(S:S))*(0.3*(SH_D*DEF_D)))</f>
        <v>2.5729679818359261</v>
      </c>
    </row>
    <row r="60" spans="1:29" x14ac:dyDescent="0.25">
      <c r="A60" s="9">
        <v>58</v>
      </c>
      <c r="B60" s="47" t="s">
        <v>93</v>
      </c>
      <c r="C60" s="48" t="s">
        <v>42</v>
      </c>
      <c r="D60" s="48" t="s">
        <v>324</v>
      </c>
      <c r="E60" s="48" t="s">
        <v>4</v>
      </c>
      <c r="F60" s="49">
        <v>55</v>
      </c>
      <c r="G60" s="49">
        <v>17</v>
      </c>
      <c r="H60" s="49">
        <v>38</v>
      </c>
      <c r="I60" s="49">
        <v>115</v>
      </c>
      <c r="J60" s="49">
        <v>117</v>
      </c>
      <c r="K60" s="49">
        <v>16</v>
      </c>
      <c r="L60" s="49">
        <v>6741</v>
      </c>
      <c r="M60" s="49">
        <v>1107</v>
      </c>
      <c r="N60">
        <f>G60*82/F60</f>
        <v>25.345454545454544</v>
      </c>
      <c r="O60">
        <f>H60*82/F60</f>
        <v>56.654545454545456</v>
      </c>
      <c r="P60">
        <f>I60*82/F60</f>
        <v>171.45454545454547</v>
      </c>
      <c r="Q60">
        <f>J60*82/F60</f>
        <v>174.43636363636364</v>
      </c>
      <c r="R60">
        <f>K60*82/F60</f>
        <v>23.854545454545455</v>
      </c>
      <c r="S60">
        <f>L60*82/F60</f>
        <v>10050.218181818182</v>
      </c>
      <c r="U60" s="10">
        <f>SUM(V60:X60)</f>
        <v>11.637202140830528</v>
      </c>
      <c r="V60">
        <f>N60/MAX(N:N)*OFF_D</f>
        <v>3.0393939393939391</v>
      </c>
      <c r="W60">
        <f>O60/MAX(O:O)*PUN_D</f>
        <v>0.75517970401691337</v>
      </c>
      <c r="X60">
        <f>SUM(Z60:AC60)</f>
        <v>7.8426284974196765</v>
      </c>
      <c r="Y60">
        <f>X60/DEF_D*10</f>
        <v>8.7140316637996413</v>
      </c>
      <c r="Z60">
        <f>(0.7*(HIT_D*DEF_D))+(P60/(MAX(P:P))*(0.3*(HIT_D*DEF_D)))</f>
        <v>1.5719856459330144</v>
      </c>
      <c r="AA60">
        <f>(0.7*(BkS_D*DEF_D))+(Q60/(MAX(Q:Q))*(0.3*(BkS_D*DEF_D)))</f>
        <v>2.2900566596194505</v>
      </c>
      <c r="AB60">
        <f>(0.7*(TkA_D*DEF_D))+(R60/(MAX(R:R))*(0.3*(TkA_D*DEF_D)))</f>
        <v>1.4225078369905957</v>
      </c>
      <c r="AC60">
        <f>(0.7*(SH_D*DEF_D))+(S60/(MAX(S:S))*(0.3*(SH_D*DEF_D)))</f>
        <v>2.5580783548766162</v>
      </c>
    </row>
    <row r="61" spans="1:29" x14ac:dyDescent="0.25">
      <c r="A61" s="9">
        <v>59</v>
      </c>
      <c r="B61" s="50" t="s">
        <v>262</v>
      </c>
      <c r="C61" s="51" t="s">
        <v>42</v>
      </c>
      <c r="D61" s="51" t="s">
        <v>324</v>
      </c>
      <c r="E61" s="51" t="s">
        <v>4</v>
      </c>
      <c r="F61" s="52">
        <v>60</v>
      </c>
      <c r="G61" s="52">
        <v>26</v>
      </c>
      <c r="H61" s="52">
        <v>17</v>
      </c>
      <c r="I61" s="52">
        <v>59</v>
      </c>
      <c r="J61" s="52">
        <v>53</v>
      </c>
      <c r="K61" s="52">
        <v>36</v>
      </c>
      <c r="L61" s="52">
        <v>265</v>
      </c>
      <c r="M61" s="52">
        <v>1120</v>
      </c>
      <c r="N61">
        <f>G61*82/F61</f>
        <v>35.533333333333331</v>
      </c>
      <c r="O61">
        <f>H61*82/F61</f>
        <v>23.233333333333334</v>
      </c>
      <c r="P61">
        <f>I61*82/F61</f>
        <v>80.63333333333334</v>
      </c>
      <c r="Q61">
        <f>J61*82/F61</f>
        <v>72.433333333333337</v>
      </c>
      <c r="R61">
        <f>K61*82/F61</f>
        <v>49.2</v>
      </c>
      <c r="S61">
        <f>L61*82/F61</f>
        <v>362.16666666666669</v>
      </c>
      <c r="U61" s="10">
        <f>SUM(V61:X61)</f>
        <v>11.614562219180419</v>
      </c>
      <c r="V61">
        <f>N61/MAX(N:N)*OFF_D</f>
        <v>4.2611111111111111</v>
      </c>
      <c r="W61">
        <f>O61/MAX(O:O)*PUN_D</f>
        <v>0.30968992248062016</v>
      </c>
      <c r="X61">
        <f>SUM(Z61:AC61)</f>
        <v>7.0437611855886875</v>
      </c>
      <c r="Y61">
        <f>X61/DEF_D*10</f>
        <v>7.8264013173207641</v>
      </c>
      <c r="Z61">
        <f>(0.7*(HIT_D*DEF_D))+(P61/(MAX(P:P))*(0.3*(HIT_D*DEF_D)))</f>
        <v>1.4067236842105264</v>
      </c>
      <c r="AA61">
        <f>(0.7*(BkS_D*DEF_D))+(Q61/(MAX(Q:Q))*(0.3*(BkS_D*DEF_D)))</f>
        <v>1.9456011627906977</v>
      </c>
      <c r="AB61">
        <f>(0.7*(TkA_D*DEF_D))+(R61/(MAX(R:R))*(0.3*(TkA_D*DEF_D)))</f>
        <v>1.5951724137931036</v>
      </c>
      <c r="AC61">
        <f>(0.7*(SH_D*DEF_D))+(S61/(MAX(S:S))*(0.3*(SH_D*DEF_D)))</f>
        <v>2.0962639247943597</v>
      </c>
    </row>
    <row r="62" spans="1:29" x14ac:dyDescent="0.25">
      <c r="A62" s="9">
        <v>60</v>
      </c>
      <c r="B62" s="50" t="s">
        <v>379</v>
      </c>
      <c r="C62" s="51" t="s">
        <v>42</v>
      </c>
      <c r="D62" s="51" t="s">
        <v>324</v>
      </c>
      <c r="E62" s="51" t="s">
        <v>4</v>
      </c>
      <c r="F62" s="52">
        <v>53</v>
      </c>
      <c r="G62" s="52">
        <v>15</v>
      </c>
      <c r="H62" s="52">
        <v>52</v>
      </c>
      <c r="I62" s="52">
        <v>174</v>
      </c>
      <c r="J62" s="52">
        <v>66</v>
      </c>
      <c r="K62" s="52">
        <v>8</v>
      </c>
      <c r="L62" s="52">
        <v>6999</v>
      </c>
      <c r="M62" s="52">
        <v>1003</v>
      </c>
      <c r="N62">
        <f>G62*82/F62</f>
        <v>23.20754716981132</v>
      </c>
      <c r="O62">
        <f>H62*82/F62</f>
        <v>80.452830188679243</v>
      </c>
      <c r="P62">
        <f>I62*82/F62</f>
        <v>269.20754716981133</v>
      </c>
      <c r="Q62">
        <f>J62*82/F62</f>
        <v>102.11320754716981</v>
      </c>
      <c r="R62">
        <f>K62*82/F62</f>
        <v>12.377358490566039</v>
      </c>
      <c r="S62">
        <f>L62*82/F62</f>
        <v>10828.641509433963</v>
      </c>
      <c r="U62" s="10">
        <f>SUM(V62:X62)</f>
        <v>11.590612267497718</v>
      </c>
      <c r="V62">
        <f>N62/MAX(N:N)*OFF_D</f>
        <v>2.7830188679245285</v>
      </c>
      <c r="W62">
        <f>O62/MAX(O:O)*PUN_D</f>
        <v>1.072400175515577</v>
      </c>
      <c r="X62">
        <f>SUM(Z62:AC62)</f>
        <v>7.735193224057614</v>
      </c>
      <c r="Y62">
        <f>X62/DEF_D*10</f>
        <v>8.5946591378417931</v>
      </c>
      <c r="Z62">
        <f>(0.7*(HIT_D*DEF_D))+(P62/(MAX(P:P))*(0.3*(HIT_D*DEF_D)))</f>
        <v>1.7498609731876862</v>
      </c>
      <c r="AA62">
        <f>(0.7*(BkS_D*DEF_D))+(Q62/(MAX(Q:Q))*(0.3*(BkS_D*DEF_D)))</f>
        <v>2.0458275559455901</v>
      </c>
      <c r="AB62">
        <f>(0.7*(TkA_D*DEF_D))+(R62/(MAX(R:R))*(0.3*(TkA_D*DEF_D)))</f>
        <v>1.3443201040988939</v>
      </c>
      <c r="AC62">
        <f>(0.7*(SH_D*DEF_D))+(S62/(MAX(S:S))*(0.3*(SH_D*DEF_D)))</f>
        <v>2.5951845908254443</v>
      </c>
    </row>
    <row r="63" spans="1:29" x14ac:dyDescent="0.25">
      <c r="A63" s="9">
        <v>61</v>
      </c>
      <c r="B63" s="47" t="s">
        <v>342</v>
      </c>
      <c r="C63" s="48" t="s">
        <v>38</v>
      </c>
      <c r="D63" s="48" t="s">
        <v>324</v>
      </c>
      <c r="E63" s="48" t="s">
        <v>4</v>
      </c>
      <c r="F63" s="49">
        <v>58</v>
      </c>
      <c r="G63" s="49">
        <v>22</v>
      </c>
      <c r="H63" s="49">
        <v>32</v>
      </c>
      <c r="I63" s="49">
        <v>75</v>
      </c>
      <c r="J63" s="49">
        <v>60</v>
      </c>
      <c r="K63" s="49">
        <v>11</v>
      </c>
      <c r="L63" s="49">
        <v>4197</v>
      </c>
      <c r="M63" s="49">
        <v>1121</v>
      </c>
      <c r="N63">
        <f>G63*82/F63</f>
        <v>31.103448275862068</v>
      </c>
      <c r="O63">
        <f>H63*82/F63</f>
        <v>45.241379310344826</v>
      </c>
      <c r="P63">
        <f>I63*82/F63</f>
        <v>106.03448275862068</v>
      </c>
      <c r="Q63">
        <f>J63*82/F63</f>
        <v>84.827586206896555</v>
      </c>
      <c r="R63">
        <f>K63*82/F63</f>
        <v>15.551724137931034</v>
      </c>
      <c r="S63">
        <f>L63*82/F63</f>
        <v>5933.6896551724139</v>
      </c>
      <c r="U63" s="10">
        <f>SUM(V63:X63)</f>
        <v>11.501127621044567</v>
      </c>
      <c r="V63">
        <f>N63/MAX(N:N)*OFF_D</f>
        <v>3.7298850574712645</v>
      </c>
      <c r="W63">
        <f>O63/MAX(O:O)*PUN_D</f>
        <v>0.60304731355252605</v>
      </c>
      <c r="X63">
        <f>SUM(Z63:AC63)</f>
        <v>7.1681952500207764</v>
      </c>
      <c r="Y63">
        <f>X63/DEF_D*10</f>
        <v>7.9646613889119733</v>
      </c>
      <c r="Z63">
        <f>(0.7*(HIT_D*DEF_D))+(P63/(MAX(P:P))*(0.3*(HIT_D*DEF_D)))</f>
        <v>1.4529446460980036</v>
      </c>
      <c r="AA63">
        <f>(0.7*(BkS_D*DEF_D))+(Q63/(MAX(Q:Q))*(0.3*(BkS_D*DEF_D)))</f>
        <v>1.9874554931836408</v>
      </c>
      <c r="AB63">
        <f>(0.7*(TkA_D*DEF_D))+(R63/(MAX(R:R))*(0.3*(TkA_D*DEF_D)))</f>
        <v>1.3659453032104638</v>
      </c>
      <c r="AC63">
        <f>(0.7*(SH_D*DEF_D))+(S63/(MAX(S:S))*(0.3*(SH_D*DEF_D)))</f>
        <v>2.3618498075286682</v>
      </c>
    </row>
    <row r="64" spans="1:29" x14ac:dyDescent="0.25">
      <c r="A64" s="9">
        <v>62</v>
      </c>
      <c r="B64" s="50" t="s">
        <v>368</v>
      </c>
      <c r="C64" s="51" t="s">
        <v>31</v>
      </c>
      <c r="D64" s="51" t="s">
        <v>324</v>
      </c>
      <c r="E64" s="51" t="s">
        <v>4</v>
      </c>
      <c r="F64" s="52">
        <v>36</v>
      </c>
      <c r="G64" s="52">
        <v>10</v>
      </c>
      <c r="H64" s="52">
        <v>21</v>
      </c>
      <c r="I64" s="52">
        <v>113</v>
      </c>
      <c r="J64" s="52">
        <v>73</v>
      </c>
      <c r="K64" s="52">
        <v>4</v>
      </c>
      <c r="L64" s="52">
        <v>6666</v>
      </c>
      <c r="M64" s="52">
        <v>730</v>
      </c>
      <c r="N64">
        <f>G64*82/F64</f>
        <v>22.777777777777779</v>
      </c>
      <c r="O64">
        <f>H64*82/F64</f>
        <v>47.833333333333336</v>
      </c>
      <c r="P64">
        <f>I64*82/F64</f>
        <v>257.38888888888891</v>
      </c>
      <c r="Q64">
        <f>J64*82/F64</f>
        <v>166.27777777777777</v>
      </c>
      <c r="R64">
        <f>K64*82/F64</f>
        <v>9.1111111111111107</v>
      </c>
      <c r="S64">
        <f>L64*82/F64</f>
        <v>15183.666666666666</v>
      </c>
      <c r="U64" s="10">
        <f>SUM(V64:X64)</f>
        <v>11.484790326977686</v>
      </c>
      <c r="V64">
        <f>N64/MAX(N:N)*OFF_D</f>
        <v>2.7314814814814818</v>
      </c>
      <c r="W64">
        <f>O64/MAX(O:O)*PUN_D</f>
        <v>0.63759689922480622</v>
      </c>
      <c r="X64">
        <f>SUM(Z64:AC64)</f>
        <v>8.1157119462713982</v>
      </c>
      <c r="Y64">
        <f>X64/DEF_D*10</f>
        <v>9.0174577180793314</v>
      </c>
      <c r="Z64">
        <f>(0.7*(HIT_D*DEF_D))+(P64/(MAX(P:P))*(0.3*(HIT_D*DEF_D)))</f>
        <v>1.7283552631578949</v>
      </c>
      <c r="AA64">
        <f>(0.7*(BkS_D*DEF_D))+(Q64/(MAX(Q:Q))*(0.3*(BkS_D*DEF_D)))</f>
        <v>2.2625058139534886</v>
      </c>
      <c r="AB64">
        <f>(0.7*(TkA_D*DEF_D))+(R64/(MAX(R:R))*(0.3*(TkA_D*DEF_D)))</f>
        <v>1.3220689655172413</v>
      </c>
      <c r="AC64">
        <f>(0.7*(SH_D*DEF_D))+(S64/(MAX(S:S))*(0.3*(SH_D*DEF_D)))</f>
        <v>2.8027819036427735</v>
      </c>
    </row>
    <row r="65" spans="1:29" x14ac:dyDescent="0.25">
      <c r="A65" s="9">
        <v>63</v>
      </c>
      <c r="B65" s="50" t="s">
        <v>307</v>
      </c>
      <c r="C65" s="51" t="s">
        <v>36</v>
      </c>
      <c r="D65" s="51" t="s">
        <v>324</v>
      </c>
      <c r="E65" s="51" t="s">
        <v>4</v>
      </c>
      <c r="F65" s="52">
        <v>42</v>
      </c>
      <c r="G65" s="52">
        <v>18</v>
      </c>
      <c r="H65" s="52">
        <v>12</v>
      </c>
      <c r="I65" s="52">
        <v>13</v>
      </c>
      <c r="J65" s="52">
        <v>51</v>
      </c>
      <c r="K65" s="52">
        <v>15</v>
      </c>
      <c r="L65" s="52">
        <v>786</v>
      </c>
      <c r="M65" s="52">
        <v>834</v>
      </c>
      <c r="N65">
        <f>G65*82/F65</f>
        <v>35.142857142857146</v>
      </c>
      <c r="O65">
        <f>H65*82/F65</f>
        <v>23.428571428571427</v>
      </c>
      <c r="P65">
        <f>I65*82/F65</f>
        <v>25.38095238095238</v>
      </c>
      <c r="Q65">
        <f>J65*82/F65</f>
        <v>99.571428571428569</v>
      </c>
      <c r="R65">
        <f>K65*82/F65</f>
        <v>29.285714285714285</v>
      </c>
      <c r="S65">
        <f>L65*82/F65</f>
        <v>1534.5714285714287</v>
      </c>
      <c r="U65" s="10">
        <f>SUM(V65:X65)</f>
        <v>11.481664505123565</v>
      </c>
      <c r="V65">
        <f>N65/MAX(N:N)*OFF_D</f>
        <v>4.2142857142857144</v>
      </c>
      <c r="W65">
        <f>O65/MAX(O:O)*PUN_D</f>
        <v>0.3122923588039867</v>
      </c>
      <c r="X65">
        <f>SUM(Z65:AC65)</f>
        <v>6.9550864320338626</v>
      </c>
      <c r="Y65">
        <f>X65/DEF_D*10</f>
        <v>7.7278738133709579</v>
      </c>
      <c r="Z65">
        <f>(0.7*(HIT_D*DEF_D))+(P65/(MAX(P:P))*(0.3*(HIT_D*DEF_D)))</f>
        <v>1.3061842105263157</v>
      </c>
      <c r="AA65">
        <f>(0.7*(BkS_D*DEF_D))+(Q65/(MAX(Q:Q))*(0.3*(BkS_D*DEF_D)))</f>
        <v>2.0372441860465118</v>
      </c>
      <c r="AB65">
        <f>(0.7*(TkA_D*DEF_D))+(R65/(MAX(R:R))*(0.3*(TkA_D*DEF_D)))</f>
        <v>1.4595073891625616</v>
      </c>
      <c r="AC65">
        <f>(0.7*(SH_D*DEF_D))+(S65/(MAX(S:S))*(0.3*(SH_D*DEF_D)))</f>
        <v>2.1521506462984727</v>
      </c>
    </row>
    <row r="66" spans="1:29" x14ac:dyDescent="0.25">
      <c r="A66" s="9">
        <v>64</v>
      </c>
      <c r="B66" s="47" t="s">
        <v>106</v>
      </c>
      <c r="C66" s="48" t="s">
        <v>36</v>
      </c>
      <c r="D66" s="48" t="s">
        <v>324</v>
      </c>
      <c r="E66" s="48" t="s">
        <v>4</v>
      </c>
      <c r="F66" s="49">
        <v>58</v>
      </c>
      <c r="G66" s="49">
        <v>18</v>
      </c>
      <c r="H66" s="49">
        <v>32</v>
      </c>
      <c r="I66" s="49">
        <v>63</v>
      </c>
      <c r="J66" s="49">
        <v>113</v>
      </c>
      <c r="K66" s="49">
        <v>21</v>
      </c>
      <c r="L66" s="49">
        <v>7428</v>
      </c>
      <c r="M66" s="49">
        <v>1167</v>
      </c>
      <c r="N66">
        <f>G66*82/F66</f>
        <v>25.448275862068964</v>
      </c>
      <c r="O66">
        <f>H66*82/F66</f>
        <v>45.241379310344826</v>
      </c>
      <c r="P66">
        <f>I66*82/F66</f>
        <v>89.068965517241381</v>
      </c>
      <c r="Q66">
        <f>J66*82/F66</f>
        <v>159.75862068965517</v>
      </c>
      <c r="R66">
        <f>K66*82/F66</f>
        <v>29.689655172413794</v>
      </c>
      <c r="S66">
        <f>L66*82/F66</f>
        <v>10501.655172413793</v>
      </c>
      <c r="U66" s="10">
        <f>SUM(V66:X66)</f>
        <v>11.359193006182842</v>
      </c>
      <c r="V66">
        <f>N66/MAX(N:N)*OFF_D</f>
        <v>3.0517241379310347</v>
      </c>
      <c r="W66">
        <f>O66/MAX(O:O)*PUN_D</f>
        <v>0.60304731355252605</v>
      </c>
      <c r="X66">
        <f>SUM(Z66:AC66)</f>
        <v>7.704421554699282</v>
      </c>
      <c r="Y66">
        <f>X66/DEF_D*10</f>
        <v>8.5604683941103126</v>
      </c>
      <c r="Z66">
        <f>(0.7*(HIT_D*DEF_D))+(P66/(MAX(P:P))*(0.3*(HIT_D*DEF_D)))</f>
        <v>1.422073502722323</v>
      </c>
      <c r="AA66">
        <f>(0.7*(BkS_D*DEF_D))+(Q66/(MAX(Q:Q))*(0.3*(BkS_D*DEF_D)))</f>
        <v>2.2404911788291901</v>
      </c>
      <c r="AB66">
        <f>(0.7*(TkA_D*DEF_D))+(R66/(MAX(R:R))*(0.3*(TkA_D*DEF_D)))</f>
        <v>1.4622592152199763</v>
      </c>
      <c r="AC66">
        <f>(0.7*(SH_D*DEF_D))+(S66/(MAX(S:S))*(0.3*(SH_D*DEF_D)))</f>
        <v>2.5795976579277933</v>
      </c>
    </row>
    <row r="67" spans="1:29" x14ac:dyDescent="0.25">
      <c r="A67" s="9">
        <v>65</v>
      </c>
      <c r="B67" s="50" t="s">
        <v>300</v>
      </c>
      <c r="C67" s="51" t="s">
        <v>33</v>
      </c>
      <c r="D67" s="51" t="s">
        <v>324</v>
      </c>
      <c r="E67" s="51" t="s">
        <v>4</v>
      </c>
      <c r="F67" s="52">
        <v>60</v>
      </c>
      <c r="G67" s="52">
        <v>18</v>
      </c>
      <c r="H67" s="52">
        <v>10</v>
      </c>
      <c r="I67" s="52">
        <v>39</v>
      </c>
      <c r="J67" s="52">
        <v>122</v>
      </c>
      <c r="K67" s="52">
        <v>58</v>
      </c>
      <c r="L67" s="52">
        <v>9811</v>
      </c>
      <c r="M67" s="52">
        <v>1364</v>
      </c>
      <c r="N67">
        <f>G67*82/F67</f>
        <v>24.6</v>
      </c>
      <c r="O67">
        <f>H67*82/F67</f>
        <v>13.666666666666666</v>
      </c>
      <c r="P67">
        <f>I67*82/F67</f>
        <v>53.3</v>
      </c>
      <c r="Q67">
        <f>J67*82/F67</f>
        <v>166.73333333333332</v>
      </c>
      <c r="R67">
        <f>K67*82/F67</f>
        <v>79.266666666666666</v>
      </c>
      <c r="S67">
        <f>L67*82/F67</f>
        <v>13408.366666666667</v>
      </c>
      <c r="U67" s="10">
        <f>SUM(V67:X67)</f>
        <v>11.271357669494837</v>
      </c>
      <c r="V67">
        <f>N67/MAX(N:N)*OFF_D</f>
        <v>2.9500000000000006</v>
      </c>
      <c r="W67">
        <f>O67/MAX(O:O)*PUN_D</f>
        <v>0.18217054263565891</v>
      </c>
      <c r="X67">
        <f>SUM(Z67:AC67)</f>
        <v>8.1391871268591771</v>
      </c>
      <c r="Y67">
        <f>X67/DEF_D*10</f>
        <v>9.0435412520657525</v>
      </c>
      <c r="Z67">
        <f>(0.7*(HIT_D*DEF_D))+(P67/(MAX(P:P))*(0.3*(HIT_D*DEF_D)))</f>
        <v>1.3569868421052631</v>
      </c>
      <c r="AA67">
        <f>(0.7*(BkS_D*DEF_D))+(Q67/(MAX(Q:Q))*(0.3*(BkS_D*DEF_D)))</f>
        <v>2.2640441860465117</v>
      </c>
      <c r="AB67">
        <f>(0.7*(TkA_D*DEF_D))+(R67/(MAX(R:R))*(0.3*(TkA_D*DEF_D)))</f>
        <v>1.8</v>
      </c>
      <c r="AC67">
        <f>(0.7*(SH_D*DEF_D))+(S67/(MAX(S:S))*(0.3*(SH_D*DEF_D)))</f>
        <v>2.7181560987074032</v>
      </c>
    </row>
    <row r="68" spans="1:29" x14ac:dyDescent="0.25">
      <c r="A68" s="9">
        <v>66</v>
      </c>
      <c r="B68" s="47" t="s">
        <v>371</v>
      </c>
      <c r="C68" s="48" t="s">
        <v>38</v>
      </c>
      <c r="D68" s="48" t="s">
        <v>324</v>
      </c>
      <c r="E68" s="48" t="s">
        <v>4</v>
      </c>
      <c r="F68" s="49">
        <v>46</v>
      </c>
      <c r="G68" s="49">
        <v>18</v>
      </c>
      <c r="H68" s="49">
        <v>10</v>
      </c>
      <c r="I68" s="49">
        <v>79</v>
      </c>
      <c r="J68" s="49">
        <v>57</v>
      </c>
      <c r="K68" s="49">
        <v>17</v>
      </c>
      <c r="L68" s="49">
        <v>329</v>
      </c>
      <c r="M68" s="49">
        <v>802</v>
      </c>
      <c r="N68">
        <f>G68*82/F68</f>
        <v>32.086956521739133</v>
      </c>
      <c r="O68">
        <f>H68*82/F68</f>
        <v>17.826086956521738</v>
      </c>
      <c r="P68">
        <f>I68*82/F68</f>
        <v>140.82608695652175</v>
      </c>
      <c r="Q68">
        <f>J68*82/F68</f>
        <v>101.60869565217391</v>
      </c>
      <c r="R68">
        <f>K68*82/F68</f>
        <v>30.304347826086957</v>
      </c>
      <c r="S68">
        <f>L68*82/F68</f>
        <v>586.47826086956525</v>
      </c>
      <c r="U68" s="10">
        <f>SUM(V68:X68)</f>
        <v>11.219219849252353</v>
      </c>
      <c r="V68">
        <f>N68/MAX(N:N)*OFF_D</f>
        <v>3.8478260869565224</v>
      </c>
      <c r="W68">
        <f>O68/MAX(O:O)*PUN_D</f>
        <v>0.23761375126390291</v>
      </c>
      <c r="X68">
        <f>SUM(Z68:AC68)</f>
        <v>7.1337800110319272</v>
      </c>
      <c r="Y68">
        <f>X68/DEF_D*10</f>
        <v>7.9264222344799196</v>
      </c>
      <c r="Z68">
        <f>(0.7*(HIT_D*DEF_D))+(P68/(MAX(P:P))*(0.3*(HIT_D*DEF_D)))</f>
        <v>1.5162528604118992</v>
      </c>
      <c r="AA68">
        <f>(0.7*(BkS_D*DEF_D))+(Q68/(MAX(Q:Q))*(0.3*(BkS_D*DEF_D)))</f>
        <v>2.044123862487361</v>
      </c>
      <c r="AB68">
        <f>(0.7*(TkA_D*DEF_D))+(R68/(MAX(R:R))*(0.3*(TkA_D*DEF_D)))</f>
        <v>1.4664467766116942</v>
      </c>
      <c r="AC68">
        <f>(0.7*(SH_D*DEF_D))+(S68/(MAX(S:S))*(0.3*(SH_D*DEF_D)))</f>
        <v>2.106956511520973</v>
      </c>
    </row>
    <row r="69" spans="1:29" x14ac:dyDescent="0.25">
      <c r="A69" s="9">
        <v>67</v>
      </c>
      <c r="B69" s="50" t="s">
        <v>356</v>
      </c>
      <c r="C69" s="51" t="s">
        <v>42</v>
      </c>
      <c r="D69" s="51" t="s">
        <v>324</v>
      </c>
      <c r="E69" s="51" t="s">
        <v>4</v>
      </c>
      <c r="F69" s="52">
        <v>42</v>
      </c>
      <c r="G69" s="52">
        <v>17</v>
      </c>
      <c r="H69" s="52">
        <v>12</v>
      </c>
      <c r="I69" s="52">
        <v>20</v>
      </c>
      <c r="J69" s="52">
        <v>60</v>
      </c>
      <c r="K69" s="52">
        <v>10</v>
      </c>
      <c r="L69" s="52">
        <v>264</v>
      </c>
      <c r="M69" s="52">
        <v>799</v>
      </c>
      <c r="N69">
        <f>G69*82/F69</f>
        <v>33.19047619047619</v>
      </c>
      <c r="O69">
        <f>H69*82/F69</f>
        <v>23.428571428571427</v>
      </c>
      <c r="P69">
        <f>I69*82/F69</f>
        <v>39.047619047619051</v>
      </c>
      <c r="Q69">
        <f>J69*82/F69</f>
        <v>117.14285714285714</v>
      </c>
      <c r="R69">
        <f>K69*82/F69</f>
        <v>19.523809523809526</v>
      </c>
      <c r="S69">
        <f>L69*82/F69</f>
        <v>515.42857142857144</v>
      </c>
      <c r="U69" s="10">
        <f>SUM(V69:X69)</f>
        <v>11.21665972472508</v>
      </c>
      <c r="V69">
        <f>N69/MAX(N:N)*OFF_D</f>
        <v>3.9801587301587307</v>
      </c>
      <c r="W69">
        <f>O69/MAX(O:O)*PUN_D</f>
        <v>0.3122923588039867</v>
      </c>
      <c r="X69">
        <f>SUM(Z69:AC69)</f>
        <v>6.9242086357623638</v>
      </c>
      <c r="Y69">
        <f>X69/DEF_D*10</f>
        <v>7.6935651508470704</v>
      </c>
      <c r="Z69">
        <f>(0.7*(HIT_D*DEF_D))+(P69/(MAX(P:P))*(0.3*(HIT_D*DEF_D)))</f>
        <v>1.3310526315789475</v>
      </c>
      <c r="AA69">
        <f>(0.7*(BkS_D*DEF_D))+(Q69/(MAX(Q:Q))*(0.3*(BkS_D*DEF_D)))</f>
        <v>2.0965813953488373</v>
      </c>
      <c r="AB69">
        <f>(0.7*(TkA_D*DEF_D))+(R69/(MAX(R:R))*(0.3*(TkA_D*DEF_D)))</f>
        <v>1.3930049261083743</v>
      </c>
      <c r="AC69">
        <f>(0.7*(SH_D*DEF_D))+(S69/(MAX(S:S))*(0.3*(SH_D*DEF_D)))</f>
        <v>2.1035696827262047</v>
      </c>
    </row>
    <row r="70" spans="1:29" x14ac:dyDescent="0.25">
      <c r="A70" s="9">
        <v>68</v>
      </c>
      <c r="B70" s="47" t="s">
        <v>291</v>
      </c>
      <c r="C70" s="48" t="s">
        <v>42</v>
      </c>
      <c r="D70" s="48" t="s">
        <v>324</v>
      </c>
      <c r="E70" s="48" t="s">
        <v>4</v>
      </c>
      <c r="F70" s="49">
        <v>44</v>
      </c>
      <c r="G70" s="49">
        <v>10</v>
      </c>
      <c r="H70" s="49">
        <v>29</v>
      </c>
      <c r="I70" s="49">
        <v>82</v>
      </c>
      <c r="J70" s="49">
        <v>112</v>
      </c>
      <c r="K70" s="49">
        <v>14</v>
      </c>
      <c r="L70" s="49">
        <v>8362</v>
      </c>
      <c r="M70" s="49">
        <v>994</v>
      </c>
      <c r="N70">
        <f>G70*82/F70</f>
        <v>18.636363636363637</v>
      </c>
      <c r="O70">
        <f>H70*82/F70</f>
        <v>54.045454545454547</v>
      </c>
      <c r="P70">
        <f>I70*82/F70</f>
        <v>152.81818181818181</v>
      </c>
      <c r="Q70">
        <f>J70*82/F70</f>
        <v>208.72727272727272</v>
      </c>
      <c r="R70">
        <f>K70*82/F70</f>
        <v>26.09090909090909</v>
      </c>
      <c r="S70">
        <f>L70*82/F70</f>
        <v>15583.727272727272</v>
      </c>
      <c r="U70" s="10">
        <f>SUM(V70:X70)</f>
        <v>11.158773582102906</v>
      </c>
      <c r="V70">
        <f>N70/MAX(N:N)*OFF_D</f>
        <v>2.2348484848484849</v>
      </c>
      <c r="W70">
        <f>O70/MAX(O:O)*PUN_D</f>
        <v>0.72040169133192389</v>
      </c>
      <c r="X70">
        <f>SUM(Z70:AC70)</f>
        <v>8.203523405922498</v>
      </c>
      <c r="Y70">
        <f>X70/DEF_D*10</f>
        <v>9.1150260065805533</v>
      </c>
      <c r="Z70">
        <f>(0.7*(HIT_D*DEF_D))+(P70/(MAX(P:P))*(0.3*(HIT_D*DEF_D)))</f>
        <v>1.5380741626794259</v>
      </c>
      <c r="AA70">
        <f>(0.7*(BkS_D*DEF_D))+(Q70/(MAX(Q:Q))*(0.3*(BkS_D*DEF_D)))</f>
        <v>2.4058541226215646</v>
      </c>
      <c r="AB70">
        <f>(0.7*(TkA_D*DEF_D))+(R70/(MAX(R:R))*(0.3*(TkA_D*DEF_D)))</f>
        <v>1.4377429467084639</v>
      </c>
      <c r="AC70">
        <f>(0.7*(SH_D*DEF_D))+(S70/(MAX(S:S))*(0.3*(SH_D*DEF_D)))</f>
        <v>2.8218521739130438</v>
      </c>
    </row>
    <row r="71" spans="1:29" x14ac:dyDescent="0.25">
      <c r="A71" s="9">
        <v>69</v>
      </c>
      <c r="B71" s="50" t="s">
        <v>164</v>
      </c>
      <c r="C71" s="51" t="s">
        <v>36</v>
      </c>
      <c r="D71" s="51" t="s">
        <v>324</v>
      </c>
      <c r="E71" s="51" t="s">
        <v>4</v>
      </c>
      <c r="F71" s="52">
        <v>61</v>
      </c>
      <c r="G71" s="52">
        <v>22</v>
      </c>
      <c r="H71" s="52">
        <v>16</v>
      </c>
      <c r="I71" s="52">
        <v>95</v>
      </c>
      <c r="J71" s="52">
        <v>79</v>
      </c>
      <c r="K71" s="52">
        <v>12</v>
      </c>
      <c r="L71" s="52">
        <v>5044</v>
      </c>
      <c r="M71" s="52">
        <v>1155</v>
      </c>
      <c r="N71">
        <f>G71*82/F71</f>
        <v>29.57377049180328</v>
      </c>
      <c r="O71">
        <f>H71*82/F71</f>
        <v>21.508196721311474</v>
      </c>
      <c r="P71">
        <f>I71*82/F71</f>
        <v>127.70491803278688</v>
      </c>
      <c r="Q71">
        <f>J71*82/F71</f>
        <v>106.19672131147541</v>
      </c>
      <c r="R71">
        <f>K71*82/F71</f>
        <v>16.131147540983605</v>
      </c>
      <c r="S71">
        <f>L71*82/F71</f>
        <v>6780.4590163934427</v>
      </c>
      <c r="U71" s="10">
        <f>SUM(V71:X71)</f>
        <v>11.15724358113161</v>
      </c>
      <c r="V71">
        <f>N71/MAX(N:N)*OFF_D</f>
        <v>3.5464480874316946</v>
      </c>
      <c r="W71">
        <f>O71/MAX(O:O)*PUN_D</f>
        <v>0.28669462447579108</v>
      </c>
      <c r="X71">
        <f>SUM(Z71:AC71)</f>
        <v>7.3241008692241234</v>
      </c>
      <c r="Y71">
        <f>X71/DEF_D*10</f>
        <v>8.137889854693471</v>
      </c>
      <c r="Z71">
        <f>(0.7*(HIT_D*DEF_D))+(P71/(MAX(P:P))*(0.3*(HIT_D*DEF_D)))</f>
        <v>1.4923770491803279</v>
      </c>
      <c r="AA71">
        <f>(0.7*(BkS_D*DEF_D))+(Q71/(MAX(Q:Q))*(0.3*(BkS_D*DEF_D)))</f>
        <v>2.0596172321768966</v>
      </c>
      <c r="AB71">
        <f>(0.7*(TkA_D*DEF_D))+(R71/(MAX(R:R))*(0.3*(TkA_D*DEF_D)))</f>
        <v>1.3698925946862635</v>
      </c>
      <c r="AC71">
        <f>(0.7*(SH_D*DEF_D))+(S71/(MAX(S:S))*(0.3*(SH_D*DEF_D)))</f>
        <v>2.4022139931806361</v>
      </c>
    </row>
    <row r="72" spans="1:29" x14ac:dyDescent="0.25">
      <c r="A72" s="9">
        <v>70</v>
      </c>
      <c r="B72" s="50" t="s">
        <v>357</v>
      </c>
      <c r="C72" s="51" t="s">
        <v>31</v>
      </c>
      <c r="D72" s="51" t="s">
        <v>324</v>
      </c>
      <c r="E72" s="51" t="s">
        <v>4</v>
      </c>
      <c r="F72" s="52">
        <v>60</v>
      </c>
      <c r="G72" s="52">
        <v>19</v>
      </c>
      <c r="H72" s="52">
        <v>27</v>
      </c>
      <c r="I72" s="52">
        <v>91</v>
      </c>
      <c r="J72" s="52">
        <v>86</v>
      </c>
      <c r="K72" s="52">
        <v>20</v>
      </c>
      <c r="L72" s="52">
        <v>5009</v>
      </c>
      <c r="M72" s="52">
        <v>1227</v>
      </c>
      <c r="N72">
        <f>G72*82/F72</f>
        <v>25.966666666666665</v>
      </c>
      <c r="O72">
        <f>H72*82/F72</f>
        <v>36.9</v>
      </c>
      <c r="P72">
        <f>I72*82/F72</f>
        <v>124.36666666666666</v>
      </c>
      <c r="Q72">
        <f>J72*82/F72</f>
        <v>117.53333333333333</v>
      </c>
      <c r="R72">
        <f>K72*82/F72</f>
        <v>27.333333333333332</v>
      </c>
      <c r="S72">
        <f>L72*82/F72</f>
        <v>6845.6333333333332</v>
      </c>
      <c r="U72" s="10">
        <f>SUM(V72:X72)</f>
        <v>11.041479634192244</v>
      </c>
      <c r="V72">
        <f>N72/MAX(N:N)*OFF_D</f>
        <v>3.1138888888888889</v>
      </c>
      <c r="W72">
        <f>O72/MAX(O:O)*PUN_D</f>
        <v>0.49186046511627907</v>
      </c>
      <c r="X72">
        <f>SUM(Z72:AC72)</f>
        <v>7.4357302801870766</v>
      </c>
      <c r="Y72">
        <f>X72/DEF_D*10</f>
        <v>8.2619225335411954</v>
      </c>
      <c r="Z72">
        <f>(0.7*(HIT_D*DEF_D))+(P72/(MAX(P:P))*(0.3*(HIT_D*DEF_D)))</f>
        <v>1.4863026315789474</v>
      </c>
      <c r="AA72">
        <f>(0.7*(BkS_D*DEF_D))+(Q72/(MAX(Q:Q))*(0.3*(BkS_D*DEF_D)))</f>
        <v>2.0979000000000001</v>
      </c>
      <c r="AB72">
        <f>(0.7*(TkA_D*DEF_D))+(R72/(MAX(R:R))*(0.3*(TkA_D*DEF_D)))</f>
        <v>1.4462068965517241</v>
      </c>
      <c r="AC72">
        <f>(0.7*(SH_D*DEF_D))+(S72/(MAX(S:S))*(0.3*(SH_D*DEF_D)))</f>
        <v>2.4053207520564044</v>
      </c>
    </row>
    <row r="73" spans="1:29" x14ac:dyDescent="0.25">
      <c r="A73" s="9">
        <v>71</v>
      </c>
      <c r="B73" s="50" t="s">
        <v>227</v>
      </c>
      <c r="C73" s="51" t="s">
        <v>31</v>
      </c>
      <c r="D73" s="51" t="s">
        <v>324</v>
      </c>
      <c r="E73" s="51" t="s">
        <v>4</v>
      </c>
      <c r="F73" s="52">
        <v>54</v>
      </c>
      <c r="G73" s="52">
        <v>16</v>
      </c>
      <c r="H73" s="52">
        <v>14</v>
      </c>
      <c r="I73" s="52">
        <v>40</v>
      </c>
      <c r="J73" s="52">
        <v>115</v>
      </c>
      <c r="K73" s="52">
        <v>17</v>
      </c>
      <c r="L73" s="52">
        <v>7355</v>
      </c>
      <c r="M73" s="52">
        <v>1228</v>
      </c>
      <c r="N73">
        <f>G73*82/F73</f>
        <v>24.296296296296298</v>
      </c>
      <c r="O73">
        <f>H73*82/F73</f>
        <v>21.25925925925926</v>
      </c>
      <c r="P73">
        <f>I73*82/F73</f>
        <v>60.74074074074074</v>
      </c>
      <c r="Q73">
        <f>J73*82/F73</f>
        <v>174.62962962962962</v>
      </c>
      <c r="R73">
        <f>K73*82/F73</f>
        <v>25.814814814814813</v>
      </c>
      <c r="S73">
        <f>L73*82/F73</f>
        <v>11168.703703703704</v>
      </c>
      <c r="U73" s="10">
        <f>SUM(V73:X73)</f>
        <v>10.905449163261844</v>
      </c>
      <c r="V73">
        <f>N73/MAX(N:N)*OFF_D</f>
        <v>2.9135802469135808</v>
      </c>
      <c r="W73">
        <f>O73/MAX(O:O)*PUN_D</f>
        <v>0.2833763996554694</v>
      </c>
      <c r="X73">
        <f>SUM(Z73:AC73)</f>
        <v>7.708492516692794</v>
      </c>
      <c r="Y73">
        <f>X73/DEF_D*10</f>
        <v>8.5649916852142169</v>
      </c>
      <c r="Z73">
        <f>(0.7*(HIT_D*DEF_D))+(P73/(MAX(P:P))*(0.3*(HIT_D*DEF_D)))</f>
        <v>1.3705263157894736</v>
      </c>
      <c r="AA73">
        <f>(0.7*(BkS_D*DEF_D))+(Q73/(MAX(Q:Q))*(0.3*(BkS_D*DEF_D)))</f>
        <v>2.2907093023255816</v>
      </c>
      <c r="AB73">
        <f>(0.7*(TkA_D*DEF_D))+(R73/(MAX(R:R))*(0.3*(TkA_D*DEF_D)))</f>
        <v>1.4358620689655173</v>
      </c>
      <c r="AC73">
        <f>(0.7*(SH_D*DEF_D))+(S73/(MAX(S:S))*(0.3*(SH_D*DEF_D)))</f>
        <v>2.6113948296122214</v>
      </c>
    </row>
    <row r="74" spans="1:29" x14ac:dyDescent="0.25">
      <c r="A74" s="9">
        <v>72</v>
      </c>
      <c r="B74" s="47" t="s">
        <v>271</v>
      </c>
      <c r="C74" s="48" t="s">
        <v>31</v>
      </c>
      <c r="D74" s="48" t="s">
        <v>324</v>
      </c>
      <c r="E74" s="48" t="s">
        <v>4</v>
      </c>
      <c r="F74" s="49">
        <v>38</v>
      </c>
      <c r="G74" s="49">
        <v>15</v>
      </c>
      <c r="H74" s="49">
        <v>6</v>
      </c>
      <c r="I74" s="49">
        <v>29</v>
      </c>
      <c r="J74" s="49">
        <v>30</v>
      </c>
      <c r="K74" s="49">
        <v>13</v>
      </c>
      <c r="L74" s="49">
        <v>47</v>
      </c>
      <c r="M74" s="49">
        <v>607</v>
      </c>
      <c r="N74">
        <f>G74*82/F74</f>
        <v>32.368421052631582</v>
      </c>
      <c r="O74">
        <f>H74*82/F74</f>
        <v>12.947368421052632</v>
      </c>
      <c r="P74">
        <f>I74*82/F74</f>
        <v>62.578947368421055</v>
      </c>
      <c r="Q74">
        <f>J74*82/F74</f>
        <v>64.736842105263165</v>
      </c>
      <c r="R74">
        <f>K74*82/F74</f>
        <v>28.05263157894737</v>
      </c>
      <c r="S74">
        <f>L74*82/F74</f>
        <v>101.42105263157895</v>
      </c>
      <c r="U74" s="10">
        <f>SUM(V74:X74)</f>
        <v>10.882585191696073</v>
      </c>
      <c r="V74">
        <f>N74/MAX(N:N)*OFF_D</f>
        <v>3.8815789473684212</v>
      </c>
      <c r="W74">
        <f>O74/MAX(O:O)*PUN_D</f>
        <v>0.17258261933904528</v>
      </c>
      <c r="X74">
        <f>SUM(Z74:AC74)</f>
        <v>6.8284236249886074</v>
      </c>
      <c r="Y74">
        <f>X74/DEF_D*10</f>
        <v>7.5871373610984527</v>
      </c>
      <c r="Z74">
        <f>(0.7*(HIT_D*DEF_D))+(P74/(MAX(P:P))*(0.3*(HIT_D*DEF_D)))</f>
        <v>1.3738711911357342</v>
      </c>
      <c r="AA74">
        <f>(0.7*(BkS_D*DEF_D))+(Q74/(MAX(Q:Q))*(0.3*(BkS_D*DEF_D)))</f>
        <v>1.919610771113831</v>
      </c>
      <c r="AB74">
        <f>(0.7*(TkA_D*DEF_D))+(R74/(MAX(R:R))*(0.3*(TkA_D*DEF_D)))</f>
        <v>1.4511070780399273</v>
      </c>
      <c r="AC74">
        <f>(0.7*(SH_D*DEF_D))+(S74/(MAX(S:S))*(0.3*(SH_D*DEF_D)))</f>
        <v>2.0838345846991158</v>
      </c>
    </row>
    <row r="75" spans="1:29" x14ac:dyDescent="0.25">
      <c r="A75" s="9">
        <v>73</v>
      </c>
      <c r="B75" s="47" t="s">
        <v>414</v>
      </c>
      <c r="C75" s="48" t="s">
        <v>38</v>
      </c>
      <c r="D75" s="48" t="s">
        <v>324</v>
      </c>
      <c r="E75" s="48" t="s">
        <v>4</v>
      </c>
      <c r="F75" s="49">
        <v>29</v>
      </c>
      <c r="G75" s="49">
        <v>10</v>
      </c>
      <c r="H75" s="49">
        <v>8</v>
      </c>
      <c r="I75" s="49">
        <v>44</v>
      </c>
      <c r="J75" s="49">
        <v>40</v>
      </c>
      <c r="K75" s="49">
        <v>12</v>
      </c>
      <c r="L75" s="49">
        <v>303</v>
      </c>
      <c r="M75" s="49">
        <v>608</v>
      </c>
      <c r="N75">
        <f>G75*82/F75</f>
        <v>28.275862068965516</v>
      </c>
      <c r="O75">
        <f>H75*82/F75</f>
        <v>22.620689655172413</v>
      </c>
      <c r="P75">
        <f>I75*82/F75</f>
        <v>124.41379310344827</v>
      </c>
      <c r="Q75">
        <f>J75*82/F75</f>
        <v>113.10344827586206</v>
      </c>
      <c r="R75">
        <f>K75*82/F75</f>
        <v>33.931034482758619</v>
      </c>
      <c r="S75">
        <f>L75*82/F75</f>
        <v>856.75862068965512</v>
      </c>
      <c r="U75" s="10">
        <f>SUM(V75:X75)</f>
        <v>10.8726510438327</v>
      </c>
      <c r="V75">
        <f>N75/MAX(N:N)*OFF_D</f>
        <v>3.3908045977011492</v>
      </c>
      <c r="W75">
        <f>O75/MAX(O:O)*PUN_D</f>
        <v>0.30152365677626303</v>
      </c>
      <c r="X75">
        <f>SUM(Z75:AC75)</f>
        <v>7.1803227893552872</v>
      </c>
      <c r="Y75">
        <f>X75/DEF_D*10</f>
        <v>7.9781364326169859</v>
      </c>
      <c r="Z75">
        <f>(0.7*(HIT_D*DEF_D))+(P75/(MAX(P:P))*(0.3*(HIT_D*DEF_D)))</f>
        <v>1.486388384754991</v>
      </c>
      <c r="AA75">
        <f>(0.7*(BkS_D*DEF_D))+(Q75/(MAX(Q:Q))*(0.3*(BkS_D*DEF_D)))</f>
        <v>2.0829406575781877</v>
      </c>
      <c r="AB75">
        <f>(0.7*(TkA_D*DEF_D))+(R75/(MAX(R:R))*(0.3*(TkA_D*DEF_D)))</f>
        <v>1.4911533888228299</v>
      </c>
      <c r="AC75">
        <f>(0.7*(SH_D*DEF_D))+(S75/(MAX(S:S))*(0.3*(SH_D*DEF_D)))</f>
        <v>2.1198403581992791</v>
      </c>
    </row>
    <row r="76" spans="1:29" x14ac:dyDescent="0.25">
      <c r="A76" s="9">
        <v>74</v>
      </c>
      <c r="B76" s="50" t="s">
        <v>131</v>
      </c>
      <c r="C76" s="51" t="s">
        <v>33</v>
      </c>
      <c r="D76" s="51" t="s">
        <v>324</v>
      </c>
      <c r="E76" s="51" t="s">
        <v>4</v>
      </c>
      <c r="F76" s="52">
        <v>44</v>
      </c>
      <c r="G76" s="52">
        <v>8</v>
      </c>
      <c r="H76" s="52">
        <v>69</v>
      </c>
      <c r="I76" s="52">
        <v>58</v>
      </c>
      <c r="J76" s="52">
        <v>37</v>
      </c>
      <c r="K76" s="52">
        <v>23</v>
      </c>
      <c r="L76" s="52">
        <v>3780</v>
      </c>
      <c r="M76" s="52">
        <v>755</v>
      </c>
      <c r="N76">
        <f>G76*82/F76</f>
        <v>14.909090909090908</v>
      </c>
      <c r="O76">
        <f>H76*82/F76</f>
        <v>128.59090909090909</v>
      </c>
      <c r="P76">
        <f>I76*82/F76</f>
        <v>108.09090909090909</v>
      </c>
      <c r="Q76">
        <f>J76*82/F76</f>
        <v>68.954545454545453</v>
      </c>
      <c r="R76">
        <f>K76*82/F76</f>
        <v>42.863636363636367</v>
      </c>
      <c r="S76">
        <f>L76*82/F76</f>
        <v>7044.545454545455</v>
      </c>
      <c r="U76" s="10">
        <f>SUM(V76:X76)</f>
        <v>10.859287036233642</v>
      </c>
      <c r="V76">
        <f>N76/MAX(N:N)*OFF_D</f>
        <v>1.7878787878787881</v>
      </c>
      <c r="W76">
        <f>O76/MAX(O:O)*PUN_D</f>
        <v>1.7140591966173362</v>
      </c>
      <c r="X76">
        <f>SUM(Z76:AC76)</f>
        <v>7.3573490517375184</v>
      </c>
      <c r="Y76">
        <f>X76/DEF_D*10</f>
        <v>8.1748322797083546</v>
      </c>
      <c r="Z76">
        <f>(0.7*(HIT_D*DEF_D))+(P76/(MAX(P:P))*(0.3*(HIT_D*DEF_D)))</f>
        <v>1.4566866028708134</v>
      </c>
      <c r="AA76">
        <f>(0.7*(BkS_D*DEF_D))+(Q76/(MAX(Q:Q))*(0.3*(BkS_D*DEF_D)))</f>
        <v>1.9338535940803383</v>
      </c>
      <c r="AB76">
        <f>(0.7*(TkA_D*DEF_D))+(R76/(MAX(R:R))*(0.3*(TkA_D*DEF_D)))</f>
        <v>1.5520062695924766</v>
      </c>
      <c r="AC76">
        <f>(0.7*(SH_D*DEF_D))+(S76/(MAX(S:S))*(0.3*(SH_D*DEF_D)))</f>
        <v>2.4148025851938897</v>
      </c>
    </row>
    <row r="77" spans="1:29" x14ac:dyDescent="0.25">
      <c r="A77" s="9">
        <v>75</v>
      </c>
      <c r="B77" s="47" t="s">
        <v>391</v>
      </c>
      <c r="C77" s="48" t="s">
        <v>31</v>
      </c>
      <c r="D77" s="48" t="s">
        <v>324</v>
      </c>
      <c r="E77" s="48" t="s">
        <v>4</v>
      </c>
      <c r="F77" s="49">
        <v>52</v>
      </c>
      <c r="G77" s="49">
        <v>15</v>
      </c>
      <c r="H77" s="49">
        <v>12</v>
      </c>
      <c r="I77" s="49">
        <v>47</v>
      </c>
      <c r="J77" s="49">
        <v>86</v>
      </c>
      <c r="K77" s="49">
        <v>25</v>
      </c>
      <c r="L77" s="49">
        <v>7782</v>
      </c>
      <c r="M77" s="49">
        <v>1089</v>
      </c>
      <c r="N77">
        <f>G77*82/F77</f>
        <v>23.653846153846153</v>
      </c>
      <c r="O77">
        <f>H77*82/F77</f>
        <v>18.923076923076923</v>
      </c>
      <c r="P77">
        <f>I77*82/F77</f>
        <v>74.115384615384613</v>
      </c>
      <c r="Q77">
        <f>J77*82/F77</f>
        <v>135.61538461538461</v>
      </c>
      <c r="R77">
        <f>K77*82/F77</f>
        <v>39.42307692307692</v>
      </c>
      <c r="S77">
        <f>L77*82/F77</f>
        <v>12271.615384615385</v>
      </c>
      <c r="U77" s="10">
        <f>SUM(V77:X77)</f>
        <v>10.835136058976737</v>
      </c>
      <c r="V77">
        <f>N77/MAX(N:N)*OFF_D</f>
        <v>2.8365384615384617</v>
      </c>
      <c r="W77">
        <f>O77/MAX(O:O)*PUN_D</f>
        <v>0.25223613595706618</v>
      </c>
      <c r="X77">
        <f>SUM(Z77:AC77)</f>
        <v>7.7463614614812091</v>
      </c>
      <c r="Y77">
        <f>X77/DEF_D*10</f>
        <v>8.6070682905346771</v>
      </c>
      <c r="Z77">
        <f>(0.7*(HIT_D*DEF_D))+(P77/(MAX(P:P))*(0.3*(HIT_D*DEF_D)))</f>
        <v>1.3948633603238867</v>
      </c>
      <c r="AA77">
        <f>(0.7*(BkS_D*DEF_D))+(Q77/(MAX(Q:Q))*(0.3*(BkS_D*DEF_D)))</f>
        <v>2.1589615384615386</v>
      </c>
      <c r="AB77">
        <f>(0.7*(TkA_D*DEF_D))+(R77/(MAX(R:R))*(0.3*(TkA_D*DEF_D)))</f>
        <v>1.5285676392572944</v>
      </c>
      <c r="AC77">
        <f>(0.7*(SH_D*DEF_D))+(S77/(MAX(S:S))*(0.3*(SH_D*DEF_D)))</f>
        <v>2.6639689234384889</v>
      </c>
    </row>
    <row r="78" spans="1:29" x14ac:dyDescent="0.25">
      <c r="A78" s="9">
        <v>76</v>
      </c>
      <c r="B78" s="50" t="s">
        <v>239</v>
      </c>
      <c r="C78" s="51" t="s">
        <v>31</v>
      </c>
      <c r="D78" s="51" t="s">
        <v>324</v>
      </c>
      <c r="E78" s="51" t="s">
        <v>4</v>
      </c>
      <c r="F78" s="52">
        <v>56</v>
      </c>
      <c r="G78" s="52">
        <v>17</v>
      </c>
      <c r="H78" s="52">
        <v>36</v>
      </c>
      <c r="I78" s="52">
        <v>74</v>
      </c>
      <c r="J78" s="52">
        <v>49</v>
      </c>
      <c r="K78" s="52">
        <v>21</v>
      </c>
      <c r="L78" s="52">
        <v>1377</v>
      </c>
      <c r="M78" s="52">
        <v>1085</v>
      </c>
      <c r="N78">
        <f>G78*82/F78</f>
        <v>24.892857142857142</v>
      </c>
      <c r="O78">
        <f>H78*82/F78</f>
        <v>52.714285714285715</v>
      </c>
      <c r="P78">
        <f>I78*82/F78</f>
        <v>108.35714285714286</v>
      </c>
      <c r="Q78">
        <f>J78*82/F78</f>
        <v>71.75</v>
      </c>
      <c r="R78">
        <f>K78*82/F78</f>
        <v>30.75</v>
      </c>
      <c r="S78">
        <f>L78*82/F78</f>
        <v>2016.3214285714287</v>
      </c>
      <c r="U78" s="10">
        <f>SUM(V78:X78)</f>
        <v>10.732839194450719</v>
      </c>
      <c r="V78">
        <f>N78/MAX(N:N)*OFF_D</f>
        <v>2.9851190476190474</v>
      </c>
      <c r="W78">
        <f>O78/MAX(O:O)*PUN_D</f>
        <v>0.70265780730897009</v>
      </c>
      <c r="X78">
        <f>SUM(Z78:AC78)</f>
        <v>7.0450623395227021</v>
      </c>
      <c r="Y78">
        <f>X78/DEF_D*10</f>
        <v>7.8278470439141135</v>
      </c>
      <c r="Z78">
        <f>(0.7*(HIT_D*DEF_D))+(P78/(MAX(P:P))*(0.3*(HIT_D*DEF_D)))</f>
        <v>1.4571710526315789</v>
      </c>
      <c r="AA78">
        <f>(0.7*(BkS_D*DEF_D))+(Q78/(MAX(Q:Q))*(0.3*(BkS_D*DEF_D)))</f>
        <v>1.9432936046511629</v>
      </c>
      <c r="AB78">
        <f>(0.7*(TkA_D*DEF_D))+(R78/(MAX(R:R))*(0.3*(TkA_D*DEF_D)))</f>
        <v>1.4694827586206896</v>
      </c>
      <c r="AC78">
        <f>(0.7*(SH_D*DEF_D))+(S78/(MAX(S:S))*(0.3*(SH_D*DEF_D)))</f>
        <v>2.1751149236192715</v>
      </c>
    </row>
    <row r="79" spans="1:29" x14ac:dyDescent="0.25">
      <c r="A79" s="9">
        <v>77</v>
      </c>
      <c r="B79" s="50" t="s">
        <v>303</v>
      </c>
      <c r="C79" s="51" t="s">
        <v>38</v>
      </c>
      <c r="D79" s="51" t="s">
        <v>324</v>
      </c>
      <c r="E79" s="51" t="s">
        <v>4</v>
      </c>
      <c r="F79" s="52">
        <v>57</v>
      </c>
      <c r="G79" s="52">
        <v>15</v>
      </c>
      <c r="H79" s="52">
        <v>10</v>
      </c>
      <c r="I79" s="52">
        <v>106</v>
      </c>
      <c r="J79" s="52">
        <v>121</v>
      </c>
      <c r="K79" s="52">
        <v>11</v>
      </c>
      <c r="L79" s="52">
        <v>9516</v>
      </c>
      <c r="M79" s="52">
        <v>1302</v>
      </c>
      <c r="N79">
        <f>G79*82/F79</f>
        <v>21.578947368421051</v>
      </c>
      <c r="O79">
        <f>H79*82/F79</f>
        <v>14.385964912280702</v>
      </c>
      <c r="P79">
        <f>I79*82/F79</f>
        <v>152.49122807017545</v>
      </c>
      <c r="Q79">
        <f>J79*82/F79</f>
        <v>174.07017543859649</v>
      </c>
      <c r="R79">
        <f>K79*82/F79</f>
        <v>15.824561403508772</v>
      </c>
      <c r="S79">
        <f>L79*82/F79</f>
        <v>13689.684210526315</v>
      </c>
      <c r="U79" s="10">
        <f>SUM(V79:X79)</f>
        <v>10.705147125610871</v>
      </c>
      <c r="V79">
        <f>N79/MAX(N:N)*OFF_D</f>
        <v>2.5877192982456143</v>
      </c>
      <c r="W79">
        <f>O79/MAX(O:O)*PUN_D</f>
        <v>0.19175846593227255</v>
      </c>
      <c r="X79">
        <f>SUM(Z79:AC79)</f>
        <v>7.9256693614329841</v>
      </c>
      <c r="Y79">
        <f>X79/DEF_D*10</f>
        <v>8.8062992904810926</v>
      </c>
      <c r="Z79">
        <f>(0.7*(HIT_D*DEF_D))+(P79/(MAX(P:P))*(0.3*(HIT_D*DEF_D)))</f>
        <v>1.5374792243767315</v>
      </c>
      <c r="AA79">
        <f>(0.7*(BkS_D*DEF_D))+(Q79/(MAX(Q:Q))*(0.3*(BkS_D*DEF_D)))</f>
        <v>2.2888200734394126</v>
      </c>
      <c r="AB79">
        <f>(0.7*(TkA_D*DEF_D))+(R79/(MAX(R:R))*(0.3*(TkA_D*DEF_D)))</f>
        <v>1.3678039927404719</v>
      </c>
      <c r="AC79">
        <f>(0.7*(SH_D*DEF_D))+(S79/(MAX(S:S))*(0.3*(SH_D*DEF_D)))</f>
        <v>2.7315660708763687</v>
      </c>
    </row>
    <row r="80" spans="1:29" x14ac:dyDescent="0.25">
      <c r="A80" s="9">
        <v>78</v>
      </c>
      <c r="B80" s="47" t="s">
        <v>120</v>
      </c>
      <c r="C80" s="48" t="s">
        <v>42</v>
      </c>
      <c r="D80" s="48" t="s">
        <v>324</v>
      </c>
      <c r="E80" s="48" t="s">
        <v>4</v>
      </c>
      <c r="F80" s="49">
        <v>42</v>
      </c>
      <c r="G80" s="49">
        <v>7</v>
      </c>
      <c r="H80" s="49">
        <v>30</v>
      </c>
      <c r="I80" s="49">
        <v>152</v>
      </c>
      <c r="J80" s="49">
        <v>90</v>
      </c>
      <c r="K80" s="49">
        <v>17</v>
      </c>
      <c r="L80" s="49">
        <v>5964</v>
      </c>
      <c r="M80" s="49">
        <v>901</v>
      </c>
      <c r="N80">
        <f>G80*82/F80</f>
        <v>13.666666666666666</v>
      </c>
      <c r="O80">
        <f>H80*82/F80</f>
        <v>58.571428571428569</v>
      </c>
      <c r="P80">
        <f>I80*82/F80</f>
        <v>296.76190476190476</v>
      </c>
      <c r="Q80">
        <f>J80*82/F80</f>
        <v>175.71428571428572</v>
      </c>
      <c r="R80">
        <f>K80*82/F80</f>
        <v>33.19047619047619</v>
      </c>
      <c r="S80">
        <f>L80*82/F80</f>
        <v>11644</v>
      </c>
      <c r="U80" s="10">
        <f>SUM(V80:X80)</f>
        <v>10.634151722166512</v>
      </c>
      <c r="V80">
        <f>N80/MAX(N:N)*OFF_D</f>
        <v>1.6388888888888888</v>
      </c>
      <c r="W80">
        <f>O80/MAX(O:O)*PUN_D</f>
        <v>0.78073089700996678</v>
      </c>
      <c r="X80">
        <f>SUM(Z80:AC80)</f>
        <v>8.2145319362676563</v>
      </c>
      <c r="Y80">
        <f>X80/DEF_D*10</f>
        <v>9.1272577069640626</v>
      </c>
      <c r="Z80">
        <f>(0.7*(HIT_D*DEF_D))+(P80/(MAX(P:P))*(0.3*(HIT_D*DEF_D)))</f>
        <v>1.8</v>
      </c>
      <c r="AA80">
        <f>(0.7*(BkS_D*DEF_D))+(Q80/(MAX(Q:Q))*(0.3*(BkS_D*DEF_D)))</f>
        <v>2.2943720930232558</v>
      </c>
      <c r="AB80">
        <f>(0.7*(TkA_D*DEF_D))+(R80/(MAX(R:R))*(0.3*(TkA_D*DEF_D)))</f>
        <v>1.4861083743842365</v>
      </c>
      <c r="AC80">
        <f>(0.7*(SH_D*DEF_D))+(S80/(MAX(S:S))*(0.3*(SH_D*DEF_D)))</f>
        <v>2.6340514688601648</v>
      </c>
    </row>
    <row r="81" spans="1:29" x14ac:dyDescent="0.25">
      <c r="A81" s="9">
        <v>79</v>
      </c>
      <c r="B81" s="47" t="s">
        <v>251</v>
      </c>
      <c r="C81" s="48" t="s">
        <v>42</v>
      </c>
      <c r="D81" s="48" t="s">
        <v>324</v>
      </c>
      <c r="E81" s="48" t="s">
        <v>4</v>
      </c>
      <c r="F81" s="49">
        <v>53</v>
      </c>
      <c r="G81" s="49">
        <v>12</v>
      </c>
      <c r="H81" s="49">
        <v>26</v>
      </c>
      <c r="I81" s="49">
        <v>110</v>
      </c>
      <c r="J81" s="49">
        <v>79</v>
      </c>
      <c r="K81" s="49">
        <v>14</v>
      </c>
      <c r="L81" s="49">
        <v>6124</v>
      </c>
      <c r="M81" s="49">
        <v>1034</v>
      </c>
      <c r="N81">
        <f>G81*82/F81</f>
        <v>18.566037735849058</v>
      </c>
      <c r="O81">
        <f>H81*82/F81</f>
        <v>40.226415094339622</v>
      </c>
      <c r="P81">
        <f>I81*82/F81</f>
        <v>170.18867924528303</v>
      </c>
      <c r="Q81">
        <f>J81*82/F81</f>
        <v>122.22641509433963</v>
      </c>
      <c r="R81">
        <f>K81*82/F81</f>
        <v>21.660377358490567</v>
      </c>
      <c r="S81">
        <f>L81*82/F81</f>
        <v>9474.867924528302</v>
      </c>
      <c r="U81" s="10">
        <f>SUM(V81:X81)</f>
        <v>10.384258021919766</v>
      </c>
      <c r="V81">
        <f>N81/MAX(N:N)*OFF_D</f>
        <v>2.226415094339623</v>
      </c>
      <c r="W81">
        <f>O81/MAX(O:O)*PUN_D</f>
        <v>0.53620008775778849</v>
      </c>
      <c r="X81">
        <f>SUM(Z81:AC81)</f>
        <v>7.6216428398223552</v>
      </c>
      <c r="Y81">
        <f>X81/DEF_D*10</f>
        <v>8.4684920442470606</v>
      </c>
      <c r="Z81">
        <f>(0.7*(HIT_D*DEF_D))+(P81/(MAX(P:P))*(0.3*(HIT_D*DEF_D)))</f>
        <v>1.569682224428997</v>
      </c>
      <c r="AA81">
        <f>(0.7*(BkS_D*DEF_D))+(Q81/(MAX(Q:Q))*(0.3*(BkS_D*DEF_D)))</f>
        <v>2.1137481351469942</v>
      </c>
      <c r="AB81">
        <f>(0.7*(TkA_D*DEF_D))+(R81/(MAX(R:R))*(0.3*(TkA_D*DEF_D)))</f>
        <v>1.4075601821730643</v>
      </c>
      <c r="AC81">
        <f>(0.7*(SH_D*DEF_D))+(S81/(MAX(S:S))*(0.3*(SH_D*DEF_D)))</f>
        <v>2.5306522980732993</v>
      </c>
    </row>
    <row r="82" spans="1:29" x14ac:dyDescent="0.25">
      <c r="A82" s="9">
        <v>80</v>
      </c>
      <c r="B82" s="47" t="s">
        <v>114</v>
      </c>
      <c r="C82" s="48" t="s">
        <v>42</v>
      </c>
      <c r="D82" s="48" t="s">
        <v>324</v>
      </c>
      <c r="E82" s="48" t="s">
        <v>4</v>
      </c>
      <c r="F82" s="49">
        <v>55</v>
      </c>
      <c r="G82" s="49">
        <v>8</v>
      </c>
      <c r="H82" s="49">
        <v>55</v>
      </c>
      <c r="I82" s="49">
        <v>59</v>
      </c>
      <c r="J82" s="49">
        <v>87</v>
      </c>
      <c r="K82" s="49">
        <v>20</v>
      </c>
      <c r="L82" s="49">
        <v>9623</v>
      </c>
      <c r="M82" s="49">
        <v>1126</v>
      </c>
      <c r="N82">
        <f>G82*82/F82</f>
        <v>11.927272727272728</v>
      </c>
      <c r="O82">
        <f>H82*82/F82</f>
        <v>82</v>
      </c>
      <c r="P82">
        <f>I82*82/F82</f>
        <v>87.963636363636368</v>
      </c>
      <c r="Q82">
        <f>J82*82/F82</f>
        <v>129.70909090909092</v>
      </c>
      <c r="R82">
        <f>K82*82/F82</f>
        <v>29.818181818181817</v>
      </c>
      <c r="S82">
        <f>L82*82/F82</f>
        <v>14347.018181818183</v>
      </c>
      <c r="U82" s="10">
        <f>SUM(V82:X82)</f>
        <v>10.308439938310764</v>
      </c>
      <c r="V82">
        <f>N82/MAX(N:N)*OFF_D</f>
        <v>1.4303030303030304</v>
      </c>
      <c r="W82">
        <f>O82/MAX(O:O)*PUN_D</f>
        <v>1.0930232558139534</v>
      </c>
      <c r="X82">
        <f>SUM(Z82:AC82)</f>
        <v>7.7851136521937798</v>
      </c>
      <c r="Y82">
        <f>X82/DEF_D*10</f>
        <v>8.6501262802153107</v>
      </c>
      <c r="Z82">
        <f>(0.7*(HIT_D*DEF_D))+(P82/(MAX(P:P))*(0.3*(HIT_D*DEF_D)))</f>
        <v>1.4200622009569379</v>
      </c>
      <c r="AA82">
        <f>(0.7*(BkS_D*DEF_D))+(Q82/(MAX(Q:Q))*(0.3*(BkS_D*DEF_D)))</f>
        <v>2.1390164904862581</v>
      </c>
      <c r="AB82">
        <f>(0.7*(TkA_D*DEF_D))+(R82/(MAX(R:R))*(0.3*(TkA_D*DEF_D)))</f>
        <v>1.4631347962382446</v>
      </c>
      <c r="AC82">
        <f>(0.7*(SH_D*DEF_D))+(S82/(MAX(S:S))*(0.3*(SH_D*DEF_D)))</f>
        <v>2.762900164512339</v>
      </c>
    </row>
    <row r="83" spans="1:29" x14ac:dyDescent="0.25">
      <c r="A83" s="9">
        <v>81</v>
      </c>
      <c r="B83" s="50" t="s">
        <v>309</v>
      </c>
      <c r="C83" s="51" t="s">
        <v>33</v>
      </c>
      <c r="D83" s="51" t="s">
        <v>324</v>
      </c>
      <c r="E83" s="51" t="s">
        <v>4</v>
      </c>
      <c r="F83" s="52">
        <v>48</v>
      </c>
      <c r="G83" s="52">
        <v>14</v>
      </c>
      <c r="H83" s="52">
        <v>12</v>
      </c>
      <c r="I83" s="52">
        <v>45</v>
      </c>
      <c r="J83" s="52">
        <v>79</v>
      </c>
      <c r="K83" s="52">
        <v>16</v>
      </c>
      <c r="L83" s="52">
        <v>755</v>
      </c>
      <c r="M83" s="52">
        <v>869</v>
      </c>
      <c r="N83">
        <f>G83*82/F83</f>
        <v>23.916666666666668</v>
      </c>
      <c r="O83">
        <f>H83*82/F83</f>
        <v>20.5</v>
      </c>
      <c r="P83">
        <f>I83*82/F83</f>
        <v>76.875</v>
      </c>
      <c r="Q83">
        <f>J83*82/F83</f>
        <v>134.95833333333334</v>
      </c>
      <c r="R83">
        <f>K83*82/F83</f>
        <v>27.333333333333332</v>
      </c>
      <c r="S83">
        <f>L83*82/F83</f>
        <v>1289.7916666666667</v>
      </c>
      <c r="U83" s="10">
        <f>SUM(V83:X83)</f>
        <v>10.284628240717986</v>
      </c>
      <c r="V83">
        <f>N83/MAX(N:N)*OFF_D</f>
        <v>2.8680555555555558</v>
      </c>
      <c r="W83">
        <f>O83/MAX(O:O)*PUN_D</f>
        <v>0.27325581395348836</v>
      </c>
      <c r="X83">
        <f>SUM(Z83:AC83)</f>
        <v>7.1433168712089419</v>
      </c>
      <c r="Y83">
        <f>X83/DEF_D*10</f>
        <v>7.9370187457877126</v>
      </c>
      <c r="Z83">
        <f>(0.7*(HIT_D*DEF_D))+(P83/(MAX(P:P))*(0.3*(HIT_D*DEF_D)))</f>
        <v>1.3998848684210525</v>
      </c>
      <c r="AA83">
        <f>(0.7*(BkS_D*DEF_D))+(Q83/(MAX(Q:Q))*(0.3*(BkS_D*DEF_D)))</f>
        <v>2.1567427325581399</v>
      </c>
      <c r="AB83">
        <f>(0.7*(TkA_D*DEF_D))+(R83/(MAX(R:R))*(0.3*(TkA_D*DEF_D)))</f>
        <v>1.4462068965517241</v>
      </c>
      <c r="AC83">
        <f>(0.7*(SH_D*DEF_D))+(S83/(MAX(S:S))*(0.3*(SH_D*DEF_D)))</f>
        <v>2.1404823736780259</v>
      </c>
    </row>
    <row r="84" spans="1:29" x14ac:dyDescent="0.25">
      <c r="A84" s="9">
        <v>82</v>
      </c>
      <c r="B84" s="50" t="s">
        <v>361</v>
      </c>
      <c r="C84" s="51" t="s">
        <v>38</v>
      </c>
      <c r="D84" s="51" t="s">
        <v>324</v>
      </c>
      <c r="E84" s="51" t="s">
        <v>4</v>
      </c>
      <c r="F84" s="52">
        <v>30</v>
      </c>
      <c r="G84" s="52">
        <v>8</v>
      </c>
      <c r="H84" s="52">
        <v>14</v>
      </c>
      <c r="I84" s="52">
        <v>30</v>
      </c>
      <c r="J84" s="52">
        <v>22</v>
      </c>
      <c r="K84" s="52">
        <v>3</v>
      </c>
      <c r="L84" s="52">
        <v>887</v>
      </c>
      <c r="M84" s="52">
        <v>346</v>
      </c>
      <c r="N84">
        <f>G84*82/F84</f>
        <v>21.866666666666667</v>
      </c>
      <c r="O84">
        <f>H84*82/F84</f>
        <v>38.266666666666666</v>
      </c>
      <c r="P84">
        <f>I84*82/F84</f>
        <v>82</v>
      </c>
      <c r="Q84">
        <f>J84*82/F84</f>
        <v>60.133333333333333</v>
      </c>
      <c r="R84">
        <f>K84*82/F84</f>
        <v>8.1999999999999993</v>
      </c>
      <c r="S84">
        <f>L84*82/F84</f>
        <v>2424.4666666666667</v>
      </c>
      <c r="U84" s="10">
        <f>SUM(V84:X84)</f>
        <v>9.9560080289556296</v>
      </c>
      <c r="V84">
        <f>N84/MAX(N:N)*OFF_D</f>
        <v>2.6222222222222227</v>
      </c>
      <c r="W84">
        <f>O84/MAX(O:O)*PUN_D</f>
        <v>0.51007751937984491</v>
      </c>
      <c r="X84">
        <f>SUM(Z84:AC84)</f>
        <v>6.8237082873535613</v>
      </c>
      <c r="Y84">
        <f>X84/DEF_D*10</f>
        <v>7.5818980970595131</v>
      </c>
      <c r="Z84">
        <f>(0.7*(HIT_D*DEF_D))+(P84/(MAX(P:P))*(0.3*(HIT_D*DEF_D)))</f>
        <v>1.4092105263157895</v>
      </c>
      <c r="AA84">
        <f>(0.7*(BkS_D*DEF_D))+(Q84/(MAX(Q:Q))*(0.3*(BkS_D*DEF_D)))</f>
        <v>1.9040651162790698</v>
      </c>
      <c r="AB84">
        <f>(0.7*(TkA_D*DEF_D))+(R84/(MAX(R:R))*(0.3*(TkA_D*DEF_D)))</f>
        <v>1.3158620689655172</v>
      </c>
      <c r="AC84">
        <f>(0.7*(SH_D*DEF_D))+(S84/(MAX(S:S))*(0.3*(SH_D*DEF_D)))</f>
        <v>2.1945705757931848</v>
      </c>
    </row>
    <row r="85" spans="1:29" x14ac:dyDescent="0.25">
      <c r="A85" s="9">
        <v>83</v>
      </c>
      <c r="B85" s="47" t="s">
        <v>302</v>
      </c>
      <c r="C85" s="48" t="s">
        <v>42</v>
      </c>
      <c r="D85" s="48" t="s">
        <v>324</v>
      </c>
      <c r="E85" s="48" t="s">
        <v>4</v>
      </c>
      <c r="F85" s="49">
        <v>25</v>
      </c>
      <c r="G85" s="49">
        <v>7</v>
      </c>
      <c r="H85" s="49">
        <v>8</v>
      </c>
      <c r="I85" s="49">
        <v>15</v>
      </c>
      <c r="J85" s="49">
        <v>21</v>
      </c>
      <c r="K85" s="49">
        <v>7</v>
      </c>
      <c r="L85" s="49">
        <v>100</v>
      </c>
      <c r="M85" s="49">
        <v>342</v>
      </c>
      <c r="N85">
        <f>G85*82/F85</f>
        <v>22.96</v>
      </c>
      <c r="O85">
        <f>H85*82/F85</f>
        <v>26.24</v>
      </c>
      <c r="P85">
        <f>I85*82/F85</f>
        <v>49.2</v>
      </c>
      <c r="Q85">
        <f>J85*82/F85</f>
        <v>68.88</v>
      </c>
      <c r="R85">
        <f>K85*82/F85</f>
        <v>22.96</v>
      </c>
      <c r="S85">
        <f>L85*82/F85</f>
        <v>328</v>
      </c>
      <c r="U85" s="10">
        <f>SUM(V85:X85)</f>
        <v>9.8972779971957863</v>
      </c>
      <c r="V85">
        <f>N85/MAX(N:N)*OFF_D</f>
        <v>2.7533333333333334</v>
      </c>
      <c r="W85">
        <f>O85/MAX(O:O)*PUN_D</f>
        <v>0.3497674418604651</v>
      </c>
      <c r="X85">
        <f>SUM(Z85:AC85)</f>
        <v>6.7941772220019869</v>
      </c>
      <c r="Y85">
        <f>X85/DEF_D*10</f>
        <v>7.5490858022244298</v>
      </c>
      <c r="Z85">
        <f>(0.7*(HIT_D*DEF_D))+(P85/(MAX(P:P))*(0.3*(HIT_D*DEF_D)))</f>
        <v>1.3495263157894737</v>
      </c>
      <c r="AA85">
        <f>(0.7*(BkS_D*DEF_D))+(Q85/(MAX(Q:Q))*(0.3*(BkS_D*DEF_D)))</f>
        <v>1.9336018604651164</v>
      </c>
      <c r="AB85">
        <f>(0.7*(TkA_D*DEF_D))+(R85/(MAX(R:R))*(0.3*(TkA_D*DEF_D)))</f>
        <v>1.4164137931034484</v>
      </c>
      <c r="AC85">
        <f>(0.7*(SH_D*DEF_D))+(S85/(MAX(S:S))*(0.3*(SH_D*DEF_D)))</f>
        <v>2.0946352526439487</v>
      </c>
    </row>
    <row r="86" spans="1:29" x14ac:dyDescent="0.25">
      <c r="A86" s="9">
        <v>84</v>
      </c>
      <c r="B86" s="50" t="s">
        <v>360</v>
      </c>
      <c r="C86" s="51" t="s">
        <v>38</v>
      </c>
      <c r="D86" s="51" t="s">
        <v>324</v>
      </c>
      <c r="E86" s="51" t="s">
        <v>4</v>
      </c>
      <c r="F86" s="52">
        <v>49</v>
      </c>
      <c r="G86" s="52">
        <v>12</v>
      </c>
      <c r="H86" s="52">
        <v>24</v>
      </c>
      <c r="I86" s="52">
        <v>45</v>
      </c>
      <c r="J86" s="52">
        <v>42</v>
      </c>
      <c r="K86" s="52">
        <v>11</v>
      </c>
      <c r="L86" s="52">
        <v>876</v>
      </c>
      <c r="M86" s="52">
        <v>674</v>
      </c>
      <c r="N86">
        <f>G86*82/F86</f>
        <v>20.081632653061224</v>
      </c>
      <c r="O86">
        <f>H86*82/F86</f>
        <v>40.163265306122447</v>
      </c>
      <c r="P86">
        <f>I86*82/F86</f>
        <v>75.306122448979593</v>
      </c>
      <c r="Q86">
        <f>J86*82/F86</f>
        <v>70.285714285714292</v>
      </c>
      <c r="R86">
        <f>K86*82/F86</f>
        <v>18.408163265306122</v>
      </c>
      <c r="S86">
        <f>L86*82/F86</f>
        <v>1465.9591836734694</v>
      </c>
      <c r="U86" s="10">
        <f>SUM(V86:X86)</f>
        <v>9.8131851584129137</v>
      </c>
      <c r="V86">
        <f>N86/MAX(N:N)*OFF_D</f>
        <v>2.4081632653061225</v>
      </c>
      <c r="W86">
        <f>O86/MAX(O:O)*PUN_D</f>
        <v>0.53535832937826289</v>
      </c>
      <c r="X86">
        <f>SUM(Z86:AC86)</f>
        <v>6.8696635637285279</v>
      </c>
      <c r="Y86">
        <f>X86/DEF_D*10</f>
        <v>7.63295951525392</v>
      </c>
      <c r="Z86">
        <f>(0.7*(HIT_D*DEF_D))+(P86/(MAX(P:P))*(0.3*(HIT_D*DEF_D)))</f>
        <v>1.3970300751879701</v>
      </c>
      <c r="AA86">
        <f>(0.7*(BkS_D*DEF_D))+(Q86/(MAX(Q:Q))*(0.3*(BkS_D*DEF_D)))</f>
        <v>1.9383488372093023</v>
      </c>
      <c r="AB86">
        <f>(0.7*(TkA_D*DEF_D))+(R86/(MAX(R:R))*(0.3*(TkA_D*DEF_D)))</f>
        <v>1.3854046446164672</v>
      </c>
      <c r="AC86">
        <f>(0.7*(SH_D*DEF_D))+(S86/(MAX(S:S))*(0.3*(SH_D*DEF_D)))</f>
        <v>2.1488800067147893</v>
      </c>
    </row>
    <row r="87" spans="1:29" x14ac:dyDescent="0.25">
      <c r="A87" s="9">
        <v>85</v>
      </c>
      <c r="B87" s="50" t="s">
        <v>208</v>
      </c>
      <c r="C87" s="51" t="s">
        <v>33</v>
      </c>
      <c r="D87" s="51" t="s">
        <v>324</v>
      </c>
      <c r="E87" s="51" t="s">
        <v>4</v>
      </c>
      <c r="F87" s="52">
        <v>53</v>
      </c>
      <c r="G87" s="52">
        <v>9</v>
      </c>
      <c r="H87" s="52">
        <v>24</v>
      </c>
      <c r="I87" s="52">
        <v>21</v>
      </c>
      <c r="J87" s="52">
        <v>90</v>
      </c>
      <c r="K87" s="52">
        <v>8</v>
      </c>
      <c r="L87" s="52">
        <v>8966</v>
      </c>
      <c r="M87" s="52">
        <v>1086</v>
      </c>
      <c r="N87">
        <f>G87*82/F87</f>
        <v>13.924528301886792</v>
      </c>
      <c r="O87">
        <f>H87*82/F87</f>
        <v>37.132075471698116</v>
      </c>
      <c r="P87">
        <f>I87*82/F87</f>
        <v>32.490566037735846</v>
      </c>
      <c r="Q87">
        <f>J87*82/F87</f>
        <v>139.24528301886792</v>
      </c>
      <c r="R87">
        <f>K87*82/F87</f>
        <v>12.377358490566039</v>
      </c>
      <c r="S87">
        <f>L87*82/F87</f>
        <v>13871.924528301886</v>
      </c>
      <c r="U87" s="10">
        <f>SUM(V87:X87)</f>
        <v>9.7396790833546181</v>
      </c>
      <c r="V87">
        <f>N87/MAX(N:N)*OFF_D</f>
        <v>1.6698113207547169</v>
      </c>
      <c r="W87">
        <f>O87/MAX(O:O)*PUN_D</f>
        <v>0.49495392716103559</v>
      </c>
      <c r="X87">
        <f>SUM(Z87:AC87)</f>
        <v>7.5749138354388652</v>
      </c>
      <c r="Y87">
        <f>X87/DEF_D*10</f>
        <v>8.416570928265406</v>
      </c>
      <c r="Z87">
        <f>(0.7*(HIT_D*DEF_D))+(P87/(MAX(P:P))*(0.3*(HIT_D*DEF_D)))</f>
        <v>1.319121151936445</v>
      </c>
      <c r="AA87">
        <f>(0.7*(BkS_D*DEF_D))+(Q87/(MAX(Q:Q))*(0.3*(BkS_D*DEF_D)))</f>
        <v>2.1712193944712594</v>
      </c>
      <c r="AB87">
        <f>(0.7*(TkA_D*DEF_D))+(R87/(MAX(R:R))*(0.3*(TkA_D*DEF_D)))</f>
        <v>1.3443201040988939</v>
      </c>
      <c r="AC87">
        <f>(0.7*(SH_D*DEF_D))+(S87/(MAX(S:S))*(0.3*(SH_D*DEF_D)))</f>
        <v>2.7402531849322664</v>
      </c>
    </row>
    <row r="88" spans="1:29" x14ac:dyDescent="0.25">
      <c r="A88" s="9">
        <v>86</v>
      </c>
      <c r="B88" s="50" t="s">
        <v>167</v>
      </c>
      <c r="C88" s="51" t="s">
        <v>36</v>
      </c>
      <c r="D88" s="51" t="s">
        <v>324</v>
      </c>
      <c r="E88" s="51" t="s">
        <v>4</v>
      </c>
      <c r="F88" s="52">
        <v>24</v>
      </c>
      <c r="G88" s="52">
        <v>5</v>
      </c>
      <c r="H88" s="52">
        <v>4</v>
      </c>
      <c r="I88" s="52">
        <v>13</v>
      </c>
      <c r="J88" s="52">
        <v>42</v>
      </c>
      <c r="K88" s="52">
        <v>4</v>
      </c>
      <c r="L88" s="52">
        <v>2745</v>
      </c>
      <c r="M88" s="52">
        <v>419</v>
      </c>
      <c r="N88">
        <f>G88*82/F88</f>
        <v>17.083333333333332</v>
      </c>
      <c r="O88">
        <f>H88*82/F88</f>
        <v>13.666666666666666</v>
      </c>
      <c r="P88">
        <f>I88*82/F88</f>
        <v>44.416666666666664</v>
      </c>
      <c r="Q88">
        <f>J88*82/F88</f>
        <v>143.5</v>
      </c>
      <c r="R88">
        <f>K88*82/F88</f>
        <v>13.666666666666666</v>
      </c>
      <c r="S88">
        <f>L88*82/F88</f>
        <v>9378.75</v>
      </c>
      <c r="U88" s="10">
        <f>SUM(V88:X88)</f>
        <v>9.6363651850339078</v>
      </c>
      <c r="V88">
        <f>N88/MAX(N:N)*OFF_D</f>
        <v>2.0486111111111112</v>
      </c>
      <c r="W88">
        <f>O88/MAX(O:O)*PUN_D</f>
        <v>0.18217054263565891</v>
      </c>
      <c r="X88">
        <f>SUM(Z88:AC88)</f>
        <v>7.4055835312871379</v>
      </c>
      <c r="Y88">
        <f>X88/DEF_D*10</f>
        <v>8.2284261458745984</v>
      </c>
      <c r="Z88">
        <f>(0.7*(HIT_D*DEF_D))+(P88/(MAX(P:P))*(0.3*(HIT_D*DEF_D)))</f>
        <v>1.3408223684210527</v>
      </c>
      <c r="AA88">
        <f>(0.7*(BkS_D*DEF_D))+(Q88/(MAX(Q:Q))*(0.3*(BkS_D*DEF_D)))</f>
        <v>2.1855872093023256</v>
      </c>
      <c r="AB88">
        <f>(0.7*(TkA_D*DEF_D))+(R88/(MAX(R:R))*(0.3*(TkA_D*DEF_D)))</f>
        <v>1.3531034482758622</v>
      </c>
      <c r="AC88">
        <f>(0.7*(SH_D*DEF_D))+(S88/(MAX(S:S))*(0.3*(SH_D*DEF_D)))</f>
        <v>2.5260705052878967</v>
      </c>
    </row>
    <row r="89" spans="1:29" x14ac:dyDescent="0.25">
      <c r="A89" s="9">
        <v>87</v>
      </c>
      <c r="B89" s="50" t="s">
        <v>393</v>
      </c>
      <c r="C89" s="51" t="s">
        <v>36</v>
      </c>
      <c r="D89" s="51" t="s">
        <v>324</v>
      </c>
      <c r="E89" s="51" t="s">
        <v>4</v>
      </c>
      <c r="F89" s="52">
        <v>22</v>
      </c>
      <c r="G89" s="52">
        <v>5</v>
      </c>
      <c r="H89" s="52">
        <v>11</v>
      </c>
      <c r="I89" s="52">
        <v>20</v>
      </c>
      <c r="J89" s="52">
        <v>22</v>
      </c>
      <c r="K89" s="52">
        <v>2</v>
      </c>
      <c r="L89" s="52">
        <v>162</v>
      </c>
      <c r="M89" s="52">
        <v>350</v>
      </c>
      <c r="N89">
        <f>G89*82/F89</f>
        <v>18.636363636363637</v>
      </c>
      <c r="O89">
        <f>H89*82/F89</f>
        <v>41</v>
      </c>
      <c r="P89">
        <f>I89*82/F89</f>
        <v>74.545454545454547</v>
      </c>
      <c r="Q89">
        <f>J89*82/F89</f>
        <v>82</v>
      </c>
      <c r="R89">
        <f>K89*82/F89</f>
        <v>7.4545454545454541</v>
      </c>
      <c r="S89">
        <f>L89*82/F89</f>
        <v>603.81818181818187</v>
      </c>
      <c r="U89" s="10">
        <f>SUM(V89:X89)</f>
        <v>9.5734798003044688</v>
      </c>
      <c r="V89">
        <f>N89/MAX(N:N)*OFF_D</f>
        <v>2.2348484848484849</v>
      </c>
      <c r="W89">
        <f>O89/MAX(O:O)*PUN_D</f>
        <v>0.54651162790697672</v>
      </c>
      <c r="X89">
        <f>SUM(Z89:AC89)</f>
        <v>6.7921196875490066</v>
      </c>
      <c r="Y89">
        <f>X89/DEF_D*10</f>
        <v>7.5467996528322301</v>
      </c>
      <c r="Z89">
        <f>(0.7*(HIT_D*DEF_D))+(P89/(MAX(P:P))*(0.3*(HIT_D*DEF_D)))</f>
        <v>1.395645933014354</v>
      </c>
      <c r="AA89">
        <f>(0.7*(BkS_D*DEF_D))+(Q89/(MAX(Q:Q))*(0.3*(BkS_D*DEF_D)))</f>
        <v>1.9779069767441861</v>
      </c>
      <c r="AB89">
        <f>(0.7*(TkA_D*DEF_D))+(R89/(MAX(R:R))*(0.3*(TkA_D*DEF_D)))</f>
        <v>1.3107836990595612</v>
      </c>
      <c r="AC89">
        <f>(0.7*(SH_D*DEF_D))+(S89/(MAX(S:S))*(0.3*(SH_D*DEF_D)))</f>
        <v>2.1077830787309049</v>
      </c>
    </row>
    <row r="90" spans="1:29" x14ac:dyDescent="0.25">
      <c r="A90" s="9">
        <v>88</v>
      </c>
      <c r="B90" s="50" t="s">
        <v>389</v>
      </c>
      <c r="C90" s="51" t="s">
        <v>42</v>
      </c>
      <c r="D90" s="51" t="s">
        <v>324</v>
      </c>
      <c r="E90" s="51" t="s">
        <v>4</v>
      </c>
      <c r="F90" s="52">
        <v>45</v>
      </c>
      <c r="G90" s="52">
        <v>7</v>
      </c>
      <c r="H90" s="52">
        <v>25</v>
      </c>
      <c r="I90" s="52">
        <v>62</v>
      </c>
      <c r="J90" s="52">
        <v>49</v>
      </c>
      <c r="K90" s="52">
        <v>12</v>
      </c>
      <c r="L90" s="52">
        <v>3561</v>
      </c>
      <c r="M90" s="52">
        <v>805</v>
      </c>
      <c r="N90">
        <f>G90*82/F90</f>
        <v>12.755555555555556</v>
      </c>
      <c r="O90">
        <f>H90*82/F90</f>
        <v>45.555555555555557</v>
      </c>
      <c r="P90">
        <f>I90*82/F90</f>
        <v>112.97777777777777</v>
      </c>
      <c r="Q90">
        <f>J90*82/F90</f>
        <v>89.288888888888891</v>
      </c>
      <c r="R90">
        <f>K90*82/F90</f>
        <v>21.866666666666667</v>
      </c>
      <c r="S90">
        <f>L90*82/F90</f>
        <v>6488.9333333333334</v>
      </c>
      <c r="U90" s="10">
        <f>SUM(V90:X90)</f>
        <v>9.4022475813969599</v>
      </c>
      <c r="V90">
        <f>N90/MAX(N:N)*OFF_D</f>
        <v>1.5296296296296299</v>
      </c>
      <c r="W90">
        <f>O90/MAX(O:O)*PUN_D</f>
        <v>0.60723514211886309</v>
      </c>
      <c r="X90">
        <f>SUM(Z90:AC90)</f>
        <v>7.2653828096484681</v>
      </c>
      <c r="Y90">
        <f>X90/DEF_D*10</f>
        <v>8.0726475662760748</v>
      </c>
      <c r="Z90">
        <f>(0.7*(HIT_D*DEF_D))+(P90/(MAX(P:P))*(0.3*(HIT_D*DEF_D)))</f>
        <v>1.4655789473684211</v>
      </c>
      <c r="AA90">
        <f>(0.7*(BkS_D*DEF_D))+(Q90/(MAX(Q:Q))*(0.3*(BkS_D*DEF_D)))</f>
        <v>2.0025209302325582</v>
      </c>
      <c r="AB90">
        <f>(0.7*(TkA_D*DEF_D))+(R90/(MAX(R:R))*(0.3*(TkA_D*DEF_D)))</f>
        <v>1.4089655172413793</v>
      </c>
      <c r="AC90">
        <f>(0.7*(SH_D*DEF_D))+(S90/(MAX(S:S))*(0.3*(SH_D*DEF_D)))</f>
        <v>2.3883174148061106</v>
      </c>
    </row>
    <row r="91" spans="1:29" x14ac:dyDescent="0.25">
      <c r="A91" s="9">
        <v>89</v>
      </c>
      <c r="B91" s="47" t="s">
        <v>301</v>
      </c>
      <c r="C91" s="48" t="s">
        <v>31</v>
      </c>
      <c r="D91" s="48" t="s">
        <v>324</v>
      </c>
      <c r="E91" s="48" t="s">
        <v>4</v>
      </c>
      <c r="F91" s="49">
        <v>56</v>
      </c>
      <c r="G91" s="49">
        <v>5</v>
      </c>
      <c r="H91" s="49">
        <v>33</v>
      </c>
      <c r="I91" s="49">
        <v>59</v>
      </c>
      <c r="J91" s="49">
        <v>62</v>
      </c>
      <c r="K91" s="49">
        <v>23</v>
      </c>
      <c r="L91" s="49">
        <v>9579</v>
      </c>
      <c r="M91" s="49">
        <v>1083</v>
      </c>
      <c r="N91">
        <f>G91*82/F91</f>
        <v>7.3214285714285712</v>
      </c>
      <c r="O91">
        <f>H91*82/F91</f>
        <v>48.321428571428569</v>
      </c>
      <c r="P91">
        <f>I91*82/F91</f>
        <v>86.392857142857139</v>
      </c>
      <c r="Q91">
        <f>J91*82/F91</f>
        <v>90.785714285714292</v>
      </c>
      <c r="R91">
        <f>K91*82/F91</f>
        <v>33.678571428571431</v>
      </c>
      <c r="S91">
        <f>L91*82/F91</f>
        <v>14026.392857142857</v>
      </c>
      <c r="U91" s="10">
        <f>SUM(V91:X91)</f>
        <v>9.1839086580439719</v>
      </c>
      <c r="V91">
        <f>N91/MAX(N:N)*OFF_D</f>
        <v>0.87797619047619047</v>
      </c>
      <c r="W91">
        <f>O91/MAX(O:O)*PUN_D</f>
        <v>0.64410299003322258</v>
      </c>
      <c r="X91">
        <f>SUM(Z91:AC91)</f>
        <v>7.6618294775345586</v>
      </c>
      <c r="Y91">
        <f>X91/DEF_D*10</f>
        <v>8.5131438639272865</v>
      </c>
      <c r="Z91">
        <f>(0.7*(HIT_D*DEF_D))+(P91/(MAX(P:P))*(0.3*(HIT_D*DEF_D)))</f>
        <v>1.417203947368421</v>
      </c>
      <c r="AA91">
        <f>(0.7*(BkS_D*DEF_D))+(Q91/(MAX(Q:Q))*(0.3*(BkS_D*DEF_D)))</f>
        <v>2.0075755813953489</v>
      </c>
      <c r="AB91">
        <f>(0.7*(TkA_D*DEF_D))+(R91/(MAX(R:R))*(0.3*(TkA_D*DEF_D)))</f>
        <v>1.4894334975369459</v>
      </c>
      <c r="AC91">
        <f>(0.7*(SH_D*DEF_D))+(S91/(MAX(S:S))*(0.3*(SH_D*DEF_D)))</f>
        <v>2.7476164512338426</v>
      </c>
    </row>
    <row r="92" spans="1:29" x14ac:dyDescent="0.25">
      <c r="A92" s="9">
        <v>90</v>
      </c>
      <c r="B92" s="50" t="s">
        <v>369</v>
      </c>
      <c r="C92" s="51" t="s">
        <v>31</v>
      </c>
      <c r="D92" s="51" t="s">
        <v>324</v>
      </c>
      <c r="E92" s="51" t="s">
        <v>4</v>
      </c>
      <c r="F92" s="52">
        <v>31</v>
      </c>
      <c r="G92" s="52">
        <v>3</v>
      </c>
      <c r="H92" s="52">
        <v>25</v>
      </c>
      <c r="I92" s="52">
        <v>60</v>
      </c>
      <c r="J92" s="52">
        <v>35</v>
      </c>
      <c r="K92" s="52">
        <v>2</v>
      </c>
      <c r="L92" s="52">
        <v>2375</v>
      </c>
      <c r="M92" s="52">
        <v>478</v>
      </c>
      <c r="N92">
        <f>G92*82/F92</f>
        <v>7.935483870967742</v>
      </c>
      <c r="O92">
        <f>H92*82/F92</f>
        <v>66.129032258064512</v>
      </c>
      <c r="P92">
        <f>I92*82/F92</f>
        <v>158.70967741935485</v>
      </c>
      <c r="Q92">
        <f>J92*82/F92</f>
        <v>92.58064516129032</v>
      </c>
      <c r="R92">
        <f>K92*82/F92</f>
        <v>5.290322580645161</v>
      </c>
      <c r="S92">
        <f>L92*82/F92</f>
        <v>6282.2580645161288</v>
      </c>
      <c r="U92" s="10">
        <f>SUM(V92:X92)</f>
        <v>9.0700203160321742</v>
      </c>
      <c r="V92">
        <f>N92/MAX(N:N)*OFF_D</f>
        <v>0.95161290322580661</v>
      </c>
      <c r="W92">
        <f>O92/MAX(O:O)*PUN_D</f>
        <v>0.8814703675918979</v>
      </c>
      <c r="X92">
        <f>SUM(Z92:AC92)</f>
        <v>7.2369370452144697</v>
      </c>
      <c r="Y92">
        <f>X92/DEF_D*10</f>
        <v>8.0410411613494102</v>
      </c>
      <c r="Z92">
        <f>(0.7*(HIT_D*DEF_D))+(P92/(MAX(P:P))*(0.3*(HIT_D*DEF_D)))</f>
        <v>1.5487945670628185</v>
      </c>
      <c r="AA92">
        <f>(0.7*(BkS_D*DEF_D))+(Q92/(MAX(Q:Q))*(0.3*(BkS_D*DEF_D)))</f>
        <v>2.0136369092273068</v>
      </c>
      <c r="AB92">
        <f>(0.7*(TkA_D*DEF_D))+(R92/(MAX(R:R))*(0.3*(TkA_D*DEF_D)))</f>
        <v>1.296040044493882</v>
      </c>
      <c r="AC92">
        <f>(0.7*(SH_D*DEF_D))+(S92/(MAX(S:S))*(0.3*(SH_D*DEF_D)))</f>
        <v>2.3784655244304616</v>
      </c>
    </row>
    <row r="93" spans="1:29" x14ac:dyDescent="0.25">
      <c r="A93" s="9">
        <v>91</v>
      </c>
      <c r="B93" s="47" t="s">
        <v>259</v>
      </c>
      <c r="C93" s="48" t="s">
        <v>36</v>
      </c>
      <c r="D93" s="48" t="s">
        <v>324</v>
      </c>
      <c r="E93" s="48" t="s">
        <v>4</v>
      </c>
      <c r="F93" s="49">
        <v>50</v>
      </c>
      <c r="G93" s="49">
        <v>6</v>
      </c>
      <c r="H93" s="49">
        <v>21</v>
      </c>
      <c r="I93" s="49">
        <v>28</v>
      </c>
      <c r="J93" s="49">
        <v>53</v>
      </c>
      <c r="K93" s="49">
        <v>22</v>
      </c>
      <c r="L93" s="49">
        <v>5361</v>
      </c>
      <c r="M93" s="49">
        <v>947</v>
      </c>
      <c r="N93">
        <f>G93*82/F93</f>
        <v>9.84</v>
      </c>
      <c r="O93">
        <f>H93*82/F93</f>
        <v>34.44</v>
      </c>
      <c r="P93">
        <f>I93*82/F93</f>
        <v>45.92</v>
      </c>
      <c r="Q93">
        <f>J93*82/F93</f>
        <v>86.92</v>
      </c>
      <c r="R93">
        <f>K93*82/F93</f>
        <v>36.08</v>
      </c>
      <c r="S93">
        <f>L93*82/F93</f>
        <v>8792.0400000000009</v>
      </c>
      <c r="U93" s="10">
        <f>SUM(V93:X93)</f>
        <v>8.9810451080968505</v>
      </c>
      <c r="V93">
        <f>N93/MAX(N:N)*OFF_D</f>
        <v>1.1800000000000002</v>
      </c>
      <c r="W93">
        <f>O93/MAX(O:O)*PUN_D</f>
        <v>0.45906976744186045</v>
      </c>
      <c r="X93">
        <f>SUM(Z93:AC93)</f>
        <v>7.3419753406549892</v>
      </c>
      <c r="Y93">
        <f>X93/DEF_D*10</f>
        <v>8.1577503785055434</v>
      </c>
      <c r="Z93">
        <f>(0.7*(HIT_D*DEF_D))+(P93/(MAX(P:P))*(0.3*(HIT_D*DEF_D)))</f>
        <v>1.3435578947368421</v>
      </c>
      <c r="AA93">
        <f>(0.7*(BkS_D*DEF_D))+(Q93/(MAX(Q:Q))*(0.3*(BkS_D*DEF_D)))</f>
        <v>1.9945213953488372</v>
      </c>
      <c r="AB93">
        <f>(0.7*(TkA_D*DEF_D))+(R93/(MAX(R:R))*(0.3*(TkA_D*DEF_D)))</f>
        <v>1.5057931034482759</v>
      </c>
      <c r="AC93">
        <f>(0.7*(SH_D*DEF_D))+(S93/(MAX(S:S))*(0.3*(SH_D*DEF_D)))</f>
        <v>2.4981029471210343</v>
      </c>
    </row>
    <row r="94" spans="1:29" x14ac:dyDescent="0.25">
      <c r="A94" s="9">
        <v>92</v>
      </c>
      <c r="B94" s="50" t="s">
        <v>376</v>
      </c>
      <c r="C94" s="51" t="s">
        <v>31</v>
      </c>
      <c r="D94" s="51" t="s">
        <v>324</v>
      </c>
      <c r="E94" s="51" t="s">
        <v>4</v>
      </c>
      <c r="F94" s="52">
        <v>47</v>
      </c>
      <c r="G94" s="52">
        <v>6</v>
      </c>
      <c r="H94" s="52">
        <v>12</v>
      </c>
      <c r="I94" s="52">
        <v>66</v>
      </c>
      <c r="J94" s="52">
        <v>74</v>
      </c>
      <c r="K94" s="52">
        <v>14</v>
      </c>
      <c r="L94" s="52">
        <v>2632</v>
      </c>
      <c r="M94" s="52">
        <v>783</v>
      </c>
      <c r="N94">
        <f>G94*82/F94</f>
        <v>10.468085106382979</v>
      </c>
      <c r="O94">
        <f>H94*82/F94</f>
        <v>20.936170212765958</v>
      </c>
      <c r="P94">
        <f>I94*82/F94</f>
        <v>115.14893617021276</v>
      </c>
      <c r="Q94">
        <f>J94*82/F94</f>
        <v>129.10638297872342</v>
      </c>
      <c r="R94">
        <f>K94*82/F94</f>
        <v>24.425531914893618</v>
      </c>
      <c r="S94">
        <f>L94*82/F94</f>
        <v>4592</v>
      </c>
      <c r="U94" s="10">
        <f>SUM(V94:X94)</f>
        <v>8.8651909783099949</v>
      </c>
      <c r="V94">
        <f>N94/MAX(N:N)*OFF_D</f>
        <v>1.2553191489361704</v>
      </c>
      <c r="W94">
        <f>O94/MAX(O:O)*PUN_D</f>
        <v>0.27906976744186046</v>
      </c>
      <c r="X94">
        <f>SUM(Z94:AC94)</f>
        <v>7.3308020619319638</v>
      </c>
      <c r="Y94">
        <f>X94/DEF_D*10</f>
        <v>8.1453356243688493</v>
      </c>
      <c r="Z94">
        <f>(0.7*(HIT_D*DEF_D))+(P94/(MAX(P:P))*(0.3*(HIT_D*DEF_D)))</f>
        <v>1.4695296752519598</v>
      </c>
      <c r="AA94">
        <f>(0.7*(BkS_D*DEF_D))+(Q94/(MAX(Q:Q))*(0.3*(BkS_D*DEF_D)))</f>
        <v>2.1369811974270165</v>
      </c>
      <c r="AB94">
        <f>(0.7*(TkA_D*DEF_D))+(R94/(MAX(R:R))*(0.3*(TkA_D*DEF_D)))</f>
        <v>1.4263976522377109</v>
      </c>
      <c r="AC94">
        <f>(0.7*(SH_D*DEF_D))+(S94/(MAX(S:S))*(0.3*(SH_D*DEF_D)))</f>
        <v>2.2978935370152764</v>
      </c>
    </row>
    <row r="95" spans="1:29" x14ac:dyDescent="0.25">
      <c r="A95" s="9">
        <v>93</v>
      </c>
      <c r="B95" s="47" t="s">
        <v>151</v>
      </c>
      <c r="C95" s="48" t="s">
        <v>36</v>
      </c>
      <c r="D95" s="48" t="s">
        <v>324</v>
      </c>
      <c r="E95" s="48" t="s">
        <v>4</v>
      </c>
      <c r="F95" s="49">
        <v>41</v>
      </c>
      <c r="G95" s="49">
        <v>6</v>
      </c>
      <c r="H95" s="49">
        <v>22</v>
      </c>
      <c r="I95" s="49">
        <v>28</v>
      </c>
      <c r="J95" s="49">
        <v>40</v>
      </c>
      <c r="K95" s="49">
        <v>2</v>
      </c>
      <c r="L95" s="49">
        <v>892</v>
      </c>
      <c r="M95" s="49">
        <v>671</v>
      </c>
      <c r="N95">
        <f>G95*82/F95</f>
        <v>12</v>
      </c>
      <c r="O95">
        <f>H95*82/F95</f>
        <v>44</v>
      </c>
      <c r="P95">
        <f>I95*82/F95</f>
        <v>56</v>
      </c>
      <c r="Q95">
        <f>J95*82/F95</f>
        <v>80</v>
      </c>
      <c r="R95">
        <f>K95*82/F95</f>
        <v>4</v>
      </c>
      <c r="S95">
        <f>L95*82/F95</f>
        <v>1784</v>
      </c>
      <c r="U95" s="10">
        <f>SUM(V95:X95)</f>
        <v>8.8098680037421317</v>
      </c>
      <c r="V95">
        <f>N95/MAX(N:N)*OFF_D</f>
        <v>1.4390243902439026</v>
      </c>
      <c r="W95">
        <f>O95/MAX(O:O)*PUN_D</f>
        <v>0.58650028360748729</v>
      </c>
      <c r="X95">
        <f>SUM(Z95:AC95)</f>
        <v>6.7843433298907412</v>
      </c>
      <c r="Y95">
        <f>X95/DEF_D*10</f>
        <v>7.5381592554341568</v>
      </c>
      <c r="Z95">
        <f>(0.7*(HIT_D*DEF_D))+(P95/(MAX(P:P))*(0.3*(HIT_D*DEF_D)))</f>
        <v>1.3618998716302952</v>
      </c>
      <c r="AA95">
        <f>(0.7*(BkS_D*DEF_D))+(Q95/(MAX(Q:Q))*(0.3*(BkS_D*DEF_D)))</f>
        <v>1.9711531480431084</v>
      </c>
      <c r="AB95">
        <f>(0.7*(TkA_D*DEF_D))+(R95/(MAX(R:R))*(0.3*(TkA_D*DEF_D)))</f>
        <v>1.2872497897392767</v>
      </c>
      <c r="AC95">
        <f>(0.7*(SH_D*DEF_D))+(S95/(MAX(S:S))*(0.3*(SH_D*DEF_D)))</f>
        <v>2.1640405204780606</v>
      </c>
    </row>
    <row r="96" spans="1:29" x14ac:dyDescent="0.25">
      <c r="A96" s="9">
        <v>94</v>
      </c>
      <c r="B96" s="47" t="s">
        <v>384</v>
      </c>
      <c r="C96" s="48" t="s">
        <v>31</v>
      </c>
      <c r="D96" s="48" t="s">
        <v>324</v>
      </c>
      <c r="E96" s="48" t="s">
        <v>4</v>
      </c>
      <c r="F96" s="49">
        <v>35</v>
      </c>
      <c r="G96" s="49">
        <v>5</v>
      </c>
      <c r="H96" s="49">
        <v>12</v>
      </c>
      <c r="I96" s="49">
        <v>18</v>
      </c>
      <c r="J96" s="49">
        <v>27</v>
      </c>
      <c r="K96" s="49">
        <v>8</v>
      </c>
      <c r="L96" s="49">
        <v>1134</v>
      </c>
      <c r="M96" s="49">
        <v>533</v>
      </c>
      <c r="N96">
        <f>G96*82/F96</f>
        <v>11.714285714285714</v>
      </c>
      <c r="O96">
        <f>H96*82/F96</f>
        <v>28.114285714285714</v>
      </c>
      <c r="P96">
        <f>I96*82/F96</f>
        <v>42.171428571428571</v>
      </c>
      <c r="Q96">
        <f>J96*82/F96</f>
        <v>63.25714285714286</v>
      </c>
      <c r="R96">
        <f>K96*82/F96</f>
        <v>18.742857142857144</v>
      </c>
      <c r="S96">
        <f>L96*82/F96</f>
        <v>2656.8</v>
      </c>
      <c r="U96" s="10">
        <f>SUM(V96:X96)</f>
        <v>8.6241938064003456</v>
      </c>
      <c r="V96">
        <f>N96/MAX(N:N)*OFF_D</f>
        <v>1.4047619047619047</v>
      </c>
      <c r="W96">
        <f>O96/MAX(O:O)*PUN_D</f>
        <v>0.37475083056478403</v>
      </c>
      <c r="X96">
        <f>SUM(Z96:AC96)</f>
        <v>6.8446810710736568</v>
      </c>
      <c r="Y96">
        <f>X96/DEF_D*10</f>
        <v>7.605201190081841</v>
      </c>
      <c r="Z96">
        <f>(0.7*(HIT_D*DEF_D))+(P96/(MAX(P:P))*(0.3*(HIT_D*DEF_D)))</f>
        <v>1.3367368421052632</v>
      </c>
      <c r="AA96">
        <f>(0.7*(BkS_D*DEF_D))+(Q96/(MAX(Q:Q))*(0.3*(BkS_D*DEF_D)))</f>
        <v>1.9146139534883722</v>
      </c>
      <c r="AB96">
        <f>(0.7*(TkA_D*DEF_D))+(R96/(MAX(R:R))*(0.3*(TkA_D*DEF_D)))</f>
        <v>1.3876847290640395</v>
      </c>
      <c r="AC96">
        <f>(0.7*(SH_D*DEF_D))+(S96/(MAX(S:S))*(0.3*(SH_D*DEF_D)))</f>
        <v>2.2056455464159814</v>
      </c>
    </row>
    <row r="97" spans="1:29" x14ac:dyDescent="0.25">
      <c r="A97" s="9">
        <v>95</v>
      </c>
      <c r="B97" s="47" t="s">
        <v>374</v>
      </c>
      <c r="C97" s="48" t="s">
        <v>42</v>
      </c>
      <c r="D97" s="48" t="s">
        <v>324</v>
      </c>
      <c r="E97" s="48" t="s">
        <v>4</v>
      </c>
      <c r="F97" s="49">
        <v>43</v>
      </c>
      <c r="G97" s="49">
        <v>7</v>
      </c>
      <c r="H97" s="49">
        <v>4</v>
      </c>
      <c r="I97" s="49">
        <v>1</v>
      </c>
      <c r="J97" s="49">
        <v>59</v>
      </c>
      <c r="K97" s="49">
        <v>5</v>
      </c>
      <c r="L97" s="49">
        <v>112</v>
      </c>
      <c r="M97" s="49">
        <v>663</v>
      </c>
      <c r="N97">
        <f>G97*82/F97</f>
        <v>13.348837209302326</v>
      </c>
      <c r="O97">
        <f>H97*82/F97</f>
        <v>7.6279069767441863</v>
      </c>
      <c r="P97">
        <f>I97*82/F97</f>
        <v>1.9069767441860466</v>
      </c>
      <c r="Q97">
        <f>J97*82/F97</f>
        <v>112.51162790697674</v>
      </c>
      <c r="R97">
        <f>K97*82/F97</f>
        <v>9.5348837209302317</v>
      </c>
      <c r="S97">
        <f>L97*82/F97</f>
        <v>213.58139534883722</v>
      </c>
      <c r="U97" s="10">
        <f>SUM(V97:X97)</f>
        <v>8.4610009077469392</v>
      </c>
      <c r="V97">
        <f>N97/MAX(N:N)*OFF_D</f>
        <v>1.6007751937984498</v>
      </c>
      <c r="W97">
        <f>O97/MAX(O:O)*PUN_D</f>
        <v>0.10167658193618172</v>
      </c>
      <c r="X97">
        <f>SUM(Z97:AC97)</f>
        <v>6.7585491320123072</v>
      </c>
      <c r="Y97">
        <f>X97/DEF_D*10</f>
        <v>7.5094990355692302</v>
      </c>
      <c r="Z97">
        <f>(0.7*(HIT_D*DEF_D))+(P97/(MAX(P:P))*(0.3*(HIT_D*DEF_D)))</f>
        <v>1.2634700122399021</v>
      </c>
      <c r="AA97">
        <f>(0.7*(BkS_D*DEF_D))+(Q97/(MAX(Q:Q))*(0.3*(BkS_D*DEF_D)))</f>
        <v>2.0809421308815574</v>
      </c>
      <c r="AB97">
        <f>(0.7*(TkA_D*DEF_D))+(R97/(MAX(R:R))*(0.3*(TkA_D*DEF_D)))</f>
        <v>1.3249558941459503</v>
      </c>
      <c r="AC97">
        <f>(0.7*(SH_D*DEF_D))+(S97/(MAX(S:S))*(0.3*(SH_D*DEF_D)))</f>
        <v>2.0891810947448968</v>
      </c>
    </row>
    <row r="98" spans="1:29" x14ac:dyDescent="0.25">
      <c r="A98" s="9">
        <v>96</v>
      </c>
      <c r="B98" s="47" t="s">
        <v>399</v>
      </c>
      <c r="C98" s="48" t="s">
        <v>38</v>
      </c>
      <c r="D98" s="48" t="s">
        <v>324</v>
      </c>
      <c r="E98" s="48" t="s">
        <v>4</v>
      </c>
      <c r="F98" s="49">
        <v>36</v>
      </c>
      <c r="G98" s="49">
        <v>4</v>
      </c>
      <c r="H98" s="49">
        <v>6</v>
      </c>
      <c r="I98" s="49">
        <v>27</v>
      </c>
      <c r="J98" s="49">
        <v>35</v>
      </c>
      <c r="K98" s="49">
        <v>5</v>
      </c>
      <c r="L98" s="49">
        <v>3144</v>
      </c>
      <c r="M98" s="49">
        <v>498</v>
      </c>
      <c r="N98">
        <f>G98*82/F98</f>
        <v>9.1111111111111107</v>
      </c>
      <c r="O98">
        <f>H98*82/F98</f>
        <v>13.666666666666666</v>
      </c>
      <c r="P98">
        <f>I98*82/F98</f>
        <v>61.5</v>
      </c>
      <c r="Q98">
        <f>J98*82/F98</f>
        <v>79.722222222222229</v>
      </c>
      <c r="R98">
        <f>K98*82/F98</f>
        <v>11.388888888888889</v>
      </c>
      <c r="S98">
        <f>L98*82/F98</f>
        <v>7161.333333333333</v>
      </c>
      <c r="U98" s="10">
        <f>SUM(V98:X98)</f>
        <v>8.3748420358669193</v>
      </c>
      <c r="V98">
        <f>N98/MAX(N:N)*OFF_D</f>
        <v>1.0925925925925926</v>
      </c>
      <c r="W98">
        <f>O98/MAX(O:O)*PUN_D</f>
        <v>0.18217054263565891</v>
      </c>
      <c r="X98">
        <f>SUM(Z98:AC98)</f>
        <v>7.1000789006386684</v>
      </c>
      <c r="Y98">
        <f>X98/DEF_D*10</f>
        <v>7.8889765562651872</v>
      </c>
      <c r="Z98">
        <f>(0.7*(HIT_D*DEF_D))+(P98/(MAX(P:P))*(0.3*(HIT_D*DEF_D)))</f>
        <v>1.3719078947368422</v>
      </c>
      <c r="AA98">
        <f>(0.7*(BkS_D*DEF_D))+(Q98/(MAX(Q:Q))*(0.3*(BkS_D*DEF_D)))</f>
        <v>1.97021511627907</v>
      </c>
      <c r="AB98">
        <f>(0.7*(TkA_D*DEF_D))+(R98/(MAX(R:R))*(0.3*(TkA_D*DEF_D)))</f>
        <v>1.3375862068965518</v>
      </c>
      <c r="AC98">
        <f>(0.7*(SH_D*DEF_D))+(S98/(MAX(S:S))*(0.3*(SH_D*DEF_D)))</f>
        <v>2.4203696827262045</v>
      </c>
    </row>
    <row r="99" spans="1:29" x14ac:dyDescent="0.25">
      <c r="A99" s="9">
        <v>97</v>
      </c>
      <c r="B99" s="50" t="s">
        <v>390</v>
      </c>
      <c r="C99" s="51" t="s">
        <v>31</v>
      </c>
      <c r="D99" s="51" t="s">
        <v>324</v>
      </c>
      <c r="E99" s="51" t="s">
        <v>4</v>
      </c>
      <c r="F99" s="52">
        <v>15</v>
      </c>
      <c r="G99" s="52">
        <v>1</v>
      </c>
      <c r="H99" s="52">
        <v>2</v>
      </c>
      <c r="I99" s="52">
        <v>12</v>
      </c>
      <c r="J99" s="52">
        <v>15</v>
      </c>
      <c r="K99" s="52">
        <v>1</v>
      </c>
      <c r="L99" s="52">
        <v>1475</v>
      </c>
      <c r="M99" s="52">
        <v>208</v>
      </c>
      <c r="N99">
        <f>G99*82/F99</f>
        <v>5.4666666666666668</v>
      </c>
      <c r="O99">
        <f>H99*82/F99</f>
        <v>10.933333333333334</v>
      </c>
      <c r="P99">
        <f>I99*82/F99</f>
        <v>65.599999999999994</v>
      </c>
      <c r="Q99">
        <f>J99*82/F99</f>
        <v>82</v>
      </c>
      <c r="R99">
        <f>K99*82/F99</f>
        <v>5.4666666666666668</v>
      </c>
      <c r="S99">
        <f>L99*82/F99</f>
        <v>8063.333333333333</v>
      </c>
      <c r="U99" s="10">
        <f>SUM(V99:X99)</f>
        <v>7.9191753942683079</v>
      </c>
      <c r="V99">
        <f>N99/MAX(N:N)*OFF_D</f>
        <v>0.65555555555555567</v>
      </c>
      <c r="W99">
        <f>O99/MAX(O:O)*PUN_D</f>
        <v>0.14573643410852713</v>
      </c>
      <c r="X99">
        <f>SUM(Z99:AC99)</f>
        <v>7.1178834046042248</v>
      </c>
      <c r="Y99">
        <f>X99/DEF_D*10</f>
        <v>7.9087593384491388</v>
      </c>
      <c r="Z99">
        <f>(0.7*(HIT_D*DEF_D))+(P99/(MAX(P:P))*(0.3*(HIT_D*DEF_D)))</f>
        <v>1.3793684210526316</v>
      </c>
      <c r="AA99">
        <f>(0.7*(BkS_D*DEF_D))+(Q99/(MAX(Q:Q))*(0.3*(BkS_D*DEF_D)))</f>
        <v>1.9779069767441861</v>
      </c>
      <c r="AB99">
        <f>(0.7*(TkA_D*DEF_D))+(R99/(MAX(R:R))*(0.3*(TkA_D*DEF_D)))</f>
        <v>1.2972413793103448</v>
      </c>
      <c r="AC99">
        <f>(0.7*(SH_D*DEF_D))+(S99/(MAX(S:S))*(0.3*(SH_D*DEF_D)))</f>
        <v>2.4633666274970625</v>
      </c>
    </row>
    <row r="100" spans="1:29" x14ac:dyDescent="0.25">
      <c r="B100" s="34"/>
      <c r="C100" s="34"/>
      <c r="D100" s="34"/>
      <c r="E100" s="34"/>
      <c r="U100" s="10"/>
    </row>
    <row r="101" spans="1:29" x14ac:dyDescent="0.25">
      <c r="B101" s="34"/>
      <c r="C101" s="34"/>
      <c r="D101" s="34"/>
      <c r="E101" s="34"/>
      <c r="U101" s="10"/>
    </row>
    <row r="102" spans="1:29" x14ac:dyDescent="0.25">
      <c r="B102" s="34"/>
      <c r="C102" s="34"/>
      <c r="D102" s="34"/>
      <c r="E102" s="34"/>
      <c r="U102" s="10"/>
    </row>
    <row r="103" spans="1:29" x14ac:dyDescent="0.25">
      <c r="B103" s="34"/>
      <c r="C103" s="34"/>
      <c r="D103" s="34"/>
      <c r="E103" s="34"/>
      <c r="U103" s="10"/>
    </row>
    <row r="104" spans="1:29" x14ac:dyDescent="0.25">
      <c r="B104" s="34"/>
      <c r="C104" s="34"/>
      <c r="D104" s="34"/>
      <c r="E104" s="34"/>
      <c r="U104" s="10"/>
    </row>
    <row r="105" spans="1:29" x14ac:dyDescent="0.25">
      <c r="B105" s="34"/>
      <c r="C105" s="34"/>
      <c r="D105" s="34"/>
      <c r="E105" s="34"/>
      <c r="U105" s="10"/>
    </row>
    <row r="106" spans="1:29" x14ac:dyDescent="0.25">
      <c r="B106" s="34"/>
      <c r="C106" s="34"/>
      <c r="D106" s="34"/>
      <c r="E106" s="34"/>
      <c r="U106" s="10"/>
    </row>
    <row r="107" spans="1:29" x14ac:dyDescent="0.25">
      <c r="B107" s="34"/>
      <c r="C107" s="34"/>
      <c r="D107" s="34"/>
      <c r="E107" s="34"/>
      <c r="U107" s="10"/>
    </row>
    <row r="108" spans="1:29" x14ac:dyDescent="0.25">
      <c r="B108" s="34"/>
      <c r="C108" s="34"/>
      <c r="D108" s="34"/>
      <c r="E108" s="34"/>
      <c r="U108" s="10"/>
    </row>
    <row r="109" spans="1:29" x14ac:dyDescent="0.25">
      <c r="B109" s="34"/>
      <c r="C109" s="34"/>
      <c r="D109" s="34"/>
      <c r="E109" s="34"/>
      <c r="U109" s="10"/>
    </row>
    <row r="110" spans="1:29" x14ac:dyDescent="0.25">
      <c r="B110" s="34"/>
      <c r="C110" s="34"/>
      <c r="D110" s="34"/>
      <c r="E110" s="34"/>
      <c r="U110" s="10"/>
    </row>
    <row r="111" spans="1:29" x14ac:dyDescent="0.25">
      <c r="B111" s="34"/>
      <c r="C111" s="34"/>
      <c r="D111" s="34"/>
      <c r="E111" s="34"/>
      <c r="U111" s="10"/>
    </row>
    <row r="112" spans="1:29" x14ac:dyDescent="0.25">
      <c r="B112" s="34"/>
      <c r="C112" s="34"/>
      <c r="D112" s="34"/>
      <c r="E112" s="34"/>
      <c r="U112" s="10"/>
    </row>
    <row r="113" spans="2:21" x14ac:dyDescent="0.25">
      <c r="B113" s="34"/>
      <c r="C113" s="34"/>
      <c r="D113" s="34"/>
      <c r="E113" s="34"/>
      <c r="U113" s="10"/>
    </row>
    <row r="114" spans="2:21" x14ac:dyDescent="0.25">
      <c r="B114" s="34"/>
      <c r="C114" s="34"/>
      <c r="D114" s="34"/>
      <c r="E114" s="34"/>
      <c r="U114" s="10"/>
    </row>
    <row r="115" spans="2:21" x14ac:dyDescent="0.25">
      <c r="B115" s="34"/>
      <c r="C115" s="34"/>
      <c r="D115" s="34"/>
      <c r="E115" s="34"/>
      <c r="U115" s="10"/>
    </row>
    <row r="116" spans="2:21" x14ac:dyDescent="0.25">
      <c r="B116" s="34"/>
      <c r="C116" s="34"/>
      <c r="D116" s="34"/>
      <c r="E116" s="34"/>
      <c r="U116" s="10"/>
    </row>
    <row r="117" spans="2:21" x14ac:dyDescent="0.25">
      <c r="B117" s="34"/>
      <c r="C117" s="34"/>
      <c r="D117" s="34"/>
      <c r="E117" s="34"/>
      <c r="U117" s="10"/>
    </row>
    <row r="118" spans="2:21" x14ac:dyDescent="0.25">
      <c r="B118" s="34"/>
      <c r="C118" s="34"/>
      <c r="D118" s="34"/>
      <c r="E118" s="34"/>
      <c r="U118" s="10"/>
    </row>
    <row r="119" spans="2:21" x14ac:dyDescent="0.25">
      <c r="B119" s="34"/>
      <c r="C119" s="34"/>
      <c r="D119" s="34"/>
      <c r="E119" s="34"/>
      <c r="U119" s="10"/>
    </row>
    <row r="120" spans="2:21" x14ac:dyDescent="0.25">
      <c r="B120" s="34"/>
      <c r="C120" s="34"/>
      <c r="D120" s="34"/>
      <c r="E120" s="34"/>
      <c r="U120" s="10"/>
    </row>
    <row r="121" spans="2:21" x14ac:dyDescent="0.25">
      <c r="B121" s="34"/>
      <c r="C121" s="34"/>
      <c r="D121" s="34"/>
      <c r="E121" s="34"/>
      <c r="U121" s="10"/>
    </row>
    <row r="122" spans="2:21" x14ac:dyDescent="0.25">
      <c r="B122" s="34"/>
      <c r="C122" s="34"/>
      <c r="D122" s="34"/>
      <c r="E122" s="34"/>
      <c r="U122" s="10"/>
    </row>
    <row r="123" spans="2:21" x14ac:dyDescent="0.25">
      <c r="B123" s="34"/>
      <c r="C123" s="34"/>
      <c r="D123" s="34"/>
      <c r="E123" s="34"/>
      <c r="U123" s="10"/>
    </row>
    <row r="124" spans="2:21" x14ac:dyDescent="0.25">
      <c r="B124" s="34"/>
      <c r="C124" s="34"/>
      <c r="D124" s="34"/>
      <c r="E124" s="34"/>
      <c r="U124" s="10"/>
    </row>
    <row r="125" spans="2:21" x14ac:dyDescent="0.25">
      <c r="B125" s="34"/>
      <c r="C125" s="34"/>
      <c r="D125" s="34"/>
      <c r="E125" s="34"/>
      <c r="U125" s="10"/>
    </row>
    <row r="126" spans="2:21" x14ac:dyDescent="0.25">
      <c r="B126" s="34"/>
      <c r="C126" s="34"/>
      <c r="D126" s="34"/>
      <c r="E126" s="34"/>
      <c r="U126" s="10"/>
    </row>
    <row r="127" spans="2:21" x14ac:dyDescent="0.25">
      <c r="B127" s="34"/>
      <c r="C127" s="34"/>
      <c r="D127" s="34"/>
      <c r="E127" s="34"/>
      <c r="U127" s="10"/>
    </row>
    <row r="128" spans="2:21" x14ac:dyDescent="0.25">
      <c r="B128" s="34"/>
      <c r="C128" s="34"/>
      <c r="D128" s="34"/>
      <c r="E128" s="34"/>
      <c r="U128" s="10"/>
    </row>
    <row r="129" spans="2:21" x14ac:dyDescent="0.25">
      <c r="B129" s="34"/>
      <c r="C129" s="34"/>
      <c r="D129" s="34"/>
      <c r="E129" s="34"/>
      <c r="U129" s="10"/>
    </row>
    <row r="130" spans="2:21" x14ac:dyDescent="0.25">
      <c r="B130" s="34"/>
      <c r="C130" s="34"/>
      <c r="D130" s="34"/>
      <c r="E130" s="34"/>
      <c r="U130" s="10"/>
    </row>
    <row r="131" spans="2:21" x14ac:dyDescent="0.25">
      <c r="B131" s="34"/>
      <c r="C131" s="34"/>
      <c r="D131" s="34"/>
      <c r="E131" s="34"/>
      <c r="U131" s="10"/>
    </row>
    <row r="132" spans="2:21" x14ac:dyDescent="0.25">
      <c r="B132" s="34"/>
      <c r="C132" s="34"/>
      <c r="D132" s="34"/>
      <c r="E132" s="34"/>
      <c r="U132" s="10"/>
    </row>
    <row r="133" spans="2:21" x14ac:dyDescent="0.25">
      <c r="B133" s="34"/>
      <c r="C133" s="34"/>
      <c r="D133" s="34"/>
      <c r="E133" s="34"/>
      <c r="U133" s="10"/>
    </row>
    <row r="134" spans="2:21" x14ac:dyDescent="0.25">
      <c r="B134" s="34"/>
      <c r="C134" s="34"/>
      <c r="D134" s="34"/>
      <c r="E134" s="34"/>
      <c r="U134" s="10"/>
    </row>
    <row r="135" spans="2:21" x14ac:dyDescent="0.25">
      <c r="B135" s="34"/>
      <c r="C135" s="34"/>
      <c r="D135" s="34"/>
      <c r="E135" s="34"/>
      <c r="U135" s="10"/>
    </row>
    <row r="136" spans="2:21" x14ac:dyDescent="0.25">
      <c r="B136" s="34"/>
      <c r="C136" s="34"/>
      <c r="D136" s="34"/>
      <c r="E136" s="34"/>
      <c r="U136" s="10"/>
    </row>
    <row r="137" spans="2:21" x14ac:dyDescent="0.25">
      <c r="B137" s="34"/>
      <c r="C137" s="34"/>
      <c r="D137" s="34"/>
      <c r="E137" s="34"/>
      <c r="U137" s="10"/>
    </row>
    <row r="138" spans="2:21" x14ac:dyDescent="0.25">
      <c r="B138" s="34"/>
      <c r="C138" s="34"/>
      <c r="D138" s="34"/>
      <c r="E138" s="34"/>
      <c r="U138" s="10"/>
    </row>
    <row r="139" spans="2:21" x14ac:dyDescent="0.25">
      <c r="B139" s="34"/>
      <c r="C139" s="34"/>
      <c r="D139" s="34"/>
      <c r="E139" s="34"/>
      <c r="U139" s="10"/>
    </row>
    <row r="140" spans="2:21" x14ac:dyDescent="0.25">
      <c r="B140" s="34"/>
      <c r="C140" s="34"/>
      <c r="D140" s="34"/>
      <c r="E140" s="34"/>
      <c r="U140" s="10"/>
    </row>
    <row r="141" spans="2:21" x14ac:dyDescent="0.25">
      <c r="B141" s="34"/>
      <c r="C141" s="34"/>
      <c r="D141" s="34"/>
      <c r="E141" s="34"/>
      <c r="U141" s="10"/>
    </row>
    <row r="142" spans="2:21" x14ac:dyDescent="0.25">
      <c r="B142" s="34"/>
      <c r="C142" s="34"/>
      <c r="D142" s="34"/>
      <c r="E142" s="34"/>
      <c r="U142" s="10"/>
    </row>
    <row r="143" spans="2:21" x14ac:dyDescent="0.25">
      <c r="B143" s="34"/>
      <c r="C143" s="34"/>
      <c r="D143" s="34"/>
      <c r="E143" s="34"/>
      <c r="U143" s="10"/>
    </row>
    <row r="144" spans="2:21" x14ac:dyDescent="0.25">
      <c r="B144" s="34"/>
      <c r="C144" s="34"/>
      <c r="D144" s="34"/>
      <c r="E144" s="34"/>
      <c r="U144" s="10"/>
    </row>
    <row r="145" spans="2:21" x14ac:dyDescent="0.25">
      <c r="B145" s="34"/>
      <c r="C145" s="34"/>
      <c r="D145" s="34"/>
      <c r="E145" s="34"/>
      <c r="U145" s="10"/>
    </row>
    <row r="146" spans="2:21" x14ac:dyDescent="0.25">
      <c r="B146" s="34"/>
      <c r="C146" s="34"/>
      <c r="D146" s="34"/>
      <c r="E146" s="34"/>
      <c r="U146" s="10"/>
    </row>
    <row r="147" spans="2:21" x14ac:dyDescent="0.25">
      <c r="B147" s="34"/>
      <c r="C147" s="34"/>
      <c r="D147" s="34"/>
      <c r="E147" s="34"/>
      <c r="U147" s="10"/>
    </row>
    <row r="148" spans="2:21" x14ac:dyDescent="0.25">
      <c r="B148" s="34"/>
      <c r="C148" s="34"/>
      <c r="D148" s="34"/>
      <c r="E148" s="34"/>
      <c r="U148" s="10"/>
    </row>
    <row r="149" spans="2:21" x14ac:dyDescent="0.25">
      <c r="B149" s="34"/>
      <c r="C149" s="34"/>
      <c r="D149" s="34"/>
      <c r="E149" s="34"/>
      <c r="U149" s="10"/>
    </row>
    <row r="150" spans="2:21" x14ac:dyDescent="0.25">
      <c r="B150" s="34"/>
      <c r="C150" s="34"/>
      <c r="D150" s="34"/>
      <c r="E150" s="34"/>
      <c r="U150" s="10"/>
    </row>
    <row r="151" spans="2:21" x14ac:dyDescent="0.25">
      <c r="B151" s="34"/>
      <c r="C151" s="34"/>
      <c r="D151" s="34"/>
      <c r="E151" s="34"/>
      <c r="U151" s="10"/>
    </row>
    <row r="152" spans="2:21" x14ac:dyDescent="0.25">
      <c r="B152" s="34"/>
      <c r="C152" s="34"/>
      <c r="D152" s="34"/>
      <c r="E152" s="34"/>
      <c r="U152" s="10"/>
    </row>
    <row r="153" spans="2:21" x14ac:dyDescent="0.25">
      <c r="B153" s="34"/>
      <c r="C153" s="34"/>
      <c r="D153" s="34"/>
      <c r="E153" s="34"/>
      <c r="U153" s="10"/>
    </row>
    <row r="154" spans="2:21" x14ac:dyDescent="0.25">
      <c r="B154" s="34"/>
      <c r="C154" s="34"/>
      <c r="D154" s="34"/>
      <c r="E154" s="34"/>
      <c r="U154" s="10"/>
    </row>
    <row r="155" spans="2:21" x14ac:dyDescent="0.25">
      <c r="B155" s="34"/>
      <c r="C155" s="34"/>
      <c r="D155" s="34"/>
      <c r="E155" s="34"/>
      <c r="U155" s="10"/>
    </row>
    <row r="156" spans="2:21" x14ac:dyDescent="0.25">
      <c r="B156" s="34"/>
      <c r="C156" s="34"/>
      <c r="D156" s="34"/>
      <c r="E156" s="34"/>
      <c r="U156" s="10"/>
    </row>
    <row r="157" spans="2:21" x14ac:dyDescent="0.25">
      <c r="B157" s="34"/>
      <c r="C157" s="34"/>
      <c r="D157" s="34"/>
      <c r="E157" s="34"/>
      <c r="U157" s="10"/>
    </row>
    <row r="158" spans="2:21" x14ac:dyDescent="0.25">
      <c r="B158" s="34"/>
      <c r="C158" s="34"/>
      <c r="D158" s="34"/>
      <c r="E158" s="34"/>
      <c r="U158" s="10"/>
    </row>
    <row r="159" spans="2:21" x14ac:dyDescent="0.25">
      <c r="B159" s="34"/>
      <c r="C159" s="34"/>
      <c r="D159" s="34"/>
      <c r="E159" s="34"/>
      <c r="U159" s="10"/>
    </row>
    <row r="160" spans="2:21" x14ac:dyDescent="0.25">
      <c r="B160" s="34"/>
      <c r="C160" s="34"/>
      <c r="D160" s="34"/>
      <c r="E160" s="34"/>
      <c r="U160" s="10"/>
    </row>
    <row r="161" spans="2:21" x14ac:dyDescent="0.25">
      <c r="B161" s="34"/>
      <c r="C161" s="34"/>
      <c r="D161" s="34"/>
      <c r="E161" s="34"/>
      <c r="U161" s="10"/>
    </row>
    <row r="162" spans="2:21" x14ac:dyDescent="0.25">
      <c r="B162" s="34"/>
      <c r="C162" s="34"/>
      <c r="D162" s="34"/>
      <c r="E162" s="34"/>
      <c r="U162" s="10"/>
    </row>
    <row r="163" spans="2:21" x14ac:dyDescent="0.25">
      <c r="B163" s="34"/>
      <c r="C163" s="34"/>
      <c r="D163" s="34"/>
      <c r="E163" s="34"/>
      <c r="U163" s="10"/>
    </row>
    <row r="164" spans="2:21" x14ac:dyDescent="0.25">
      <c r="B164" s="34"/>
      <c r="C164" s="34"/>
      <c r="D164" s="34"/>
      <c r="E164" s="34"/>
      <c r="U164" s="10"/>
    </row>
    <row r="165" spans="2:21" x14ac:dyDescent="0.25">
      <c r="B165" s="34"/>
      <c r="C165" s="34"/>
      <c r="D165" s="34"/>
      <c r="E165" s="34"/>
      <c r="U165" s="10"/>
    </row>
    <row r="166" spans="2:21" x14ac:dyDescent="0.25">
      <c r="B166" s="34"/>
      <c r="C166" s="34"/>
      <c r="D166" s="34"/>
      <c r="E166" s="34"/>
      <c r="U166" s="10"/>
    </row>
    <row r="167" spans="2:21" x14ac:dyDescent="0.25">
      <c r="B167" s="34"/>
      <c r="C167" s="34"/>
      <c r="D167" s="34"/>
      <c r="E167" s="34"/>
      <c r="U167" s="10"/>
    </row>
    <row r="168" spans="2:21" x14ac:dyDescent="0.25">
      <c r="B168" s="34"/>
      <c r="C168" s="34"/>
      <c r="D168" s="34"/>
      <c r="E168" s="34"/>
      <c r="U168" s="10"/>
    </row>
    <row r="169" spans="2:21" x14ac:dyDescent="0.25">
      <c r="B169" s="34"/>
      <c r="C169" s="34"/>
      <c r="D169" s="34"/>
      <c r="E169" s="34"/>
      <c r="U169" s="10"/>
    </row>
    <row r="170" spans="2:21" x14ac:dyDescent="0.25">
      <c r="B170" s="34"/>
      <c r="C170" s="34"/>
      <c r="D170" s="34"/>
      <c r="E170" s="34"/>
      <c r="U170" s="10"/>
    </row>
    <row r="171" spans="2:21" x14ac:dyDescent="0.25">
      <c r="B171" s="34"/>
      <c r="C171" s="34"/>
      <c r="D171" s="34"/>
      <c r="E171" s="34"/>
      <c r="U171" s="10"/>
    </row>
    <row r="172" spans="2:21" x14ac:dyDescent="0.25">
      <c r="B172" s="34"/>
      <c r="C172" s="34"/>
      <c r="D172" s="34"/>
      <c r="E172" s="34"/>
      <c r="U172" s="10"/>
    </row>
    <row r="173" spans="2:21" x14ac:dyDescent="0.25">
      <c r="B173" s="34"/>
      <c r="C173" s="34"/>
      <c r="D173" s="34"/>
      <c r="E173" s="34"/>
      <c r="U173" s="10"/>
    </row>
    <row r="174" spans="2:21" x14ac:dyDescent="0.25">
      <c r="B174" s="34"/>
      <c r="C174" s="34"/>
      <c r="D174" s="34"/>
      <c r="E174" s="34"/>
      <c r="U174" s="10"/>
    </row>
    <row r="175" spans="2:21" x14ac:dyDescent="0.25">
      <c r="B175" s="34"/>
      <c r="C175" s="34"/>
      <c r="D175" s="34"/>
      <c r="E175" s="34"/>
      <c r="U175" s="10"/>
    </row>
    <row r="176" spans="2:21" x14ac:dyDescent="0.25">
      <c r="B176" s="34"/>
      <c r="C176" s="34"/>
      <c r="D176" s="34"/>
      <c r="E176" s="34"/>
      <c r="U176" s="10"/>
    </row>
    <row r="177" spans="2:21" x14ac:dyDescent="0.25">
      <c r="B177" s="34"/>
      <c r="C177" s="34"/>
      <c r="D177" s="34"/>
      <c r="E177" s="34"/>
      <c r="U177" s="10"/>
    </row>
    <row r="178" spans="2:21" x14ac:dyDescent="0.25">
      <c r="B178" s="34"/>
      <c r="C178" s="34"/>
      <c r="D178" s="34"/>
      <c r="E178" s="34"/>
      <c r="U178" s="10"/>
    </row>
    <row r="179" spans="2:21" x14ac:dyDescent="0.25">
      <c r="B179" s="34"/>
      <c r="C179" s="34"/>
      <c r="D179" s="34"/>
      <c r="E179" s="34"/>
      <c r="U179" s="10"/>
    </row>
    <row r="180" spans="2:21" x14ac:dyDescent="0.25">
      <c r="B180" s="34"/>
      <c r="C180" s="34"/>
      <c r="D180" s="34"/>
      <c r="E180" s="34"/>
      <c r="U180" s="10"/>
    </row>
    <row r="181" spans="2:21" x14ac:dyDescent="0.25">
      <c r="B181" s="34"/>
      <c r="C181" s="34"/>
      <c r="D181" s="34"/>
      <c r="E181" s="34"/>
      <c r="U181" s="10"/>
    </row>
    <row r="182" spans="2:21" x14ac:dyDescent="0.25">
      <c r="B182" s="34"/>
      <c r="C182" s="34"/>
      <c r="D182" s="34"/>
      <c r="E182" s="34"/>
      <c r="U182" s="10"/>
    </row>
    <row r="183" spans="2:21" x14ac:dyDescent="0.25">
      <c r="B183" s="34"/>
      <c r="C183" s="34"/>
      <c r="D183" s="34"/>
      <c r="E183" s="34"/>
      <c r="U183" s="10"/>
    </row>
    <row r="184" spans="2:21" x14ac:dyDescent="0.25">
      <c r="B184" s="34"/>
      <c r="C184" s="34"/>
      <c r="D184" s="34"/>
      <c r="E184" s="34"/>
      <c r="U184" s="10"/>
    </row>
    <row r="185" spans="2:21" x14ac:dyDescent="0.25">
      <c r="B185" s="34"/>
      <c r="C185" s="34"/>
      <c r="D185" s="34"/>
      <c r="E185" s="34"/>
      <c r="U185" s="10"/>
    </row>
    <row r="186" spans="2:21" x14ac:dyDescent="0.25">
      <c r="B186" s="34"/>
      <c r="C186" s="34"/>
      <c r="D186" s="34"/>
      <c r="E186" s="34"/>
      <c r="U186" s="10"/>
    </row>
    <row r="187" spans="2:21" x14ac:dyDescent="0.25">
      <c r="B187" s="34"/>
      <c r="C187" s="34"/>
      <c r="D187" s="34"/>
      <c r="E187" s="34"/>
      <c r="U187" s="10"/>
    </row>
    <row r="188" spans="2:21" x14ac:dyDescent="0.25">
      <c r="B188" s="34"/>
      <c r="C188" s="34"/>
      <c r="D188" s="34"/>
      <c r="E188" s="34"/>
      <c r="U188" s="10"/>
    </row>
    <row r="189" spans="2:21" x14ac:dyDescent="0.25">
      <c r="B189" s="34"/>
      <c r="C189" s="34"/>
      <c r="D189" s="34"/>
      <c r="E189" s="34"/>
      <c r="U189" s="10"/>
    </row>
    <row r="190" spans="2:21" x14ac:dyDescent="0.25">
      <c r="B190" s="34"/>
      <c r="C190" s="34"/>
      <c r="D190" s="34"/>
      <c r="E190" s="34"/>
      <c r="U190" s="10"/>
    </row>
    <row r="191" spans="2:21" x14ac:dyDescent="0.25">
      <c r="B191" s="34"/>
      <c r="C191" s="34"/>
      <c r="D191" s="34"/>
      <c r="E191" s="34"/>
      <c r="U191" s="10"/>
    </row>
    <row r="192" spans="2:21" x14ac:dyDescent="0.25">
      <c r="B192" s="34"/>
      <c r="C192" s="34"/>
      <c r="D192" s="34"/>
      <c r="E192" s="34"/>
      <c r="U192" s="10"/>
    </row>
    <row r="193" spans="2:21" x14ac:dyDescent="0.25">
      <c r="B193" s="34"/>
      <c r="C193" s="34"/>
      <c r="D193" s="34"/>
      <c r="E193" s="34"/>
      <c r="U193" s="10"/>
    </row>
    <row r="194" spans="2:21" x14ac:dyDescent="0.25">
      <c r="B194" s="34"/>
      <c r="C194" s="34"/>
      <c r="D194" s="34"/>
      <c r="E194" s="34"/>
      <c r="U194" s="10"/>
    </row>
    <row r="195" spans="2:21" x14ac:dyDescent="0.25">
      <c r="B195" s="34"/>
      <c r="C195" s="34"/>
      <c r="D195" s="34"/>
      <c r="E195" s="34"/>
      <c r="U195" s="10"/>
    </row>
    <row r="196" spans="2:21" x14ac:dyDescent="0.25">
      <c r="B196" s="34"/>
      <c r="C196" s="34"/>
      <c r="D196" s="34"/>
      <c r="E196" s="34"/>
      <c r="U196" s="10"/>
    </row>
  </sheetData>
  <autoFilter ref="B2:AC93">
    <sortState ref="B3:AC99">
      <sortCondition descending="1" ref="U2:U93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8"/>
  <sheetViews>
    <sheetView workbookViewId="0">
      <selection activeCell="B67" sqref="B67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0" t="s">
        <v>61</v>
      </c>
      <c r="C3" s="51" t="s">
        <v>36</v>
      </c>
      <c r="D3" s="51" t="s">
        <v>324</v>
      </c>
      <c r="E3" s="51" t="s">
        <v>2</v>
      </c>
      <c r="F3" s="52">
        <v>57</v>
      </c>
      <c r="G3" s="52">
        <v>70</v>
      </c>
      <c r="H3" s="52">
        <v>53</v>
      </c>
      <c r="I3" s="52">
        <v>31</v>
      </c>
      <c r="J3" s="52">
        <v>21</v>
      </c>
      <c r="K3" s="52">
        <v>49</v>
      </c>
      <c r="L3" s="52">
        <v>239</v>
      </c>
      <c r="M3" s="52">
        <v>1072</v>
      </c>
      <c r="N3">
        <f>G3*82/F3</f>
        <v>100.70175438596492</v>
      </c>
      <c r="O3">
        <f>H3*82/F3</f>
        <v>76.245614035087726</v>
      </c>
      <c r="P3">
        <f>I3*82/F3</f>
        <v>44.596491228070178</v>
      </c>
      <c r="Q3">
        <f>J3*82/F3</f>
        <v>30.210526315789473</v>
      </c>
      <c r="R3">
        <f>K3*82/F3</f>
        <v>70.491228070175438</v>
      </c>
      <c r="S3">
        <f>L3*82/F3</f>
        <v>343.82456140350877</v>
      </c>
      <c r="U3" s="10">
        <f>SUM(V3:X3)</f>
        <v>18.841849056283657</v>
      </c>
      <c r="V3">
        <f>N3/MAX(N:N)*OFF_C</f>
        <v>13</v>
      </c>
      <c r="W3">
        <f>O3/MAX(O:O)*PUN_C</f>
        <v>1</v>
      </c>
      <c r="X3">
        <f>SUM(Z3:AC3)</f>
        <v>4.8418490562836558</v>
      </c>
      <c r="Y3">
        <f>X3/DEF_C*10</f>
        <v>8.0697484271394266</v>
      </c>
      <c r="Z3">
        <f>(0.7*(HIT_F*DEF_C))+(P3/(MAX(P:P))*(0.3*(HIT_F*DEF_C)))</f>
        <v>1.1449410163339382</v>
      </c>
      <c r="AA3">
        <f>(0.7*(BkS_F*DEF_C))+(Q3/(MAX(Q:Q))*(0.3*(BkS_F*DEF_C)))</f>
        <v>0.72731121281464517</v>
      </c>
      <c r="AB3">
        <f>(0.7*(TkA_F*DEF_C))+(R3/(MAX(R:R))*(0.3*(TkA_F*DEF_C)))</f>
        <v>1.8215386996904024</v>
      </c>
      <c r="AC3">
        <f>(0.7*(SH_F*DEF_C))+(S3/(MAX(S:S))*(0.3*(SH_F*DEF_C)))</f>
        <v>1.14805812744467</v>
      </c>
    </row>
    <row r="4" spans="1:29" x14ac:dyDescent="0.25">
      <c r="A4" s="9">
        <v>2</v>
      </c>
      <c r="B4" s="50" t="s">
        <v>165</v>
      </c>
      <c r="C4" s="51" t="s">
        <v>36</v>
      </c>
      <c r="D4" s="51" t="s">
        <v>324</v>
      </c>
      <c r="E4" s="51" t="s">
        <v>2</v>
      </c>
      <c r="F4" s="52">
        <v>50</v>
      </c>
      <c r="G4" s="52">
        <v>61</v>
      </c>
      <c r="H4" s="52">
        <v>38</v>
      </c>
      <c r="I4" s="52">
        <v>29</v>
      </c>
      <c r="J4" s="52">
        <v>13</v>
      </c>
      <c r="K4" s="52">
        <v>22</v>
      </c>
      <c r="L4" s="52">
        <v>1248</v>
      </c>
      <c r="M4" s="52">
        <v>968</v>
      </c>
      <c r="N4">
        <f>G4*82/F4</f>
        <v>100.04</v>
      </c>
      <c r="O4">
        <f>H4*82/F4</f>
        <v>62.32</v>
      </c>
      <c r="P4">
        <f>I4*82/F4</f>
        <v>47.56</v>
      </c>
      <c r="Q4">
        <f>J4*82/F4</f>
        <v>21.32</v>
      </c>
      <c r="R4">
        <f>K4*82/F4</f>
        <v>36.08</v>
      </c>
      <c r="S4">
        <f>L4*82/F4</f>
        <v>2046.72</v>
      </c>
      <c r="U4" s="10">
        <f>SUM(V4:X4)</f>
        <v>18.408463806172424</v>
      </c>
      <c r="V4">
        <f>N4/MAX(N:N)*OFF_C</f>
        <v>12.914571428571429</v>
      </c>
      <c r="W4">
        <f>O4/MAX(O:O)*PUN_C</f>
        <v>0.81735849056603771</v>
      </c>
      <c r="X4">
        <f>SUM(Z4:AC4)</f>
        <v>4.6765338870349566</v>
      </c>
      <c r="Y4">
        <f>X4/DEF_C*10</f>
        <v>7.7942231450582611</v>
      </c>
      <c r="Z4">
        <f>(0.7*(HIT_F*DEF_C))+(P4/(MAX(P:P))*(0.3*(HIT_F*DEF_C)))</f>
        <v>1.1512499999999999</v>
      </c>
      <c r="AA4">
        <f>(0.7*(BkS_F*DEF_C))+(Q4/(MAX(Q:Q))*(0.3*(BkS_F*DEF_C)))</f>
        <v>0.69867391304347815</v>
      </c>
      <c r="AB4">
        <f>(0.7*(TkA_F*DEF_C))+(R4/(MAX(R:R))*(0.3*(TkA_F*DEF_C)))</f>
        <v>1.6089247058823528</v>
      </c>
      <c r="AC4">
        <f>(0.7*(SH_F*DEF_C))+(S4/(MAX(S:S))*(0.3*(SH_F*DEF_C)))</f>
        <v>1.217685268109125</v>
      </c>
    </row>
    <row r="5" spans="1:29" x14ac:dyDescent="0.25">
      <c r="A5" s="9">
        <v>3</v>
      </c>
      <c r="B5" s="47" t="s">
        <v>257</v>
      </c>
      <c r="C5" s="48" t="s">
        <v>38</v>
      </c>
      <c r="D5" s="48" t="s">
        <v>324</v>
      </c>
      <c r="E5" s="48" t="s">
        <v>2</v>
      </c>
      <c r="F5" s="49">
        <v>58</v>
      </c>
      <c r="G5" s="49">
        <v>69</v>
      </c>
      <c r="H5" s="49">
        <v>24</v>
      </c>
      <c r="I5" s="49">
        <v>19</v>
      </c>
      <c r="J5" s="49">
        <v>35</v>
      </c>
      <c r="K5" s="49">
        <v>68</v>
      </c>
      <c r="L5" s="49">
        <v>4296</v>
      </c>
      <c r="M5" s="49">
        <v>1239</v>
      </c>
      <c r="N5">
        <f>G5*82/F5</f>
        <v>97.551724137931032</v>
      </c>
      <c r="O5">
        <f>H5*82/F5</f>
        <v>33.931034482758619</v>
      </c>
      <c r="P5">
        <f>I5*82/F5</f>
        <v>26.862068965517242</v>
      </c>
      <c r="Q5">
        <f>J5*82/F5</f>
        <v>49.482758620689658</v>
      </c>
      <c r="R5">
        <f>K5*82/F5</f>
        <v>96.137931034482762</v>
      </c>
      <c r="S5">
        <f>L5*82/F5</f>
        <v>6073.6551724137935</v>
      </c>
      <c r="U5" s="10">
        <f>SUM(V5:X5)</f>
        <v>18.297284554111464</v>
      </c>
      <c r="V5">
        <f>N5/MAX(N:N)*OFF_C</f>
        <v>12.593349753694579</v>
      </c>
      <c r="W5">
        <f>O5/MAX(O:O)*PUN_C</f>
        <v>0.44502277163305132</v>
      </c>
      <c r="X5">
        <f>SUM(Z5:AC5)</f>
        <v>5.2589120287838362</v>
      </c>
      <c r="Y5">
        <f>X5/DEF_C*10</f>
        <v>8.7648533813063931</v>
      </c>
      <c r="Z5">
        <f>(0.7*(HIT_F*DEF_C))+(P5/(MAX(P:P))*(0.3*(HIT_F*DEF_C)))</f>
        <v>1.1071863852556478</v>
      </c>
      <c r="AA5">
        <f>(0.7*(BkS_F*DEF_C))+(Q5/(MAX(Q:Q))*(0.3*(BkS_F*DEF_C)))</f>
        <v>0.78938905547226379</v>
      </c>
      <c r="AB5">
        <f>(0.7*(TkA_F*DEF_C))+(R5/(MAX(R:R))*(0.3*(TkA_F*DEF_C)))</f>
        <v>1.98</v>
      </c>
      <c r="AC5">
        <f>(0.7*(SH_F*DEF_C))+(S5/(MAX(S:S))*(0.3*(SH_F*DEF_C)))</f>
        <v>1.3823365880559249</v>
      </c>
    </row>
    <row r="6" spans="1:29" x14ac:dyDescent="0.25">
      <c r="A6" s="9">
        <v>4</v>
      </c>
      <c r="B6" s="47" t="s">
        <v>32</v>
      </c>
      <c r="C6" s="48" t="s">
        <v>33</v>
      </c>
      <c r="D6" s="48" t="s">
        <v>324</v>
      </c>
      <c r="E6" s="48" t="s">
        <v>2</v>
      </c>
      <c r="F6" s="49">
        <v>59</v>
      </c>
      <c r="G6" s="49">
        <v>68</v>
      </c>
      <c r="H6" s="49">
        <v>24</v>
      </c>
      <c r="I6" s="49">
        <v>47</v>
      </c>
      <c r="J6" s="49">
        <v>23</v>
      </c>
      <c r="K6" s="49">
        <v>20</v>
      </c>
      <c r="L6" s="49">
        <v>536</v>
      </c>
      <c r="M6" s="49">
        <v>1109</v>
      </c>
      <c r="N6">
        <f>G6*82/F6</f>
        <v>94.508474576271183</v>
      </c>
      <c r="O6">
        <f>H6*82/F6</f>
        <v>33.355932203389834</v>
      </c>
      <c r="P6">
        <f>I6*82/F6</f>
        <v>65.322033898305079</v>
      </c>
      <c r="Q6">
        <f>J6*82/F6</f>
        <v>31.966101694915253</v>
      </c>
      <c r="R6">
        <f>K6*82/F6</f>
        <v>27.796610169491526</v>
      </c>
      <c r="S6">
        <f>L6*82/F6</f>
        <v>744.94915254237287</v>
      </c>
      <c r="U6" s="10">
        <f>SUM(V6:X6)</f>
        <v>17.282197664869663</v>
      </c>
      <c r="V6">
        <f>N6/MAX(N:N)*OFF_C</f>
        <v>12.200484261501209</v>
      </c>
      <c r="W6">
        <f>O6/MAX(O:O)*PUN_C</f>
        <v>0.43748001279181326</v>
      </c>
      <c r="X6">
        <f>SUM(Z6:AC6)</f>
        <v>4.6442333905766393</v>
      </c>
      <c r="Y6">
        <f>X6/DEF_C*10</f>
        <v>7.7403889842943983</v>
      </c>
      <c r="Z6">
        <f>(0.7*(HIT_F*DEF_C))+(P6/(MAX(P:P))*(0.3*(HIT_F*DEF_C)))</f>
        <v>1.1890634132086497</v>
      </c>
      <c r="AA6">
        <f>(0.7*(BkS_F*DEF_C))+(Q6/(MAX(Q:Q))*(0.3*(BkS_F*DEF_C)))</f>
        <v>0.73296610169491516</v>
      </c>
      <c r="AB6">
        <f>(0.7*(TkA_F*DEF_C))+(R6/(MAX(R:R))*(0.3*(TkA_F*DEF_C)))</f>
        <v>1.5577447657028913</v>
      </c>
      <c r="AC6">
        <f>(0.7*(SH_F*DEF_C))+(S6/(MAX(S:S))*(0.3*(SH_F*DEF_C)))</f>
        <v>1.1644591099701833</v>
      </c>
    </row>
    <row r="7" spans="1:29" x14ac:dyDescent="0.25">
      <c r="A7" s="9">
        <v>5</v>
      </c>
      <c r="B7" s="47" t="s">
        <v>29</v>
      </c>
      <c r="C7" s="48" t="s">
        <v>31</v>
      </c>
      <c r="D7" s="48" t="s">
        <v>324</v>
      </c>
      <c r="E7" s="48" t="s">
        <v>2</v>
      </c>
      <c r="F7" s="49">
        <v>58</v>
      </c>
      <c r="G7" s="49">
        <v>63</v>
      </c>
      <c r="H7" s="49">
        <v>16</v>
      </c>
      <c r="I7" s="49">
        <v>39</v>
      </c>
      <c r="J7" s="49">
        <v>44</v>
      </c>
      <c r="K7" s="49">
        <v>38</v>
      </c>
      <c r="L7" s="49">
        <v>7902</v>
      </c>
      <c r="M7" s="49">
        <v>1272</v>
      </c>
      <c r="N7">
        <f>G7*82/F7</f>
        <v>89.068965517241381</v>
      </c>
      <c r="O7">
        <f>H7*82/F7</f>
        <v>22.620689655172413</v>
      </c>
      <c r="P7">
        <f>I7*82/F7</f>
        <v>55.137931034482762</v>
      </c>
      <c r="Q7">
        <f>J7*82/F7</f>
        <v>62.206896551724135</v>
      </c>
      <c r="R7">
        <f>K7*82/F7</f>
        <v>53.724137931034484</v>
      </c>
      <c r="S7">
        <f>L7*82/F7</f>
        <v>11171.793103448275</v>
      </c>
      <c r="U7" s="10">
        <f>SUM(V7:X7)</f>
        <v>17.101442992096658</v>
      </c>
      <c r="V7">
        <f>N7/MAX(N:N)*OFF_C</f>
        <v>11.498275862068965</v>
      </c>
      <c r="W7">
        <f>O7/MAX(O:O)*PUN_C</f>
        <v>0.29668184775536754</v>
      </c>
      <c r="X7">
        <f>SUM(Z7:AC7)</f>
        <v>5.3064852822723267</v>
      </c>
      <c r="Y7">
        <f>X7/DEF_C*10</f>
        <v>8.844142137120544</v>
      </c>
      <c r="Z7">
        <f>(0.7*(HIT_F*DEF_C))+(P7/(MAX(P:P))*(0.3*(HIT_F*DEF_C)))</f>
        <v>1.1673825802615931</v>
      </c>
      <c r="AA7">
        <f>(0.7*(BkS_F*DEF_C))+(Q7/(MAX(Q:Q))*(0.3*(BkS_F*DEF_C)))</f>
        <v>0.83037481259370294</v>
      </c>
      <c r="AB7">
        <f>(0.7*(TkA_F*DEF_C))+(R7/(MAX(R:R))*(0.3*(TkA_F*DEF_C)))</f>
        <v>1.7179411764705881</v>
      </c>
      <c r="AC7">
        <f>(0.7*(SH_F*DEF_C))+(S7/(MAX(S:S))*(0.3*(SH_F*DEF_C)))</f>
        <v>1.5907867129464428</v>
      </c>
    </row>
    <row r="8" spans="1:29" x14ac:dyDescent="0.25">
      <c r="A8" s="9">
        <v>6</v>
      </c>
      <c r="B8" s="47" t="s">
        <v>118</v>
      </c>
      <c r="C8" s="48" t="s">
        <v>33</v>
      </c>
      <c r="D8" s="48" t="s">
        <v>324</v>
      </c>
      <c r="E8" s="48" t="s">
        <v>2</v>
      </c>
      <c r="F8" s="49">
        <v>61</v>
      </c>
      <c r="G8" s="49">
        <v>66</v>
      </c>
      <c r="H8" s="49">
        <v>44</v>
      </c>
      <c r="I8" s="49">
        <v>51</v>
      </c>
      <c r="J8" s="49">
        <v>30</v>
      </c>
      <c r="K8" s="49">
        <v>35</v>
      </c>
      <c r="L8" s="49">
        <v>1092</v>
      </c>
      <c r="M8" s="49">
        <v>1271</v>
      </c>
      <c r="N8">
        <f>G8*82/F8</f>
        <v>88.721311475409834</v>
      </c>
      <c r="O8">
        <f>H8*82/F8</f>
        <v>59.147540983606561</v>
      </c>
      <c r="P8">
        <f>I8*82/F8</f>
        <v>68.557377049180332</v>
      </c>
      <c r="Q8">
        <f>J8*82/F8</f>
        <v>40.327868852459019</v>
      </c>
      <c r="R8">
        <f>K8*82/F8</f>
        <v>47.049180327868854</v>
      </c>
      <c r="S8">
        <f>L8*82/F8</f>
        <v>1467.9344262295083</v>
      </c>
      <c r="U8" s="10">
        <f>SUM(V8:X8)</f>
        <v>17.055716481927529</v>
      </c>
      <c r="V8">
        <f>N8/MAX(N:N)*OFF_C</f>
        <v>11.453395784543325</v>
      </c>
      <c r="W8">
        <f>O8/MAX(O:O)*PUN_C</f>
        <v>0.77575007732755952</v>
      </c>
      <c r="X8">
        <f>SUM(Z8:AC8)</f>
        <v>4.8265706200566445</v>
      </c>
      <c r="Y8">
        <f>X8/DEF_C*10</f>
        <v>8.0442843667610742</v>
      </c>
      <c r="Z8">
        <f>(0.7*(HIT_F*DEF_C))+(P8/(MAX(P:P))*(0.3*(HIT_F*DEF_C)))</f>
        <v>1.1959511023176934</v>
      </c>
      <c r="AA8">
        <f>(0.7*(BkS_F*DEF_C))+(Q8/(MAX(Q:Q))*(0.3*(BkS_F*DEF_C)))</f>
        <v>0.75990021382751238</v>
      </c>
      <c r="AB8">
        <f>(0.7*(TkA_F*DEF_C))+(R8/(MAX(R:R))*(0.3*(TkA_F*DEF_C)))</f>
        <v>1.6766991321118609</v>
      </c>
      <c r="AC8">
        <f>(0.7*(SH_F*DEF_C))+(S8/(MAX(S:S))*(0.3*(SH_F*DEF_C)))</f>
        <v>1.1940201717995773</v>
      </c>
    </row>
    <row r="9" spans="1:29" x14ac:dyDescent="0.25">
      <c r="A9" s="9">
        <v>7</v>
      </c>
      <c r="B9" s="47" t="s">
        <v>127</v>
      </c>
      <c r="C9" s="48" t="s">
        <v>36</v>
      </c>
      <c r="D9" s="48" t="s">
        <v>324</v>
      </c>
      <c r="E9" s="48" t="s">
        <v>2</v>
      </c>
      <c r="F9" s="49">
        <v>43</v>
      </c>
      <c r="G9" s="49">
        <v>46</v>
      </c>
      <c r="H9" s="49">
        <v>12</v>
      </c>
      <c r="I9" s="49">
        <v>37</v>
      </c>
      <c r="J9" s="49">
        <v>24</v>
      </c>
      <c r="K9" s="49">
        <v>34</v>
      </c>
      <c r="L9" s="49">
        <v>3066</v>
      </c>
      <c r="M9" s="49">
        <v>904</v>
      </c>
      <c r="N9">
        <f>G9*82/F9</f>
        <v>87.720930232558146</v>
      </c>
      <c r="O9">
        <f>H9*82/F9</f>
        <v>22.88372093023256</v>
      </c>
      <c r="P9">
        <f>I9*82/F9</f>
        <v>70.558139534883722</v>
      </c>
      <c r="Q9">
        <f>J9*82/F9</f>
        <v>45.767441860465119</v>
      </c>
      <c r="R9">
        <f>K9*82/F9</f>
        <v>64.837209302325576</v>
      </c>
      <c r="S9">
        <f>L9*82/F9</f>
        <v>5846.7906976744189</v>
      </c>
      <c r="U9" s="10">
        <f>SUM(V9:X9)</f>
        <v>16.761681589160158</v>
      </c>
      <c r="V9">
        <f>N9/MAX(N:N)*OFF_C</f>
        <v>11.324252491694352</v>
      </c>
      <c r="W9">
        <f>O9/MAX(O:O)*PUN_C</f>
        <v>0.30013163668275561</v>
      </c>
      <c r="X9">
        <f>SUM(Z9:AC9)</f>
        <v>5.1372974607830511</v>
      </c>
      <c r="Y9">
        <f>X9/DEF_C*10</f>
        <v>8.5621624346384184</v>
      </c>
      <c r="Z9">
        <f>(0.7*(HIT_F*DEF_C))+(P9/(MAX(P:P))*(0.3*(HIT_F*DEF_C)))</f>
        <v>1.2002105052125098</v>
      </c>
      <c r="AA9">
        <f>(0.7*(BkS_F*DEF_C))+(Q9/(MAX(Q:Q))*(0.3*(BkS_F*DEF_C)))</f>
        <v>0.77742163801820008</v>
      </c>
      <c r="AB9">
        <f>(0.7*(TkA_F*DEF_C))+(R9/(MAX(R:R))*(0.3*(TkA_F*DEF_C)))</f>
        <v>1.7866046511627904</v>
      </c>
      <c r="AC9">
        <f>(0.7*(SH_F*DEF_C))+(S9/(MAX(S:S))*(0.3*(SH_F*DEF_C)))</f>
        <v>1.3730606663895513</v>
      </c>
    </row>
    <row r="10" spans="1:29" x14ac:dyDescent="0.25">
      <c r="A10" s="9">
        <v>8</v>
      </c>
      <c r="B10" s="50" t="s">
        <v>39</v>
      </c>
      <c r="C10" s="51" t="s">
        <v>33</v>
      </c>
      <c r="D10" s="51" t="s">
        <v>324</v>
      </c>
      <c r="E10" s="51" t="s">
        <v>2</v>
      </c>
      <c r="F10" s="52">
        <v>60</v>
      </c>
      <c r="G10" s="52">
        <v>64</v>
      </c>
      <c r="H10" s="52">
        <v>22</v>
      </c>
      <c r="I10" s="52">
        <v>23</v>
      </c>
      <c r="J10" s="52">
        <v>29</v>
      </c>
      <c r="K10" s="52">
        <v>33</v>
      </c>
      <c r="L10" s="52">
        <v>6462</v>
      </c>
      <c r="M10" s="52">
        <v>1218</v>
      </c>
      <c r="N10">
        <f>G10*82/F10</f>
        <v>87.466666666666669</v>
      </c>
      <c r="O10">
        <f>H10*82/F10</f>
        <v>30.066666666666666</v>
      </c>
      <c r="P10">
        <f>I10*82/F10</f>
        <v>31.433333333333334</v>
      </c>
      <c r="Q10">
        <f>J10*82/F10</f>
        <v>39.633333333333333</v>
      </c>
      <c r="R10">
        <f>K10*82/F10</f>
        <v>45.1</v>
      </c>
      <c r="S10">
        <f>L10*82/F10</f>
        <v>8831.4</v>
      </c>
      <c r="U10" s="10">
        <f>SUM(V10:X10)</f>
        <v>16.720099108580037</v>
      </c>
      <c r="V10">
        <f>N10/MAX(N:N)*OFF_C</f>
        <v>11.291428571428572</v>
      </c>
      <c r="W10">
        <f>O10/MAX(O:O)*PUN_C</f>
        <v>0.3943396226415094</v>
      </c>
      <c r="X10">
        <f>SUM(Z10:AC10)</f>
        <v>5.0343309145099573</v>
      </c>
      <c r="Y10">
        <f>X10/DEF_C*10</f>
        <v>8.3905515241832624</v>
      </c>
      <c r="Z10">
        <f>(0.7*(HIT_F*DEF_C))+(P10/(MAX(P:P))*(0.3*(HIT_F*DEF_C)))</f>
        <v>1.1169181034482756</v>
      </c>
      <c r="AA10">
        <f>(0.7*(BkS_F*DEF_C))+(Q10/(MAX(Q:Q))*(0.3*(BkS_F*DEF_C)))</f>
        <v>0.75766304347826074</v>
      </c>
      <c r="AB10">
        <f>(0.7*(TkA_F*DEF_C))+(R10/(MAX(R:R))*(0.3*(TkA_F*DEF_C)))</f>
        <v>1.6646558823529412</v>
      </c>
      <c r="AC10">
        <f>(0.7*(SH_F*DEF_C))+(S10/(MAX(S:S))*(0.3*(SH_F*DEF_C)))</f>
        <v>1.4950938852304796</v>
      </c>
    </row>
    <row r="11" spans="1:29" x14ac:dyDescent="0.25">
      <c r="A11" s="9">
        <v>9</v>
      </c>
      <c r="B11" s="50" t="s">
        <v>43</v>
      </c>
      <c r="C11" s="51" t="s">
        <v>36</v>
      </c>
      <c r="D11" s="51" t="s">
        <v>324</v>
      </c>
      <c r="E11" s="51" t="s">
        <v>2</v>
      </c>
      <c r="F11" s="52">
        <v>51</v>
      </c>
      <c r="G11" s="52">
        <v>51</v>
      </c>
      <c r="H11" s="52">
        <v>26</v>
      </c>
      <c r="I11" s="52">
        <v>38</v>
      </c>
      <c r="J11" s="52">
        <v>40</v>
      </c>
      <c r="K11" s="52">
        <v>44</v>
      </c>
      <c r="L11" s="52">
        <v>5867</v>
      </c>
      <c r="M11" s="52">
        <v>993</v>
      </c>
      <c r="N11">
        <f>G11*82/F11</f>
        <v>82</v>
      </c>
      <c r="O11">
        <f>H11*82/F11</f>
        <v>41.803921568627452</v>
      </c>
      <c r="P11">
        <f>I11*82/F11</f>
        <v>61.098039215686278</v>
      </c>
      <c r="Q11">
        <f>J11*82/F11</f>
        <v>64.313725490196077</v>
      </c>
      <c r="R11">
        <f>K11*82/F11</f>
        <v>70.745098039215691</v>
      </c>
      <c r="S11">
        <f>L11*82/F11</f>
        <v>9433.2156862745105</v>
      </c>
      <c r="U11" s="10">
        <f>SUM(V11:X11)</f>
        <v>16.494033985930226</v>
      </c>
      <c r="V11">
        <f>N11/MAX(N:N)*OFF_C</f>
        <v>10.585714285714285</v>
      </c>
      <c r="W11">
        <f>O11/MAX(O:O)*PUN_C</f>
        <v>0.54827968923418424</v>
      </c>
      <c r="X11">
        <f>SUM(Z11:AC11)</f>
        <v>5.3600400109817583</v>
      </c>
      <c r="Y11">
        <f>X11/DEF_C*10</f>
        <v>8.9334000183029296</v>
      </c>
      <c r="Z11">
        <f>(0.7*(HIT_F*DEF_C))+(P11/(MAX(P:P))*(0.3*(HIT_F*DEF_C)))</f>
        <v>1.1800709939148071</v>
      </c>
      <c r="AA11">
        <f>(0.7*(BkS_F*DEF_C))+(Q11/(MAX(Q:Q))*(0.3*(BkS_F*DEF_C)))</f>
        <v>0.83716112531969289</v>
      </c>
      <c r="AB11">
        <f>(0.7*(TkA_F*DEF_C))+(R11/(MAX(R:R))*(0.3*(TkA_F*DEF_C)))</f>
        <v>1.823107266435986</v>
      </c>
      <c r="AC11">
        <f>(0.7*(SH_F*DEF_C))+(S11/(MAX(S:S))*(0.3*(SH_F*DEF_C)))</f>
        <v>1.5197006253112721</v>
      </c>
    </row>
    <row r="12" spans="1:29" x14ac:dyDescent="0.25">
      <c r="A12" s="9">
        <v>10</v>
      </c>
      <c r="B12" s="47" t="s">
        <v>48</v>
      </c>
      <c r="C12" s="48" t="s">
        <v>33</v>
      </c>
      <c r="D12" s="48" t="s">
        <v>324</v>
      </c>
      <c r="E12" s="48" t="s">
        <v>2</v>
      </c>
      <c r="F12" s="49">
        <v>36</v>
      </c>
      <c r="G12" s="49">
        <v>35</v>
      </c>
      <c r="H12" s="49">
        <v>30</v>
      </c>
      <c r="I12" s="49">
        <v>51</v>
      </c>
      <c r="J12" s="49">
        <v>35</v>
      </c>
      <c r="K12" s="49">
        <v>22</v>
      </c>
      <c r="L12" s="49">
        <v>2395</v>
      </c>
      <c r="M12" s="49">
        <v>758</v>
      </c>
      <c r="N12">
        <f>G12*82/F12</f>
        <v>79.722222222222229</v>
      </c>
      <c r="O12">
        <f>H12*82/F12</f>
        <v>68.333333333333329</v>
      </c>
      <c r="P12">
        <f>I12*82/F12</f>
        <v>116.16666666666667</v>
      </c>
      <c r="Q12">
        <f>J12*82/F12</f>
        <v>79.722222222222229</v>
      </c>
      <c r="R12">
        <f>K12*82/F12</f>
        <v>50.111111111111114</v>
      </c>
      <c r="S12">
        <f>L12*82/F12</f>
        <v>5455.2777777777774</v>
      </c>
      <c r="U12" s="10">
        <f>SUM(V12:X12)</f>
        <v>16.424662922654708</v>
      </c>
      <c r="V12">
        <f>N12/MAX(N:N)*OFF_C</f>
        <v>10.291666666666666</v>
      </c>
      <c r="W12">
        <f>O12/MAX(O:O)*PUN_C</f>
        <v>0.89622641509433942</v>
      </c>
      <c r="X12">
        <f>SUM(Z12:AC12)</f>
        <v>5.236769840893702</v>
      </c>
      <c r="Y12">
        <f>X12/DEF_C*10</f>
        <v>8.7279497348228361</v>
      </c>
      <c r="Z12">
        <f>(0.7*(HIT_F*DEF_C))+(P12/(MAX(P:P))*(0.3*(HIT_F*DEF_C)))</f>
        <v>1.2973060344827585</v>
      </c>
      <c r="AA12">
        <f>(0.7*(BkS_F*DEF_C))+(Q12/(MAX(Q:Q))*(0.3*(BkS_F*DEF_C)))</f>
        <v>0.88679347826086952</v>
      </c>
      <c r="AB12">
        <f>(0.7*(TkA_F*DEF_C))+(R12/(MAX(R:R))*(0.3*(TkA_F*DEF_C)))</f>
        <v>1.6956176470588233</v>
      </c>
      <c r="AC12">
        <f>(0.7*(SH_F*DEF_C))+(S12/(MAX(S:S))*(0.3*(SH_F*DEF_C)))</f>
        <v>1.3570526810912511</v>
      </c>
    </row>
    <row r="13" spans="1:29" x14ac:dyDescent="0.25">
      <c r="A13" s="9">
        <v>11</v>
      </c>
      <c r="B13" s="47" t="s">
        <v>284</v>
      </c>
      <c r="C13" s="48" t="s">
        <v>36</v>
      </c>
      <c r="D13" s="48" t="s">
        <v>324</v>
      </c>
      <c r="E13" s="48" t="s">
        <v>2</v>
      </c>
      <c r="F13" s="49">
        <v>56</v>
      </c>
      <c r="G13" s="49">
        <v>53</v>
      </c>
      <c r="H13" s="49">
        <v>42</v>
      </c>
      <c r="I13" s="49">
        <v>98</v>
      </c>
      <c r="J13" s="49">
        <v>41</v>
      </c>
      <c r="K13" s="49">
        <v>47</v>
      </c>
      <c r="L13" s="49">
        <v>6787</v>
      </c>
      <c r="M13" s="49">
        <v>1204</v>
      </c>
      <c r="N13">
        <f>G13*82/F13</f>
        <v>77.607142857142861</v>
      </c>
      <c r="O13">
        <f>H13*82/F13</f>
        <v>61.5</v>
      </c>
      <c r="P13">
        <f>I13*82/F13</f>
        <v>143.5</v>
      </c>
      <c r="Q13">
        <f>J13*82/F13</f>
        <v>60.035714285714285</v>
      </c>
      <c r="R13">
        <f>K13*82/F13</f>
        <v>68.821428571428569</v>
      </c>
      <c r="S13">
        <f>L13*82/F13</f>
        <v>9938.1071428571431</v>
      </c>
      <c r="U13" s="10">
        <f>SUM(V13:X13)</f>
        <v>16.355669137811201</v>
      </c>
      <c r="V13">
        <f>N13/MAX(N:N)*OFF_C</f>
        <v>10.018622448979592</v>
      </c>
      <c r="W13">
        <f>O13/MAX(O:O)*PUN_C</f>
        <v>0.80660377358490554</v>
      </c>
      <c r="X13">
        <f>SUM(Z13:AC13)</f>
        <v>5.5304429152467049</v>
      </c>
      <c r="Y13">
        <f>X13/DEF_C*10</f>
        <v>9.2174048587445085</v>
      </c>
      <c r="Z13">
        <f>(0.7*(HIT_F*DEF_C))+(P13/(MAX(P:P))*(0.3*(HIT_F*DEF_C)))</f>
        <v>1.3554956896551722</v>
      </c>
      <c r="AA13">
        <f>(0.7*(BkS_F*DEF_C))+(Q13/(MAX(Q:Q))*(0.3*(BkS_F*DEF_C)))</f>
        <v>0.82338121118012408</v>
      </c>
      <c r="AB13">
        <f>(0.7*(TkA_F*DEF_C))+(R13/(MAX(R:R))*(0.3*(TkA_F*DEF_C)))</f>
        <v>1.811221638655462</v>
      </c>
      <c r="AC13">
        <f>(0.7*(SH_F*DEF_C))+(S13/(MAX(S:S))*(0.3*(SH_F*DEF_C)))</f>
        <v>1.5403443757559467</v>
      </c>
    </row>
    <row r="14" spans="1:29" x14ac:dyDescent="0.25">
      <c r="A14" s="9">
        <v>12</v>
      </c>
      <c r="B14" s="47" t="s">
        <v>51</v>
      </c>
      <c r="C14" s="48" t="s">
        <v>42</v>
      </c>
      <c r="D14" s="48" t="s">
        <v>324</v>
      </c>
      <c r="E14" s="48" t="s">
        <v>2</v>
      </c>
      <c r="F14" s="49">
        <v>59</v>
      </c>
      <c r="G14" s="49">
        <v>59</v>
      </c>
      <c r="H14" s="49">
        <v>19</v>
      </c>
      <c r="I14" s="49">
        <v>56</v>
      </c>
      <c r="J14" s="49">
        <v>31</v>
      </c>
      <c r="K14" s="49">
        <v>37</v>
      </c>
      <c r="L14" s="49">
        <v>6978</v>
      </c>
      <c r="M14" s="49">
        <v>1262</v>
      </c>
      <c r="N14">
        <f>G14*82/F14</f>
        <v>82</v>
      </c>
      <c r="O14">
        <f>H14*82/F14</f>
        <v>26.406779661016948</v>
      </c>
      <c r="P14">
        <f>I14*82/F14</f>
        <v>77.830508474576277</v>
      </c>
      <c r="Q14">
        <f>J14*82/F14</f>
        <v>43.084745762711862</v>
      </c>
      <c r="R14">
        <f>K14*82/F14</f>
        <v>51.423728813559322</v>
      </c>
      <c r="S14">
        <f>L14*82/F14</f>
        <v>9698.2372881355932</v>
      </c>
      <c r="U14" s="10">
        <f>SUM(V14:X14)</f>
        <v>16.150790117690981</v>
      </c>
      <c r="V14">
        <f>N14/MAX(N:N)*OFF_C</f>
        <v>10.585714285714285</v>
      </c>
      <c r="W14">
        <f>O14/MAX(O:O)*PUN_C</f>
        <v>0.34633834346018544</v>
      </c>
      <c r="X14">
        <f>SUM(Z14:AC14)</f>
        <v>5.2187374885165081</v>
      </c>
      <c r="Y14">
        <f>X14/DEF_C*10</f>
        <v>8.6978958141941796</v>
      </c>
      <c r="Z14">
        <f>(0.7*(HIT_F*DEF_C))+(P14/(MAX(P:P))*(0.3*(HIT_F*DEF_C)))</f>
        <v>1.2156925774400933</v>
      </c>
      <c r="AA14">
        <f>(0.7*(BkS_F*DEF_C))+(Q14/(MAX(Q:Q))*(0.3*(BkS_F*DEF_C)))</f>
        <v>0.76878039793662478</v>
      </c>
      <c r="AB14">
        <f>(0.7*(TkA_F*DEF_C))+(R14/(MAX(R:R))*(0.3*(TkA_F*DEF_C)))</f>
        <v>1.7037278165503489</v>
      </c>
      <c r="AC14">
        <f>(0.7*(SH_F*DEF_C))+(S14/(MAX(S:S))*(0.3*(SH_F*DEF_C)))</f>
        <v>1.5305366965894414</v>
      </c>
    </row>
    <row r="15" spans="1:29" x14ac:dyDescent="0.25">
      <c r="A15" s="9">
        <v>13</v>
      </c>
      <c r="B15" s="50" t="s">
        <v>156</v>
      </c>
      <c r="C15" s="51" t="s">
        <v>31</v>
      </c>
      <c r="D15" s="51" t="s">
        <v>324</v>
      </c>
      <c r="E15" s="51" t="s">
        <v>2</v>
      </c>
      <c r="F15" s="52">
        <v>55</v>
      </c>
      <c r="G15" s="52">
        <v>54</v>
      </c>
      <c r="H15" s="52">
        <v>14</v>
      </c>
      <c r="I15" s="52">
        <v>25</v>
      </c>
      <c r="J15" s="52">
        <v>44</v>
      </c>
      <c r="K15" s="52">
        <v>52</v>
      </c>
      <c r="L15" s="52">
        <v>6503</v>
      </c>
      <c r="M15" s="52">
        <v>1226</v>
      </c>
      <c r="N15">
        <f>G15*82/F15</f>
        <v>80.509090909090915</v>
      </c>
      <c r="O15">
        <f>H15*82/F15</f>
        <v>20.872727272727271</v>
      </c>
      <c r="P15">
        <f>I15*82/F15</f>
        <v>37.272727272727273</v>
      </c>
      <c r="Q15">
        <f>J15*82/F15</f>
        <v>65.599999999999994</v>
      </c>
      <c r="R15">
        <f>K15*82/F15</f>
        <v>77.527272727272731</v>
      </c>
      <c r="S15">
        <f>L15*82/F15</f>
        <v>9695.3818181818187</v>
      </c>
      <c r="U15" s="10">
        <f>SUM(V15:X15)</f>
        <v>16.033088771362259</v>
      </c>
      <c r="V15">
        <f>N15/MAX(N:N)*OFF_C</f>
        <v>10.393246753246753</v>
      </c>
      <c r="W15">
        <f>O15/MAX(O:O)*PUN_C</f>
        <v>0.27375643224699825</v>
      </c>
      <c r="X15">
        <f>SUM(Z15:AC15)</f>
        <v>5.3660855858685066</v>
      </c>
      <c r="Y15">
        <f>X15/DEF_C*10</f>
        <v>8.9434759764475107</v>
      </c>
      <c r="Z15">
        <f>(0.7*(HIT_F*DEF_C))+(P15/(MAX(P:P))*(0.3*(HIT_F*DEF_C)))</f>
        <v>1.129349529780564</v>
      </c>
      <c r="AA15">
        <f>(0.7*(BkS_F*DEF_C))+(Q15/(MAX(Q:Q))*(0.3*(BkS_F*DEF_C)))</f>
        <v>0.84130434782608676</v>
      </c>
      <c r="AB15">
        <f>(0.7*(TkA_F*DEF_C))+(R15/(MAX(R:R))*(0.3*(TkA_F*DEF_C)))</f>
        <v>1.8650117647058821</v>
      </c>
      <c r="AC15">
        <f>(0.7*(SH_F*DEF_C))+(S15/(MAX(S:S))*(0.3*(SH_F*DEF_C)))</f>
        <v>1.5304199435559735</v>
      </c>
    </row>
    <row r="16" spans="1:29" x14ac:dyDescent="0.25">
      <c r="A16" s="9">
        <v>14</v>
      </c>
      <c r="B16" s="47" t="s">
        <v>331</v>
      </c>
      <c r="C16" s="48" t="s">
        <v>42</v>
      </c>
      <c r="D16" s="48" t="s">
        <v>324</v>
      </c>
      <c r="E16" s="48" t="s">
        <v>2</v>
      </c>
      <c r="F16" s="49">
        <v>60</v>
      </c>
      <c r="G16" s="49">
        <v>62</v>
      </c>
      <c r="H16" s="49">
        <v>18</v>
      </c>
      <c r="I16" s="49">
        <v>14</v>
      </c>
      <c r="J16" s="49">
        <v>24</v>
      </c>
      <c r="K16" s="49">
        <v>45</v>
      </c>
      <c r="L16" s="49">
        <v>151</v>
      </c>
      <c r="M16" s="49">
        <v>1042</v>
      </c>
      <c r="N16">
        <f>G16*82/F16</f>
        <v>84.733333333333334</v>
      </c>
      <c r="O16">
        <f>H16*82/F16</f>
        <v>24.6</v>
      </c>
      <c r="P16">
        <f>I16*82/F16</f>
        <v>19.133333333333333</v>
      </c>
      <c r="Q16">
        <f>J16*82/F16</f>
        <v>32.799999999999997</v>
      </c>
      <c r="R16">
        <f>K16*82/F16</f>
        <v>61.5</v>
      </c>
      <c r="S16">
        <f>L16*82/F16</f>
        <v>206.36666666666667</v>
      </c>
      <c r="U16" s="10">
        <f>SUM(V16:X16)</f>
        <v>15.99602098215442</v>
      </c>
      <c r="V16">
        <f>N16/MAX(N:N)*OFF_C</f>
        <v>10.938571428571429</v>
      </c>
      <c r="W16">
        <f>O16/MAX(O:O)*PUN_C</f>
        <v>0.32264150943396225</v>
      </c>
      <c r="X16">
        <f>SUM(Z16:AC16)</f>
        <v>4.7348080441490277</v>
      </c>
      <c r="Y16">
        <f>X16/DEF_C*10</f>
        <v>7.8913467402483795</v>
      </c>
      <c r="Z16">
        <f>(0.7*(HIT_F*DEF_C))+(P16/(MAX(P:P))*(0.3*(HIT_F*DEF_C)))</f>
        <v>1.0907327586206894</v>
      </c>
      <c r="AA16">
        <f>(0.7*(BkS_F*DEF_C))+(Q16/(MAX(Q:Q))*(0.3*(BkS_F*DEF_C)))</f>
        <v>0.73565217391304338</v>
      </c>
      <c r="AB16">
        <f>(0.7*(TkA_F*DEF_C))+(R16/(MAX(R:R))*(0.3*(TkA_F*DEF_C)))</f>
        <v>1.7659852941176468</v>
      </c>
      <c r="AC16">
        <f>(0.7*(SH_F*DEF_C))+(S16/(MAX(S:S))*(0.3*(SH_F*DEF_C)))</f>
        <v>1.1424378174976482</v>
      </c>
    </row>
    <row r="17" spans="1:29" x14ac:dyDescent="0.25">
      <c r="A17" s="9">
        <v>15</v>
      </c>
      <c r="B17" s="50" t="s">
        <v>55</v>
      </c>
      <c r="C17" s="51" t="s">
        <v>38</v>
      </c>
      <c r="D17" s="51" t="s">
        <v>324</v>
      </c>
      <c r="E17" s="51" t="s">
        <v>2</v>
      </c>
      <c r="F17" s="52">
        <v>60</v>
      </c>
      <c r="G17" s="52">
        <v>55</v>
      </c>
      <c r="H17" s="52">
        <v>50</v>
      </c>
      <c r="I17" s="52">
        <v>110</v>
      </c>
      <c r="J17" s="52">
        <v>24</v>
      </c>
      <c r="K17" s="52">
        <v>45</v>
      </c>
      <c r="L17" s="52">
        <v>2068</v>
      </c>
      <c r="M17" s="52">
        <v>1169</v>
      </c>
      <c r="N17">
        <f>G17*82/F17</f>
        <v>75.166666666666671</v>
      </c>
      <c r="O17">
        <f>H17*82/F17</f>
        <v>68.333333333333329</v>
      </c>
      <c r="P17">
        <f>I17*82/F17</f>
        <v>150.33333333333334</v>
      </c>
      <c r="Q17">
        <f>J17*82/F17</f>
        <v>32.799999999999997</v>
      </c>
      <c r="R17">
        <f>K17*82/F17</f>
        <v>61.5</v>
      </c>
      <c r="S17">
        <f>L17*82/F17</f>
        <v>2826.2666666666669</v>
      </c>
      <c r="U17" s="10">
        <f>SUM(V17:X17)</f>
        <v>15.721037399152261</v>
      </c>
      <c r="V17">
        <f>N17/MAX(N:N)*OFF_C</f>
        <v>9.7035714285714292</v>
      </c>
      <c r="W17">
        <f>O17/MAX(O:O)*PUN_C</f>
        <v>0.89622641509433942</v>
      </c>
      <c r="X17">
        <f>SUM(Z17:AC17)</f>
        <v>5.1212395554864916</v>
      </c>
      <c r="Y17">
        <f>X17/DEF_C*10</f>
        <v>8.5353992591441532</v>
      </c>
      <c r="Z17">
        <f>(0.7*(HIT_F*DEF_C))+(P17/(MAX(P:P))*(0.3*(HIT_F*DEF_C)))</f>
        <v>1.3700431034482756</v>
      </c>
      <c r="AA17">
        <f>(0.7*(BkS_F*DEF_C))+(Q17/(MAX(Q:Q))*(0.3*(BkS_F*DEF_C)))</f>
        <v>0.73565217391304338</v>
      </c>
      <c r="AB17">
        <f>(0.7*(TkA_F*DEF_C))+(R17/(MAX(R:R))*(0.3*(TkA_F*DEF_C)))</f>
        <v>1.7659852941176468</v>
      </c>
      <c r="AC17">
        <f>(0.7*(SH_F*DEF_C))+(S17/(MAX(S:S))*(0.3*(SH_F*DEF_C)))</f>
        <v>1.2495589840075259</v>
      </c>
    </row>
    <row r="18" spans="1:29" x14ac:dyDescent="0.25">
      <c r="A18" s="9">
        <v>16</v>
      </c>
      <c r="B18" s="50" t="s">
        <v>330</v>
      </c>
      <c r="C18" s="51" t="s">
        <v>36</v>
      </c>
      <c r="D18" s="51" t="s">
        <v>324</v>
      </c>
      <c r="E18" s="51" t="s">
        <v>2</v>
      </c>
      <c r="F18" s="52">
        <v>55</v>
      </c>
      <c r="G18" s="52">
        <v>53</v>
      </c>
      <c r="H18" s="52">
        <v>28</v>
      </c>
      <c r="I18" s="52">
        <v>40</v>
      </c>
      <c r="J18" s="52">
        <v>22</v>
      </c>
      <c r="K18" s="52">
        <v>27</v>
      </c>
      <c r="L18" s="52">
        <v>2659</v>
      </c>
      <c r="M18" s="52">
        <v>1102</v>
      </c>
      <c r="N18">
        <f>G18*82/F18</f>
        <v>79.018181818181816</v>
      </c>
      <c r="O18">
        <f>H18*82/F18</f>
        <v>41.745454545454542</v>
      </c>
      <c r="P18">
        <f>I18*82/F18</f>
        <v>59.636363636363633</v>
      </c>
      <c r="Q18">
        <f>J18*82/F18</f>
        <v>32.799999999999997</v>
      </c>
      <c r="R18">
        <f>K18*82/F18</f>
        <v>40.254545454545458</v>
      </c>
      <c r="S18">
        <f>L18*82/F18</f>
        <v>3964.3272727272729</v>
      </c>
      <c r="U18" s="10">
        <f>SUM(V18:X18)</f>
        <v>15.591712593216656</v>
      </c>
      <c r="V18">
        <f>N18/MAX(N:N)*OFF_C</f>
        <v>10.20077922077922</v>
      </c>
      <c r="W18">
        <f>O18/MAX(O:O)*PUN_C</f>
        <v>0.5475128644939965</v>
      </c>
      <c r="X18">
        <f>SUM(Z18:AC18)</f>
        <v>4.8434205079434403</v>
      </c>
      <c r="Y18">
        <f>X18/DEF_C*10</f>
        <v>8.0723675132390671</v>
      </c>
      <c r="Z18">
        <f>(0.7*(HIT_F*DEF_C))+(P18/(MAX(P:P))*(0.3*(HIT_F*DEF_C)))</f>
        <v>1.1769592476489026</v>
      </c>
      <c r="AA18">
        <f>(0.7*(BkS_F*DEF_C))+(Q18/(MAX(Q:Q))*(0.3*(BkS_F*DEF_C)))</f>
        <v>0.73565217391304338</v>
      </c>
      <c r="AB18">
        <f>(0.7*(TkA_F*DEF_C))+(R18/(MAX(R:R))*(0.3*(TkA_F*DEF_C)))</f>
        <v>1.6347176470588234</v>
      </c>
      <c r="AC18">
        <f>(0.7*(SH_F*DEF_C))+(S18/(MAX(S:S))*(0.3*(SH_F*DEF_C)))</f>
        <v>1.2960914393226717</v>
      </c>
    </row>
    <row r="19" spans="1:29" x14ac:dyDescent="0.25">
      <c r="A19" s="9">
        <v>17</v>
      </c>
      <c r="B19" s="47" t="s">
        <v>230</v>
      </c>
      <c r="C19" s="48" t="s">
        <v>42</v>
      </c>
      <c r="D19" s="48" t="s">
        <v>324</v>
      </c>
      <c r="E19" s="48" t="s">
        <v>2</v>
      </c>
      <c r="F19" s="49">
        <v>58</v>
      </c>
      <c r="G19" s="49">
        <v>54</v>
      </c>
      <c r="H19" s="49">
        <v>40</v>
      </c>
      <c r="I19" s="49">
        <v>43</v>
      </c>
      <c r="J19" s="49">
        <v>21</v>
      </c>
      <c r="K19" s="49">
        <v>32</v>
      </c>
      <c r="L19" s="49">
        <v>129</v>
      </c>
      <c r="M19" s="49">
        <v>1092</v>
      </c>
      <c r="N19">
        <f>G19*82/F19</f>
        <v>76.34482758620689</v>
      </c>
      <c r="O19">
        <f>H19*82/F19</f>
        <v>56.551724137931032</v>
      </c>
      <c r="P19">
        <f>I19*82/F19</f>
        <v>60.793103448275865</v>
      </c>
      <c r="Q19">
        <f>J19*82/F19</f>
        <v>29.689655172413794</v>
      </c>
      <c r="R19">
        <f>K19*82/F19</f>
        <v>45.241379310344826</v>
      </c>
      <c r="S19">
        <f>L19*82/F19</f>
        <v>182.37931034482759</v>
      </c>
      <c r="U19" s="10">
        <f>SUM(V19:X19)</f>
        <v>15.309411342747687</v>
      </c>
      <c r="V19">
        <f>N19/MAX(N:N)*OFF_C</f>
        <v>9.8556650246305413</v>
      </c>
      <c r="W19">
        <f>O19/MAX(O:O)*PUN_C</f>
        <v>0.74170461938841892</v>
      </c>
      <c r="X19">
        <f>SUM(Z19:AC19)</f>
        <v>4.7120416987287266</v>
      </c>
      <c r="Y19">
        <f>X19/DEF_C*10</f>
        <v>7.8534028312145443</v>
      </c>
      <c r="Z19">
        <f>(0.7*(HIT_F*DEF_C))+(P19/(MAX(P:P))*(0.3*(HIT_F*DEF_C)))</f>
        <v>1.1794218192627821</v>
      </c>
      <c r="AA19">
        <f>(0.7*(BkS_F*DEF_C))+(Q19/(MAX(Q:Q))*(0.3*(BkS_F*DEF_C)))</f>
        <v>0.72563343328335816</v>
      </c>
      <c r="AB19">
        <f>(0.7*(TkA_F*DEF_C))+(R19/(MAX(R:R))*(0.3*(TkA_F*DEF_C)))</f>
        <v>1.6655294117647057</v>
      </c>
      <c r="AC19">
        <f>(0.7*(SH_F*DEF_C))+(S19/(MAX(S:S))*(0.3*(SH_F*DEF_C)))</f>
        <v>1.1414570344178803</v>
      </c>
    </row>
    <row r="20" spans="1:29" x14ac:dyDescent="0.25">
      <c r="A20" s="9">
        <v>18</v>
      </c>
      <c r="B20" s="47" t="s">
        <v>283</v>
      </c>
      <c r="C20" s="48" t="s">
        <v>38</v>
      </c>
      <c r="D20" s="48" t="s">
        <v>324</v>
      </c>
      <c r="E20" s="48" t="s">
        <v>2</v>
      </c>
      <c r="F20" s="49">
        <v>51</v>
      </c>
      <c r="G20" s="49">
        <v>49</v>
      </c>
      <c r="H20" s="49">
        <v>4</v>
      </c>
      <c r="I20" s="49">
        <v>14</v>
      </c>
      <c r="J20" s="49">
        <v>52</v>
      </c>
      <c r="K20" s="49">
        <v>45</v>
      </c>
      <c r="L20" s="49">
        <v>69</v>
      </c>
      <c r="M20" s="49">
        <v>934</v>
      </c>
      <c r="N20">
        <f>G20*82/F20</f>
        <v>78.784313725490193</v>
      </c>
      <c r="O20">
        <f>H20*82/F20</f>
        <v>6.4313725490196081</v>
      </c>
      <c r="P20">
        <f>I20*82/F20</f>
        <v>22.509803921568629</v>
      </c>
      <c r="Q20">
        <f>J20*82/F20</f>
        <v>83.607843137254903</v>
      </c>
      <c r="R20">
        <f>K20*82/F20</f>
        <v>72.352941176470594</v>
      </c>
      <c r="S20">
        <f>L20*82/F20</f>
        <v>110.94117647058823</v>
      </c>
      <c r="U20" s="10">
        <f>SUM(V20:X20)</f>
        <v>15.22374694219231</v>
      </c>
      <c r="V20">
        <f>N20/MAX(N:N)*OFF_C</f>
        <v>10.170588235294115</v>
      </c>
      <c r="W20">
        <f>O20/MAX(O:O)*PUN_C</f>
        <v>8.4350721420643718E-2</v>
      </c>
      <c r="X20">
        <f>SUM(Z20:AC20)</f>
        <v>4.9688079854775529</v>
      </c>
      <c r="Y20">
        <f>X20/DEF_C*10</f>
        <v>8.2813466424625872</v>
      </c>
      <c r="Z20">
        <f>(0.7*(HIT_F*DEF_C))+(P20/(MAX(P:P))*(0.3*(HIT_F*DEF_C)))</f>
        <v>1.0979208924949289</v>
      </c>
      <c r="AA20">
        <f>(0.7*(BkS_F*DEF_C))+(Q20/(MAX(Q:Q))*(0.3*(BkS_F*DEF_C)))</f>
        <v>0.89930946291560088</v>
      </c>
      <c r="AB20">
        <f>(0.7*(TkA_F*DEF_C))+(R20/(MAX(R:R))*(0.3*(TkA_F*DEF_C)))</f>
        <v>1.8330415224913494</v>
      </c>
      <c r="AC20">
        <f>(0.7*(SH_F*DEF_C))+(S20/(MAX(S:S))*(0.3*(SH_F*DEF_C)))</f>
        <v>1.1385361075756737</v>
      </c>
    </row>
    <row r="21" spans="1:29" x14ac:dyDescent="0.25">
      <c r="A21" s="9">
        <v>19</v>
      </c>
      <c r="B21" s="50" t="s">
        <v>50</v>
      </c>
      <c r="C21" s="51" t="s">
        <v>38</v>
      </c>
      <c r="D21" s="51" t="s">
        <v>324</v>
      </c>
      <c r="E21" s="51" t="s">
        <v>2</v>
      </c>
      <c r="F21" s="52">
        <v>58</v>
      </c>
      <c r="G21" s="52">
        <v>52</v>
      </c>
      <c r="H21" s="52">
        <v>30</v>
      </c>
      <c r="I21" s="52">
        <v>34</v>
      </c>
      <c r="J21" s="52">
        <v>36</v>
      </c>
      <c r="K21" s="52">
        <v>38</v>
      </c>
      <c r="L21" s="52">
        <v>4942</v>
      </c>
      <c r="M21" s="52">
        <v>1047</v>
      </c>
      <c r="N21">
        <f>G21*82/F21</f>
        <v>73.517241379310349</v>
      </c>
      <c r="O21">
        <f>H21*82/F21</f>
        <v>42.413793103448278</v>
      </c>
      <c r="P21">
        <f>I21*82/F21</f>
        <v>48.068965517241381</v>
      </c>
      <c r="Q21">
        <f>J21*82/F21</f>
        <v>50.896551724137929</v>
      </c>
      <c r="R21">
        <f>K21*82/F21</f>
        <v>53.724137931034484</v>
      </c>
      <c r="S21">
        <f>L21*82/F21</f>
        <v>6986.9655172413795</v>
      </c>
      <c r="U21" s="10">
        <f>SUM(V21:X21)</f>
        <v>15.130816161710118</v>
      </c>
      <c r="V21">
        <f>N21/MAX(N:N)*OFF_C</f>
        <v>9.4906403940886701</v>
      </c>
      <c r="W21">
        <f>O21/MAX(O:O)*PUN_C</f>
        <v>0.55627846454131424</v>
      </c>
      <c r="X21">
        <f>SUM(Z21:AC21)</f>
        <v>5.0838973030801347</v>
      </c>
      <c r="Y21">
        <f>X21/DEF_C*10</f>
        <v>8.4731621718002241</v>
      </c>
      <c r="Z21">
        <f>(0.7*(HIT_F*DEF_C))+(P21/(MAX(P:P))*(0.3*(HIT_F*DEF_C)))</f>
        <v>1.1523335315101069</v>
      </c>
      <c r="AA21">
        <f>(0.7*(BkS_F*DEF_C))+(Q21/(MAX(Q:Q))*(0.3*(BkS_F*DEF_C)))</f>
        <v>0.79394302848575693</v>
      </c>
      <c r="AB21">
        <f>(0.7*(TkA_F*DEF_C))+(R21/(MAX(R:R))*(0.3*(TkA_F*DEF_C)))</f>
        <v>1.7179411764705881</v>
      </c>
      <c r="AC21">
        <f>(0.7*(SH_F*DEF_C))+(S21/(MAX(S:S))*(0.3*(SH_F*DEF_C)))</f>
        <v>1.4196795666136828</v>
      </c>
    </row>
    <row r="22" spans="1:29" x14ac:dyDescent="0.25">
      <c r="A22" s="9">
        <v>20</v>
      </c>
      <c r="B22" s="50" t="s">
        <v>166</v>
      </c>
      <c r="C22" s="51" t="s">
        <v>31</v>
      </c>
      <c r="D22" s="51" t="s">
        <v>324</v>
      </c>
      <c r="E22" s="51" t="s">
        <v>2</v>
      </c>
      <c r="F22" s="52">
        <v>58</v>
      </c>
      <c r="G22" s="52">
        <v>54</v>
      </c>
      <c r="H22" s="52">
        <v>20</v>
      </c>
      <c r="I22" s="52">
        <v>25</v>
      </c>
      <c r="J22" s="52">
        <v>13</v>
      </c>
      <c r="K22" s="52">
        <v>42</v>
      </c>
      <c r="L22" s="52">
        <v>1227</v>
      </c>
      <c r="M22" s="52">
        <v>1084</v>
      </c>
      <c r="N22">
        <f>G22*82/F22</f>
        <v>76.34482758620689</v>
      </c>
      <c r="O22">
        <f>H22*82/F22</f>
        <v>28.275862068965516</v>
      </c>
      <c r="P22">
        <f>I22*82/F22</f>
        <v>35.344827586206897</v>
      </c>
      <c r="Q22">
        <f>J22*82/F22</f>
        <v>18.379310344827587</v>
      </c>
      <c r="R22">
        <f>K22*82/F22</f>
        <v>59.379310344827587</v>
      </c>
      <c r="S22">
        <f>L22*82/F22</f>
        <v>1734.7241379310344</v>
      </c>
      <c r="U22" s="10">
        <f>SUM(V22:X22)</f>
        <v>14.998775116871167</v>
      </c>
      <c r="V22">
        <f>N22/MAX(N:N)*OFF_C</f>
        <v>9.8556650246305413</v>
      </c>
      <c r="W22">
        <f>O22/MAX(O:O)*PUN_C</f>
        <v>0.37085230969420946</v>
      </c>
      <c r="X22">
        <f>SUM(Z22:AC22)</f>
        <v>4.7722577825464167</v>
      </c>
      <c r="Y22">
        <f>X22/DEF_C*10</f>
        <v>7.9537629709106952</v>
      </c>
      <c r="Z22">
        <f>(0.7*(HIT_F*DEF_C))+(P22/(MAX(P:P))*(0.3*(HIT_F*DEF_C)))</f>
        <v>1.1252452437574314</v>
      </c>
      <c r="AA22">
        <f>(0.7*(BkS_F*DEF_C))+(Q22/(MAX(Q:Q))*(0.3*(BkS_F*DEF_C)))</f>
        <v>0.68920164917541216</v>
      </c>
      <c r="AB22">
        <f>(0.7*(TkA_F*DEF_C))+(R22/(MAX(R:R))*(0.3*(TkA_F*DEF_C)))</f>
        <v>1.7528823529411763</v>
      </c>
      <c r="AC22">
        <f>(0.7*(SH_F*DEF_C))+(S22/(MAX(S:S))*(0.3*(SH_F*DEF_C)))</f>
        <v>1.2049285366723974</v>
      </c>
    </row>
    <row r="23" spans="1:29" x14ac:dyDescent="0.25">
      <c r="A23" s="9">
        <v>21</v>
      </c>
      <c r="B23" s="47" t="s">
        <v>58</v>
      </c>
      <c r="C23" s="48" t="s">
        <v>38</v>
      </c>
      <c r="D23" s="48" t="s">
        <v>324</v>
      </c>
      <c r="E23" s="48" t="s">
        <v>2</v>
      </c>
      <c r="F23" s="49">
        <v>59</v>
      </c>
      <c r="G23" s="49">
        <v>51</v>
      </c>
      <c r="H23" s="49">
        <v>29</v>
      </c>
      <c r="I23" s="49">
        <v>54</v>
      </c>
      <c r="J23" s="49">
        <v>36</v>
      </c>
      <c r="K23" s="49">
        <v>29</v>
      </c>
      <c r="L23" s="49">
        <v>5414</v>
      </c>
      <c r="M23" s="49">
        <v>1202</v>
      </c>
      <c r="N23">
        <f>G23*82/F23</f>
        <v>70.881355932203391</v>
      </c>
      <c r="O23">
        <f>H23*82/F23</f>
        <v>40.305084745762713</v>
      </c>
      <c r="P23">
        <f>I23*82/F23</f>
        <v>75.050847457627114</v>
      </c>
      <c r="Q23">
        <f>J23*82/F23</f>
        <v>50.033898305084747</v>
      </c>
      <c r="R23">
        <f>K23*82/F23</f>
        <v>40.305084745762713</v>
      </c>
      <c r="S23">
        <f>L23*82/F23</f>
        <v>7524.5423728813557</v>
      </c>
      <c r="U23" s="10">
        <f>SUM(V23:X23)</f>
        <v>14.756613848372831</v>
      </c>
      <c r="V23">
        <f>N23/MAX(N:N)*OFF_C</f>
        <v>9.1503631961259071</v>
      </c>
      <c r="W23">
        <f>O23/MAX(O:O)*PUN_C</f>
        <v>0.52862168212344096</v>
      </c>
      <c r="X23">
        <f>SUM(Z23:AC23)</f>
        <v>5.0776289701234827</v>
      </c>
      <c r="Y23">
        <f>X23/DEF_C*10</f>
        <v>8.4627149502058039</v>
      </c>
      <c r="Z23">
        <f>(0.7*(HIT_F*DEF_C))+(P23/(MAX(P:P))*(0.3*(HIT_F*DEF_C)))</f>
        <v>1.2097749853886615</v>
      </c>
      <c r="AA23">
        <f>(0.7*(BkS_F*DEF_C))+(Q23/(MAX(Q:Q))*(0.3*(BkS_F*DEF_C)))</f>
        <v>0.79116433308769329</v>
      </c>
      <c r="AB23">
        <f>(0.7*(TkA_F*DEF_C))+(R23/(MAX(R:R))*(0.3*(TkA_F*DEF_C)))</f>
        <v>1.6350299102691923</v>
      </c>
      <c r="AC23">
        <f>(0.7*(SH_F*DEF_C))+(S23/(MAX(S:S))*(0.3*(SH_F*DEF_C)))</f>
        <v>1.4416597413779357</v>
      </c>
    </row>
    <row r="24" spans="1:29" x14ac:dyDescent="0.25">
      <c r="A24" s="9">
        <v>22</v>
      </c>
      <c r="B24" s="47" t="s">
        <v>278</v>
      </c>
      <c r="C24" s="48" t="s">
        <v>42</v>
      </c>
      <c r="D24" s="48" t="s">
        <v>324</v>
      </c>
      <c r="E24" s="48" t="s">
        <v>2</v>
      </c>
      <c r="F24" s="49">
        <v>59</v>
      </c>
      <c r="G24" s="49">
        <v>50</v>
      </c>
      <c r="H24" s="49">
        <v>20</v>
      </c>
      <c r="I24" s="49">
        <v>14</v>
      </c>
      <c r="J24" s="49">
        <v>39</v>
      </c>
      <c r="K24" s="49">
        <v>42</v>
      </c>
      <c r="L24" s="49">
        <v>7469</v>
      </c>
      <c r="M24" s="49">
        <v>1151</v>
      </c>
      <c r="N24">
        <f>G24*82/F24</f>
        <v>69.491525423728817</v>
      </c>
      <c r="O24">
        <f>H24*82/F24</f>
        <v>27.796610169491526</v>
      </c>
      <c r="P24">
        <f>I24*82/F24</f>
        <v>19.457627118644069</v>
      </c>
      <c r="Q24">
        <f>J24*82/F24</f>
        <v>54.203389830508478</v>
      </c>
      <c r="R24">
        <f>K24*82/F24</f>
        <v>58.372881355932201</v>
      </c>
      <c r="S24">
        <f>L24*82/F24</f>
        <v>10380.644067796609</v>
      </c>
      <c r="U24" s="10">
        <f>SUM(V24:X24)</f>
        <v>14.536631438931176</v>
      </c>
      <c r="V24">
        <f>N24/MAX(N:N)*OFF_C</f>
        <v>8.9709443099273614</v>
      </c>
      <c r="W24">
        <f>O24/MAX(O:O)*PUN_C</f>
        <v>0.36456667732651099</v>
      </c>
      <c r="X24">
        <f>SUM(Z24:AC24)</f>
        <v>5.2011204516773031</v>
      </c>
      <c r="Y24">
        <f>X24/DEF_C*10</f>
        <v>8.6685340861288385</v>
      </c>
      <c r="Z24">
        <f>(0.7*(HIT_F*DEF_C))+(P24/(MAX(P:P))*(0.3*(HIT_F*DEF_C)))</f>
        <v>1.0914231443600233</v>
      </c>
      <c r="AA24">
        <f>(0.7*(BkS_F*DEF_C))+(Q24/(MAX(Q:Q))*(0.3*(BkS_F*DEF_C)))</f>
        <v>0.8045946941783344</v>
      </c>
      <c r="AB24">
        <f>(0.7*(TkA_F*DEF_C))+(R24/(MAX(R:R))*(0.3*(TkA_F*DEF_C)))</f>
        <v>1.7466640079760716</v>
      </c>
      <c r="AC24">
        <f>(0.7*(SH_F*DEF_C))+(S24/(MAX(S:S))*(0.3*(SH_F*DEF_C)))</f>
        <v>1.5584386051628742</v>
      </c>
    </row>
    <row r="25" spans="1:29" x14ac:dyDescent="0.25">
      <c r="A25" s="9">
        <v>23</v>
      </c>
      <c r="B25" s="47" t="s">
        <v>293</v>
      </c>
      <c r="C25" s="48" t="s">
        <v>33</v>
      </c>
      <c r="D25" s="48" t="s">
        <v>324</v>
      </c>
      <c r="E25" s="48" t="s">
        <v>2</v>
      </c>
      <c r="F25" s="49">
        <v>58</v>
      </c>
      <c r="G25" s="49">
        <v>43</v>
      </c>
      <c r="H25" s="49">
        <v>51</v>
      </c>
      <c r="I25" s="49">
        <v>55</v>
      </c>
      <c r="J25" s="49">
        <v>33</v>
      </c>
      <c r="K25" s="49">
        <v>43</v>
      </c>
      <c r="L25" s="49">
        <v>6947</v>
      </c>
      <c r="M25" s="49">
        <v>1152</v>
      </c>
      <c r="N25">
        <f>G25*82/F25</f>
        <v>60.793103448275865</v>
      </c>
      <c r="O25">
        <f>H25*82/F25</f>
        <v>72.103448275862064</v>
      </c>
      <c r="P25">
        <f>I25*82/F25</f>
        <v>77.758620689655174</v>
      </c>
      <c r="Q25">
        <f>J25*82/F25</f>
        <v>46.655172413793103</v>
      </c>
      <c r="R25">
        <f>K25*82/F25</f>
        <v>60.793103448275865</v>
      </c>
      <c r="S25">
        <f>L25*82/F25</f>
        <v>9821.6206896551721</v>
      </c>
      <c r="U25" s="10">
        <f>SUM(V25:X25)</f>
        <v>14.086722774807715</v>
      </c>
      <c r="V25">
        <f>N25/MAX(N:N)*OFF_C</f>
        <v>7.8480295566502454</v>
      </c>
      <c r="W25">
        <f>O25/MAX(O:O)*PUN_C</f>
        <v>0.94567338972023407</v>
      </c>
      <c r="X25">
        <f>SUM(Z25:AC25)</f>
        <v>5.2930198284372354</v>
      </c>
      <c r="Y25">
        <f>X25/DEF_C*10</f>
        <v>8.8216997140620599</v>
      </c>
      <c r="Z25">
        <f>(0.7*(HIT_F*DEF_C))+(P25/(MAX(P:P))*(0.3*(HIT_F*DEF_C)))</f>
        <v>1.2155395362663495</v>
      </c>
      <c r="AA25">
        <f>(0.7*(BkS_F*DEF_C))+(Q25/(MAX(Q:Q))*(0.3*(BkS_F*DEF_C)))</f>
        <v>0.78028110944527729</v>
      </c>
      <c r="AB25">
        <f>(0.7*(TkA_F*DEF_C))+(R25/(MAX(R:R))*(0.3*(TkA_F*DEF_C)))</f>
        <v>1.7616176470588234</v>
      </c>
      <c r="AC25">
        <f>(0.7*(SH_F*DEF_C))+(S25/(MAX(S:S))*(0.3*(SH_F*DEF_C)))</f>
        <v>1.5355815356667855</v>
      </c>
    </row>
    <row r="26" spans="1:29" x14ac:dyDescent="0.25">
      <c r="A26" s="9">
        <v>24</v>
      </c>
      <c r="B26" s="50" t="s">
        <v>44</v>
      </c>
      <c r="C26" s="51" t="s">
        <v>38</v>
      </c>
      <c r="D26" s="51" t="s">
        <v>324</v>
      </c>
      <c r="E26" s="51" t="s">
        <v>2</v>
      </c>
      <c r="F26" s="52">
        <v>55</v>
      </c>
      <c r="G26" s="52">
        <v>44</v>
      </c>
      <c r="H26" s="52">
        <v>12</v>
      </c>
      <c r="I26" s="52">
        <v>28</v>
      </c>
      <c r="J26" s="52">
        <v>50</v>
      </c>
      <c r="K26" s="52">
        <v>38</v>
      </c>
      <c r="L26" s="52">
        <v>5049</v>
      </c>
      <c r="M26" s="52">
        <v>1013</v>
      </c>
      <c r="N26">
        <f>G26*82/F26</f>
        <v>65.599999999999994</v>
      </c>
      <c r="O26">
        <f>H26*82/F26</f>
        <v>17.890909090909091</v>
      </c>
      <c r="P26">
        <f>I26*82/F26</f>
        <v>41.745454545454542</v>
      </c>
      <c r="Q26">
        <f>J26*82/F26</f>
        <v>74.545454545454547</v>
      </c>
      <c r="R26">
        <f>K26*82/F26</f>
        <v>56.654545454545456</v>
      </c>
      <c r="S26">
        <f>L26*82/F26</f>
        <v>7527.6</v>
      </c>
      <c r="U26" s="10">
        <f>SUM(V26:X26)</f>
        <v>13.890041668434602</v>
      </c>
      <c r="V26">
        <f>N26/MAX(N:N)*OFF_C</f>
        <v>8.468571428571428</v>
      </c>
      <c r="W26">
        <f>O26/MAX(O:O)*PUN_C</f>
        <v>0.23464837049742707</v>
      </c>
      <c r="X26">
        <f>SUM(Z26:AC26)</f>
        <v>5.1868218693657475</v>
      </c>
      <c r="Y26">
        <f>X26/DEF_C*10</f>
        <v>8.6447031156095786</v>
      </c>
      <c r="Z26">
        <f>(0.7*(HIT_F*DEF_C))+(P26/(MAX(P:P))*(0.3*(HIT_F*DEF_C)))</f>
        <v>1.1388714733542318</v>
      </c>
      <c r="AA26">
        <f>(0.7*(BkS_F*DEF_C))+(Q26/(MAX(Q:Q))*(0.3*(BkS_F*DEF_C)))</f>
        <v>0.87011857707509865</v>
      </c>
      <c r="AB26">
        <f>(0.7*(TkA_F*DEF_C))+(R26/(MAX(R:R))*(0.3*(TkA_F*DEF_C)))</f>
        <v>1.7360470588235293</v>
      </c>
      <c r="AC26">
        <f>(0.7*(SH_F*DEF_C))+(S26/(MAX(S:S))*(0.3*(SH_F*DEF_C)))</f>
        <v>1.4417847601128879</v>
      </c>
    </row>
    <row r="27" spans="1:29" x14ac:dyDescent="0.25">
      <c r="A27" s="9">
        <v>25</v>
      </c>
      <c r="B27" s="47" t="s">
        <v>30</v>
      </c>
      <c r="C27" s="48" t="s">
        <v>31</v>
      </c>
      <c r="D27" s="48" t="s">
        <v>324</v>
      </c>
      <c r="E27" s="48" t="s">
        <v>2</v>
      </c>
      <c r="F27" s="49">
        <v>57</v>
      </c>
      <c r="G27" s="49">
        <v>45</v>
      </c>
      <c r="H27" s="49">
        <v>22</v>
      </c>
      <c r="I27" s="49">
        <v>30</v>
      </c>
      <c r="J27" s="49">
        <v>32</v>
      </c>
      <c r="K27" s="49">
        <v>35</v>
      </c>
      <c r="L27" s="49">
        <v>3056</v>
      </c>
      <c r="M27" s="49">
        <v>1122</v>
      </c>
      <c r="N27">
        <f>G27*82/F27</f>
        <v>64.736842105263165</v>
      </c>
      <c r="O27">
        <f>H27*82/F27</f>
        <v>31.649122807017545</v>
      </c>
      <c r="P27">
        <f>I27*82/F27</f>
        <v>43.157894736842103</v>
      </c>
      <c r="Q27">
        <f>J27*82/F27</f>
        <v>46.035087719298247</v>
      </c>
      <c r="R27">
        <f>K27*82/F27</f>
        <v>50.350877192982459</v>
      </c>
      <c r="S27">
        <f>L27*82/F27</f>
        <v>4396.3508771929828</v>
      </c>
      <c r="U27" s="10">
        <f>SUM(V27:X27)</f>
        <v>13.703254229054773</v>
      </c>
      <c r="V27">
        <f>N27/MAX(N:N)*OFF_C</f>
        <v>8.3571428571428577</v>
      </c>
      <c r="W27">
        <f>O27/MAX(O:O)*PUN_C</f>
        <v>0.41509433962264147</v>
      </c>
      <c r="X27">
        <f>SUM(Z27:AC27)</f>
        <v>4.9310170322892741</v>
      </c>
      <c r="Y27">
        <f>X27/DEF_C*10</f>
        <v>8.2183617204821235</v>
      </c>
      <c r="Z27">
        <f>(0.7*(HIT_F*DEF_C))+(P27/(MAX(P:P))*(0.3*(HIT_F*DEF_C)))</f>
        <v>1.1418784029038112</v>
      </c>
      <c r="AA27">
        <f>(0.7*(BkS_F*DEF_C))+(Q27/(MAX(Q:Q))*(0.3*(BkS_F*DEF_C)))</f>
        <v>0.77828375286041174</v>
      </c>
      <c r="AB27">
        <f>(0.7*(TkA_F*DEF_C))+(R27/(MAX(R:R))*(0.3*(TkA_F*DEF_C)))</f>
        <v>1.6970990712074303</v>
      </c>
      <c r="AC27">
        <f>(0.7*(SH_F*DEF_C))+(S27/(MAX(S:S))*(0.3*(SH_F*DEF_C)))</f>
        <v>1.3137558053176213</v>
      </c>
    </row>
    <row r="28" spans="1:29" x14ac:dyDescent="0.25">
      <c r="A28" s="9">
        <v>26</v>
      </c>
      <c r="B28" s="47" t="s">
        <v>155</v>
      </c>
      <c r="C28" s="48" t="s">
        <v>42</v>
      </c>
      <c r="D28" s="48" t="s">
        <v>324</v>
      </c>
      <c r="E28" s="48" t="s">
        <v>2</v>
      </c>
      <c r="F28" s="49">
        <v>58</v>
      </c>
      <c r="G28" s="49">
        <v>42</v>
      </c>
      <c r="H28" s="49">
        <v>18</v>
      </c>
      <c r="I28" s="49">
        <v>31</v>
      </c>
      <c r="J28" s="49">
        <v>40</v>
      </c>
      <c r="K28" s="49">
        <v>25</v>
      </c>
      <c r="L28" s="49">
        <v>6355</v>
      </c>
      <c r="M28" s="49">
        <v>992</v>
      </c>
      <c r="N28">
        <f>G28*82/F28</f>
        <v>59.379310344827587</v>
      </c>
      <c r="O28">
        <f>H28*82/F28</f>
        <v>25.448275862068964</v>
      </c>
      <c r="P28">
        <f>I28*82/F28</f>
        <v>43.827586206896555</v>
      </c>
      <c r="Q28">
        <f>J28*82/F28</f>
        <v>56.551724137931032</v>
      </c>
      <c r="R28">
        <f>K28*82/F28</f>
        <v>35.344827586206897</v>
      </c>
      <c r="S28">
        <f>L28*82/F28</f>
        <v>8984.6551724137935</v>
      </c>
      <c r="U28" s="10">
        <f>SUM(V28:X28)</f>
        <v>13.060489802244453</v>
      </c>
      <c r="V28">
        <f>N28/MAX(N:N)*OFF_C</f>
        <v>7.6655172413793098</v>
      </c>
      <c r="W28">
        <f>O28/MAX(O:O)*PUN_C</f>
        <v>0.3337670787247885</v>
      </c>
      <c r="X28">
        <f>SUM(Z28:AC28)</f>
        <v>5.0612054821403545</v>
      </c>
      <c r="Y28">
        <f>X28/DEF_C*10</f>
        <v>8.4353424702339233</v>
      </c>
      <c r="Z28">
        <f>(0.7*(HIT_F*DEF_C))+(P28/(MAX(P:P))*(0.3*(HIT_F*DEF_C)))</f>
        <v>1.143304102259215</v>
      </c>
      <c r="AA28">
        <f>(0.7*(BkS_F*DEF_C))+(Q28/(MAX(Q:Q))*(0.3*(BkS_F*DEF_C)))</f>
        <v>0.81215892053972993</v>
      </c>
      <c r="AB28">
        <f>(0.7*(TkA_F*DEF_C))+(R28/(MAX(R:R))*(0.3*(TkA_F*DEF_C)))</f>
        <v>1.6043823529411763</v>
      </c>
      <c r="AC28">
        <f>(0.7*(SH_F*DEF_C))+(S28/(MAX(S:S))*(0.3*(SH_F*DEF_C)))</f>
        <v>1.5013601064002335</v>
      </c>
    </row>
    <row r="29" spans="1:29" x14ac:dyDescent="0.25">
      <c r="A29" s="9">
        <v>27</v>
      </c>
      <c r="B29" s="50" t="s">
        <v>117</v>
      </c>
      <c r="C29" s="51" t="s">
        <v>36</v>
      </c>
      <c r="D29" s="51" t="s">
        <v>324</v>
      </c>
      <c r="E29" s="51" t="s">
        <v>2</v>
      </c>
      <c r="F29" s="52">
        <v>58</v>
      </c>
      <c r="G29" s="52">
        <v>43</v>
      </c>
      <c r="H29" s="52">
        <v>2</v>
      </c>
      <c r="I29" s="52">
        <v>33</v>
      </c>
      <c r="J29" s="52">
        <v>36</v>
      </c>
      <c r="K29" s="52">
        <v>44</v>
      </c>
      <c r="L29" s="52">
        <v>5577</v>
      </c>
      <c r="M29" s="52">
        <v>1188</v>
      </c>
      <c r="N29">
        <f>G29*82/F29</f>
        <v>60.793103448275865</v>
      </c>
      <c r="O29">
        <f>H29*82/F29</f>
        <v>2.8275862068965516</v>
      </c>
      <c r="P29">
        <f>I29*82/F29</f>
        <v>46.655172413793103</v>
      </c>
      <c r="Q29">
        <f>J29*82/F29</f>
        <v>50.896551724137929</v>
      </c>
      <c r="R29">
        <f>K29*82/F29</f>
        <v>62.206896551724135</v>
      </c>
      <c r="S29">
        <f>L29*82/F29</f>
        <v>7884.7241379310344</v>
      </c>
      <c r="U29" s="10">
        <f>SUM(V29:X29)</f>
        <v>13.055121153061231</v>
      </c>
      <c r="V29">
        <f>N29/MAX(N:N)*OFF_C</f>
        <v>7.8480295566502454</v>
      </c>
      <c r="W29">
        <f>O29/MAX(O:O)*PUN_C</f>
        <v>3.7085230969420943E-2</v>
      </c>
      <c r="X29">
        <f>SUM(Z29:AC29)</f>
        <v>5.1700063654415649</v>
      </c>
      <c r="Y29">
        <f>X29/DEF_C*10</f>
        <v>8.6166772757359418</v>
      </c>
      <c r="Z29">
        <f>(0.7*(HIT_F*DEF_C))+(P29/(MAX(P:P))*(0.3*(HIT_F*DEF_C)))</f>
        <v>1.1493237217598096</v>
      </c>
      <c r="AA29">
        <f>(0.7*(BkS_F*DEF_C))+(Q29/(MAX(Q:Q))*(0.3*(BkS_F*DEF_C)))</f>
        <v>0.79394302848575693</v>
      </c>
      <c r="AB29">
        <f>(0.7*(TkA_F*DEF_C))+(R29/(MAX(R:R))*(0.3*(TkA_F*DEF_C)))</f>
        <v>1.7703529411764705</v>
      </c>
      <c r="AC29">
        <f>(0.7*(SH_F*DEF_C))+(S29/(MAX(S:S))*(0.3*(SH_F*DEF_C)))</f>
        <v>1.4563866740195281</v>
      </c>
    </row>
    <row r="30" spans="1:29" x14ac:dyDescent="0.25">
      <c r="A30" s="9">
        <v>28</v>
      </c>
      <c r="B30" s="47" t="s">
        <v>136</v>
      </c>
      <c r="C30" s="48" t="s">
        <v>33</v>
      </c>
      <c r="D30" s="48" t="s">
        <v>324</v>
      </c>
      <c r="E30" s="48" t="s">
        <v>2</v>
      </c>
      <c r="F30" s="49">
        <v>54</v>
      </c>
      <c r="G30" s="49">
        <v>36</v>
      </c>
      <c r="H30" s="49">
        <v>48</v>
      </c>
      <c r="I30" s="49">
        <v>64</v>
      </c>
      <c r="J30" s="49">
        <v>23</v>
      </c>
      <c r="K30" s="49">
        <v>24</v>
      </c>
      <c r="L30" s="49">
        <v>3140</v>
      </c>
      <c r="M30" s="49">
        <v>1009</v>
      </c>
      <c r="N30">
        <f>G30*82/F30</f>
        <v>54.666666666666664</v>
      </c>
      <c r="O30">
        <f>H30*82/F30</f>
        <v>72.888888888888886</v>
      </c>
      <c r="P30">
        <f>I30*82/F30</f>
        <v>97.18518518518519</v>
      </c>
      <c r="Q30">
        <f>J30*82/F30</f>
        <v>34.925925925925924</v>
      </c>
      <c r="R30">
        <f>K30*82/F30</f>
        <v>36.444444444444443</v>
      </c>
      <c r="S30">
        <f>L30*82/F30</f>
        <v>4768.1481481481478</v>
      </c>
      <c r="U30" s="10">
        <f>SUM(V30:X30)</f>
        <v>12.95264838920277</v>
      </c>
      <c r="V30">
        <f>N30/MAX(N:N)*OFF_C</f>
        <v>7.0571428571428569</v>
      </c>
      <c r="W30">
        <f>O30/MAX(O:O)*PUN_C</f>
        <v>0.9559748427672955</v>
      </c>
      <c r="X30">
        <f>SUM(Z30:AC30)</f>
        <v>4.9395306892926172</v>
      </c>
      <c r="Y30">
        <f>X30/DEF_C*10</f>
        <v>8.2325511488210292</v>
      </c>
      <c r="Z30">
        <f>(0.7*(HIT_F*DEF_C))+(P30/(MAX(P:P))*(0.3*(HIT_F*DEF_C)))</f>
        <v>1.2568965517241377</v>
      </c>
      <c r="AA30">
        <f>(0.7*(BkS_F*DEF_C))+(Q30/(MAX(Q:Q))*(0.3*(BkS_F*DEF_C)))</f>
        <v>0.74249999999999983</v>
      </c>
      <c r="AB30">
        <f>(0.7*(TkA_F*DEF_C))+(R30/(MAX(R:R))*(0.3*(TkA_F*DEF_C)))</f>
        <v>1.6111764705882352</v>
      </c>
      <c r="AC30">
        <f>(0.7*(SH_F*DEF_C))+(S30/(MAX(S:S))*(0.3*(SH_F*DEF_C)))</f>
        <v>1.3289576669802445</v>
      </c>
    </row>
    <row r="31" spans="1:29" x14ac:dyDescent="0.25">
      <c r="A31" s="9">
        <v>29</v>
      </c>
      <c r="B31" s="47" t="s">
        <v>37</v>
      </c>
      <c r="C31" s="48" t="s">
        <v>38</v>
      </c>
      <c r="D31" s="48" t="s">
        <v>324</v>
      </c>
      <c r="E31" s="48" t="s">
        <v>2</v>
      </c>
      <c r="F31" s="49">
        <v>59</v>
      </c>
      <c r="G31" s="49">
        <v>40</v>
      </c>
      <c r="H31" s="49">
        <v>36</v>
      </c>
      <c r="I31" s="49">
        <v>26</v>
      </c>
      <c r="J31" s="49">
        <v>20</v>
      </c>
      <c r="K31" s="49">
        <v>45</v>
      </c>
      <c r="L31" s="49">
        <v>6286</v>
      </c>
      <c r="M31" s="49">
        <v>1156</v>
      </c>
      <c r="N31">
        <f>G31*82/F31</f>
        <v>55.593220338983052</v>
      </c>
      <c r="O31">
        <f>H31*82/F31</f>
        <v>50.033898305084747</v>
      </c>
      <c r="P31">
        <f>I31*82/F31</f>
        <v>36.135593220338983</v>
      </c>
      <c r="Q31">
        <f>J31*82/F31</f>
        <v>27.796610169491526</v>
      </c>
      <c r="R31">
        <f>K31*82/F31</f>
        <v>62.542372881355931</v>
      </c>
      <c r="S31">
        <f>L31*82/F31</f>
        <v>8736.4745762711864</v>
      </c>
      <c r="U31" s="10">
        <f>SUM(V31:X31)</f>
        <v>12.943078249011192</v>
      </c>
      <c r="V31">
        <f>N31/MAX(N:N)*OFF_C</f>
        <v>7.176755447941888</v>
      </c>
      <c r="W31">
        <f>O31/MAX(O:O)*PUN_C</f>
        <v>0.65622001918771977</v>
      </c>
      <c r="X31">
        <f>SUM(Z31:AC31)</f>
        <v>5.1101027818815838</v>
      </c>
      <c r="Y31">
        <f>X31/DEF_C*10</f>
        <v>8.5168379698026406</v>
      </c>
      <c r="Z31">
        <f>(0.7*(HIT_F*DEF_C))+(P31/(MAX(P:P))*(0.3*(HIT_F*DEF_C)))</f>
        <v>1.1269286966686147</v>
      </c>
      <c r="AA31">
        <f>(0.7*(BkS_F*DEF_C))+(Q31/(MAX(Q:Q))*(0.3*(BkS_F*DEF_C)))</f>
        <v>0.71953574060427405</v>
      </c>
      <c r="AB31">
        <f>(0.7*(TkA_F*DEF_C))+(R31/(MAX(R:R))*(0.3*(TkA_F*DEF_C)))</f>
        <v>1.7724257228315055</v>
      </c>
      <c r="AC31">
        <f>(0.7*(SH_F*DEF_C))+(S31/(MAX(S:S))*(0.3*(SH_F*DEF_C)))</f>
        <v>1.4912126217771895</v>
      </c>
    </row>
    <row r="32" spans="1:29" x14ac:dyDescent="0.25">
      <c r="A32" s="9">
        <v>30</v>
      </c>
      <c r="B32" s="47" t="s">
        <v>40</v>
      </c>
      <c r="C32" s="48" t="s">
        <v>38</v>
      </c>
      <c r="D32" s="48" t="s">
        <v>324</v>
      </c>
      <c r="E32" s="48" t="s">
        <v>2</v>
      </c>
      <c r="F32" s="49">
        <v>46</v>
      </c>
      <c r="G32" s="49">
        <v>31</v>
      </c>
      <c r="H32" s="49">
        <v>20</v>
      </c>
      <c r="I32" s="49">
        <v>37</v>
      </c>
      <c r="J32" s="49">
        <v>28</v>
      </c>
      <c r="K32" s="49">
        <v>35</v>
      </c>
      <c r="L32" s="49">
        <v>4759</v>
      </c>
      <c r="M32" s="49">
        <v>812</v>
      </c>
      <c r="N32">
        <f>G32*82/F32</f>
        <v>55.260869565217391</v>
      </c>
      <c r="O32">
        <f>H32*82/F32</f>
        <v>35.652173913043477</v>
      </c>
      <c r="P32">
        <f>I32*82/F32</f>
        <v>65.956521739130437</v>
      </c>
      <c r="Q32">
        <f>J32*82/F32</f>
        <v>49.913043478260867</v>
      </c>
      <c r="R32">
        <f>K32*82/F32</f>
        <v>62.391304347826086</v>
      </c>
      <c r="S32">
        <f>L32*82/F32</f>
        <v>8483.434782608696</v>
      </c>
      <c r="U32" s="10">
        <f>SUM(V32:X32)</f>
        <v>12.834995321407565</v>
      </c>
      <c r="V32">
        <f>N32/MAX(N:N)*OFF_C</f>
        <v>7.1338509316770171</v>
      </c>
      <c r="W32">
        <f>O32/MAX(O:O)*PUN_C</f>
        <v>0.4675963904840032</v>
      </c>
      <c r="X32">
        <f>SUM(Z32:AC32)</f>
        <v>5.2335479992465457</v>
      </c>
      <c r="Y32">
        <f>X32/DEF_C*10</f>
        <v>8.7225799987442425</v>
      </c>
      <c r="Z32">
        <f>(0.7*(HIT_F*DEF_C))+(P32/(MAX(P:P))*(0.3*(HIT_F*DEF_C)))</f>
        <v>1.1904141679160418</v>
      </c>
      <c r="AA32">
        <f>(0.7*(BkS_F*DEF_C))+(Q32/(MAX(Q:Q))*(0.3*(BkS_F*DEF_C)))</f>
        <v>0.79077504725897907</v>
      </c>
      <c r="AB32">
        <f>(0.7*(TkA_F*DEF_C))+(R32/(MAX(R:R))*(0.3*(TkA_F*DEF_C)))</f>
        <v>1.7714923273657288</v>
      </c>
      <c r="AC32">
        <f>(0.7*(SH_F*DEF_C))+(S32/(MAX(S:S))*(0.3*(SH_F*DEF_C)))</f>
        <v>1.4808664567057956</v>
      </c>
    </row>
    <row r="33" spans="1:29" x14ac:dyDescent="0.25">
      <c r="A33" s="9">
        <v>31</v>
      </c>
      <c r="B33" s="50" t="s">
        <v>286</v>
      </c>
      <c r="C33" s="51" t="s">
        <v>33</v>
      </c>
      <c r="D33" s="51" t="s">
        <v>324</v>
      </c>
      <c r="E33" s="51" t="s">
        <v>2</v>
      </c>
      <c r="F33" s="52">
        <v>41</v>
      </c>
      <c r="G33" s="52">
        <v>30</v>
      </c>
      <c r="H33" s="52">
        <v>8</v>
      </c>
      <c r="I33" s="52">
        <v>22</v>
      </c>
      <c r="J33" s="52">
        <v>16</v>
      </c>
      <c r="K33" s="52">
        <v>14</v>
      </c>
      <c r="L33" s="52">
        <v>3595</v>
      </c>
      <c r="M33" s="52">
        <v>774</v>
      </c>
      <c r="N33">
        <f>G33*82/F33</f>
        <v>60</v>
      </c>
      <c r="O33">
        <f>H33*82/F33</f>
        <v>16</v>
      </c>
      <c r="P33">
        <f>I33*82/F33</f>
        <v>44</v>
      </c>
      <c r="Q33">
        <f>J33*82/F33</f>
        <v>32</v>
      </c>
      <c r="R33">
        <f>K33*82/F33</f>
        <v>28</v>
      </c>
      <c r="S33">
        <f>L33*82/F33</f>
        <v>7190</v>
      </c>
      <c r="U33" s="10">
        <f>SUM(V33:X33)</f>
        <v>12.819221753526922</v>
      </c>
      <c r="V33">
        <f>N33/MAX(N:N)*OFF_C</f>
        <v>7.7456445993031355</v>
      </c>
      <c r="W33">
        <f>O33/MAX(O:O)*PUN_C</f>
        <v>0.20984813621721121</v>
      </c>
      <c r="X33">
        <f>SUM(Z33:AC33)</f>
        <v>4.8637290180065751</v>
      </c>
      <c r="Y33">
        <f>X33/DEF_C*10</f>
        <v>8.1062150300109579</v>
      </c>
      <c r="Z33">
        <f>(0.7*(HIT_F*DEF_C))+(P33/(MAX(P:P))*(0.3*(HIT_F*DEF_C)))</f>
        <v>1.1436711522287635</v>
      </c>
      <c r="AA33">
        <f>(0.7*(BkS_F*DEF_C))+(Q33/(MAX(Q:Q))*(0.3*(BkS_F*DEF_C)))</f>
        <v>0.73307529162248131</v>
      </c>
      <c r="AB33">
        <f>(0.7*(TkA_F*DEF_C))+(R33/(MAX(R:R))*(0.3*(TkA_F*DEF_C)))</f>
        <v>1.5590014347202295</v>
      </c>
      <c r="AC33">
        <f>(0.7*(SH_F*DEF_C))+(S33/(MAX(S:S))*(0.3*(SH_F*DEF_C)))</f>
        <v>1.4279811394351007</v>
      </c>
    </row>
    <row r="34" spans="1:29" x14ac:dyDescent="0.25">
      <c r="A34" s="9">
        <v>32</v>
      </c>
      <c r="B34" s="47" t="s">
        <v>54</v>
      </c>
      <c r="C34" s="48" t="s">
        <v>42</v>
      </c>
      <c r="D34" s="48" t="s">
        <v>324</v>
      </c>
      <c r="E34" s="48" t="s">
        <v>2</v>
      </c>
      <c r="F34" s="49">
        <v>59</v>
      </c>
      <c r="G34" s="49">
        <v>41</v>
      </c>
      <c r="H34" s="49">
        <v>27</v>
      </c>
      <c r="I34" s="49">
        <v>76</v>
      </c>
      <c r="J34" s="49">
        <v>17</v>
      </c>
      <c r="K34" s="49">
        <v>30</v>
      </c>
      <c r="L34" s="49">
        <v>15</v>
      </c>
      <c r="M34" s="49">
        <v>977</v>
      </c>
      <c r="N34">
        <f>G34*82/F34</f>
        <v>56.983050847457626</v>
      </c>
      <c r="O34">
        <f>H34*82/F34</f>
        <v>37.525423728813557</v>
      </c>
      <c r="P34">
        <f>I34*82/F34</f>
        <v>105.62711864406779</v>
      </c>
      <c r="Q34">
        <f>J34*82/F34</f>
        <v>23.627118644067796</v>
      </c>
      <c r="R34">
        <f>K34*82/F34</f>
        <v>41.694915254237287</v>
      </c>
      <c r="S34">
        <f>L34*82/F34</f>
        <v>20.847457627118644</v>
      </c>
      <c r="U34" s="10">
        <f>SUM(V34:X34)</f>
        <v>12.607782775019192</v>
      </c>
      <c r="V34">
        <f>N34/MAX(N:N)*OFF_C</f>
        <v>7.3561743341404355</v>
      </c>
      <c r="W34">
        <f>O34/MAX(O:O)*PUN_C</f>
        <v>0.4921650143907898</v>
      </c>
      <c r="X34">
        <f>SUM(Z34:AC34)</f>
        <v>4.7594434264879659</v>
      </c>
      <c r="Y34">
        <f>X34/DEF_C*10</f>
        <v>7.9324057108132759</v>
      </c>
      <c r="Z34">
        <f>(0.7*(HIT_F*DEF_C))+(P34/(MAX(P:P))*(0.3*(HIT_F*DEF_C)))</f>
        <v>1.2748684979544125</v>
      </c>
      <c r="AA34">
        <f>(0.7*(BkS_F*DEF_C))+(Q34/(MAX(Q:Q))*(0.3*(BkS_F*DEF_C)))</f>
        <v>0.70610537951363295</v>
      </c>
      <c r="AB34">
        <f>(0.7*(TkA_F*DEF_C))+(R34/(MAX(R:R))*(0.3*(TkA_F*DEF_C)))</f>
        <v>1.6436171485543369</v>
      </c>
      <c r="AC34">
        <f>(0.7*(SH_F*DEF_C))+(S34/(MAX(S:S))*(0.3*(SH_F*DEF_C)))</f>
        <v>1.1348524004655833</v>
      </c>
    </row>
    <row r="35" spans="1:29" x14ac:dyDescent="0.25">
      <c r="A35" s="9">
        <v>33</v>
      </c>
      <c r="B35" s="47" t="s">
        <v>332</v>
      </c>
      <c r="C35" s="48" t="s">
        <v>31</v>
      </c>
      <c r="D35" s="48" t="s">
        <v>324</v>
      </c>
      <c r="E35" s="48" t="s">
        <v>2</v>
      </c>
      <c r="F35" s="49">
        <v>59</v>
      </c>
      <c r="G35" s="49">
        <v>39</v>
      </c>
      <c r="H35" s="49">
        <v>18</v>
      </c>
      <c r="I35" s="49">
        <v>40</v>
      </c>
      <c r="J35" s="49">
        <v>29</v>
      </c>
      <c r="K35" s="49">
        <v>44</v>
      </c>
      <c r="L35" s="49">
        <v>1981</v>
      </c>
      <c r="M35" s="49">
        <v>965</v>
      </c>
      <c r="N35">
        <f>G35*82/F35</f>
        <v>54.203389830508478</v>
      </c>
      <c r="O35">
        <f>H35*82/F35</f>
        <v>25.016949152542374</v>
      </c>
      <c r="P35">
        <f>I35*82/F35</f>
        <v>55.593220338983052</v>
      </c>
      <c r="Q35">
        <f>J35*82/F35</f>
        <v>40.305084745762713</v>
      </c>
      <c r="R35">
        <f>K35*82/F35</f>
        <v>61.152542372881356</v>
      </c>
      <c r="S35">
        <f>L35*82/F35</f>
        <v>2753.2542372881358</v>
      </c>
      <c r="U35" s="10">
        <f>SUM(V35:X35)</f>
        <v>12.264037408943125</v>
      </c>
      <c r="V35">
        <f>N35/MAX(N:N)*OFF_C</f>
        <v>6.9973365617433414</v>
      </c>
      <c r="W35">
        <f>O35/MAX(O:O)*PUN_C</f>
        <v>0.32811000959385989</v>
      </c>
      <c r="X35">
        <f>SUM(Z35:AC35)</f>
        <v>4.9385908376059229</v>
      </c>
      <c r="Y35">
        <f>X35/DEF_C*10</f>
        <v>8.2309847293432057</v>
      </c>
      <c r="Z35">
        <f>(0.7*(HIT_F*DEF_C))+(P35/(MAX(P:P))*(0.3*(HIT_F*DEF_C)))</f>
        <v>1.168351841028638</v>
      </c>
      <c r="AA35">
        <f>(0.7*(BkS_F*DEF_C))+(Q35/(MAX(Q:Q))*(0.3*(BkS_F*DEF_C)))</f>
        <v>0.75982682387619738</v>
      </c>
      <c r="AB35">
        <f>(0.7*(TkA_F*DEF_C))+(R35/(MAX(R:R))*(0.3*(TkA_F*DEF_C)))</f>
        <v>1.7638384845463608</v>
      </c>
      <c r="AC35">
        <f>(0.7*(SH_F*DEF_C))+(S35/(MAX(S:S))*(0.3*(SH_F*DEF_C)))</f>
        <v>1.2465736881547267</v>
      </c>
    </row>
    <row r="36" spans="1:29" x14ac:dyDescent="0.25">
      <c r="A36" s="9">
        <v>34</v>
      </c>
      <c r="B36" s="50" t="s">
        <v>45</v>
      </c>
      <c r="C36" s="51" t="s">
        <v>31</v>
      </c>
      <c r="D36" s="51" t="s">
        <v>324</v>
      </c>
      <c r="E36" s="51" t="s">
        <v>2</v>
      </c>
      <c r="F36" s="52">
        <v>60</v>
      </c>
      <c r="G36" s="52">
        <v>40</v>
      </c>
      <c r="H36" s="52">
        <v>14</v>
      </c>
      <c r="I36" s="52">
        <v>36</v>
      </c>
      <c r="J36" s="52">
        <v>29</v>
      </c>
      <c r="K36" s="52">
        <v>34</v>
      </c>
      <c r="L36" s="52">
        <v>4093</v>
      </c>
      <c r="M36" s="52">
        <v>1126</v>
      </c>
      <c r="N36">
        <f>G36*82/F36</f>
        <v>54.666666666666664</v>
      </c>
      <c r="O36">
        <f>H36*82/F36</f>
        <v>19.133333333333333</v>
      </c>
      <c r="P36">
        <f>I36*82/F36</f>
        <v>49.2</v>
      </c>
      <c r="Q36">
        <f>J36*82/F36</f>
        <v>39.633333333333333</v>
      </c>
      <c r="R36">
        <f>K36*82/F36</f>
        <v>46.466666666666669</v>
      </c>
      <c r="S36">
        <f>L36*82/F36</f>
        <v>5593.7666666666664</v>
      </c>
      <c r="U36" s="10">
        <f>SUM(V36:X36)</f>
        <v>12.256305821971612</v>
      </c>
      <c r="V36">
        <f>N36/MAX(N:N)*OFF_C</f>
        <v>7.0571428571428569</v>
      </c>
      <c r="W36">
        <f>O36/MAX(O:O)*PUN_C</f>
        <v>0.25094339622641504</v>
      </c>
      <c r="X36">
        <f>SUM(Z36:AC36)</f>
        <v>4.9482195686023402</v>
      </c>
      <c r="Y36">
        <f>X36/DEF_C*10</f>
        <v>8.2470326143372343</v>
      </c>
      <c r="Z36">
        <f>(0.7*(HIT_F*DEF_C))+(P36/(MAX(P:P))*(0.3*(HIT_F*DEF_C)))</f>
        <v>1.1547413793103447</v>
      </c>
      <c r="AA36">
        <f>(0.7*(BkS_F*DEF_C))+(Q36/(MAX(Q:Q))*(0.3*(BkS_F*DEF_C)))</f>
        <v>0.75766304347826074</v>
      </c>
      <c r="AB36">
        <f>(0.7*(TkA_F*DEF_C))+(R36/(MAX(R:R))*(0.3*(TkA_F*DEF_C)))</f>
        <v>1.6730999999999998</v>
      </c>
      <c r="AC36">
        <f>(0.7*(SH_F*DEF_C))+(S36/(MAX(S:S))*(0.3*(SH_F*DEF_C)))</f>
        <v>1.3627151458137345</v>
      </c>
    </row>
    <row r="37" spans="1:29" x14ac:dyDescent="0.25">
      <c r="A37" s="9">
        <v>35</v>
      </c>
      <c r="B37" s="47" t="s">
        <v>89</v>
      </c>
      <c r="C37" s="48" t="s">
        <v>42</v>
      </c>
      <c r="D37" s="48" t="s">
        <v>324</v>
      </c>
      <c r="E37" s="48" t="s">
        <v>2</v>
      </c>
      <c r="F37" s="49">
        <v>58</v>
      </c>
      <c r="G37" s="49">
        <v>40</v>
      </c>
      <c r="H37" s="49">
        <v>8</v>
      </c>
      <c r="I37" s="49">
        <v>35</v>
      </c>
      <c r="J37" s="49">
        <v>25</v>
      </c>
      <c r="K37" s="49">
        <v>38</v>
      </c>
      <c r="L37" s="49">
        <v>47</v>
      </c>
      <c r="M37" s="49">
        <v>1133</v>
      </c>
      <c r="N37">
        <f>G37*82/F37</f>
        <v>56.551724137931032</v>
      </c>
      <c r="O37">
        <f>H37*82/F37</f>
        <v>11.310344827586206</v>
      </c>
      <c r="P37">
        <f>I37*82/F37</f>
        <v>49.482758620689658</v>
      </c>
      <c r="Q37">
        <f>J37*82/F37</f>
        <v>35.344827586206897</v>
      </c>
      <c r="R37">
        <f>K37*82/F37</f>
        <v>53.724137931034484</v>
      </c>
      <c r="S37">
        <f>L37*82/F37</f>
        <v>66.448275862068968</v>
      </c>
      <c r="U37" s="10">
        <f>SUM(V37:X37)</f>
        <v>12.202684281796161</v>
      </c>
      <c r="V37">
        <f>N37/MAX(N:N)*OFF_C</f>
        <v>7.3004926108374377</v>
      </c>
      <c r="W37">
        <f>O37/MAX(O:O)*PUN_C</f>
        <v>0.14834092387768377</v>
      </c>
      <c r="X37">
        <f>SUM(Z37:AC37)</f>
        <v>4.7538507470810396</v>
      </c>
      <c r="Y37">
        <f>X37/DEF_C*10</f>
        <v>7.9230845784683988</v>
      </c>
      <c r="Z37">
        <f>(0.7*(HIT_F*DEF_C))+(P37/(MAX(P:P))*(0.3*(HIT_F*DEF_C)))</f>
        <v>1.1553433412604042</v>
      </c>
      <c r="AA37">
        <f>(0.7*(BkS_F*DEF_C))+(Q37/(MAX(Q:Q))*(0.3*(BkS_F*DEF_C)))</f>
        <v>0.74384932533733117</v>
      </c>
      <c r="AB37">
        <f>(0.7*(TkA_F*DEF_C))+(R37/(MAX(R:R))*(0.3*(TkA_F*DEF_C)))</f>
        <v>1.7179411764705881</v>
      </c>
      <c r="AC37">
        <f>(0.7*(SH_F*DEF_C))+(S37/(MAX(S:S))*(0.3*(SH_F*DEF_C)))</f>
        <v>1.1367169040127161</v>
      </c>
    </row>
    <row r="38" spans="1:29" x14ac:dyDescent="0.25">
      <c r="A38" s="9">
        <v>36</v>
      </c>
      <c r="B38" s="47" t="s">
        <v>47</v>
      </c>
      <c r="C38" s="48" t="s">
        <v>36</v>
      </c>
      <c r="D38" s="48" t="s">
        <v>324</v>
      </c>
      <c r="E38" s="48" t="s">
        <v>2</v>
      </c>
      <c r="F38" s="49">
        <v>59</v>
      </c>
      <c r="G38" s="49">
        <v>37</v>
      </c>
      <c r="H38" s="49">
        <v>18</v>
      </c>
      <c r="I38" s="49">
        <v>45</v>
      </c>
      <c r="J38" s="49">
        <v>33</v>
      </c>
      <c r="K38" s="49">
        <v>29</v>
      </c>
      <c r="L38" s="49">
        <v>3508</v>
      </c>
      <c r="M38" s="49">
        <v>1148</v>
      </c>
      <c r="N38">
        <f>G38*82/F38</f>
        <v>51.423728813559322</v>
      </c>
      <c r="O38">
        <f>H38*82/F38</f>
        <v>25.016949152542374</v>
      </c>
      <c r="P38">
        <f>I38*82/F38</f>
        <v>62.542372881355931</v>
      </c>
      <c r="Q38">
        <f>J38*82/F38</f>
        <v>45.864406779661017</v>
      </c>
      <c r="R38">
        <f>K38*82/F38</f>
        <v>40.305084745762713</v>
      </c>
      <c r="S38">
        <f>L38*82/F38</f>
        <v>4875.5254237288136</v>
      </c>
      <c r="U38" s="10">
        <f>SUM(V38:X38)</f>
        <v>11.895866557914696</v>
      </c>
      <c r="V38">
        <f>N38/MAX(N:N)*OFF_C</f>
        <v>6.6384987893462473</v>
      </c>
      <c r="W38">
        <f>O38/MAX(O:O)*PUN_C</f>
        <v>0.32811000959385989</v>
      </c>
      <c r="X38">
        <f>SUM(Z38:AC38)</f>
        <v>4.9292577589745887</v>
      </c>
      <c r="Y38">
        <f>X38/DEF_C*10</f>
        <v>8.2154295982909815</v>
      </c>
      <c r="Z38">
        <f>(0.7*(HIT_F*DEF_C))+(P38/(MAX(P:P))*(0.3*(HIT_F*DEF_C)))</f>
        <v>1.1831458211572179</v>
      </c>
      <c r="AA38">
        <f>(0.7*(BkS_F*DEF_C))+(Q38/(MAX(Q:Q))*(0.3*(BkS_F*DEF_C)))</f>
        <v>0.77773397199705219</v>
      </c>
      <c r="AB38">
        <f>(0.7*(TkA_F*DEF_C))+(R38/(MAX(R:R))*(0.3*(TkA_F*DEF_C)))</f>
        <v>1.6350299102691923</v>
      </c>
      <c r="AC38">
        <f>(0.7*(SH_F*DEF_C))+(S38/(MAX(S:S))*(0.3*(SH_F*DEF_C)))</f>
        <v>1.3333480555511263</v>
      </c>
    </row>
    <row r="39" spans="1:29" x14ac:dyDescent="0.25">
      <c r="A39" s="9">
        <v>37</v>
      </c>
      <c r="B39" s="47" t="s">
        <v>333</v>
      </c>
      <c r="C39" s="48" t="s">
        <v>36</v>
      </c>
      <c r="D39" s="48" t="s">
        <v>324</v>
      </c>
      <c r="E39" s="48" t="s">
        <v>2</v>
      </c>
      <c r="F39" s="49">
        <v>55</v>
      </c>
      <c r="G39" s="49">
        <v>35</v>
      </c>
      <c r="H39" s="49">
        <v>26</v>
      </c>
      <c r="I39" s="49">
        <v>26</v>
      </c>
      <c r="J39" s="49">
        <v>25</v>
      </c>
      <c r="K39" s="49">
        <v>24</v>
      </c>
      <c r="L39" s="49">
        <v>15</v>
      </c>
      <c r="M39" s="49">
        <v>766</v>
      </c>
      <c r="N39">
        <f>G39*82/F39</f>
        <v>52.18181818181818</v>
      </c>
      <c r="O39">
        <f>H39*82/F39</f>
        <v>38.763636363636365</v>
      </c>
      <c r="P39">
        <f>I39*82/F39</f>
        <v>38.763636363636365</v>
      </c>
      <c r="Q39">
        <f>J39*82/F39</f>
        <v>37.272727272727273</v>
      </c>
      <c r="R39">
        <f>K39*82/F39</f>
        <v>35.781818181818181</v>
      </c>
      <c r="S39">
        <f>L39*82/F39</f>
        <v>22.363636363636363</v>
      </c>
      <c r="U39" s="10">
        <f>SUM(V39:X39)</f>
        <v>11.869347984785289</v>
      </c>
      <c r="V39">
        <f>N39/MAX(N:N)*OFF_C</f>
        <v>6.7363636363636363</v>
      </c>
      <c r="W39">
        <f>O39/MAX(O:O)*PUN_C</f>
        <v>0.50840480274442534</v>
      </c>
      <c r="X39">
        <f>SUM(Z39:AC39)</f>
        <v>4.6245795456772285</v>
      </c>
      <c r="Y39">
        <f>X39/DEF_C*10</f>
        <v>7.7076325761287148</v>
      </c>
      <c r="Z39">
        <f>(0.7*(HIT_F*DEF_C))+(P39/(MAX(P:P))*(0.3*(HIT_F*DEF_C)))</f>
        <v>1.1325235109717866</v>
      </c>
      <c r="AA39">
        <f>(0.7*(BkS_F*DEF_C))+(Q39/(MAX(Q:Q))*(0.3*(BkS_F*DEF_C)))</f>
        <v>0.75005928853754922</v>
      </c>
      <c r="AB39">
        <f>(0.7*(TkA_F*DEF_C))+(R39/(MAX(R:R))*(0.3*(TkA_F*DEF_C)))</f>
        <v>1.6070823529411764</v>
      </c>
      <c r="AC39">
        <f>(0.7*(SH_F*DEF_C))+(S39/(MAX(S:S))*(0.3*(SH_F*DEF_C)))</f>
        <v>1.1349143932267167</v>
      </c>
    </row>
    <row r="40" spans="1:29" x14ac:dyDescent="0.25">
      <c r="A40" s="9">
        <v>38</v>
      </c>
      <c r="B40" s="50" t="s">
        <v>41</v>
      </c>
      <c r="C40" s="51" t="s">
        <v>33</v>
      </c>
      <c r="D40" s="51" t="s">
        <v>324</v>
      </c>
      <c r="E40" s="51" t="s">
        <v>2</v>
      </c>
      <c r="F40" s="52">
        <v>57</v>
      </c>
      <c r="G40" s="52">
        <v>37</v>
      </c>
      <c r="H40" s="52">
        <v>8</v>
      </c>
      <c r="I40" s="52">
        <v>46</v>
      </c>
      <c r="J40" s="52">
        <v>33</v>
      </c>
      <c r="K40" s="52">
        <v>32</v>
      </c>
      <c r="L40" s="52">
        <v>942</v>
      </c>
      <c r="M40" s="52">
        <v>1013</v>
      </c>
      <c r="N40">
        <f>G40*82/F40</f>
        <v>53.228070175438596</v>
      </c>
      <c r="O40">
        <f>H40*82/F40</f>
        <v>11.508771929824562</v>
      </c>
      <c r="P40">
        <f>I40*82/F40</f>
        <v>66.175438596491233</v>
      </c>
      <c r="Q40">
        <f>J40*82/F40</f>
        <v>47.473684210526315</v>
      </c>
      <c r="R40">
        <f>K40*82/F40</f>
        <v>46.035087719298247</v>
      </c>
      <c r="S40">
        <f>L40*82/F40</f>
        <v>1355.1578947368421</v>
      </c>
      <c r="U40" s="10">
        <f>SUM(V40:X40)</f>
        <v>11.856012263252392</v>
      </c>
      <c r="V40">
        <f>N40/MAX(N:N)*OFF_C</f>
        <v>6.8714285714285719</v>
      </c>
      <c r="W40">
        <f>O40/MAX(O:O)*PUN_C</f>
        <v>0.15094339622641509</v>
      </c>
      <c r="X40">
        <f>SUM(Z40:AC40)</f>
        <v>4.8336402955974043</v>
      </c>
      <c r="Y40">
        <f>X40/DEF_C*10</f>
        <v>8.0560671593290074</v>
      </c>
      <c r="Z40">
        <f>(0.7*(HIT_F*DEF_C))+(P40/(MAX(P:P))*(0.3*(HIT_F*DEF_C)))</f>
        <v>1.1908802177858437</v>
      </c>
      <c r="AA40">
        <f>(0.7*(BkS_F*DEF_C))+(Q40/(MAX(Q:Q))*(0.3*(BkS_F*DEF_C)))</f>
        <v>0.7829176201372996</v>
      </c>
      <c r="AB40">
        <f>(0.7*(TkA_F*DEF_C))+(R40/(MAX(R:R))*(0.3*(TkA_F*DEF_C)))</f>
        <v>1.6704334365325075</v>
      </c>
      <c r="AC40">
        <f>(0.7*(SH_F*DEF_C))+(S40/(MAX(S:S))*(0.3*(SH_F*DEF_C)))</f>
        <v>1.1894090211417536</v>
      </c>
    </row>
    <row r="41" spans="1:29" x14ac:dyDescent="0.25">
      <c r="A41" s="9">
        <v>39</v>
      </c>
      <c r="B41" s="47" t="s">
        <v>128</v>
      </c>
      <c r="C41" s="48" t="s">
        <v>38</v>
      </c>
      <c r="D41" s="48" t="s">
        <v>324</v>
      </c>
      <c r="E41" s="48" t="s">
        <v>2</v>
      </c>
      <c r="F41" s="49">
        <v>51</v>
      </c>
      <c r="G41" s="49">
        <v>31</v>
      </c>
      <c r="H41" s="49">
        <v>4</v>
      </c>
      <c r="I41" s="49">
        <v>58</v>
      </c>
      <c r="J41" s="49">
        <v>40</v>
      </c>
      <c r="K41" s="49">
        <v>36</v>
      </c>
      <c r="L41" s="49">
        <v>2999</v>
      </c>
      <c r="M41" s="49">
        <v>904</v>
      </c>
      <c r="N41">
        <f>G41*82/F41</f>
        <v>49.843137254901961</v>
      </c>
      <c r="O41">
        <f>H41*82/F41</f>
        <v>6.4313725490196081</v>
      </c>
      <c r="P41">
        <f>I41*82/F41</f>
        <v>93.254901960784309</v>
      </c>
      <c r="Q41">
        <f>J41*82/F41</f>
        <v>64.313725490196077</v>
      </c>
      <c r="R41">
        <f>K41*82/F41</f>
        <v>57.882352941176471</v>
      </c>
      <c r="S41">
        <f>L41*82/F41</f>
        <v>4821.9215686274511</v>
      </c>
      <c r="U41" s="10">
        <f>SUM(V41:X41)</f>
        <v>11.679284585828778</v>
      </c>
      <c r="V41">
        <f>N41/MAX(N:N)*OFF_C</f>
        <v>6.4344537815126044</v>
      </c>
      <c r="W41">
        <f>O41/MAX(O:O)*PUN_C</f>
        <v>8.4350721420643718E-2</v>
      </c>
      <c r="X41">
        <f>SUM(Z41:AC41)</f>
        <v>5.1604800828955293</v>
      </c>
      <c r="Y41">
        <f>X41/DEF_C*10</f>
        <v>8.6008001381592152</v>
      </c>
      <c r="Z41">
        <f>(0.7*(HIT_F*DEF_C))+(P41/(MAX(P:P))*(0.3*(HIT_F*DEF_C)))</f>
        <v>1.2485294117647057</v>
      </c>
      <c r="AA41">
        <f>(0.7*(BkS_F*DEF_C))+(Q41/(MAX(Q:Q))*(0.3*(BkS_F*DEF_C)))</f>
        <v>0.83716112531969289</v>
      </c>
      <c r="AB41">
        <f>(0.7*(TkA_F*DEF_C))+(R41/(MAX(R:R))*(0.3*(TkA_F*DEF_C)))</f>
        <v>1.7436332179930796</v>
      </c>
      <c r="AC41">
        <f>(0.7*(SH_F*DEF_C))+(S41/(MAX(S:S))*(0.3*(SH_F*DEF_C)))</f>
        <v>1.3311563278180509</v>
      </c>
    </row>
    <row r="42" spans="1:29" x14ac:dyDescent="0.25">
      <c r="A42" s="9">
        <v>40</v>
      </c>
      <c r="B42" s="50" t="s">
        <v>290</v>
      </c>
      <c r="C42" s="51" t="s">
        <v>42</v>
      </c>
      <c r="D42" s="51" t="s">
        <v>324</v>
      </c>
      <c r="E42" s="51" t="s">
        <v>2</v>
      </c>
      <c r="F42" s="52">
        <v>58</v>
      </c>
      <c r="G42" s="52">
        <v>31</v>
      </c>
      <c r="H42" s="52">
        <v>38</v>
      </c>
      <c r="I42" s="52">
        <v>33</v>
      </c>
      <c r="J42" s="52">
        <v>40</v>
      </c>
      <c r="K42" s="52">
        <v>33</v>
      </c>
      <c r="L42" s="52">
        <v>7378</v>
      </c>
      <c r="M42" s="52">
        <v>1077</v>
      </c>
      <c r="N42">
        <f>G42*82/F42</f>
        <v>43.827586206896555</v>
      </c>
      <c r="O42">
        <f>H42*82/F42</f>
        <v>53.724137931034484</v>
      </c>
      <c r="P42">
        <f>I42*82/F42</f>
        <v>46.655172413793103</v>
      </c>
      <c r="Q42">
        <f>J42*82/F42</f>
        <v>56.551724137931032</v>
      </c>
      <c r="R42">
        <f>K42*82/F42</f>
        <v>46.655172413793103</v>
      </c>
      <c r="S42">
        <f>L42*82/F42</f>
        <v>10430.965517241379</v>
      </c>
      <c r="U42" s="10">
        <f>SUM(V42:X42)</f>
        <v>11.558744633527981</v>
      </c>
      <c r="V42">
        <f>N42/MAX(N:N)*OFF_C</f>
        <v>5.6578817733990148</v>
      </c>
      <c r="W42">
        <f>O42/MAX(O:O)*PUN_C</f>
        <v>0.70461938841899796</v>
      </c>
      <c r="X42">
        <f>SUM(Z42:AC42)</f>
        <v>5.1962434717099679</v>
      </c>
      <c r="Y42">
        <f>X42/DEF_C*10</f>
        <v>8.6604057861832793</v>
      </c>
      <c r="Z42">
        <f>(0.7*(HIT_F*DEF_C))+(P42/(MAX(P:P))*(0.3*(HIT_F*DEF_C)))</f>
        <v>1.1493237217598096</v>
      </c>
      <c r="AA42">
        <f>(0.7*(BkS_F*DEF_C))+(Q42/(MAX(Q:Q))*(0.3*(BkS_F*DEF_C)))</f>
        <v>0.81215892053972993</v>
      </c>
      <c r="AB42">
        <f>(0.7*(TkA_F*DEF_C))+(R42/(MAX(R:R))*(0.3*(TkA_F*DEF_C)))</f>
        <v>1.6742647058823528</v>
      </c>
      <c r="AC42">
        <f>(0.7*(SH_F*DEF_C))+(S42/(MAX(S:S))*(0.3*(SH_F*DEF_C)))</f>
        <v>1.5604961235280759</v>
      </c>
    </row>
    <row r="43" spans="1:29" x14ac:dyDescent="0.25">
      <c r="A43" s="9">
        <v>41</v>
      </c>
      <c r="B43" s="50" t="s">
        <v>52</v>
      </c>
      <c r="C43" s="51" t="s">
        <v>42</v>
      </c>
      <c r="D43" s="51" t="s">
        <v>324</v>
      </c>
      <c r="E43" s="51" t="s">
        <v>2</v>
      </c>
      <c r="F43" s="52">
        <v>59</v>
      </c>
      <c r="G43" s="52">
        <v>35</v>
      </c>
      <c r="H43" s="52">
        <v>18</v>
      </c>
      <c r="I43" s="52">
        <v>37</v>
      </c>
      <c r="J43" s="52">
        <v>25</v>
      </c>
      <c r="K43" s="52">
        <v>28</v>
      </c>
      <c r="L43" s="52">
        <v>3556</v>
      </c>
      <c r="M43" s="52">
        <v>1012</v>
      </c>
      <c r="N43">
        <f>G43*82/F43</f>
        <v>48.644067796610166</v>
      </c>
      <c r="O43">
        <f>H43*82/F43</f>
        <v>25.016949152542374</v>
      </c>
      <c r="P43">
        <f>I43*82/F43</f>
        <v>51.423728813559322</v>
      </c>
      <c r="Q43">
        <f>J43*82/F43</f>
        <v>34.745762711864408</v>
      </c>
      <c r="R43">
        <f>K43*82/F43</f>
        <v>38.915254237288138</v>
      </c>
      <c r="S43">
        <f>L43*82/F43</f>
        <v>4942.2372881355932</v>
      </c>
      <c r="U43" s="10">
        <f>SUM(V43:X43)</f>
        <v>11.471684564274884</v>
      </c>
      <c r="V43">
        <f>N43/MAX(N:N)*OFF_C</f>
        <v>6.2796610169491514</v>
      </c>
      <c r="W43">
        <f>O43/MAX(O:O)*PUN_C</f>
        <v>0.32811000959385989</v>
      </c>
      <c r="X43">
        <f>SUM(Z43:AC43)</f>
        <v>4.8639135377318743</v>
      </c>
      <c r="Y43">
        <f>X43/DEF_C*10</f>
        <v>8.1065225628864575</v>
      </c>
      <c r="Z43">
        <f>(0.7*(HIT_F*DEF_C))+(P43/(MAX(P:P))*(0.3*(HIT_F*DEF_C)))</f>
        <v>1.1594754529514901</v>
      </c>
      <c r="AA43">
        <f>(0.7*(BkS_F*DEF_C))+(Q43/(MAX(Q:Q))*(0.3*(BkS_F*DEF_C)))</f>
        <v>0.74191967575534257</v>
      </c>
      <c r="AB43">
        <f>(0.7*(TkA_F*DEF_C))+(R43/(MAX(R:R))*(0.3*(TkA_F*DEF_C)))</f>
        <v>1.6264426719840477</v>
      </c>
      <c r="AC43">
        <f>(0.7*(SH_F*DEF_C))+(S43/(MAX(S:S))*(0.3*(SH_F*DEF_C)))</f>
        <v>1.3360757370409935</v>
      </c>
    </row>
    <row r="44" spans="1:29" x14ac:dyDescent="0.25">
      <c r="A44" s="9">
        <v>42</v>
      </c>
      <c r="B44" s="47" t="s">
        <v>119</v>
      </c>
      <c r="C44" s="48" t="s">
        <v>42</v>
      </c>
      <c r="D44" s="48" t="s">
        <v>324</v>
      </c>
      <c r="E44" s="48" t="s">
        <v>2</v>
      </c>
      <c r="F44" s="49">
        <v>52</v>
      </c>
      <c r="G44" s="49">
        <v>31</v>
      </c>
      <c r="H44" s="49">
        <v>14</v>
      </c>
      <c r="I44" s="49">
        <v>13</v>
      </c>
      <c r="J44" s="49">
        <v>28</v>
      </c>
      <c r="K44" s="49">
        <v>26</v>
      </c>
      <c r="L44" s="49">
        <v>347</v>
      </c>
      <c r="M44" s="49">
        <v>890</v>
      </c>
      <c r="N44">
        <f>G44*82/F44</f>
        <v>48.884615384615387</v>
      </c>
      <c r="O44">
        <f>H44*82/F44</f>
        <v>22.076923076923077</v>
      </c>
      <c r="P44">
        <f>I44*82/F44</f>
        <v>20.5</v>
      </c>
      <c r="Q44">
        <f>J44*82/F44</f>
        <v>44.153846153846153</v>
      </c>
      <c r="R44">
        <f>K44*82/F44</f>
        <v>41</v>
      </c>
      <c r="S44">
        <f>L44*82/F44</f>
        <v>547.19230769230774</v>
      </c>
      <c r="U44" s="10">
        <f>SUM(V44:X44)</f>
        <v>11.261827535921206</v>
      </c>
      <c r="V44">
        <f>N44/MAX(N:N)*OFF_C</f>
        <v>6.3107142857142859</v>
      </c>
      <c r="W44">
        <f>O44/MAX(O:O)*PUN_C</f>
        <v>0.28955007256894044</v>
      </c>
      <c r="X44">
        <f>SUM(Z44:AC44)</f>
        <v>4.66156317763798</v>
      </c>
      <c r="Y44">
        <f>X44/DEF_C*10</f>
        <v>7.7692719627299667</v>
      </c>
      <c r="Z44">
        <f>(0.7*(HIT_F*DEF_C))+(P44/(MAX(P:P))*(0.3*(HIT_F*DEF_C)))</f>
        <v>1.0936422413793101</v>
      </c>
      <c r="AA44">
        <f>(0.7*(BkS_F*DEF_C))+(Q44/(MAX(Q:Q))*(0.3*(BkS_F*DEF_C)))</f>
        <v>0.7722240802675584</v>
      </c>
      <c r="AB44">
        <f>(0.7*(TkA_F*DEF_C))+(R44/(MAX(R:R))*(0.3*(TkA_F*DEF_C)))</f>
        <v>1.6393235294117645</v>
      </c>
      <c r="AC44">
        <f>(0.7*(SH_F*DEF_C))+(S44/(MAX(S:S))*(0.3*(SH_F*DEF_C)))</f>
        <v>1.1563733265793472</v>
      </c>
    </row>
    <row r="45" spans="1:29" x14ac:dyDescent="0.25">
      <c r="A45" s="9">
        <v>43</v>
      </c>
      <c r="B45" s="50" t="s">
        <v>220</v>
      </c>
      <c r="C45" s="51" t="s">
        <v>42</v>
      </c>
      <c r="D45" s="51" t="s">
        <v>324</v>
      </c>
      <c r="E45" s="51" t="s">
        <v>2</v>
      </c>
      <c r="F45" s="52">
        <v>53</v>
      </c>
      <c r="G45" s="52">
        <v>29</v>
      </c>
      <c r="H45" s="52">
        <v>16</v>
      </c>
      <c r="I45" s="52">
        <v>45</v>
      </c>
      <c r="J45" s="52">
        <v>22</v>
      </c>
      <c r="K45" s="52">
        <v>42</v>
      </c>
      <c r="L45" s="52">
        <v>168</v>
      </c>
      <c r="M45" s="52">
        <v>915</v>
      </c>
      <c r="N45">
        <f>G45*82/F45</f>
        <v>44.867924528301884</v>
      </c>
      <c r="O45">
        <f>H45*82/F45</f>
        <v>24.754716981132077</v>
      </c>
      <c r="P45">
        <f>I45*82/F45</f>
        <v>69.622641509433961</v>
      </c>
      <c r="Q45">
        <f>J45*82/F45</f>
        <v>34.037735849056602</v>
      </c>
      <c r="R45">
        <f>K45*82/F45</f>
        <v>64.981132075471692</v>
      </c>
      <c r="S45">
        <f>L45*82/F45</f>
        <v>259.92452830188677</v>
      </c>
      <c r="U45" s="10">
        <f>SUM(V45:X45)</f>
        <v>10.986833531457822</v>
      </c>
      <c r="V45">
        <f>N45/MAX(N:N)*OFF_C</f>
        <v>5.7921832884097029</v>
      </c>
      <c r="W45">
        <f>O45/MAX(O:O)*PUN_C</f>
        <v>0.32467070131719472</v>
      </c>
      <c r="X45">
        <f>SUM(Z45:AC45)</f>
        <v>4.8699795417309257</v>
      </c>
      <c r="Y45">
        <f>X45/DEF_C*10</f>
        <v>8.1166325695515429</v>
      </c>
      <c r="Z45">
        <f>(0.7*(HIT_F*DEF_C))+(P45/(MAX(P:P))*(0.3*(HIT_F*DEF_C)))</f>
        <v>1.1982189329863369</v>
      </c>
      <c r="AA45">
        <f>(0.7*(BkS_F*DEF_C))+(Q45/(MAX(Q:Q))*(0.3*(BkS_F*DEF_C)))</f>
        <v>0.73963904840032801</v>
      </c>
      <c r="AB45">
        <f>(0.7*(TkA_F*DEF_C))+(R45/(MAX(R:R))*(0.3*(TkA_F*DEF_C)))</f>
        <v>1.7874938956714761</v>
      </c>
      <c r="AC45">
        <f>(0.7*(SH_F*DEF_C))+(S45/(MAX(S:S))*(0.3*(SH_F*DEF_C)))</f>
        <v>1.1446276646727842</v>
      </c>
    </row>
    <row r="46" spans="1:29" x14ac:dyDescent="0.25">
      <c r="A46" s="9">
        <v>44</v>
      </c>
      <c r="B46" s="50" t="s">
        <v>225</v>
      </c>
      <c r="C46" s="51" t="s">
        <v>33</v>
      </c>
      <c r="D46" s="51" t="s">
        <v>324</v>
      </c>
      <c r="E46" s="51" t="s">
        <v>2</v>
      </c>
      <c r="F46" s="52">
        <v>54</v>
      </c>
      <c r="G46" s="52">
        <v>27</v>
      </c>
      <c r="H46" s="52">
        <v>12</v>
      </c>
      <c r="I46" s="52">
        <v>34</v>
      </c>
      <c r="J46" s="52">
        <v>30</v>
      </c>
      <c r="K46" s="52">
        <v>41</v>
      </c>
      <c r="L46" s="52">
        <v>7223</v>
      </c>
      <c r="M46" s="52">
        <v>921</v>
      </c>
      <c r="N46">
        <f>G46*82/F46</f>
        <v>41</v>
      </c>
      <c r="O46">
        <f>H46*82/F46</f>
        <v>18.222222222222221</v>
      </c>
      <c r="P46">
        <f>I46*82/F46</f>
        <v>51.629629629629626</v>
      </c>
      <c r="Q46">
        <f>J46*82/F46</f>
        <v>45.555555555555557</v>
      </c>
      <c r="R46">
        <f>K46*82/F46</f>
        <v>62.25925925925926</v>
      </c>
      <c r="S46">
        <f>L46*82/F46</f>
        <v>10968.259259259259</v>
      </c>
      <c r="U46" s="10">
        <f>SUM(V46:X46)</f>
        <v>10.821644970158969</v>
      </c>
      <c r="V46">
        <f>N46/MAX(N:N)*OFF_C</f>
        <v>5.2928571428571427</v>
      </c>
      <c r="W46">
        <f>O46/MAX(O:O)*PUN_C</f>
        <v>0.23899371069182387</v>
      </c>
      <c r="X46">
        <f>SUM(Z46:AC46)</f>
        <v>5.2897941166100022</v>
      </c>
      <c r="Y46">
        <f>X46/DEF_C*10</f>
        <v>8.8163235276833376</v>
      </c>
      <c r="Z46">
        <f>(0.7*(HIT_F*DEF_C))+(P46/(MAX(P:P))*(0.3*(HIT_F*DEF_C)))</f>
        <v>1.159913793103448</v>
      </c>
      <c r="AA46">
        <f>(0.7*(BkS_F*DEF_C))+(Q46/(MAX(Q:Q))*(0.3*(BkS_F*DEF_C)))</f>
        <v>0.77673913043478249</v>
      </c>
      <c r="AB46">
        <f>(0.7*(TkA_F*DEF_C))+(R46/(MAX(R:R))*(0.3*(TkA_F*DEF_C)))</f>
        <v>1.7706764705882352</v>
      </c>
      <c r="AC46">
        <f>(0.7*(SH_F*DEF_C))+(S46/(MAX(S:S))*(0.3*(SH_F*DEF_C)))</f>
        <v>1.5824647224835371</v>
      </c>
    </row>
    <row r="47" spans="1:29" x14ac:dyDescent="0.25">
      <c r="A47" s="9">
        <v>45</v>
      </c>
      <c r="B47" s="50" t="s">
        <v>242</v>
      </c>
      <c r="C47" s="51" t="s">
        <v>31</v>
      </c>
      <c r="D47" s="51" t="s">
        <v>324</v>
      </c>
      <c r="E47" s="51" t="s">
        <v>2</v>
      </c>
      <c r="F47" s="52">
        <v>45</v>
      </c>
      <c r="G47" s="52">
        <v>23</v>
      </c>
      <c r="H47" s="52">
        <v>8</v>
      </c>
      <c r="I47" s="52">
        <v>24</v>
      </c>
      <c r="J47" s="52">
        <v>37</v>
      </c>
      <c r="K47" s="52">
        <v>28</v>
      </c>
      <c r="L47" s="52">
        <v>1979</v>
      </c>
      <c r="M47" s="52">
        <v>833</v>
      </c>
      <c r="N47">
        <f>G47*82/F47</f>
        <v>41.911111111111111</v>
      </c>
      <c r="O47">
        <f>H47*82/F47</f>
        <v>14.577777777777778</v>
      </c>
      <c r="P47">
        <f>I47*82/F47</f>
        <v>43.733333333333334</v>
      </c>
      <c r="Q47">
        <f>J47*82/F47</f>
        <v>67.422222222222217</v>
      </c>
      <c r="R47">
        <f>K47*82/F47</f>
        <v>51.022222222222226</v>
      </c>
      <c r="S47">
        <f>L47*82/F47</f>
        <v>3606.1777777777779</v>
      </c>
      <c r="U47" s="10">
        <f>SUM(V47:X47)</f>
        <v>10.574643180301399</v>
      </c>
      <c r="V47">
        <f>N47/MAX(N:N)*OFF_C</f>
        <v>5.4104761904761904</v>
      </c>
      <c r="W47">
        <f>O47/MAX(O:O)*PUN_C</f>
        <v>0.1911949685534591</v>
      </c>
      <c r="X47">
        <f>SUM(Z47:AC47)</f>
        <v>4.9729720212717492</v>
      </c>
      <c r="Y47">
        <f>X47/DEF_C*10</f>
        <v>8.2882867021195814</v>
      </c>
      <c r="Z47">
        <f>(0.7*(HIT_F*DEF_C))+(P47/(MAX(P:P))*(0.3*(HIT_F*DEF_C)))</f>
        <v>1.143103448275862</v>
      </c>
      <c r="AA47">
        <f>(0.7*(BkS_F*DEF_C))+(Q47/(MAX(Q:Q))*(0.3*(BkS_F*DEF_C)))</f>
        <v>0.84717391304347811</v>
      </c>
      <c r="AB47">
        <f>(0.7*(TkA_F*DEF_C))+(R47/(MAX(R:R))*(0.3*(TkA_F*DEF_C)))</f>
        <v>1.7012470588235293</v>
      </c>
      <c r="AC47">
        <f>(0.7*(SH_F*DEF_C))+(S47/(MAX(S:S))*(0.3*(SH_F*DEF_C)))</f>
        <v>1.2814476011288805</v>
      </c>
    </row>
    <row r="48" spans="1:29" x14ac:dyDescent="0.25">
      <c r="A48" s="9">
        <v>46</v>
      </c>
      <c r="B48" s="50" t="s">
        <v>337</v>
      </c>
      <c r="C48" s="51" t="s">
        <v>31</v>
      </c>
      <c r="D48" s="51" t="s">
        <v>324</v>
      </c>
      <c r="E48" s="51" t="s">
        <v>2</v>
      </c>
      <c r="F48" s="52">
        <v>57</v>
      </c>
      <c r="G48" s="52">
        <v>27</v>
      </c>
      <c r="H48" s="52">
        <v>39</v>
      </c>
      <c r="I48" s="52">
        <v>60</v>
      </c>
      <c r="J48" s="52">
        <v>12</v>
      </c>
      <c r="K48" s="52">
        <v>24</v>
      </c>
      <c r="L48" s="52">
        <v>387</v>
      </c>
      <c r="M48" s="52">
        <v>762</v>
      </c>
      <c r="N48">
        <f>G48*82/F48</f>
        <v>38.842105263157897</v>
      </c>
      <c r="O48">
        <f>H48*82/F48</f>
        <v>56.10526315789474</v>
      </c>
      <c r="P48">
        <f>I48*82/F48</f>
        <v>86.315789473684205</v>
      </c>
      <c r="Q48">
        <f>J48*82/F48</f>
        <v>17.263157894736842</v>
      </c>
      <c r="R48">
        <f>K48*82/F48</f>
        <v>34.526315789473685</v>
      </c>
      <c r="S48">
        <f>L48*82/F48</f>
        <v>556.73684210526312</v>
      </c>
      <c r="U48" s="10">
        <f>SUM(V48:X48)</f>
        <v>10.425586640168465</v>
      </c>
      <c r="V48">
        <f>N48/MAX(N:N)*OFF_C</f>
        <v>5.0142857142857142</v>
      </c>
      <c r="W48">
        <f>O48/MAX(O:O)*PUN_C</f>
        <v>0.73584905660377353</v>
      </c>
      <c r="X48">
        <f>SUM(Z48:AC48)</f>
        <v>4.6754518692789766</v>
      </c>
      <c r="Y48">
        <f>X48/DEF_C*10</f>
        <v>7.7924197821316277</v>
      </c>
      <c r="Z48">
        <f>(0.7*(HIT_F*DEF_C))+(P48/(MAX(P:P))*(0.3*(HIT_F*DEF_C)))</f>
        <v>1.2337568058076223</v>
      </c>
      <c r="AA48">
        <f>(0.7*(BkS_F*DEF_C))+(Q48/(MAX(Q:Q))*(0.3*(BkS_F*DEF_C)))</f>
        <v>0.68560640732265432</v>
      </c>
      <c r="AB48">
        <f>(0.7*(TkA_F*DEF_C))+(R48/(MAX(R:R))*(0.3*(TkA_F*DEF_C)))</f>
        <v>1.5993250773993806</v>
      </c>
      <c r="AC48">
        <f>(0.7*(SH_F*DEF_C))+(S48/(MAX(S:S))*(0.3*(SH_F*DEF_C)))</f>
        <v>1.1567635787493191</v>
      </c>
    </row>
    <row r="49" spans="1:29" x14ac:dyDescent="0.25">
      <c r="A49" s="9">
        <v>47</v>
      </c>
      <c r="B49" s="47" t="s">
        <v>299</v>
      </c>
      <c r="C49" s="48" t="s">
        <v>36</v>
      </c>
      <c r="D49" s="48" t="s">
        <v>324</v>
      </c>
      <c r="E49" s="48" t="s">
        <v>2</v>
      </c>
      <c r="F49" s="49">
        <v>59</v>
      </c>
      <c r="G49" s="49">
        <v>28</v>
      </c>
      <c r="H49" s="49">
        <v>18</v>
      </c>
      <c r="I49" s="49">
        <v>72</v>
      </c>
      <c r="J49" s="49">
        <v>43</v>
      </c>
      <c r="K49" s="49">
        <v>16</v>
      </c>
      <c r="L49" s="49">
        <v>4840</v>
      </c>
      <c r="M49" s="49">
        <v>971</v>
      </c>
      <c r="N49">
        <f>G49*82/F49</f>
        <v>38.915254237288138</v>
      </c>
      <c r="O49">
        <f>H49*82/F49</f>
        <v>25.016949152542374</v>
      </c>
      <c r="P49">
        <f>I49*82/F49</f>
        <v>100.06779661016949</v>
      </c>
      <c r="Q49">
        <f>J49*82/F49</f>
        <v>59.762711864406782</v>
      </c>
      <c r="R49">
        <f>K49*82/F49</f>
        <v>22.237288135593221</v>
      </c>
      <c r="S49">
        <f>L49*82/F49</f>
        <v>6726.7796610169489</v>
      </c>
      <c r="U49" s="10">
        <f>SUM(V49:X49)</f>
        <v>10.369811008761173</v>
      </c>
      <c r="V49">
        <f>N49/MAX(N:N)*OFF_C</f>
        <v>5.0237288135593223</v>
      </c>
      <c r="W49">
        <f>O49/MAX(O:O)*PUN_C</f>
        <v>0.32811000959385989</v>
      </c>
      <c r="X49">
        <f>SUM(Z49:AC49)</f>
        <v>5.0179721856079915</v>
      </c>
      <c r="Y49">
        <f>X49/DEF_C*10</f>
        <v>8.3632869760133186</v>
      </c>
      <c r="Z49">
        <f>(0.7*(HIT_F*DEF_C))+(P49/(MAX(P:P))*(0.3*(HIT_F*DEF_C)))</f>
        <v>1.2630333138515486</v>
      </c>
      <c r="AA49">
        <f>(0.7*(BkS_F*DEF_C))+(Q49/(MAX(Q:Q))*(0.3*(BkS_F*DEF_C)))</f>
        <v>0.82250184229918921</v>
      </c>
      <c r="AB49">
        <f>(0.7*(TkA_F*DEF_C))+(R49/(MAX(R:R))*(0.3*(TkA_F*DEF_C)))</f>
        <v>1.523395812562313</v>
      </c>
      <c r="AC49">
        <f>(0.7*(SH_F*DEF_C))+(S49/(MAX(S:S))*(0.3*(SH_F*DEF_C)))</f>
        <v>1.4090412168949407</v>
      </c>
    </row>
    <row r="50" spans="1:29" x14ac:dyDescent="0.25">
      <c r="A50" s="9">
        <v>48</v>
      </c>
      <c r="B50" s="47" t="s">
        <v>363</v>
      </c>
      <c r="C50" s="48" t="s">
        <v>31</v>
      </c>
      <c r="D50" s="48" t="s">
        <v>324</v>
      </c>
      <c r="E50" s="48" t="s">
        <v>2</v>
      </c>
      <c r="F50" s="49">
        <v>59</v>
      </c>
      <c r="G50" s="49">
        <v>28</v>
      </c>
      <c r="H50" s="49">
        <v>29</v>
      </c>
      <c r="I50" s="49">
        <v>92</v>
      </c>
      <c r="J50" s="49">
        <v>27</v>
      </c>
      <c r="K50" s="49">
        <v>24</v>
      </c>
      <c r="L50" s="49">
        <v>216</v>
      </c>
      <c r="M50" s="49">
        <v>947</v>
      </c>
      <c r="N50">
        <f>G50*82/F50</f>
        <v>38.915254237288138</v>
      </c>
      <c r="O50">
        <f>H50*82/F50</f>
        <v>40.305084745762713</v>
      </c>
      <c r="P50">
        <f>I50*82/F50</f>
        <v>127.86440677966101</v>
      </c>
      <c r="Q50">
        <f>J50*82/F50</f>
        <v>37.525423728813557</v>
      </c>
      <c r="R50">
        <f>K50*82/F50</f>
        <v>33.355932203389834</v>
      </c>
      <c r="S50">
        <f>L50*82/F50</f>
        <v>300.20338983050846</v>
      </c>
      <c r="U50" s="10">
        <f>SUM(V50:X50)</f>
        <v>10.363801265412272</v>
      </c>
      <c r="V50">
        <f>N50/MAX(N:N)*OFF_C</f>
        <v>5.0237288135593223</v>
      </c>
      <c r="W50">
        <f>O50/MAX(O:O)*PUN_C</f>
        <v>0.52862168212344096</v>
      </c>
      <c r="X50">
        <f>SUM(Z50:AC50)</f>
        <v>4.8114507697295092</v>
      </c>
      <c r="Y50">
        <f>X50/DEF_C*10</f>
        <v>8.0190846162158493</v>
      </c>
      <c r="Z50">
        <f>(0.7*(HIT_F*DEF_C))+(P50/(MAX(P:P))*(0.3*(HIT_F*DEF_C)))</f>
        <v>1.3222092343658678</v>
      </c>
      <c r="AA50">
        <f>(0.7*(BkS_F*DEF_C))+(Q50/(MAX(Q:Q))*(0.3*(BkS_F*DEF_C)))</f>
        <v>0.75087324981576997</v>
      </c>
      <c r="AB50">
        <f>(0.7*(TkA_F*DEF_C))+(R50/(MAX(R:R))*(0.3*(TkA_F*DEF_C)))</f>
        <v>1.5920937188434694</v>
      </c>
      <c r="AC50">
        <f>(0.7*(SH_F*DEF_C))+(S50/(MAX(S:S))*(0.3*(SH_F*DEF_C)))</f>
        <v>1.1462745667044023</v>
      </c>
    </row>
    <row r="51" spans="1:29" x14ac:dyDescent="0.25">
      <c r="A51" s="9">
        <v>49</v>
      </c>
      <c r="B51" s="47" t="s">
        <v>367</v>
      </c>
      <c r="C51" s="48" t="s">
        <v>31</v>
      </c>
      <c r="D51" s="48" t="s">
        <v>324</v>
      </c>
      <c r="E51" s="48" t="s">
        <v>2</v>
      </c>
      <c r="F51" s="49">
        <v>45</v>
      </c>
      <c r="G51" s="49">
        <v>20</v>
      </c>
      <c r="H51" s="49">
        <v>16</v>
      </c>
      <c r="I51" s="49">
        <v>23</v>
      </c>
      <c r="J51" s="49">
        <v>46</v>
      </c>
      <c r="K51" s="49">
        <v>13</v>
      </c>
      <c r="L51" s="49">
        <v>5137</v>
      </c>
      <c r="M51" s="49">
        <v>765</v>
      </c>
      <c r="N51">
        <f>G51*82/F51</f>
        <v>36.444444444444443</v>
      </c>
      <c r="O51">
        <f>H51*82/F51</f>
        <v>29.155555555555555</v>
      </c>
      <c r="P51">
        <f>I51*82/F51</f>
        <v>41.911111111111111</v>
      </c>
      <c r="Q51">
        <f>J51*82/F51</f>
        <v>83.822222222222223</v>
      </c>
      <c r="R51">
        <f>K51*82/F51</f>
        <v>23.68888888888889</v>
      </c>
      <c r="S51">
        <f>L51*82/F51</f>
        <v>9360.7555555555555</v>
      </c>
      <c r="U51" s="10">
        <f>SUM(V51:X51)</f>
        <v>10.175478597253235</v>
      </c>
      <c r="V51">
        <f>N51/MAX(N:N)*OFF_C</f>
        <v>4.7047619047619049</v>
      </c>
      <c r="W51">
        <f>O51/MAX(O:O)*PUN_C</f>
        <v>0.38238993710691821</v>
      </c>
      <c r="X51">
        <f>SUM(Z51:AC51)</f>
        <v>5.0883267553844131</v>
      </c>
      <c r="Y51">
        <f>X51/DEF_C*10</f>
        <v>8.4805445923073552</v>
      </c>
      <c r="Z51">
        <f>(0.7*(HIT_F*DEF_C))+(P51/(MAX(P:P))*(0.3*(HIT_F*DEF_C)))</f>
        <v>1.1392241379310344</v>
      </c>
      <c r="AA51">
        <f>(0.7*(BkS_F*DEF_C))+(Q51/(MAX(Q:Q))*(0.3*(BkS_F*DEF_C)))</f>
        <v>0.89999999999999991</v>
      </c>
      <c r="AB51">
        <f>(0.7*(TkA_F*DEF_C))+(R51/(MAX(R:R))*(0.3*(TkA_F*DEF_C)))</f>
        <v>1.5323647058823529</v>
      </c>
      <c r="AC51">
        <f>(0.7*(SH_F*DEF_C))+(S51/(MAX(S:S))*(0.3*(SH_F*DEF_C)))</f>
        <v>1.5167379115710253</v>
      </c>
    </row>
    <row r="52" spans="1:29" x14ac:dyDescent="0.25">
      <c r="A52" s="9">
        <v>50</v>
      </c>
      <c r="B52" s="47" t="s">
        <v>418</v>
      </c>
      <c r="C52" s="48" t="s">
        <v>31</v>
      </c>
      <c r="D52" s="48" t="s">
        <v>324</v>
      </c>
      <c r="E52" s="48" t="s">
        <v>2</v>
      </c>
      <c r="F52" s="49">
        <v>22</v>
      </c>
      <c r="G52" s="49">
        <v>8</v>
      </c>
      <c r="H52" s="49">
        <v>17</v>
      </c>
      <c r="I52" s="49">
        <v>46</v>
      </c>
      <c r="J52" s="49">
        <v>21</v>
      </c>
      <c r="K52" s="49">
        <v>7</v>
      </c>
      <c r="L52" s="49">
        <v>3189</v>
      </c>
      <c r="M52" s="49">
        <v>397</v>
      </c>
      <c r="N52">
        <f>G52*82/F52</f>
        <v>29.818181818181817</v>
      </c>
      <c r="O52">
        <f>H52*82/F52</f>
        <v>63.363636363636367</v>
      </c>
      <c r="P52">
        <f>I52*82/F52</f>
        <v>171.45454545454547</v>
      </c>
      <c r="Q52">
        <f>J52*82/F52</f>
        <v>78.272727272727266</v>
      </c>
      <c r="R52">
        <f>K52*82/F52</f>
        <v>26.09090909090909</v>
      </c>
      <c r="S52">
        <f>L52*82/F52</f>
        <v>11886.272727272728</v>
      </c>
      <c r="U52" s="10">
        <f>SUM(V52:X52)</f>
        <v>10.144735186801427</v>
      </c>
      <c r="V52">
        <f>N52/MAX(N:N)*OFF_C</f>
        <v>3.8493506493506491</v>
      </c>
      <c r="W52">
        <f>O52/MAX(O:O)*PUN_C</f>
        <v>0.83104631217838765</v>
      </c>
      <c r="X52">
        <f>SUM(Z52:AC52)</f>
        <v>5.4643382252723898</v>
      </c>
      <c r="Y52">
        <f>X52/DEF_C*10</f>
        <v>9.1072303754539838</v>
      </c>
      <c r="Z52">
        <f>(0.7*(HIT_F*DEF_C))+(P52/(MAX(P:P))*(0.3*(HIT_F*DEF_C)))</f>
        <v>1.4150078369905954</v>
      </c>
      <c r="AA52">
        <f>(0.7*(BkS_F*DEF_C))+(Q52/(MAX(Q:Q))*(0.3*(BkS_F*DEF_C)))</f>
        <v>0.88212450592885361</v>
      </c>
      <c r="AB52">
        <f>(0.7*(TkA_F*DEF_C))+(R52/(MAX(R:R))*(0.3*(TkA_F*DEF_C)))</f>
        <v>1.5472058823529411</v>
      </c>
      <c r="AC52">
        <f>(0.7*(SH_F*DEF_C))+(S52/(MAX(S:S))*(0.3*(SH_F*DEF_C)))</f>
        <v>1.6199999999999999</v>
      </c>
    </row>
    <row r="53" spans="1:29" x14ac:dyDescent="0.25">
      <c r="A53" s="9">
        <v>51</v>
      </c>
      <c r="B53" s="47" t="s">
        <v>236</v>
      </c>
      <c r="C53" s="48" t="s">
        <v>31</v>
      </c>
      <c r="D53" s="48" t="s">
        <v>324</v>
      </c>
      <c r="E53" s="48" t="s">
        <v>2</v>
      </c>
      <c r="F53" s="49">
        <v>58</v>
      </c>
      <c r="G53" s="49">
        <v>24</v>
      </c>
      <c r="H53" s="49">
        <v>6</v>
      </c>
      <c r="I53" s="49">
        <v>49</v>
      </c>
      <c r="J53" s="49">
        <v>24</v>
      </c>
      <c r="K53" s="49">
        <v>40</v>
      </c>
      <c r="L53" s="49">
        <v>36</v>
      </c>
      <c r="M53" s="49">
        <v>903</v>
      </c>
      <c r="N53">
        <f>G53*82/F53</f>
        <v>33.931034482758619</v>
      </c>
      <c r="O53">
        <f>H53*82/F53</f>
        <v>8.4827586206896548</v>
      </c>
      <c r="P53">
        <f>I53*82/F53</f>
        <v>69.275862068965523</v>
      </c>
      <c r="Q53">
        <f>J53*82/F53</f>
        <v>33.931034482758619</v>
      </c>
      <c r="R53">
        <f>K53*82/F53</f>
        <v>56.551724137931032</v>
      </c>
      <c r="S53">
        <f>L53*82/F53</f>
        <v>50.896551724137929</v>
      </c>
      <c r="U53" s="10">
        <f>SUM(V53:X53)</f>
        <v>9.2998200870658145</v>
      </c>
      <c r="V53">
        <f>N53/MAX(N:N)*OFF_C</f>
        <v>4.3802955665024621</v>
      </c>
      <c r="W53">
        <f>O53/MAX(O:O)*PUN_C</f>
        <v>0.11125569290826283</v>
      </c>
      <c r="X53">
        <f>SUM(Z53:AC53)</f>
        <v>4.8082688276550893</v>
      </c>
      <c r="Y53">
        <f>X53/DEF_C*10</f>
        <v>8.0137813794251489</v>
      </c>
      <c r="Z53">
        <f>(0.7*(HIT_F*DEF_C))+(P53/(MAX(P:P))*(0.3*(HIT_F*DEF_C)))</f>
        <v>1.1974806777645659</v>
      </c>
      <c r="AA53">
        <f>(0.7*(BkS_F*DEF_C))+(Q53/(MAX(Q:Q))*(0.3*(BkS_F*DEF_C)))</f>
        <v>0.73929535232383792</v>
      </c>
      <c r="AB53">
        <f>(0.7*(TkA_F*DEF_C))+(R53/(MAX(R:R))*(0.3*(TkA_F*DEF_C)))</f>
        <v>1.7354117647058822</v>
      </c>
      <c r="AC53">
        <f>(0.7*(SH_F*DEF_C))+(S53/(MAX(S:S))*(0.3*(SH_F*DEF_C)))</f>
        <v>1.1360810328608038</v>
      </c>
    </row>
    <row r="54" spans="1:29" x14ac:dyDescent="0.25">
      <c r="A54" s="9">
        <v>52</v>
      </c>
      <c r="B54" s="50" t="s">
        <v>34</v>
      </c>
      <c r="C54" s="51" t="s">
        <v>31</v>
      </c>
      <c r="D54" s="51" t="s">
        <v>324</v>
      </c>
      <c r="E54" s="51" t="s">
        <v>2</v>
      </c>
      <c r="F54" s="52">
        <v>58</v>
      </c>
      <c r="G54" s="52">
        <v>24</v>
      </c>
      <c r="H54" s="52">
        <v>10</v>
      </c>
      <c r="I54" s="52">
        <v>11</v>
      </c>
      <c r="J54" s="52">
        <v>21</v>
      </c>
      <c r="K54" s="52">
        <v>11</v>
      </c>
      <c r="L54" s="52">
        <v>97</v>
      </c>
      <c r="M54" s="52">
        <v>774</v>
      </c>
      <c r="N54">
        <f>G54*82/F54</f>
        <v>33.931034482758619</v>
      </c>
      <c r="O54">
        <f>H54*82/F54</f>
        <v>14.137931034482758</v>
      </c>
      <c r="P54">
        <f>I54*82/F54</f>
        <v>15.551724137931034</v>
      </c>
      <c r="Q54">
        <f>J54*82/F54</f>
        <v>29.689655172413794</v>
      </c>
      <c r="R54">
        <f>K54*82/F54</f>
        <v>15.551724137931034</v>
      </c>
      <c r="S54">
        <f>L54*82/F54</f>
        <v>137.13793103448276</v>
      </c>
      <c r="U54" s="10">
        <f>SUM(V54:X54)</f>
        <v>8.9961585246108111</v>
      </c>
      <c r="V54">
        <f>N54/MAX(N:N)*OFF_C</f>
        <v>4.3802955665024621</v>
      </c>
      <c r="W54">
        <f>O54/MAX(O:O)*PUN_C</f>
        <v>0.18542615484710473</v>
      </c>
      <c r="X54">
        <f>SUM(Z54:AC54)</f>
        <v>4.4304368032612444</v>
      </c>
      <c r="Y54">
        <f>X54/DEF_C*10</f>
        <v>7.3840613387687402</v>
      </c>
      <c r="Z54">
        <f>(0.7*(HIT_F*DEF_C))+(P54/(MAX(P:P))*(0.3*(HIT_F*DEF_C)))</f>
        <v>1.0831079072532697</v>
      </c>
      <c r="AA54">
        <f>(0.7*(BkS_F*DEF_C))+(Q54/(MAX(Q:Q))*(0.3*(BkS_F*DEF_C)))</f>
        <v>0.72563343328335816</v>
      </c>
      <c r="AB54">
        <f>(0.7*(TkA_F*DEF_C))+(R54/(MAX(R:R))*(0.3*(TkA_F*DEF_C)))</f>
        <v>1.4820882352941176</v>
      </c>
      <c r="AC54">
        <f>(0.7*(SH_F*DEF_C))+(S54/(MAX(S:S))*(0.3*(SH_F*DEF_C)))</f>
        <v>1.1396072274304991</v>
      </c>
    </row>
    <row r="55" spans="1:29" x14ac:dyDescent="0.25">
      <c r="A55" s="9">
        <v>53</v>
      </c>
      <c r="B55" s="47" t="s">
        <v>355</v>
      </c>
      <c r="C55" s="48" t="s">
        <v>42</v>
      </c>
      <c r="D55" s="48" t="s">
        <v>324</v>
      </c>
      <c r="E55" s="48" t="s">
        <v>2</v>
      </c>
      <c r="F55" s="49">
        <v>43</v>
      </c>
      <c r="G55" s="49">
        <v>15</v>
      </c>
      <c r="H55" s="49">
        <v>19</v>
      </c>
      <c r="I55" s="49">
        <v>27</v>
      </c>
      <c r="J55" s="49">
        <v>19</v>
      </c>
      <c r="K55" s="49">
        <v>25</v>
      </c>
      <c r="L55" s="49">
        <v>1232</v>
      </c>
      <c r="M55" s="49">
        <v>563</v>
      </c>
      <c r="N55">
        <f>G55*82/F55</f>
        <v>28.604651162790699</v>
      </c>
      <c r="O55">
        <f>H55*82/F55</f>
        <v>36.232558139534881</v>
      </c>
      <c r="P55">
        <f>I55*82/F55</f>
        <v>51.488372093023258</v>
      </c>
      <c r="Q55">
        <f>J55*82/F55</f>
        <v>36.232558139534881</v>
      </c>
      <c r="R55">
        <f>K55*82/F55</f>
        <v>47.674418604651166</v>
      </c>
      <c r="S55">
        <f>L55*82/F55</f>
        <v>2349.3953488372094</v>
      </c>
      <c r="U55" s="10">
        <f>SUM(V55:X55)</f>
        <v>8.9848444733281561</v>
      </c>
      <c r="V55">
        <f>N55/MAX(N:N)*OFF_C</f>
        <v>3.6926910299003319</v>
      </c>
      <c r="W55">
        <f>O55/MAX(O:O)*PUN_C</f>
        <v>0.47520842474769626</v>
      </c>
      <c r="X55">
        <f>SUM(Z55:AC55)</f>
        <v>4.8169450186801281</v>
      </c>
      <c r="Y55">
        <f>X55/DEF_C*10</f>
        <v>8.0282416978002136</v>
      </c>
      <c r="Z55">
        <f>(0.7*(HIT_F*DEF_C))+(P55/(MAX(P:P))*(0.3*(HIT_F*DEF_C)))</f>
        <v>1.1596130713712909</v>
      </c>
      <c r="AA55">
        <f>(0.7*(BkS_F*DEF_C))+(Q55/(MAX(Q:Q))*(0.3*(BkS_F*DEF_C)))</f>
        <v>0.74670879676440838</v>
      </c>
      <c r="AB55">
        <f>(0.7*(TkA_F*DEF_C))+(R55/(MAX(R:R))*(0.3*(TkA_F*DEF_C)))</f>
        <v>1.680562243502052</v>
      </c>
      <c r="AC55">
        <f>(0.7*(SH_F*DEF_C))+(S55/(MAX(S:S))*(0.3*(SH_F*DEF_C)))</f>
        <v>1.2300609070423767</v>
      </c>
    </row>
    <row r="56" spans="1:29" x14ac:dyDescent="0.25">
      <c r="A56" s="9">
        <v>54</v>
      </c>
      <c r="B56" s="47" t="s">
        <v>305</v>
      </c>
      <c r="C56" s="48" t="s">
        <v>42</v>
      </c>
      <c r="D56" s="48" t="s">
        <v>324</v>
      </c>
      <c r="E56" s="48" t="s">
        <v>2</v>
      </c>
      <c r="F56" s="49">
        <v>45</v>
      </c>
      <c r="G56" s="49">
        <v>13</v>
      </c>
      <c r="H56" s="49">
        <v>8</v>
      </c>
      <c r="I56" s="49">
        <v>116</v>
      </c>
      <c r="J56" s="49">
        <v>26</v>
      </c>
      <c r="K56" s="49">
        <v>19</v>
      </c>
      <c r="L56" s="49">
        <v>2407</v>
      </c>
      <c r="M56" s="49">
        <v>621</v>
      </c>
      <c r="N56">
        <f>G56*82/F56</f>
        <v>23.68888888888889</v>
      </c>
      <c r="O56">
        <f>H56*82/F56</f>
        <v>14.577777777777778</v>
      </c>
      <c r="P56">
        <f>I56*82/F56</f>
        <v>211.37777777777777</v>
      </c>
      <c r="Q56">
        <f>J56*82/F56</f>
        <v>47.37777777777778</v>
      </c>
      <c r="R56">
        <f>K56*82/F56</f>
        <v>34.62222222222222</v>
      </c>
      <c r="S56">
        <f>L56*82/F56</f>
        <v>4386.0888888888885</v>
      </c>
      <c r="U56" s="10">
        <f>SUM(V56:X56)</f>
        <v>8.4451527676099296</v>
      </c>
      <c r="V56">
        <f>N56/MAX(N:N)*OFF_C</f>
        <v>3.0580952380952384</v>
      </c>
      <c r="W56">
        <f>O56/MAX(O:O)*PUN_C</f>
        <v>0.1911949685534591</v>
      </c>
      <c r="X56">
        <f>SUM(Z56:AC56)</f>
        <v>5.1958625609612321</v>
      </c>
      <c r="Y56">
        <f>X56/DEF_C*10</f>
        <v>8.6597709349353877</v>
      </c>
      <c r="Z56">
        <f>(0.7*(HIT_F*DEF_C))+(P56/(MAX(P:P))*(0.3*(HIT_F*DEF_C)))</f>
        <v>1.4999999999999998</v>
      </c>
      <c r="AA56">
        <f>(0.7*(BkS_F*DEF_C))+(Q56/(MAX(Q:Q))*(0.3*(BkS_F*DEF_C)))</f>
        <v>0.78260869565217384</v>
      </c>
      <c r="AB56">
        <f>(0.7*(TkA_F*DEF_C))+(R56/(MAX(R:R))*(0.3*(TkA_F*DEF_C)))</f>
        <v>1.5999176470588234</v>
      </c>
      <c r="AC56">
        <f>(0.7*(SH_F*DEF_C))+(S56/(MAX(S:S))*(0.3*(SH_F*DEF_C)))</f>
        <v>1.3133362182502351</v>
      </c>
    </row>
    <row r="57" spans="1:29" x14ac:dyDescent="0.25">
      <c r="A57" s="9">
        <v>55</v>
      </c>
      <c r="B57" s="50" t="s">
        <v>432</v>
      </c>
      <c r="C57" s="51" t="s">
        <v>31</v>
      </c>
      <c r="D57" s="51" t="s">
        <v>324</v>
      </c>
      <c r="E57" s="51" t="s">
        <v>2</v>
      </c>
      <c r="F57" s="52">
        <v>17</v>
      </c>
      <c r="G57" s="52">
        <v>6</v>
      </c>
      <c r="H57" s="52">
        <v>2</v>
      </c>
      <c r="I57" s="52">
        <v>13</v>
      </c>
      <c r="J57" s="52">
        <v>3</v>
      </c>
      <c r="K57" s="52">
        <v>6</v>
      </c>
      <c r="L57" s="52">
        <v>0</v>
      </c>
      <c r="M57" s="52">
        <v>207</v>
      </c>
      <c r="N57">
        <f>G57*82/F57</f>
        <v>28.941176470588236</v>
      </c>
      <c r="O57">
        <f>H57*82/F57</f>
        <v>9.6470588235294112</v>
      </c>
      <c r="P57">
        <f>I57*82/F57</f>
        <v>62.705882352941174</v>
      </c>
      <c r="Q57">
        <f>J57*82/F57</f>
        <v>14.470588235294118</v>
      </c>
      <c r="R57">
        <f>K57*82/F57</f>
        <v>28.941176470588236</v>
      </c>
      <c r="S57">
        <f>L57*82/F57</f>
        <v>0</v>
      </c>
      <c r="U57" s="10">
        <f>SUM(V57:X57)</f>
        <v>8.4215823129132517</v>
      </c>
      <c r="V57">
        <f>N57/MAX(N:N)*OFF_C</f>
        <v>3.7361344537815122</v>
      </c>
      <c r="W57">
        <f>O57/MAX(O:O)*PUN_C</f>
        <v>0.12652608213096558</v>
      </c>
      <c r="X57">
        <f>SUM(Z57:AC57)</f>
        <v>4.5589217770007728</v>
      </c>
      <c r="Y57">
        <f>X57/DEF_C*10</f>
        <v>7.5982029616679547</v>
      </c>
      <c r="Z57">
        <f>(0.7*(HIT_F*DEF_C))+(P57/(MAX(P:P))*(0.3*(HIT_F*DEF_C)))</f>
        <v>1.183493914807302</v>
      </c>
      <c r="AA57">
        <f>(0.7*(BkS_F*DEF_C))+(Q57/(MAX(Q:Q))*(0.3*(BkS_F*DEF_C)))</f>
        <v>0.67661125319693083</v>
      </c>
      <c r="AB57">
        <f>(0.7*(TkA_F*DEF_C))+(R57/(MAX(R:R))*(0.3*(TkA_F*DEF_C)))</f>
        <v>1.5648166089965396</v>
      </c>
      <c r="AC57">
        <f>(0.7*(SH_F*DEF_C))+(S57/(MAX(S:S))*(0.3*(SH_F*DEF_C)))</f>
        <v>1.1339999999999999</v>
      </c>
    </row>
    <row r="58" spans="1:29" x14ac:dyDescent="0.25">
      <c r="A58" s="9">
        <v>56</v>
      </c>
      <c r="B58" s="50" t="s">
        <v>372</v>
      </c>
      <c r="C58" s="51" t="s">
        <v>38</v>
      </c>
      <c r="D58" s="51" t="s">
        <v>324</v>
      </c>
      <c r="E58" s="51" t="s">
        <v>2</v>
      </c>
      <c r="F58" s="52">
        <v>50</v>
      </c>
      <c r="G58" s="52">
        <v>15</v>
      </c>
      <c r="H58" s="52">
        <v>24</v>
      </c>
      <c r="I58" s="52">
        <v>31</v>
      </c>
      <c r="J58" s="52">
        <v>15</v>
      </c>
      <c r="K58" s="52">
        <v>18</v>
      </c>
      <c r="L58" s="52">
        <v>26</v>
      </c>
      <c r="M58" s="52">
        <v>642</v>
      </c>
      <c r="N58">
        <f>G58*82/F58</f>
        <v>24.6</v>
      </c>
      <c r="O58">
        <f>H58*82/F58</f>
        <v>39.36</v>
      </c>
      <c r="P58">
        <f>I58*82/F58</f>
        <v>50.84</v>
      </c>
      <c r="Q58">
        <f>J58*82/F58</f>
        <v>24.6</v>
      </c>
      <c r="R58">
        <f>K58*82/F58</f>
        <v>29.52</v>
      </c>
      <c r="S58">
        <f>L58*82/F58</f>
        <v>42.64</v>
      </c>
      <c r="U58" s="10">
        <f>SUM(V58:X58)</f>
        <v>8.2635489741261736</v>
      </c>
      <c r="V58">
        <f>N58/MAX(N:N)*OFF_C</f>
        <v>3.1757142857142857</v>
      </c>
      <c r="W58">
        <f>O58/MAX(O:O)*PUN_C</f>
        <v>0.51622641509433953</v>
      </c>
      <c r="X58">
        <f>SUM(Z58:AC58)</f>
        <v>4.5716082733175494</v>
      </c>
      <c r="Y58">
        <f>X58/DEF_C*10</f>
        <v>7.619347122195915</v>
      </c>
      <c r="Z58">
        <f>(0.7*(HIT_F*DEF_C))+(P58/(MAX(P:P))*(0.3*(HIT_F*DEF_C)))</f>
        <v>1.1582327586206895</v>
      </c>
      <c r="AA58">
        <f>(0.7*(BkS_F*DEF_C))+(Q58/(MAX(Q:Q))*(0.3*(BkS_F*DEF_C)))</f>
        <v>0.70923913043478248</v>
      </c>
      <c r="AB58">
        <f>(0.7*(TkA_F*DEF_C))+(R58/(MAX(R:R))*(0.3*(TkA_F*DEF_C)))</f>
        <v>1.5683929411764705</v>
      </c>
      <c r="AC58">
        <f>(0.7*(SH_F*DEF_C))+(S58/(MAX(S:S))*(0.3*(SH_F*DEF_C)))</f>
        <v>1.1357434430856066</v>
      </c>
    </row>
    <row r="59" spans="1:29" x14ac:dyDescent="0.25">
      <c r="A59" s="9">
        <v>57</v>
      </c>
      <c r="B59" s="50" t="s">
        <v>362</v>
      </c>
      <c r="C59" s="51" t="s">
        <v>36</v>
      </c>
      <c r="D59" s="51" t="s">
        <v>324</v>
      </c>
      <c r="E59" s="51" t="s">
        <v>2</v>
      </c>
      <c r="F59" s="52">
        <v>48</v>
      </c>
      <c r="G59" s="52">
        <v>14</v>
      </c>
      <c r="H59" s="52">
        <v>19</v>
      </c>
      <c r="I59" s="52">
        <v>80</v>
      </c>
      <c r="J59" s="52">
        <v>23</v>
      </c>
      <c r="K59" s="52">
        <v>10</v>
      </c>
      <c r="L59" s="52">
        <v>100</v>
      </c>
      <c r="M59" s="52">
        <v>574</v>
      </c>
      <c r="N59">
        <f>G59*82/F59</f>
        <v>23.916666666666668</v>
      </c>
      <c r="O59">
        <f>H59*82/F59</f>
        <v>32.458333333333336</v>
      </c>
      <c r="P59">
        <f>I59*82/F59</f>
        <v>136.66666666666666</v>
      </c>
      <c r="Q59">
        <f>J59*82/F59</f>
        <v>39.291666666666664</v>
      </c>
      <c r="R59">
        <f>K59*82/F59</f>
        <v>17.083333333333332</v>
      </c>
      <c r="S59">
        <f>L59*82/F59</f>
        <v>170.83333333333334</v>
      </c>
      <c r="U59" s="10">
        <f>SUM(V59:X59)</f>
        <v>8.2432547418797579</v>
      </c>
      <c r="V59">
        <f>N59/MAX(N:N)*OFF_C</f>
        <v>3.0874999999999999</v>
      </c>
      <c r="W59">
        <f>O59/MAX(O:O)*PUN_C</f>
        <v>0.4257075471698113</v>
      </c>
      <c r="X59">
        <f>SUM(Z59:AC59)</f>
        <v>4.7300471947099467</v>
      </c>
      <c r="Y59">
        <f>X59/DEF_C*10</f>
        <v>7.8834119911832445</v>
      </c>
      <c r="Z59">
        <f>(0.7*(HIT_F*DEF_C))+(P59/(MAX(P:P))*(0.3*(HIT_F*DEF_C)))</f>
        <v>1.3409482758620688</v>
      </c>
      <c r="AA59">
        <f>(0.7*(BkS_F*DEF_C))+(Q59/(MAX(Q:Q))*(0.3*(BkS_F*DEF_C)))</f>
        <v>0.7565624999999998</v>
      </c>
      <c r="AB59">
        <f>(0.7*(TkA_F*DEF_C))+(R59/(MAX(R:R))*(0.3*(TkA_F*DEF_C)))</f>
        <v>1.4915514705882351</v>
      </c>
      <c r="AC59">
        <f>(0.7*(SH_F*DEF_C))+(S59/(MAX(S:S))*(0.3*(SH_F*DEF_C)))</f>
        <v>1.1409849482596424</v>
      </c>
    </row>
    <row r="60" spans="1:29" x14ac:dyDescent="0.25">
      <c r="A60" s="9">
        <v>58</v>
      </c>
      <c r="B60" s="50" t="s">
        <v>401</v>
      </c>
      <c r="C60" s="51" t="s">
        <v>31</v>
      </c>
      <c r="D60" s="51" t="s">
        <v>324</v>
      </c>
      <c r="E60" s="51" t="s">
        <v>2</v>
      </c>
      <c r="F60" s="52">
        <v>24</v>
      </c>
      <c r="G60" s="52">
        <v>6</v>
      </c>
      <c r="H60" s="52">
        <v>8</v>
      </c>
      <c r="I60" s="52">
        <v>18</v>
      </c>
      <c r="J60" s="52">
        <v>6</v>
      </c>
      <c r="K60" s="52">
        <v>14</v>
      </c>
      <c r="L60" s="52">
        <v>0</v>
      </c>
      <c r="M60" s="52">
        <v>308</v>
      </c>
      <c r="N60">
        <f>G60*82/F60</f>
        <v>20.5</v>
      </c>
      <c r="O60">
        <f>H60*82/F60</f>
        <v>27.333333333333332</v>
      </c>
      <c r="P60">
        <f>I60*82/F60</f>
        <v>61.5</v>
      </c>
      <c r="Q60">
        <f>J60*82/F60</f>
        <v>20.5</v>
      </c>
      <c r="R60">
        <f>K60*82/F60</f>
        <v>47.833333333333336</v>
      </c>
      <c r="S60">
        <f>L60*82/F60</f>
        <v>0</v>
      </c>
      <c r="U60" s="10">
        <f>SUM(V60:X60)</f>
        <v>7.6974225879469493</v>
      </c>
      <c r="V60">
        <f>N60/MAX(N:N)*OFF_C</f>
        <v>2.6464285714285714</v>
      </c>
      <c r="W60">
        <f>O60/MAX(O:O)*PUN_C</f>
        <v>0.35849056603773582</v>
      </c>
      <c r="X60">
        <f>SUM(Z60:AC60)</f>
        <v>4.6925034504806415</v>
      </c>
      <c r="Y60">
        <f>X60/DEF_C*10</f>
        <v>7.820839084134402</v>
      </c>
      <c r="Z60">
        <f>(0.7*(HIT_F*DEF_C))+(P60/(MAX(P:P))*(0.3*(HIT_F*DEF_C)))</f>
        <v>1.1809267241379309</v>
      </c>
      <c r="AA60">
        <f>(0.7*(BkS_F*DEF_C))+(Q60/(MAX(Q:Q))*(0.3*(BkS_F*DEF_C)))</f>
        <v>0.69603260869565209</v>
      </c>
      <c r="AB60">
        <f>(0.7*(TkA_F*DEF_C))+(R60/(MAX(R:R))*(0.3*(TkA_F*DEF_C)))</f>
        <v>1.6815441176470587</v>
      </c>
      <c r="AC60">
        <f>(0.7*(SH_F*DEF_C))+(S60/(MAX(S:S))*(0.3*(SH_F*DEF_C)))</f>
        <v>1.1339999999999999</v>
      </c>
    </row>
    <row r="61" spans="1:29" x14ac:dyDescent="0.25">
      <c r="A61" s="9">
        <v>59</v>
      </c>
      <c r="B61" s="50" t="s">
        <v>434</v>
      </c>
      <c r="C61" s="51" t="s">
        <v>36</v>
      </c>
      <c r="D61" s="51" t="s">
        <v>324</v>
      </c>
      <c r="E61" s="51" t="s">
        <v>2</v>
      </c>
      <c r="F61" s="52">
        <v>15</v>
      </c>
      <c r="G61" s="52">
        <v>3</v>
      </c>
      <c r="H61" s="52">
        <v>6</v>
      </c>
      <c r="I61" s="52">
        <v>11</v>
      </c>
      <c r="J61" s="52">
        <v>12</v>
      </c>
      <c r="K61" s="52">
        <v>5</v>
      </c>
      <c r="L61" s="52">
        <v>21</v>
      </c>
      <c r="M61" s="52">
        <v>189</v>
      </c>
      <c r="N61">
        <f>G61*82/F61</f>
        <v>16.399999999999999</v>
      </c>
      <c r="O61">
        <f>H61*82/F61</f>
        <v>32.799999999999997</v>
      </c>
      <c r="P61">
        <f>I61*82/F61</f>
        <v>60.133333333333333</v>
      </c>
      <c r="Q61">
        <f>J61*82/F61</f>
        <v>65.599999999999994</v>
      </c>
      <c r="R61">
        <f>K61*82/F61</f>
        <v>27.333333333333332</v>
      </c>
      <c r="S61">
        <f>L61*82/F61</f>
        <v>114.8</v>
      </c>
      <c r="U61" s="10">
        <f>SUM(V61:X61)</f>
        <v>7.2602293637651929</v>
      </c>
      <c r="V61">
        <f>N61/MAX(N:N)*OFF_C</f>
        <v>2.117142857142857</v>
      </c>
      <c r="W61">
        <f>O61/MAX(O:O)*PUN_C</f>
        <v>0.43018867924528292</v>
      </c>
      <c r="X61">
        <f>SUM(Z61:AC61)</f>
        <v>4.712897827377053</v>
      </c>
      <c r="Y61">
        <f>X61/DEF_C*10</f>
        <v>7.8548297122950883</v>
      </c>
      <c r="Z61">
        <f>(0.7*(HIT_F*DEF_C))+(P61/(MAX(P:P))*(0.3*(HIT_F*DEF_C)))</f>
        <v>1.1780172413793102</v>
      </c>
      <c r="AA61">
        <f>(0.7*(BkS_F*DEF_C))+(Q61/(MAX(Q:Q))*(0.3*(BkS_F*DEF_C)))</f>
        <v>0.84130434782608676</v>
      </c>
      <c r="AB61">
        <f>(0.7*(TkA_F*DEF_C))+(R61/(MAX(R:R))*(0.3*(TkA_F*DEF_C)))</f>
        <v>1.5548823529411764</v>
      </c>
      <c r="AC61">
        <f>(0.7*(SH_F*DEF_C))+(S61/(MAX(S:S))*(0.3*(SH_F*DEF_C)))</f>
        <v>1.1386938852304798</v>
      </c>
    </row>
    <row r="62" spans="1:29" x14ac:dyDescent="0.25">
      <c r="A62" s="9">
        <v>60</v>
      </c>
      <c r="B62" s="50" t="s">
        <v>373</v>
      </c>
      <c r="C62" s="51" t="s">
        <v>36</v>
      </c>
      <c r="D62" s="51" t="s">
        <v>324</v>
      </c>
      <c r="E62" s="51" t="s">
        <v>2</v>
      </c>
      <c r="F62" s="52">
        <v>51</v>
      </c>
      <c r="G62" s="52">
        <v>9</v>
      </c>
      <c r="H62" s="52">
        <v>16</v>
      </c>
      <c r="I62" s="52">
        <v>92</v>
      </c>
      <c r="J62" s="52">
        <v>34</v>
      </c>
      <c r="K62" s="52">
        <v>12</v>
      </c>
      <c r="L62" s="52">
        <v>2993</v>
      </c>
      <c r="M62" s="52">
        <v>673</v>
      </c>
      <c r="N62">
        <f>G62*82/F62</f>
        <v>14.470588235294118</v>
      </c>
      <c r="O62">
        <f>H62*82/F62</f>
        <v>25.725490196078432</v>
      </c>
      <c r="P62">
        <f>I62*82/F62</f>
        <v>147.92156862745097</v>
      </c>
      <c r="Q62">
        <f>J62*82/F62</f>
        <v>54.666666666666664</v>
      </c>
      <c r="R62">
        <f>K62*82/F62</f>
        <v>19.294117647058822</v>
      </c>
      <c r="S62">
        <f>L62*82/F62</f>
        <v>4812.2745098039213</v>
      </c>
      <c r="U62" s="10">
        <f>SUM(V62:X62)</f>
        <v>7.2124387475499994</v>
      </c>
      <c r="V62">
        <f>N62/MAX(N:N)*OFF_C</f>
        <v>1.8680672268907561</v>
      </c>
      <c r="W62">
        <f>O62/MAX(O:O)*PUN_C</f>
        <v>0.33740288568257487</v>
      </c>
      <c r="X62">
        <f>SUM(Z62:AC62)</f>
        <v>5.0069686349766682</v>
      </c>
      <c r="Y62">
        <f>X62/DEF_C*10</f>
        <v>8.3449477249611128</v>
      </c>
      <c r="Z62">
        <f>(0.7*(HIT_F*DEF_C))+(P62/(MAX(P:P))*(0.3*(HIT_F*DEF_C)))</f>
        <v>1.3649087221095333</v>
      </c>
      <c r="AA62">
        <f>(0.7*(BkS_F*DEF_C))+(Q62/(MAX(Q:Q))*(0.3*(BkS_F*DEF_C)))</f>
        <v>0.80608695652173901</v>
      </c>
      <c r="AB62">
        <f>(0.7*(TkA_F*DEF_C))+(R62/(MAX(R:R))*(0.3*(TkA_F*DEF_C)))</f>
        <v>1.5052110726643597</v>
      </c>
      <c r="AC62">
        <f>(0.7*(SH_F*DEF_C))+(S62/(MAX(S:S))*(0.3*(SH_F*DEF_C)))</f>
        <v>1.3307618836810358</v>
      </c>
    </row>
    <row r="63" spans="1:29" x14ac:dyDescent="0.25">
      <c r="A63" s="9">
        <v>61</v>
      </c>
      <c r="B63" s="50" t="s">
        <v>416</v>
      </c>
      <c r="C63" s="51" t="s">
        <v>38</v>
      </c>
      <c r="D63" s="51" t="s">
        <v>324</v>
      </c>
      <c r="E63" s="51" t="s">
        <v>2</v>
      </c>
      <c r="F63" s="52">
        <v>18</v>
      </c>
      <c r="G63" s="52">
        <v>4</v>
      </c>
      <c r="H63" s="52">
        <v>2</v>
      </c>
      <c r="I63" s="52">
        <v>5</v>
      </c>
      <c r="J63" s="52">
        <v>6</v>
      </c>
      <c r="K63" s="52">
        <v>7</v>
      </c>
      <c r="L63" s="52">
        <v>241</v>
      </c>
      <c r="M63" s="52">
        <v>183</v>
      </c>
      <c r="N63">
        <f>G63*82/F63</f>
        <v>18.222222222222221</v>
      </c>
      <c r="O63">
        <f>H63*82/F63</f>
        <v>9.1111111111111107</v>
      </c>
      <c r="P63">
        <f>I63*82/F63</f>
        <v>22.777777777777779</v>
      </c>
      <c r="Q63">
        <f>J63*82/F63</f>
        <v>27.333333333333332</v>
      </c>
      <c r="R63">
        <f>K63*82/F63</f>
        <v>31.888888888888889</v>
      </c>
      <c r="S63">
        <f>L63*82/F63</f>
        <v>1097.8888888888889</v>
      </c>
      <c r="U63" s="10">
        <f>SUM(V63:X63)</f>
        <v>7.0503320112114203</v>
      </c>
      <c r="V63">
        <f>N63/MAX(N:N)*OFF_C</f>
        <v>2.3523809523809525</v>
      </c>
      <c r="W63">
        <f>O63/MAX(O:O)*PUN_C</f>
        <v>0.11949685534591194</v>
      </c>
      <c r="X63">
        <f>SUM(Z63:AC63)</f>
        <v>4.5784542034845552</v>
      </c>
      <c r="Y63">
        <f>X63/DEF_C*10</f>
        <v>7.6307570058075926</v>
      </c>
      <c r="Z63">
        <f>(0.7*(HIT_F*DEF_C))+(P63/(MAX(P:P))*(0.3*(HIT_F*DEF_C)))</f>
        <v>1.0984913793103446</v>
      </c>
      <c r="AA63">
        <f>(0.7*(BkS_F*DEF_C))+(Q63/(MAX(Q:Q))*(0.3*(BkS_F*DEF_C)))</f>
        <v>0.71804347826086945</v>
      </c>
      <c r="AB63">
        <f>(0.7*(TkA_F*DEF_C))+(R63/(MAX(R:R))*(0.3*(TkA_F*DEF_C)))</f>
        <v>1.5830294117647057</v>
      </c>
      <c r="AC63">
        <f>(0.7*(SH_F*DEF_C))+(S63/(MAX(S:S))*(0.3*(SH_F*DEF_C)))</f>
        <v>1.1788899341486359</v>
      </c>
    </row>
    <row r="64" spans="1:29" x14ac:dyDescent="0.25">
      <c r="A64" s="9">
        <v>62</v>
      </c>
      <c r="B64" s="50" t="s">
        <v>310</v>
      </c>
      <c r="C64" s="51" t="s">
        <v>38</v>
      </c>
      <c r="D64" s="51" t="s">
        <v>324</v>
      </c>
      <c r="E64" s="51" t="s">
        <v>2</v>
      </c>
      <c r="F64" s="52">
        <v>44</v>
      </c>
      <c r="G64" s="52">
        <v>7</v>
      </c>
      <c r="H64" s="52">
        <v>13</v>
      </c>
      <c r="I64" s="52">
        <v>79</v>
      </c>
      <c r="J64" s="52">
        <v>15</v>
      </c>
      <c r="K64" s="52">
        <v>7</v>
      </c>
      <c r="L64" s="52">
        <v>1119</v>
      </c>
      <c r="M64" s="52">
        <v>406</v>
      </c>
      <c r="N64">
        <f>G64*82/F64</f>
        <v>13.045454545454545</v>
      </c>
      <c r="O64">
        <f>H64*82/F64</f>
        <v>24.227272727272727</v>
      </c>
      <c r="P64">
        <f>I64*82/F64</f>
        <v>147.22727272727272</v>
      </c>
      <c r="Q64">
        <f>J64*82/F64</f>
        <v>27.954545454545453</v>
      </c>
      <c r="R64">
        <f>K64*82/F64</f>
        <v>13.045454545454545</v>
      </c>
      <c r="S64">
        <f>L64*82/F64</f>
        <v>2085.409090909091</v>
      </c>
      <c r="U64" s="10">
        <f>SUM(V64:X64)</f>
        <v>6.7711891294103808</v>
      </c>
      <c r="V64">
        <f>N64/MAX(N:N)*OFF_C</f>
        <v>1.6840909090909091</v>
      </c>
      <c r="W64">
        <f>O64/MAX(O:O)*PUN_C</f>
        <v>0.31775300171526583</v>
      </c>
      <c r="X64">
        <f>SUM(Z64:AC64)</f>
        <v>4.7693452186042062</v>
      </c>
      <c r="Y64">
        <f>X64/DEF_C*10</f>
        <v>7.9489086976736765</v>
      </c>
      <c r="Z64">
        <f>(0.7*(HIT_F*DEF_C))+(P64/(MAX(P:P))*(0.3*(HIT_F*DEF_C)))</f>
        <v>1.3634306426332286</v>
      </c>
      <c r="AA64">
        <f>(0.7*(BkS_F*DEF_C))+(Q64/(MAX(Q:Q))*(0.3*(BkS_F*DEF_C)))</f>
        <v>0.72004446640316189</v>
      </c>
      <c r="AB64">
        <f>(0.7*(TkA_F*DEF_C))+(R64/(MAX(R:R))*(0.3*(TkA_F*DEF_C)))</f>
        <v>1.4666029411764705</v>
      </c>
      <c r="AC64">
        <f>(0.7*(SH_F*DEF_C))+(S64/(MAX(S:S))*(0.3*(SH_F*DEF_C)))</f>
        <v>1.2192671683913452</v>
      </c>
    </row>
    <row r="65" spans="1:29" x14ac:dyDescent="0.25">
      <c r="A65" s="9">
        <v>63</v>
      </c>
      <c r="B65" s="47" t="s">
        <v>383</v>
      </c>
      <c r="C65" s="48" t="s">
        <v>33</v>
      </c>
      <c r="D65" s="48" t="s">
        <v>324</v>
      </c>
      <c r="E65" s="48" t="s">
        <v>2</v>
      </c>
      <c r="F65" s="49">
        <v>30</v>
      </c>
      <c r="G65" s="49">
        <v>3</v>
      </c>
      <c r="H65" s="49">
        <v>12</v>
      </c>
      <c r="I65" s="49">
        <v>35</v>
      </c>
      <c r="J65" s="49">
        <v>11</v>
      </c>
      <c r="K65" s="49">
        <v>17</v>
      </c>
      <c r="L65" s="49">
        <v>1950</v>
      </c>
      <c r="M65" s="49">
        <v>344</v>
      </c>
      <c r="N65">
        <f>G65*82/F65</f>
        <v>8.1999999999999993</v>
      </c>
      <c r="O65">
        <f>H65*82/F65</f>
        <v>32.799999999999997</v>
      </c>
      <c r="P65">
        <f>I65*82/F65</f>
        <v>95.666666666666671</v>
      </c>
      <c r="Q65">
        <f>J65*82/F65</f>
        <v>30.066666666666666</v>
      </c>
      <c r="R65">
        <f>K65*82/F65</f>
        <v>46.466666666666669</v>
      </c>
      <c r="S65">
        <f>L65*82/F65</f>
        <v>5330</v>
      </c>
      <c r="U65" s="10">
        <f>SUM(V65:X65)</f>
        <v>6.4943021127079623</v>
      </c>
      <c r="V65">
        <f>N65/MAX(N:N)*OFF_C</f>
        <v>1.0585714285714285</v>
      </c>
      <c r="W65">
        <f>O65/MAX(O:O)*PUN_C</f>
        <v>0.43018867924528292</v>
      </c>
      <c r="X65">
        <f>SUM(Z65:AC65)</f>
        <v>5.0055420048912511</v>
      </c>
      <c r="Y65">
        <f>X65/DEF_C*10</f>
        <v>8.3425700081520855</v>
      </c>
      <c r="Z65">
        <f>(0.7*(HIT_F*DEF_C))+(P65/(MAX(P:P))*(0.3*(HIT_F*DEF_C)))</f>
        <v>1.2536637931034482</v>
      </c>
      <c r="AA65">
        <f>(0.7*(BkS_F*DEF_C))+(Q65/(MAX(Q:Q))*(0.3*(BkS_F*DEF_C)))</f>
        <v>0.72684782608695642</v>
      </c>
      <c r="AB65">
        <f>(0.7*(TkA_F*DEF_C))+(R65/(MAX(R:R))*(0.3*(TkA_F*DEF_C)))</f>
        <v>1.6730999999999998</v>
      </c>
      <c r="AC65">
        <f>(0.7*(SH_F*DEF_C))+(S65/(MAX(S:S))*(0.3*(SH_F*DEF_C)))</f>
        <v>1.3519303857008467</v>
      </c>
    </row>
    <row r="66" spans="1:29" x14ac:dyDescent="0.25">
      <c r="A66" s="9">
        <v>64</v>
      </c>
      <c r="B66" s="47" t="s">
        <v>232</v>
      </c>
      <c r="C66" s="48" t="s">
        <v>42</v>
      </c>
      <c r="D66" s="48" t="s">
        <v>324</v>
      </c>
      <c r="E66" s="48" t="s">
        <v>2</v>
      </c>
      <c r="F66" s="49">
        <v>41</v>
      </c>
      <c r="G66" s="49">
        <v>5</v>
      </c>
      <c r="H66" s="49">
        <v>4</v>
      </c>
      <c r="I66" s="49">
        <v>36</v>
      </c>
      <c r="J66" s="49">
        <v>12</v>
      </c>
      <c r="K66" s="49">
        <v>9</v>
      </c>
      <c r="L66" s="49">
        <v>1432</v>
      </c>
      <c r="M66" s="49">
        <v>429</v>
      </c>
      <c r="N66">
        <f>G66*82/F66</f>
        <v>10</v>
      </c>
      <c r="O66">
        <f>H66*82/F66</f>
        <v>8</v>
      </c>
      <c r="P66">
        <f>I66*82/F66</f>
        <v>72</v>
      </c>
      <c r="Q66">
        <f>J66*82/F66</f>
        <v>24</v>
      </c>
      <c r="R66">
        <f>K66*82/F66</f>
        <v>18</v>
      </c>
      <c r="S66">
        <f>L66*82/F66</f>
        <v>2864</v>
      </c>
      <c r="U66" s="10">
        <f>SUM(V66:X66)</f>
        <v>6.0547683844438014</v>
      </c>
      <c r="V66">
        <f>N66/MAX(N:N)*OFF_C</f>
        <v>1.2909407665505226</v>
      </c>
      <c r="W66">
        <f>O66/MAX(O:O)*PUN_C</f>
        <v>0.10492406810860561</v>
      </c>
      <c r="X66">
        <f>SUM(Z66:AC66)</f>
        <v>4.6589035497846734</v>
      </c>
      <c r="Y66">
        <f>X66/DEF_C*10</f>
        <v>7.7648392496411223</v>
      </c>
      <c r="Z66">
        <f>(0.7*(HIT_F*DEF_C))+(P66/(MAX(P:P))*(0.3*(HIT_F*DEF_C)))</f>
        <v>1.2032800672834312</v>
      </c>
      <c r="AA66">
        <f>(0.7*(BkS_F*DEF_C))+(Q66/(MAX(Q:Q))*(0.3*(BkS_F*DEF_C)))</f>
        <v>0.70730646871686098</v>
      </c>
      <c r="AB66">
        <f>(0.7*(TkA_F*DEF_C))+(R66/(MAX(R:R))*(0.3*(TkA_F*DEF_C)))</f>
        <v>1.4972152080344332</v>
      </c>
      <c r="AC66">
        <f>(0.7*(SH_F*DEF_C))+(S66/(MAX(S:S))*(0.3*(SH_F*DEF_C)))</f>
        <v>1.2511018057499483</v>
      </c>
    </row>
    <row r="67" spans="1:29" x14ac:dyDescent="0.25">
      <c r="B67" s="34"/>
      <c r="C67" s="34"/>
      <c r="D67" s="34"/>
      <c r="E67" s="34"/>
      <c r="U67" s="10"/>
    </row>
    <row r="68" spans="1:29" x14ac:dyDescent="0.25">
      <c r="B68" s="34"/>
      <c r="C68" s="34"/>
      <c r="D68" s="34"/>
      <c r="E68" s="34"/>
    </row>
    <row r="69" spans="1:29" x14ac:dyDescent="0.25">
      <c r="B69" s="34"/>
      <c r="C69" s="34"/>
      <c r="D69" s="34"/>
      <c r="E69" s="34"/>
    </row>
    <row r="70" spans="1:29" x14ac:dyDescent="0.25">
      <c r="B70" s="34"/>
      <c r="C70" s="34"/>
      <c r="D70" s="34"/>
      <c r="E70" s="34"/>
    </row>
    <row r="71" spans="1:29" x14ac:dyDescent="0.25">
      <c r="B71" s="34"/>
      <c r="C71" s="34"/>
      <c r="D71" s="34"/>
      <c r="E71" s="34"/>
    </row>
    <row r="72" spans="1:29" x14ac:dyDescent="0.25">
      <c r="B72" s="34"/>
      <c r="C72" s="34"/>
      <c r="D72" s="34"/>
      <c r="E72" s="34"/>
    </row>
    <row r="73" spans="1:29" x14ac:dyDescent="0.25">
      <c r="B73" s="34"/>
      <c r="C73" s="34"/>
      <c r="D73" s="34"/>
      <c r="E73" s="34"/>
    </row>
    <row r="74" spans="1:29" x14ac:dyDescent="0.25">
      <c r="B74" s="34"/>
      <c r="C74" s="34"/>
      <c r="D74" s="34"/>
      <c r="E74" s="34"/>
    </row>
    <row r="75" spans="1:29" x14ac:dyDescent="0.25">
      <c r="B75" s="34"/>
      <c r="C75" s="34"/>
      <c r="D75" s="34"/>
      <c r="E75" s="34"/>
    </row>
    <row r="76" spans="1:29" x14ac:dyDescent="0.25">
      <c r="B76" s="34"/>
      <c r="C76" s="34"/>
      <c r="D76" s="34"/>
      <c r="E76" s="34"/>
    </row>
    <row r="77" spans="1:29" x14ac:dyDescent="0.25">
      <c r="B77" s="34"/>
      <c r="C77" s="34"/>
      <c r="D77" s="34"/>
      <c r="E77" s="34"/>
    </row>
    <row r="78" spans="1:29" x14ac:dyDescent="0.25">
      <c r="B78" s="34"/>
      <c r="C78" s="34"/>
      <c r="D78" s="34"/>
      <c r="E78" s="34"/>
    </row>
    <row r="79" spans="1:29" x14ac:dyDescent="0.25">
      <c r="B79" s="34"/>
      <c r="C79" s="34"/>
      <c r="D79" s="34"/>
      <c r="E79" s="34"/>
    </row>
    <row r="80" spans="1:29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</sheetData>
  <autoFilter ref="B2:AC74">
    <sortState ref="B3:AC74">
      <sortCondition descending="1" ref="U2:U74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workbookViewId="0">
      <selection activeCell="U68" sqref="U68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229</v>
      </c>
      <c r="C3" s="48" t="s">
        <v>36</v>
      </c>
      <c r="D3" s="48" t="s">
        <v>324</v>
      </c>
      <c r="E3" s="48" t="s">
        <v>3</v>
      </c>
      <c r="F3" s="49">
        <v>59</v>
      </c>
      <c r="G3" s="49">
        <v>77</v>
      </c>
      <c r="H3" s="49">
        <v>32</v>
      </c>
      <c r="I3" s="49">
        <v>20</v>
      </c>
      <c r="J3" s="49">
        <v>10</v>
      </c>
      <c r="K3" s="49">
        <v>50</v>
      </c>
      <c r="L3" s="49">
        <v>24</v>
      </c>
      <c r="M3" s="49">
        <v>1190</v>
      </c>
      <c r="N3">
        <f>G3*82/F3</f>
        <v>107.01694915254237</v>
      </c>
      <c r="O3">
        <f>H3*82/F3</f>
        <v>44.474576271186443</v>
      </c>
      <c r="P3">
        <f>I3*82/F3</f>
        <v>27.796610169491526</v>
      </c>
      <c r="Q3">
        <f>J3*82/F3</f>
        <v>13.898305084745763</v>
      </c>
      <c r="R3">
        <f>K3*82/F3</f>
        <v>69.491525423728817</v>
      </c>
      <c r="S3">
        <f>L3*82/F3</f>
        <v>33.355932203389834</v>
      </c>
      <c r="U3" s="10">
        <f>SUM(V3:X3)</f>
        <v>18.305547983613103</v>
      </c>
      <c r="V3">
        <f>N3/MAX(N:N)*OFF_R</f>
        <v>13</v>
      </c>
      <c r="W3">
        <f>O3/MAX(O:O)*PUN_R</f>
        <v>0.51331719128329301</v>
      </c>
      <c r="X3">
        <f>SUM(Z3:AC3)</f>
        <v>4.7922307923298089</v>
      </c>
      <c r="Y3">
        <f>X3/DEF_R*10</f>
        <v>7.987051320549682</v>
      </c>
      <c r="Z3">
        <f>(0.7*(HIT_F*DEF_R))+(P3/(MAX(P:P))*(0.3*(HIT_F*DEF_R)))</f>
        <v>1.1077587625473093</v>
      </c>
      <c r="AA3">
        <f>(0.7*(BkS_F*DEF_R))+(Q3/(MAX(Q:Q))*(0.3*(BkS_F*DEF_R)))</f>
        <v>0.67957627118644059</v>
      </c>
      <c r="AB3">
        <f>(0.7*(TkA_F*DEF_R))+(R3/(MAX(R:R))*(0.3*(TkA_F*DEF_R)))</f>
        <v>1.8692542372881356</v>
      </c>
      <c r="AC3">
        <f>(0.7*(SH_F*DEF_R))+(S3/(MAX(S:S))*(0.3*(SH_F*DEF_R)))</f>
        <v>1.1356415213079232</v>
      </c>
    </row>
    <row r="4" spans="1:29" x14ac:dyDescent="0.25">
      <c r="A4" s="9">
        <v>2</v>
      </c>
      <c r="B4" s="47" t="s">
        <v>67</v>
      </c>
      <c r="C4" s="48" t="s">
        <v>38</v>
      </c>
      <c r="D4" s="48" t="s">
        <v>324</v>
      </c>
      <c r="E4" s="48" t="s">
        <v>3</v>
      </c>
      <c r="F4" s="49">
        <v>59</v>
      </c>
      <c r="G4" s="49">
        <v>67</v>
      </c>
      <c r="H4" s="49">
        <v>38</v>
      </c>
      <c r="I4" s="49">
        <v>62</v>
      </c>
      <c r="J4" s="49">
        <v>53</v>
      </c>
      <c r="K4" s="49">
        <v>20</v>
      </c>
      <c r="L4" s="49">
        <v>4538</v>
      </c>
      <c r="M4" s="49">
        <v>1201</v>
      </c>
      <c r="N4">
        <f>G4*82/F4</f>
        <v>93.118644067796609</v>
      </c>
      <c r="O4">
        <f>H4*82/F4</f>
        <v>52.813559322033896</v>
      </c>
      <c r="P4">
        <f>I4*82/F4</f>
        <v>86.169491525423723</v>
      </c>
      <c r="Q4">
        <f>J4*82/F4</f>
        <v>73.66101694915254</v>
      </c>
      <c r="R4">
        <f>K4*82/F4</f>
        <v>27.796610169491526</v>
      </c>
      <c r="S4">
        <f>L4*82/F4</f>
        <v>6307.0508474576272</v>
      </c>
      <c r="U4" s="10">
        <f>SUM(V4:X4)</f>
        <v>17.066744893077107</v>
      </c>
      <c r="V4">
        <f>N4/MAX(N:N)*OFF_R</f>
        <v>11.311688311688313</v>
      </c>
      <c r="W4">
        <f>O4/MAX(O:O)*PUN_R</f>
        <v>0.60956416464891039</v>
      </c>
      <c r="X4">
        <f>SUM(Z4:AC4)</f>
        <v>5.1454924167398843</v>
      </c>
      <c r="Y4">
        <f>X4/DEF_R*10</f>
        <v>8.5758206945664739</v>
      </c>
      <c r="Z4">
        <f>(0.7*(HIT_F*DEF_R))+(P4/(MAX(P:P))*(0.3*(HIT_F*DEF_R)))</f>
        <v>1.2290521638966594</v>
      </c>
      <c r="AA4">
        <f>(0.7*(BkS_F*DEF_R))+(Q4/(MAX(Q:Q))*(0.3*(BkS_F*DEF_R)))</f>
        <v>0.89275423728813541</v>
      </c>
      <c r="AB4">
        <f>(0.7*(TkA_F*DEF_R))+(R4/(MAX(R:R))*(0.3*(TkA_F*DEF_R)))</f>
        <v>1.5793016949152541</v>
      </c>
      <c r="AC4">
        <f>(0.7*(SH_F*DEF_R))+(S4/(MAX(S:S))*(0.3*(SH_F*DEF_R)))</f>
        <v>1.444384320639835</v>
      </c>
    </row>
    <row r="5" spans="1:29" x14ac:dyDescent="0.25">
      <c r="A5" s="9">
        <v>3</v>
      </c>
      <c r="B5" s="47" t="s">
        <v>62</v>
      </c>
      <c r="C5" s="48" t="s">
        <v>38</v>
      </c>
      <c r="D5" s="48" t="s">
        <v>324</v>
      </c>
      <c r="E5" s="48" t="s">
        <v>3</v>
      </c>
      <c r="F5" s="49">
        <v>59</v>
      </c>
      <c r="G5" s="49">
        <v>65</v>
      </c>
      <c r="H5" s="49">
        <v>42</v>
      </c>
      <c r="I5" s="49">
        <v>16</v>
      </c>
      <c r="J5" s="49">
        <v>25</v>
      </c>
      <c r="K5" s="49">
        <v>25</v>
      </c>
      <c r="L5" s="49">
        <v>121</v>
      </c>
      <c r="M5" s="49">
        <v>1161</v>
      </c>
      <c r="N5">
        <f>G5*82/F5</f>
        <v>90.33898305084746</v>
      </c>
      <c r="O5">
        <f>H5*82/F5</f>
        <v>58.372881355932201</v>
      </c>
      <c r="P5">
        <f>I5*82/F5</f>
        <v>22.237288135593221</v>
      </c>
      <c r="Q5">
        <f>J5*82/F5</f>
        <v>34.745762711864408</v>
      </c>
      <c r="R5">
        <f>K5*82/F5</f>
        <v>34.745762711864408</v>
      </c>
      <c r="S5">
        <f>L5*82/F5</f>
        <v>168.16949152542372</v>
      </c>
      <c r="U5" s="10">
        <f>SUM(V5:X5)</f>
        <v>16.267805597494096</v>
      </c>
      <c r="V5">
        <f>N5/MAX(N:N)*OFF_R</f>
        <v>10.974025974025976</v>
      </c>
      <c r="W5">
        <f>O5/MAX(O:O)*PUN_R</f>
        <v>0.6737288135593219</v>
      </c>
      <c r="X5">
        <f>SUM(Z5:AC5)</f>
        <v>4.6200508099087969</v>
      </c>
      <c r="Y5">
        <f>X5/DEF_R*10</f>
        <v>7.7000846831813288</v>
      </c>
      <c r="Z5">
        <f>(0.7*(HIT_F*DEF_R))+(P5/(MAX(P:P))*(0.3*(HIT_F*DEF_R)))</f>
        <v>1.0962070100378474</v>
      </c>
      <c r="AA5">
        <f>(0.7*(BkS_F*DEF_R))+(Q5/(MAX(Q:Q))*(0.3*(BkS_F*DEF_R)))</f>
        <v>0.75394067796610154</v>
      </c>
      <c r="AB5">
        <f>(0.7*(TkA_F*DEF_R))+(R5/(MAX(R:R))*(0.3*(TkA_F*DEF_R)))</f>
        <v>1.6276271186440676</v>
      </c>
      <c r="AC5">
        <f>(0.7*(SH_F*DEF_R))+(S5/(MAX(S:S))*(0.3*(SH_F*DEF_R)))</f>
        <v>1.1422760032607799</v>
      </c>
    </row>
    <row r="6" spans="1:29" x14ac:dyDescent="0.25">
      <c r="A6" s="9">
        <v>4</v>
      </c>
      <c r="B6" s="50" t="s">
        <v>56</v>
      </c>
      <c r="C6" s="51" t="s">
        <v>33</v>
      </c>
      <c r="D6" s="51" t="s">
        <v>324</v>
      </c>
      <c r="E6" s="51" t="s">
        <v>3</v>
      </c>
      <c r="F6" s="52">
        <v>61</v>
      </c>
      <c r="G6" s="52">
        <v>66</v>
      </c>
      <c r="H6" s="52">
        <v>34</v>
      </c>
      <c r="I6" s="52">
        <v>10</v>
      </c>
      <c r="J6" s="52">
        <v>13</v>
      </c>
      <c r="K6" s="52">
        <v>21</v>
      </c>
      <c r="L6" s="52">
        <v>126</v>
      </c>
      <c r="M6" s="52">
        <v>1144</v>
      </c>
      <c r="N6">
        <f>G6*82/F6</f>
        <v>88.721311475409834</v>
      </c>
      <c r="O6">
        <f>H6*82/F6</f>
        <v>45.704918032786885</v>
      </c>
      <c r="P6">
        <f>I6*82/F6</f>
        <v>13.442622950819672</v>
      </c>
      <c r="Q6">
        <f>J6*82/F6</f>
        <v>17.475409836065573</v>
      </c>
      <c r="R6">
        <f>K6*82/F6</f>
        <v>28.229508196721312</v>
      </c>
      <c r="S6">
        <f>L6*82/F6</f>
        <v>169.37704918032787</v>
      </c>
      <c r="U6" s="10">
        <f>SUM(V6:X6)</f>
        <v>15.799951271760946</v>
      </c>
      <c r="V6">
        <f>N6/MAX(N:N)*OFF_R</f>
        <v>10.77751756440281</v>
      </c>
      <c r="W6">
        <f>O6/MAX(O:O)*PUN_R</f>
        <v>0.52751756440281028</v>
      </c>
      <c r="X6">
        <f>SUM(Z6:AC6)</f>
        <v>4.4949161429553257</v>
      </c>
      <c r="Y6">
        <f>X6/DEF_R*10</f>
        <v>7.4915269049255429</v>
      </c>
      <c r="Z6">
        <f>(0.7*(HIT_F*DEF_R))+(P6/(MAX(P:P))*(0.3*(HIT_F*DEF_R)))</f>
        <v>1.0779325163138627</v>
      </c>
      <c r="AA6">
        <f>(0.7*(BkS_F*DEF_R))+(Q6/(MAX(Q:Q))*(0.3*(BkS_F*DEF_R)))</f>
        <v>0.69233606557377037</v>
      </c>
      <c r="AB6">
        <f>(0.7*(TkA_F*DEF_R))+(R6/(MAX(R:R))*(0.3*(TkA_F*DEF_R)))</f>
        <v>1.5823121311475408</v>
      </c>
      <c r="AC6">
        <f>(0.7*(SH_F*DEF_R))+(S6/(MAX(S:S))*(0.3*(SH_F*DEF_R)))</f>
        <v>1.1423354299201516</v>
      </c>
    </row>
    <row r="7" spans="1:29" x14ac:dyDescent="0.25">
      <c r="A7" s="9">
        <v>5</v>
      </c>
      <c r="B7" s="47" t="s">
        <v>240</v>
      </c>
      <c r="C7" s="48" t="s">
        <v>42</v>
      </c>
      <c r="D7" s="48" t="s">
        <v>324</v>
      </c>
      <c r="E7" s="48" t="s">
        <v>3</v>
      </c>
      <c r="F7" s="49">
        <v>48</v>
      </c>
      <c r="G7" s="49">
        <v>49</v>
      </c>
      <c r="H7" s="49">
        <v>6</v>
      </c>
      <c r="I7" s="49">
        <v>49</v>
      </c>
      <c r="J7" s="49">
        <v>28</v>
      </c>
      <c r="K7" s="49">
        <v>50</v>
      </c>
      <c r="L7" s="49">
        <v>3390</v>
      </c>
      <c r="M7" s="49">
        <v>995</v>
      </c>
      <c r="N7">
        <f>G7*82/F7</f>
        <v>83.708333333333329</v>
      </c>
      <c r="O7">
        <f>H7*82/F7</f>
        <v>10.25</v>
      </c>
      <c r="P7">
        <f>I7*82/F7</f>
        <v>83.708333333333329</v>
      </c>
      <c r="Q7">
        <f>J7*82/F7</f>
        <v>47.833333333333336</v>
      </c>
      <c r="R7">
        <f>K7*82/F7</f>
        <v>85.416666666666671</v>
      </c>
      <c r="S7">
        <f>L7*82/F7</f>
        <v>5791.25</v>
      </c>
      <c r="U7" s="10">
        <f>SUM(V7:X7)</f>
        <v>15.710427871783335</v>
      </c>
      <c r="V7">
        <f>N7/MAX(N:N)*OFF_R</f>
        <v>10.168560606060606</v>
      </c>
      <c r="W7">
        <f>O7/MAX(O:O)*PUN_R</f>
        <v>0.11830357142857142</v>
      </c>
      <c r="X7">
        <f>SUM(Z7:AC7)</f>
        <v>5.4235636942941579</v>
      </c>
      <c r="Y7">
        <f>X7/DEF_R*10</f>
        <v>9.0392728238235964</v>
      </c>
      <c r="Z7">
        <f>(0.7*(HIT_F*DEF_R))+(P7/(MAX(P:P))*(0.3*(HIT_F*DEF_R)))</f>
        <v>1.2239381067961164</v>
      </c>
      <c r="AA7">
        <f>(0.7*(BkS_F*DEF_R))+(Q7/(MAX(Q:Q))*(0.3*(BkS_F*DEF_R)))</f>
        <v>0.80062499999999992</v>
      </c>
      <c r="AB7">
        <f>(0.7*(TkA_F*DEF_R))+(R7/(MAX(R:R))*(0.3*(TkA_F*DEF_R)))</f>
        <v>1.98</v>
      </c>
      <c r="AC7">
        <f>(0.7*(SH_F*DEF_R))+(S7/(MAX(S:S))*(0.3*(SH_F*DEF_R)))</f>
        <v>1.4190005874980416</v>
      </c>
    </row>
    <row r="8" spans="1:29" x14ac:dyDescent="0.25">
      <c r="A8" s="9">
        <v>6</v>
      </c>
      <c r="B8" s="50" t="s">
        <v>219</v>
      </c>
      <c r="C8" s="51" t="s">
        <v>31</v>
      </c>
      <c r="D8" s="51" t="s">
        <v>324</v>
      </c>
      <c r="E8" s="51" t="s">
        <v>3</v>
      </c>
      <c r="F8" s="52">
        <v>54</v>
      </c>
      <c r="G8" s="52">
        <v>52</v>
      </c>
      <c r="H8" s="52">
        <v>22</v>
      </c>
      <c r="I8" s="52">
        <v>29</v>
      </c>
      <c r="J8" s="52">
        <v>21</v>
      </c>
      <c r="K8" s="52">
        <v>49</v>
      </c>
      <c r="L8" s="52">
        <v>2457</v>
      </c>
      <c r="M8" s="52">
        <v>1026</v>
      </c>
      <c r="N8">
        <f>G8*82/F8</f>
        <v>78.962962962962962</v>
      </c>
      <c r="O8">
        <f>H8*82/F8</f>
        <v>33.407407407407405</v>
      </c>
      <c r="P8">
        <f>I8*82/F8</f>
        <v>44.037037037037038</v>
      </c>
      <c r="Q8">
        <f>J8*82/F8</f>
        <v>31.888888888888889</v>
      </c>
      <c r="R8">
        <f>K8*82/F8</f>
        <v>74.407407407407405</v>
      </c>
      <c r="S8">
        <f>L8*82/F8</f>
        <v>3731</v>
      </c>
      <c r="U8" s="10">
        <f>SUM(V8:X8)</f>
        <v>15.083999455025875</v>
      </c>
      <c r="V8">
        <f>N8/MAX(N:N)*OFF_R</f>
        <v>9.5921115921115927</v>
      </c>
      <c r="W8">
        <f>O8/MAX(O:O)*PUN_R</f>
        <v>0.38558201058201053</v>
      </c>
      <c r="X8">
        <f>SUM(Z8:AC8)</f>
        <v>5.1063058523322713</v>
      </c>
      <c r="Y8">
        <f>X8/DEF_R*10</f>
        <v>8.5105097538871188</v>
      </c>
      <c r="Z8">
        <f>(0.7*(HIT_F*DEF_R))+(P8/(MAX(P:P))*(0.3*(HIT_F*DEF_R)))</f>
        <v>1.1415048543689319</v>
      </c>
      <c r="AA8">
        <f>(0.7*(BkS_F*DEF_R))+(Q8/(MAX(Q:Q))*(0.3*(BkS_F*DEF_R)))</f>
        <v>0.74374999999999991</v>
      </c>
      <c r="AB8">
        <f>(0.7*(TkA_F*DEF_R))+(R8/(MAX(R:R))*(0.3*(TkA_F*DEF_R)))</f>
        <v>1.9034399999999998</v>
      </c>
      <c r="AC8">
        <f>(0.7*(SH_F*DEF_R))+(S8/(MAX(S:S))*(0.3*(SH_F*DEF_R)))</f>
        <v>1.3176109979633401</v>
      </c>
    </row>
    <row r="9" spans="1:29" x14ac:dyDescent="0.25">
      <c r="A9" s="9">
        <v>7</v>
      </c>
      <c r="B9" s="50" t="s">
        <v>281</v>
      </c>
      <c r="C9" s="51" t="s">
        <v>42</v>
      </c>
      <c r="D9" s="51" t="s">
        <v>324</v>
      </c>
      <c r="E9" s="51" t="s">
        <v>3</v>
      </c>
      <c r="F9" s="52">
        <v>59</v>
      </c>
      <c r="G9" s="52">
        <v>53</v>
      </c>
      <c r="H9" s="52">
        <v>54</v>
      </c>
      <c r="I9" s="52">
        <v>53</v>
      </c>
      <c r="J9" s="52">
        <v>47</v>
      </c>
      <c r="K9" s="52">
        <v>37</v>
      </c>
      <c r="L9" s="52">
        <v>100</v>
      </c>
      <c r="M9" s="52">
        <v>1149</v>
      </c>
      <c r="N9">
        <f>G9*82/F9</f>
        <v>73.66101694915254</v>
      </c>
      <c r="O9">
        <f>H9*82/F9</f>
        <v>75.050847457627114</v>
      </c>
      <c r="P9">
        <f>I9*82/F9</f>
        <v>73.66101694915254</v>
      </c>
      <c r="Q9">
        <f>J9*82/F9</f>
        <v>65.322033898305079</v>
      </c>
      <c r="R9">
        <f>K9*82/F9</f>
        <v>51.423728813559322</v>
      </c>
      <c r="S9">
        <f>L9*82/F9</f>
        <v>138.98305084745763</v>
      </c>
      <c r="U9" s="10">
        <f>SUM(V9:X9)</f>
        <v>14.764791711378713</v>
      </c>
      <c r="V9">
        <f>N9/MAX(N:N)*OFF_R</f>
        <v>8.9480519480519476</v>
      </c>
      <c r="W9">
        <f>O9/MAX(O:O)*PUN_R</f>
        <v>0.86622276029055678</v>
      </c>
      <c r="X9">
        <f>SUM(Z9:AC9)</f>
        <v>4.9505170030362091</v>
      </c>
      <c r="Y9">
        <f>X9/DEF_R*10</f>
        <v>8.2508616717270158</v>
      </c>
      <c r="Z9">
        <f>(0.7*(HIT_F*DEF_R))+(P9/(MAX(P:P))*(0.3*(HIT_F*DEF_R)))</f>
        <v>1.2030607207503701</v>
      </c>
      <c r="AA9">
        <f>(0.7*(BkS_F*DEF_R))+(Q9/(MAX(Q:Q))*(0.3*(BkS_F*DEF_R)))</f>
        <v>0.86300847457627106</v>
      </c>
      <c r="AB9">
        <f>(0.7*(TkA_F*DEF_R))+(R9/(MAX(R:R))*(0.3*(TkA_F*DEF_R)))</f>
        <v>1.7436081355932203</v>
      </c>
      <c r="AC9">
        <f>(0.7*(SH_F*DEF_R))+(S9/(MAX(S:S))*(0.3*(SH_F*DEF_R)))</f>
        <v>1.1408396721163472</v>
      </c>
    </row>
    <row r="10" spans="1:29" x14ac:dyDescent="0.25">
      <c r="A10" s="9">
        <v>8</v>
      </c>
      <c r="B10" s="47" t="s">
        <v>267</v>
      </c>
      <c r="C10" s="48" t="s">
        <v>33</v>
      </c>
      <c r="D10" s="48" t="s">
        <v>324</v>
      </c>
      <c r="E10" s="48" t="s">
        <v>3</v>
      </c>
      <c r="F10" s="49">
        <v>57</v>
      </c>
      <c r="G10" s="49">
        <v>53</v>
      </c>
      <c r="H10" s="49">
        <v>30</v>
      </c>
      <c r="I10" s="49">
        <v>19</v>
      </c>
      <c r="J10" s="49">
        <v>23</v>
      </c>
      <c r="K10" s="49">
        <v>35</v>
      </c>
      <c r="L10" s="49">
        <v>68</v>
      </c>
      <c r="M10" s="49">
        <v>1058</v>
      </c>
      <c r="N10">
        <f>G10*82/F10</f>
        <v>76.245614035087726</v>
      </c>
      <c r="O10">
        <f>H10*82/F10</f>
        <v>43.157894736842103</v>
      </c>
      <c r="P10">
        <f>I10*82/F10</f>
        <v>27.333333333333332</v>
      </c>
      <c r="Q10">
        <f>J10*82/F10</f>
        <v>33.087719298245617</v>
      </c>
      <c r="R10">
        <f>K10*82/F10</f>
        <v>50.350877192982459</v>
      </c>
      <c r="S10">
        <f>L10*82/F10</f>
        <v>97.824561403508767</v>
      </c>
      <c r="U10" s="10">
        <f>SUM(V10:X10)</f>
        <v>14.489922953754505</v>
      </c>
      <c r="V10">
        <f>N10/MAX(N:N)*OFF_R</f>
        <v>9.2620186830713163</v>
      </c>
      <c r="W10">
        <f>O10/MAX(O:O)*PUN_R</f>
        <v>0.49812030075187963</v>
      </c>
      <c r="X10">
        <f>SUM(Z10:AC10)</f>
        <v>4.729783969931308</v>
      </c>
      <c r="Y10">
        <f>X10/DEF_R*10</f>
        <v>7.8829732832188473</v>
      </c>
      <c r="Z10">
        <f>(0.7*(HIT_F*DEF_R))+(P10/(MAX(P:P))*(0.3*(HIT_F*DEF_R)))</f>
        <v>1.1067961165048541</v>
      </c>
      <c r="AA10">
        <f>(0.7*(BkS_F*DEF_R))+(Q10/(MAX(Q:Q))*(0.3*(BkS_F*DEF_R)))</f>
        <v>0.74802631578947354</v>
      </c>
      <c r="AB10">
        <f>(0.7*(TkA_F*DEF_R))+(R10/(MAX(R:R))*(0.3*(TkA_F*DEF_R)))</f>
        <v>1.7361473684210527</v>
      </c>
      <c r="AC10">
        <f>(0.7*(SH_F*DEF_R))+(S10/(MAX(S:S))*(0.3*(SH_F*DEF_R)))</f>
        <v>1.138814169215927</v>
      </c>
    </row>
    <row r="11" spans="1:29" x14ac:dyDescent="0.25">
      <c r="A11" s="9">
        <v>9</v>
      </c>
      <c r="B11" s="50" t="s">
        <v>146</v>
      </c>
      <c r="C11" s="51" t="s">
        <v>31</v>
      </c>
      <c r="D11" s="51" t="s">
        <v>324</v>
      </c>
      <c r="E11" s="51" t="s">
        <v>3</v>
      </c>
      <c r="F11" s="52">
        <v>58</v>
      </c>
      <c r="G11" s="52">
        <v>51</v>
      </c>
      <c r="H11" s="52">
        <v>22</v>
      </c>
      <c r="I11" s="52">
        <v>33</v>
      </c>
      <c r="J11" s="52">
        <v>19</v>
      </c>
      <c r="K11" s="52">
        <v>49</v>
      </c>
      <c r="L11" s="52">
        <v>5768</v>
      </c>
      <c r="M11" s="52">
        <v>1042</v>
      </c>
      <c r="N11">
        <f>G11*82/F11</f>
        <v>72.103448275862064</v>
      </c>
      <c r="O11">
        <f>H11*82/F11</f>
        <v>31.103448275862068</v>
      </c>
      <c r="P11">
        <f>I11*82/F11</f>
        <v>46.655172413793103</v>
      </c>
      <c r="Q11">
        <f>J11*82/F11</f>
        <v>26.862068965517242</v>
      </c>
      <c r="R11">
        <f>K11*82/F11</f>
        <v>69.275862068965523</v>
      </c>
      <c r="S11">
        <f>L11*82/F11</f>
        <v>8154.7586206896549</v>
      </c>
      <c r="U11" s="10">
        <f>SUM(V11:X11)</f>
        <v>14.393667518809991</v>
      </c>
      <c r="V11">
        <f>N11/MAX(N:N)*OFF_R</f>
        <v>8.7588446036721894</v>
      </c>
      <c r="W11">
        <f>O11/MAX(O:O)*PUN_R</f>
        <v>0.35899014778325117</v>
      </c>
      <c r="X11">
        <f>SUM(Z11:AC11)</f>
        <v>5.2758327673545509</v>
      </c>
      <c r="Y11">
        <f>X11/DEF_R*10</f>
        <v>8.7930546122575848</v>
      </c>
      <c r="Z11">
        <f>(0.7*(HIT_F*DEF_R))+(P11/(MAX(P:P))*(0.3*(HIT_F*DEF_R)))</f>
        <v>1.1469450954134581</v>
      </c>
      <c r="AA11">
        <f>(0.7*(BkS_F*DEF_R))+(Q11/(MAX(Q:Q))*(0.3*(BkS_F*DEF_R)))</f>
        <v>0.72581896551724123</v>
      </c>
      <c r="AB11">
        <f>(0.7*(TkA_F*DEF_R))+(R11/(MAX(R:R))*(0.3*(TkA_F*DEF_R)))</f>
        <v>1.8677544827586205</v>
      </c>
      <c r="AC11">
        <f>(0.7*(SH_F*DEF_R))+(S11/(MAX(S:S))*(0.3*(SH_F*DEF_R)))</f>
        <v>1.5353142236652313</v>
      </c>
    </row>
    <row r="12" spans="1:29" x14ac:dyDescent="0.25">
      <c r="A12" s="9">
        <v>10</v>
      </c>
      <c r="B12" s="47" t="s">
        <v>59</v>
      </c>
      <c r="C12" s="48" t="s">
        <v>38</v>
      </c>
      <c r="D12" s="48" t="s">
        <v>324</v>
      </c>
      <c r="E12" s="48" t="s">
        <v>3</v>
      </c>
      <c r="F12" s="49">
        <v>59</v>
      </c>
      <c r="G12" s="49">
        <v>55</v>
      </c>
      <c r="H12" s="49">
        <v>24</v>
      </c>
      <c r="I12" s="49">
        <v>11</v>
      </c>
      <c r="J12" s="49">
        <v>8</v>
      </c>
      <c r="K12" s="49">
        <v>35</v>
      </c>
      <c r="L12" s="49">
        <v>338</v>
      </c>
      <c r="M12" s="49">
        <v>1197</v>
      </c>
      <c r="N12">
        <f>G12*82/F12</f>
        <v>76.440677966101688</v>
      </c>
      <c r="O12">
        <f>H12*82/F12</f>
        <v>33.355932203389834</v>
      </c>
      <c r="P12">
        <f>I12*82/F12</f>
        <v>15.288135593220339</v>
      </c>
      <c r="Q12">
        <f>J12*82/F12</f>
        <v>11.118644067796611</v>
      </c>
      <c r="R12">
        <f>K12*82/F12</f>
        <v>48.644067796610166</v>
      </c>
      <c r="S12">
        <f>L12*82/F12</f>
        <v>469.76271186440675</v>
      </c>
      <c r="U12" s="10">
        <f>SUM(V12:X12)</f>
        <v>14.303526573381877</v>
      </c>
      <c r="V12">
        <f>N12/MAX(N:N)*OFF_R</f>
        <v>9.2857142857142865</v>
      </c>
      <c r="W12">
        <f>O12/MAX(O:O)*PUN_R</f>
        <v>0.38498789346246975</v>
      </c>
      <c r="X12">
        <f>SUM(Z12:AC12)</f>
        <v>4.6328243942051204</v>
      </c>
      <c r="Y12">
        <f>X12/DEF_R*10</f>
        <v>7.7213739903418679</v>
      </c>
      <c r="Z12">
        <f>(0.7*(HIT_F*DEF_R))+(P12/(MAX(P:P))*(0.3*(HIT_F*DEF_R)))</f>
        <v>1.08176731940102</v>
      </c>
      <c r="AA12">
        <f>(0.7*(BkS_F*DEF_R))+(Q12/(MAX(Q:Q))*(0.3*(BkS_F*DEF_R)))</f>
        <v>0.66966101694915248</v>
      </c>
      <c r="AB12">
        <f>(0.7*(TkA_F*DEF_R))+(R12/(MAX(R:R))*(0.3*(TkA_F*DEF_R)))</f>
        <v>1.7242779661016947</v>
      </c>
      <c r="AC12">
        <f>(0.7*(SH_F*DEF_R))+(S12/(MAX(S:S))*(0.3*(SH_F*DEF_R)))</f>
        <v>1.1571180917532533</v>
      </c>
    </row>
    <row r="13" spans="1:29" x14ac:dyDescent="0.25">
      <c r="A13" s="9">
        <v>11</v>
      </c>
      <c r="B13" s="47" t="s">
        <v>261</v>
      </c>
      <c r="C13" s="48" t="s">
        <v>36</v>
      </c>
      <c r="D13" s="48" t="s">
        <v>324</v>
      </c>
      <c r="E13" s="48" t="s">
        <v>3</v>
      </c>
      <c r="F13" s="49">
        <v>56</v>
      </c>
      <c r="G13" s="49">
        <v>51</v>
      </c>
      <c r="H13" s="49">
        <v>20</v>
      </c>
      <c r="I13" s="49">
        <v>43</v>
      </c>
      <c r="J13" s="49">
        <v>21</v>
      </c>
      <c r="K13" s="49">
        <v>38</v>
      </c>
      <c r="L13" s="49">
        <v>30</v>
      </c>
      <c r="M13" s="49">
        <v>999</v>
      </c>
      <c r="N13">
        <f>G13*82/F13</f>
        <v>74.678571428571431</v>
      </c>
      <c r="O13">
        <f>H13*82/F13</f>
        <v>29.285714285714285</v>
      </c>
      <c r="P13">
        <f>I13*82/F13</f>
        <v>62.964285714285715</v>
      </c>
      <c r="Q13">
        <f>J13*82/F13</f>
        <v>30.75</v>
      </c>
      <c r="R13">
        <f>K13*82/F13</f>
        <v>55.642857142857146</v>
      </c>
      <c r="S13">
        <f>L13*82/F13</f>
        <v>43.928571428571431</v>
      </c>
      <c r="U13" s="10">
        <f>SUM(V13:X13)</f>
        <v>14.239302494056142</v>
      </c>
      <c r="V13">
        <f>N13/MAX(N:N)*OFF_R</f>
        <v>9.0716604823747691</v>
      </c>
      <c r="W13">
        <f>O13/MAX(O:O)*PUN_R</f>
        <v>0.33801020408163263</v>
      </c>
      <c r="X13">
        <f>SUM(Z13:AC13)</f>
        <v>4.8296318075997409</v>
      </c>
      <c r="Y13">
        <f>X13/DEF_R*10</f>
        <v>8.0493863459995687</v>
      </c>
      <c r="Z13">
        <f>(0.7*(HIT_F*DEF_R))+(P13/(MAX(P:P))*(0.3*(HIT_F*DEF_R)))</f>
        <v>1.1808339112343964</v>
      </c>
      <c r="AA13">
        <f>(0.7*(BkS_F*DEF_R))+(Q13/(MAX(Q:Q))*(0.3*(BkS_F*DEF_R)))</f>
        <v>0.73968749999999983</v>
      </c>
      <c r="AB13">
        <f>(0.7*(TkA_F*DEF_R))+(R13/(MAX(R:R))*(0.3*(TkA_F*DEF_R)))</f>
        <v>1.7729485714285713</v>
      </c>
      <c r="AC13">
        <f>(0.7*(SH_F*DEF_R))+(S13/(MAX(S:S))*(0.3*(SH_F*DEF_R)))</f>
        <v>1.136161824936774</v>
      </c>
    </row>
    <row r="14" spans="1:29" x14ac:dyDescent="0.25">
      <c r="A14" s="9">
        <v>12</v>
      </c>
      <c r="B14" s="50" t="s">
        <v>329</v>
      </c>
      <c r="C14" s="51" t="s">
        <v>33</v>
      </c>
      <c r="D14" s="51" t="s">
        <v>324</v>
      </c>
      <c r="E14" s="51" t="s">
        <v>3</v>
      </c>
      <c r="F14" s="52">
        <v>55</v>
      </c>
      <c r="G14" s="52">
        <v>49</v>
      </c>
      <c r="H14" s="52">
        <v>16</v>
      </c>
      <c r="I14" s="52">
        <v>25</v>
      </c>
      <c r="J14" s="52">
        <v>22</v>
      </c>
      <c r="K14" s="52">
        <v>21</v>
      </c>
      <c r="L14" s="52">
        <v>146</v>
      </c>
      <c r="M14" s="52">
        <v>956</v>
      </c>
      <c r="N14">
        <f>G14*82/F14</f>
        <v>73.054545454545448</v>
      </c>
      <c r="O14">
        <f>H14*82/F14</f>
        <v>23.854545454545455</v>
      </c>
      <c r="P14">
        <f>I14*82/F14</f>
        <v>37.272727272727273</v>
      </c>
      <c r="Q14">
        <f>J14*82/F14</f>
        <v>32.799999999999997</v>
      </c>
      <c r="R14">
        <f>K14*82/F14</f>
        <v>31.309090909090909</v>
      </c>
      <c r="S14">
        <f>L14*82/F14</f>
        <v>217.67272727272729</v>
      </c>
      <c r="U14" s="10">
        <f>SUM(V14:X14)</f>
        <v>13.772594260504224</v>
      </c>
      <c r="V14">
        <f>N14/MAX(N:N)*OFF_R</f>
        <v>8.8743801652892547</v>
      </c>
      <c r="W14">
        <f>O14/MAX(O:O)*PUN_R</f>
        <v>0.27532467532467531</v>
      </c>
      <c r="X14">
        <f>SUM(Z14:AC14)</f>
        <v>4.6228894198902939</v>
      </c>
      <c r="Y14">
        <f>X14/DEF_R*10</f>
        <v>7.7048156998171571</v>
      </c>
      <c r="Z14">
        <f>(0.7*(HIT_F*DEF_R))+(P14/(MAX(P:P))*(0.3*(HIT_F*DEF_R)))</f>
        <v>1.1274492497793467</v>
      </c>
      <c r="AA14">
        <f>(0.7*(BkS_F*DEF_R))+(Q14/(MAX(Q:Q))*(0.3*(BkS_F*DEF_R)))</f>
        <v>0.74699999999999989</v>
      </c>
      <c r="AB14">
        <f>(0.7*(TkA_F*DEF_R))+(R14/(MAX(R:R))*(0.3*(TkA_F*DEF_R)))</f>
        <v>1.6037279999999998</v>
      </c>
      <c r="AC14">
        <f>(0.7*(SH_F*DEF_R))+(S14/(MAX(S:S))*(0.3*(SH_F*DEF_R)))</f>
        <v>1.1447121701109479</v>
      </c>
    </row>
    <row r="15" spans="1:29" x14ac:dyDescent="0.25">
      <c r="A15" s="9">
        <v>13</v>
      </c>
      <c r="B15" s="50" t="s">
        <v>141</v>
      </c>
      <c r="C15" s="51" t="s">
        <v>31</v>
      </c>
      <c r="D15" s="51" t="s">
        <v>324</v>
      </c>
      <c r="E15" s="51" t="s">
        <v>3</v>
      </c>
      <c r="F15" s="52">
        <v>53</v>
      </c>
      <c r="G15" s="52">
        <v>44</v>
      </c>
      <c r="H15" s="52">
        <v>10</v>
      </c>
      <c r="I15" s="52">
        <v>33</v>
      </c>
      <c r="J15" s="52">
        <v>26</v>
      </c>
      <c r="K15" s="52">
        <v>23</v>
      </c>
      <c r="L15" s="52">
        <v>6383</v>
      </c>
      <c r="M15" s="52">
        <v>1003</v>
      </c>
      <c r="N15">
        <f>G15*82/F15</f>
        <v>68.075471698113205</v>
      </c>
      <c r="O15">
        <f>H15*82/F15</f>
        <v>15.471698113207546</v>
      </c>
      <c r="P15">
        <f>I15*82/F15</f>
        <v>51.056603773584904</v>
      </c>
      <c r="Q15">
        <f>J15*82/F15</f>
        <v>40.226415094339622</v>
      </c>
      <c r="R15">
        <f>K15*82/F15</f>
        <v>35.584905660377359</v>
      </c>
      <c r="S15">
        <f>L15*82/F15</f>
        <v>9875.5849056603765</v>
      </c>
      <c r="U15" s="10">
        <f>SUM(V15:X15)</f>
        <v>13.631157274226048</v>
      </c>
      <c r="V15">
        <f>N15/MAX(N:N)*OFF_R</f>
        <v>8.2695417789757411</v>
      </c>
      <c r="W15">
        <f>O15/MAX(O:O)*PUN_R</f>
        <v>0.17857142857142855</v>
      </c>
      <c r="X15">
        <f>SUM(Z15:AC15)</f>
        <v>5.1830440666788782</v>
      </c>
      <c r="Y15">
        <f>X15/DEF_R*10</f>
        <v>8.6384067777981297</v>
      </c>
      <c r="Z15">
        <f>(0.7*(HIT_F*DEF_R))+(P15/(MAX(P:P))*(0.3*(HIT_F*DEF_R)))</f>
        <v>1.1560908591317089</v>
      </c>
      <c r="AA15">
        <f>(0.7*(BkS_F*DEF_R))+(Q15/(MAX(Q:Q))*(0.3*(BkS_F*DEF_R)))</f>
        <v>0.77349056603773569</v>
      </c>
      <c r="AB15">
        <f>(0.7*(TkA_F*DEF_R))+(R15/(MAX(R:R))*(0.3*(TkA_F*DEF_R)))</f>
        <v>1.6334626415094338</v>
      </c>
      <c r="AC15">
        <f>(0.7*(SH_F*DEF_R))+(S15/(MAX(S:S))*(0.3*(SH_F*DEF_R)))</f>
        <v>1.6199999999999999</v>
      </c>
    </row>
    <row r="16" spans="1:29" x14ac:dyDescent="0.25">
      <c r="A16" s="9">
        <v>14</v>
      </c>
      <c r="B16" s="47" t="s">
        <v>147</v>
      </c>
      <c r="C16" s="48" t="s">
        <v>31</v>
      </c>
      <c r="D16" s="48" t="s">
        <v>324</v>
      </c>
      <c r="E16" s="48" t="s">
        <v>3</v>
      </c>
      <c r="F16" s="49">
        <v>60</v>
      </c>
      <c r="G16" s="49">
        <v>52</v>
      </c>
      <c r="H16" s="49">
        <v>15</v>
      </c>
      <c r="I16" s="49">
        <v>59</v>
      </c>
      <c r="J16" s="49">
        <v>28</v>
      </c>
      <c r="K16" s="49">
        <v>21</v>
      </c>
      <c r="L16" s="49">
        <v>605</v>
      </c>
      <c r="M16" s="49">
        <v>1174</v>
      </c>
      <c r="N16">
        <f>G16*82/F16</f>
        <v>71.066666666666663</v>
      </c>
      <c r="O16">
        <f>H16*82/F16</f>
        <v>20.5</v>
      </c>
      <c r="P16">
        <f>I16*82/F16</f>
        <v>80.63333333333334</v>
      </c>
      <c r="Q16">
        <f>J16*82/F16</f>
        <v>38.266666666666666</v>
      </c>
      <c r="R16">
        <f>K16*82/F16</f>
        <v>28.7</v>
      </c>
      <c r="S16">
        <f>L16*82/F16</f>
        <v>826.83333333333337</v>
      </c>
      <c r="U16" s="10">
        <f>SUM(V16:X16)</f>
        <v>13.613830468812399</v>
      </c>
      <c r="V16">
        <f>N16/MAX(N:N)*OFF_R</f>
        <v>8.6329004329004331</v>
      </c>
      <c r="W16">
        <f>O16/MAX(O:O)*PUN_R</f>
        <v>0.23660714285714285</v>
      </c>
      <c r="X16">
        <f>SUM(Z16:AC16)</f>
        <v>4.7443228930548225</v>
      </c>
      <c r="Y16">
        <f>X16/DEF_R*10</f>
        <v>7.9072048217580369</v>
      </c>
      <c r="Z16">
        <f>(0.7*(HIT_F*DEF_R))+(P16/(MAX(P:P))*(0.3*(HIT_F*DEF_R)))</f>
        <v>1.2175485436893203</v>
      </c>
      <c r="AA16">
        <f>(0.7*(BkS_F*DEF_R))+(Q16/(MAX(Q:Q))*(0.3*(BkS_F*DEF_R)))</f>
        <v>0.76649999999999985</v>
      </c>
      <c r="AB16">
        <f>(0.7*(TkA_F*DEF_R))+(R16/(MAX(R:R))*(0.3*(TkA_F*DEF_R)))</f>
        <v>1.5855839999999999</v>
      </c>
      <c r="AC16">
        <f>(0.7*(SH_F*DEF_R))+(S16/(MAX(S:S))*(0.3*(SH_F*DEF_R)))</f>
        <v>1.1746903493655021</v>
      </c>
    </row>
    <row r="17" spans="1:29" x14ac:dyDescent="0.25">
      <c r="A17" s="9">
        <v>15</v>
      </c>
      <c r="B17" s="47" t="s">
        <v>35</v>
      </c>
      <c r="C17" s="48" t="s">
        <v>31</v>
      </c>
      <c r="D17" s="48" t="s">
        <v>324</v>
      </c>
      <c r="E17" s="48" t="s">
        <v>3</v>
      </c>
      <c r="F17" s="49">
        <v>59</v>
      </c>
      <c r="G17" s="49">
        <v>45</v>
      </c>
      <c r="H17" s="49">
        <v>35</v>
      </c>
      <c r="I17" s="49">
        <v>71</v>
      </c>
      <c r="J17" s="49">
        <v>48</v>
      </c>
      <c r="K17" s="49">
        <v>34</v>
      </c>
      <c r="L17" s="49">
        <v>976</v>
      </c>
      <c r="M17" s="49">
        <v>1130</v>
      </c>
      <c r="N17">
        <f>G17*82/F17</f>
        <v>62.542372881355931</v>
      </c>
      <c r="O17">
        <f>H17*82/F17</f>
        <v>48.644067796610166</v>
      </c>
      <c r="P17">
        <f>I17*82/F17</f>
        <v>98.677966101694921</v>
      </c>
      <c r="Q17">
        <f>J17*82/F17</f>
        <v>66.711864406779668</v>
      </c>
      <c r="R17">
        <f>K17*82/F17</f>
        <v>47.254237288135592</v>
      </c>
      <c r="S17">
        <f>L17*82/F17</f>
        <v>1356.4745762711864</v>
      </c>
      <c r="U17" s="10">
        <f>SUM(V17:X17)</f>
        <v>13.197221065318043</v>
      </c>
      <c r="V17">
        <f>N17/MAX(N:N)*OFF_R</f>
        <v>7.5974025974025974</v>
      </c>
      <c r="W17">
        <f>O17/MAX(O:O)*PUN_R</f>
        <v>0.56144067796610164</v>
      </c>
      <c r="X17">
        <f>SUM(Z17:AC17)</f>
        <v>5.0383777899493438</v>
      </c>
      <c r="Y17">
        <f>X17/DEF_R*10</f>
        <v>8.3972963165822403</v>
      </c>
      <c r="Z17">
        <f>(0.7*(HIT_F*DEF_R))+(P17/(MAX(P:P))*(0.3*(HIT_F*DEF_R)))</f>
        <v>1.2550436070429487</v>
      </c>
      <c r="AA17">
        <f>(0.7*(BkS_F*DEF_R))+(Q17/(MAX(Q:Q))*(0.3*(BkS_F*DEF_R)))</f>
        <v>0.86796610169491517</v>
      </c>
      <c r="AB17">
        <f>(0.7*(TkA_F*DEF_R))+(R17/(MAX(R:R))*(0.3*(TkA_F*DEF_R)))</f>
        <v>1.714612881355932</v>
      </c>
      <c r="AC17">
        <f>(0.7*(SH_F*DEF_R))+(S17/(MAX(S:S))*(0.3*(SH_F*DEF_R)))</f>
        <v>1.2007551998555483</v>
      </c>
    </row>
    <row r="18" spans="1:29" x14ac:dyDescent="0.25">
      <c r="A18" s="9">
        <v>16</v>
      </c>
      <c r="B18" s="50" t="s">
        <v>71</v>
      </c>
      <c r="C18" s="51" t="s">
        <v>42</v>
      </c>
      <c r="D18" s="51" t="s">
        <v>324</v>
      </c>
      <c r="E18" s="51" t="s">
        <v>3</v>
      </c>
      <c r="F18" s="52">
        <v>59</v>
      </c>
      <c r="G18" s="52">
        <v>42</v>
      </c>
      <c r="H18" s="52">
        <v>30</v>
      </c>
      <c r="I18" s="52">
        <v>53</v>
      </c>
      <c r="J18" s="52">
        <v>52</v>
      </c>
      <c r="K18" s="52">
        <v>50</v>
      </c>
      <c r="L18" s="52">
        <v>3270</v>
      </c>
      <c r="M18" s="52">
        <v>1110</v>
      </c>
      <c r="N18">
        <f>G18*82/F18</f>
        <v>58.372881355932201</v>
      </c>
      <c r="O18">
        <f>H18*82/F18</f>
        <v>41.694915254237287</v>
      </c>
      <c r="P18">
        <f>I18*82/F18</f>
        <v>73.66101694915254</v>
      </c>
      <c r="Q18">
        <f>J18*82/F18</f>
        <v>72.271186440677965</v>
      </c>
      <c r="R18">
        <f>K18*82/F18</f>
        <v>69.491525423728817</v>
      </c>
      <c r="S18">
        <f>L18*82/F18</f>
        <v>4544.7457627118647</v>
      </c>
      <c r="U18" s="10">
        <f>SUM(V18:X18)</f>
        <v>12.889912804149727</v>
      </c>
      <c r="V18">
        <f>N18/MAX(N:N)*OFF_R</f>
        <v>7.0909090909090899</v>
      </c>
      <c r="W18">
        <f>O18/MAX(O:O)*PUN_R</f>
        <v>0.48123486682808714</v>
      </c>
      <c r="X18">
        <f>SUM(Z18:AC18)</f>
        <v>5.3177688464125499</v>
      </c>
      <c r="Y18">
        <f>X18/DEF_R*10</f>
        <v>8.8629480773542504</v>
      </c>
      <c r="Z18">
        <f>(0.7*(HIT_F*DEF_R))+(P18/(MAX(P:P))*(0.3*(HIT_F*DEF_R)))</f>
        <v>1.2030607207503701</v>
      </c>
      <c r="AA18">
        <f>(0.7*(BkS_F*DEF_R))+(Q18/(MAX(Q:Q))*(0.3*(BkS_F*DEF_R)))</f>
        <v>0.88779661016949141</v>
      </c>
      <c r="AB18">
        <f>(0.7*(TkA_F*DEF_R))+(R18/(MAX(R:R))*(0.3*(TkA_F*DEF_R)))</f>
        <v>1.8692542372881356</v>
      </c>
      <c r="AC18">
        <f>(0.7*(SH_F*DEF_R))+(S18/(MAX(S:S))*(0.3*(SH_F*DEF_R)))</f>
        <v>1.3576572782045528</v>
      </c>
    </row>
    <row r="19" spans="1:29" x14ac:dyDescent="0.25">
      <c r="A19" s="9">
        <v>17</v>
      </c>
      <c r="B19" s="50" t="s">
        <v>280</v>
      </c>
      <c r="C19" s="51" t="s">
        <v>36</v>
      </c>
      <c r="D19" s="51" t="s">
        <v>324</v>
      </c>
      <c r="E19" s="51" t="s">
        <v>3</v>
      </c>
      <c r="F19" s="52">
        <v>59</v>
      </c>
      <c r="G19" s="52">
        <v>46</v>
      </c>
      <c r="H19" s="52">
        <v>20</v>
      </c>
      <c r="I19" s="52">
        <v>50</v>
      </c>
      <c r="J19" s="52">
        <v>29</v>
      </c>
      <c r="K19" s="52">
        <v>23</v>
      </c>
      <c r="L19" s="52">
        <v>6</v>
      </c>
      <c r="M19" s="52">
        <v>986</v>
      </c>
      <c r="N19">
        <f>G19*82/F19</f>
        <v>63.932203389830505</v>
      </c>
      <c r="O19">
        <f>H19*82/F19</f>
        <v>27.796610169491526</v>
      </c>
      <c r="P19">
        <f>I19*82/F19</f>
        <v>69.491525423728817</v>
      </c>
      <c r="Q19">
        <f>J19*82/F19</f>
        <v>40.305084745762713</v>
      </c>
      <c r="R19">
        <f>K19*82/F19</f>
        <v>31.966101694915253</v>
      </c>
      <c r="S19">
        <f>L19*82/F19</f>
        <v>8.3389830508474585</v>
      </c>
      <c r="U19" s="10">
        <f>SUM(V19:X19)</f>
        <v>12.797932433074298</v>
      </c>
      <c r="V19">
        <f>N19/MAX(N:N)*OFF_R</f>
        <v>7.7662337662337659</v>
      </c>
      <c r="W19">
        <f>O19/MAX(O:O)*PUN_R</f>
        <v>0.32082324455205807</v>
      </c>
      <c r="X19">
        <f>SUM(Z19:AC19)</f>
        <v>4.7108754222884741</v>
      </c>
      <c r="Y19">
        <f>X19/DEF_R*10</f>
        <v>7.8514590371474569</v>
      </c>
      <c r="Z19">
        <f>(0.7*(HIT_F*DEF_R))+(P19/(MAX(P:P))*(0.3*(HIT_F*DEF_R)))</f>
        <v>1.1943969063682736</v>
      </c>
      <c r="AA19">
        <f>(0.7*(BkS_F*DEF_R))+(Q19/(MAX(Q:Q))*(0.3*(BkS_F*DEF_R)))</f>
        <v>0.77377118644067777</v>
      </c>
      <c r="AB19">
        <f>(0.7*(TkA_F*DEF_R))+(R19/(MAX(R:R))*(0.3*(TkA_F*DEF_R)))</f>
        <v>1.6082969491525423</v>
      </c>
      <c r="AC19">
        <f>(0.7*(SH_F*DEF_R))+(S19/(MAX(S:S))*(0.3*(SH_F*DEF_R)))</f>
        <v>1.1344103803269807</v>
      </c>
    </row>
    <row r="20" spans="1:29" x14ac:dyDescent="0.25">
      <c r="A20" s="9">
        <v>18</v>
      </c>
      <c r="B20" s="50" t="s">
        <v>272</v>
      </c>
      <c r="C20" s="51" t="s">
        <v>42</v>
      </c>
      <c r="D20" s="51" t="s">
        <v>324</v>
      </c>
      <c r="E20" s="51" t="s">
        <v>3</v>
      </c>
      <c r="F20" s="52">
        <v>61</v>
      </c>
      <c r="G20" s="52">
        <v>46</v>
      </c>
      <c r="H20" s="52">
        <v>16</v>
      </c>
      <c r="I20" s="52">
        <v>22</v>
      </c>
      <c r="J20" s="52">
        <v>18</v>
      </c>
      <c r="K20" s="52">
        <v>55</v>
      </c>
      <c r="L20" s="52">
        <v>149</v>
      </c>
      <c r="M20" s="52">
        <v>962</v>
      </c>
      <c r="N20">
        <f>G20*82/F20</f>
        <v>61.83606557377049</v>
      </c>
      <c r="O20">
        <f>H20*82/F20</f>
        <v>21.508196721311474</v>
      </c>
      <c r="P20">
        <f>I20*82/F20</f>
        <v>29.57377049180328</v>
      </c>
      <c r="Q20">
        <f>J20*82/F20</f>
        <v>24.196721311475411</v>
      </c>
      <c r="R20">
        <f>K20*82/F20</f>
        <v>73.93442622950819</v>
      </c>
      <c r="S20">
        <f>L20*82/F20</f>
        <v>200.29508196721312</v>
      </c>
      <c r="U20" s="10">
        <f>SUM(V20:X20)</f>
        <v>12.631617518290456</v>
      </c>
      <c r="V20">
        <f>N20/MAX(N:N)*OFF_R</f>
        <v>7.5116031509474137</v>
      </c>
      <c r="W20">
        <f>O20/MAX(O:O)*PUN_R</f>
        <v>0.24824355971896953</v>
      </c>
      <c r="X20">
        <f>SUM(Z20:AC20)</f>
        <v>4.8717708076240731</v>
      </c>
      <c r="Y20">
        <f>X20/DEF_R*10</f>
        <v>8.1196180127067876</v>
      </c>
      <c r="Z20">
        <f>(0.7*(HIT_F*DEF_R))+(P20/(MAX(P:P))*(0.3*(HIT_F*DEF_R)))</f>
        <v>1.1114515358904979</v>
      </c>
      <c r="AA20">
        <f>(0.7*(BkS_F*DEF_R))+(Q20/(MAX(Q:Q))*(0.3*(BkS_F*DEF_R)))</f>
        <v>0.71631147540983597</v>
      </c>
      <c r="AB20">
        <f>(0.7*(TkA_F*DEF_R))+(R20/(MAX(R:R))*(0.3*(TkA_F*DEF_R)))</f>
        <v>1.9001508196721311</v>
      </c>
      <c r="AC20">
        <f>(0.7*(SH_F*DEF_R))+(S20/(MAX(S:S))*(0.3*(SH_F*DEF_R)))</f>
        <v>1.1438569766516078</v>
      </c>
    </row>
    <row r="21" spans="1:29" x14ac:dyDescent="0.25">
      <c r="A21" s="9">
        <v>19</v>
      </c>
      <c r="B21" s="47" t="s">
        <v>328</v>
      </c>
      <c r="C21" s="48" t="s">
        <v>42</v>
      </c>
      <c r="D21" s="48" t="s">
        <v>324</v>
      </c>
      <c r="E21" s="48" t="s">
        <v>3</v>
      </c>
      <c r="F21" s="49">
        <v>48</v>
      </c>
      <c r="G21" s="49">
        <v>37</v>
      </c>
      <c r="H21" s="49">
        <v>8</v>
      </c>
      <c r="I21" s="49">
        <v>13</v>
      </c>
      <c r="J21" s="49">
        <v>19</v>
      </c>
      <c r="K21" s="49">
        <v>29</v>
      </c>
      <c r="L21" s="49">
        <v>11</v>
      </c>
      <c r="M21" s="49">
        <v>902</v>
      </c>
      <c r="N21">
        <f>G21*82/F21</f>
        <v>63.208333333333336</v>
      </c>
      <c r="O21">
        <f>H21*82/F21</f>
        <v>13.666666666666666</v>
      </c>
      <c r="P21">
        <f>I21*82/F21</f>
        <v>22.208333333333332</v>
      </c>
      <c r="Q21">
        <f>J21*82/F21</f>
        <v>32.458333333333336</v>
      </c>
      <c r="R21">
        <f>K21*82/F21</f>
        <v>49.541666666666664</v>
      </c>
      <c r="S21">
        <f>L21*82/F21</f>
        <v>18.791666666666668</v>
      </c>
      <c r="U21" s="10">
        <f>SUM(V21:X21)</f>
        <v>12.543411836366554</v>
      </c>
      <c r="V21">
        <f>N21/MAX(N:N)*OFF_R</f>
        <v>7.6783008658008676</v>
      </c>
      <c r="W21">
        <f>O21/MAX(O:O)*PUN_R</f>
        <v>0.15773809523809523</v>
      </c>
      <c r="X21">
        <f>SUM(Z21:AC21)</f>
        <v>4.7073728753275912</v>
      </c>
      <c r="Y21">
        <f>X21/DEF_R*10</f>
        <v>7.8456214588793181</v>
      </c>
      <c r="Z21">
        <f>(0.7*(HIT_F*DEF_R))+(P21/(MAX(P:P))*(0.3*(HIT_F*DEF_R)))</f>
        <v>1.0961468446601941</v>
      </c>
      <c r="AA21">
        <f>(0.7*(BkS_F*DEF_R))+(Q21/(MAX(Q:Q))*(0.3*(BkS_F*DEF_R)))</f>
        <v>0.74578124999999984</v>
      </c>
      <c r="AB21">
        <f>(0.7*(TkA_F*DEF_R))+(R21/(MAX(R:R))*(0.3*(TkA_F*DEF_R)))</f>
        <v>1.7305199999999998</v>
      </c>
      <c r="AC21">
        <f>(0.7*(SH_F*DEF_R))+(S21/(MAX(S:S))*(0.3*(SH_F*DEF_R)))</f>
        <v>1.1349247806673977</v>
      </c>
    </row>
    <row r="22" spans="1:29" x14ac:dyDescent="0.25">
      <c r="A22" s="9">
        <v>20</v>
      </c>
      <c r="B22" s="47" t="s">
        <v>252</v>
      </c>
      <c r="C22" s="48" t="s">
        <v>36</v>
      </c>
      <c r="D22" s="48" t="s">
        <v>324</v>
      </c>
      <c r="E22" s="48" t="s">
        <v>3</v>
      </c>
      <c r="F22" s="49">
        <v>60</v>
      </c>
      <c r="G22" s="49">
        <v>46</v>
      </c>
      <c r="H22" s="49">
        <v>14</v>
      </c>
      <c r="I22" s="49">
        <v>15</v>
      </c>
      <c r="J22" s="49">
        <v>17</v>
      </c>
      <c r="K22" s="49">
        <v>37</v>
      </c>
      <c r="L22" s="49">
        <v>34</v>
      </c>
      <c r="M22" s="49">
        <v>1014</v>
      </c>
      <c r="N22">
        <f>G22*82/F22</f>
        <v>62.866666666666667</v>
      </c>
      <c r="O22">
        <f>H22*82/F22</f>
        <v>19.133333333333333</v>
      </c>
      <c r="P22">
        <f>I22*82/F22</f>
        <v>20.5</v>
      </c>
      <c r="Q22">
        <f>J22*82/F22</f>
        <v>23.233333333333334</v>
      </c>
      <c r="R22">
        <f>K22*82/F22</f>
        <v>50.56666666666667</v>
      </c>
      <c r="S22">
        <f>L22*82/F22</f>
        <v>46.466666666666669</v>
      </c>
      <c r="U22" s="10">
        <f>SUM(V22:X22)</f>
        <v>12.537036687886076</v>
      </c>
      <c r="V22">
        <f>N22/MAX(N:N)*OFF_R</f>
        <v>7.6367965367965365</v>
      </c>
      <c r="W22">
        <f>O22/MAX(O:O)*PUN_R</f>
        <v>0.22083333333333333</v>
      </c>
      <c r="X22">
        <f>SUM(Z22:AC22)</f>
        <v>4.679406817756206</v>
      </c>
      <c r="Y22">
        <f>X22/DEF_R*10</f>
        <v>7.7990113629270095</v>
      </c>
      <c r="Z22">
        <f>(0.7*(HIT_F*DEF_R))+(P22/(MAX(P:P))*(0.3*(HIT_F*DEF_R)))</f>
        <v>1.0925970873786406</v>
      </c>
      <c r="AA22">
        <f>(0.7*(BkS_F*DEF_R))+(Q22/(MAX(Q:Q))*(0.3*(BkS_F*DEF_R)))</f>
        <v>0.71287499999999993</v>
      </c>
      <c r="AB22">
        <f>(0.7*(TkA_F*DEF_R))+(R22/(MAX(R:R))*(0.3*(TkA_F*DEF_R)))</f>
        <v>1.7376479999999999</v>
      </c>
      <c r="AC22">
        <f>(0.7*(SH_F*DEF_R))+(S22/(MAX(S:S))*(0.3*(SH_F*DEF_R)))</f>
        <v>1.1362867303775652</v>
      </c>
    </row>
    <row r="23" spans="1:29" x14ac:dyDescent="0.25">
      <c r="A23" s="9">
        <v>21</v>
      </c>
      <c r="B23" s="47" t="s">
        <v>66</v>
      </c>
      <c r="C23" s="48" t="s">
        <v>36</v>
      </c>
      <c r="D23" s="48" t="s">
        <v>324</v>
      </c>
      <c r="E23" s="48" t="s">
        <v>3</v>
      </c>
      <c r="F23" s="49">
        <v>59</v>
      </c>
      <c r="G23" s="49">
        <v>37</v>
      </c>
      <c r="H23" s="49">
        <v>55</v>
      </c>
      <c r="I23" s="49">
        <v>97</v>
      </c>
      <c r="J23" s="49">
        <v>42</v>
      </c>
      <c r="K23" s="49">
        <v>29</v>
      </c>
      <c r="L23" s="49">
        <v>3826</v>
      </c>
      <c r="M23" s="49">
        <v>1089</v>
      </c>
      <c r="N23">
        <f>G23*82/F23</f>
        <v>51.423728813559322</v>
      </c>
      <c r="O23">
        <f>H23*82/F23</f>
        <v>76.440677966101688</v>
      </c>
      <c r="P23">
        <f>I23*82/F23</f>
        <v>134.81355932203391</v>
      </c>
      <c r="Q23">
        <f>J23*82/F23</f>
        <v>58.372881355932201</v>
      </c>
      <c r="R23">
        <f>K23*82/F23</f>
        <v>40.305084745762713</v>
      </c>
      <c r="S23">
        <f>L23*82/F23</f>
        <v>5317.4915254237285</v>
      </c>
      <c r="U23" s="10">
        <f>SUM(V23:X23)</f>
        <v>12.359340819407471</v>
      </c>
      <c r="V23">
        <f>N23/MAX(N:N)*OFF_R</f>
        <v>6.2467532467532472</v>
      </c>
      <c r="W23">
        <f>O23/MAX(O:O)*PUN_R</f>
        <v>0.88226392251815966</v>
      </c>
      <c r="X23">
        <f>SUM(Z23:AC23)</f>
        <v>5.2303236501360635</v>
      </c>
      <c r="Y23">
        <f>X23/DEF_R*10</f>
        <v>8.7172060835601055</v>
      </c>
      <c r="Z23">
        <f>(0.7*(HIT_F*DEF_R))+(P23/(MAX(P:P))*(0.3*(HIT_F*DEF_R)))</f>
        <v>1.330129998354451</v>
      </c>
      <c r="AA23">
        <f>(0.7*(BkS_F*DEF_R))+(Q23/(MAX(Q:Q))*(0.3*(BkS_F*DEF_R)))</f>
        <v>0.83822033898305071</v>
      </c>
      <c r="AB23">
        <f>(0.7*(TkA_F*DEF_R))+(R23/(MAX(R:R))*(0.3*(TkA_F*DEF_R)))</f>
        <v>1.6662874576271185</v>
      </c>
      <c r="AC23">
        <f>(0.7*(SH_F*DEF_R))+(S23/(MAX(S:S))*(0.3*(SH_F*DEF_R)))</f>
        <v>1.3956858551714431</v>
      </c>
    </row>
    <row r="24" spans="1:29" x14ac:dyDescent="0.25">
      <c r="A24" s="9">
        <v>22</v>
      </c>
      <c r="B24" s="50" t="s">
        <v>138</v>
      </c>
      <c r="C24" s="51" t="s">
        <v>36</v>
      </c>
      <c r="D24" s="51" t="s">
        <v>324</v>
      </c>
      <c r="E24" s="51" t="s">
        <v>3</v>
      </c>
      <c r="F24" s="52">
        <v>40</v>
      </c>
      <c r="G24" s="52">
        <v>26</v>
      </c>
      <c r="H24" s="52">
        <v>28</v>
      </c>
      <c r="I24" s="52">
        <v>56</v>
      </c>
      <c r="J24" s="52">
        <v>29</v>
      </c>
      <c r="K24" s="52">
        <v>22</v>
      </c>
      <c r="L24" s="52">
        <v>2117</v>
      </c>
      <c r="M24" s="52">
        <v>689</v>
      </c>
      <c r="N24">
        <f>G24*82/F24</f>
        <v>53.3</v>
      </c>
      <c r="O24">
        <f>H24*82/F24</f>
        <v>57.4</v>
      </c>
      <c r="P24">
        <f>I24*82/F24</f>
        <v>114.8</v>
      </c>
      <c r="Q24">
        <f>J24*82/F24</f>
        <v>59.45</v>
      </c>
      <c r="R24">
        <f>K24*82/F24</f>
        <v>45.1</v>
      </c>
      <c r="S24">
        <f>L24*82/F24</f>
        <v>4339.8500000000004</v>
      </c>
      <c r="U24" s="10">
        <f>SUM(V24:X24)</f>
        <v>12.314987405582741</v>
      </c>
      <c r="V24">
        <f>N24/MAX(N:N)*OFF_R</f>
        <v>6.4746753246753252</v>
      </c>
      <c r="W24">
        <f>O24/MAX(O:O)*PUN_R</f>
        <v>0.66249999999999998</v>
      </c>
      <c r="X24">
        <f>SUM(Z24:AC24)</f>
        <v>5.1778120809074153</v>
      </c>
      <c r="Y24">
        <f>X24/DEF_R*10</f>
        <v>8.6296868015123582</v>
      </c>
      <c r="Z24">
        <f>(0.7*(HIT_F*DEF_R))+(P24/(MAX(P:P))*(0.3*(HIT_F*DEF_R)))</f>
        <v>1.2885436893203881</v>
      </c>
      <c r="AA24">
        <f>(0.7*(BkS_F*DEF_R))+(Q24/(MAX(Q:Q))*(0.3*(BkS_F*DEF_R)))</f>
        <v>0.84206249999999983</v>
      </c>
      <c r="AB24">
        <f>(0.7*(TkA_F*DEF_R))+(R24/(MAX(R:R))*(0.3*(TkA_F*DEF_R)))</f>
        <v>1.6996319999999998</v>
      </c>
      <c r="AC24">
        <f>(0.7*(SH_F*DEF_R))+(S24/(MAX(S:S))*(0.3*(SH_F*DEF_R)))</f>
        <v>1.3475738915870279</v>
      </c>
    </row>
    <row r="25" spans="1:29" x14ac:dyDescent="0.25">
      <c r="A25" s="9">
        <v>23</v>
      </c>
      <c r="B25" s="50" t="s">
        <v>65</v>
      </c>
      <c r="C25" s="51" t="s">
        <v>33</v>
      </c>
      <c r="D25" s="51" t="s">
        <v>324</v>
      </c>
      <c r="E25" s="51" t="s">
        <v>3</v>
      </c>
      <c r="F25" s="52">
        <v>49</v>
      </c>
      <c r="G25" s="52">
        <v>33</v>
      </c>
      <c r="H25" s="52">
        <v>48</v>
      </c>
      <c r="I25" s="52">
        <v>39</v>
      </c>
      <c r="J25" s="52">
        <v>27</v>
      </c>
      <c r="K25" s="52">
        <v>12</v>
      </c>
      <c r="L25" s="52">
        <v>125</v>
      </c>
      <c r="M25" s="52">
        <v>861</v>
      </c>
      <c r="N25">
        <f>G25*82/F25</f>
        <v>55.224489795918366</v>
      </c>
      <c r="O25">
        <f>H25*82/F25</f>
        <v>80.326530612244895</v>
      </c>
      <c r="P25">
        <f>I25*82/F25</f>
        <v>65.265306122448976</v>
      </c>
      <c r="Q25">
        <f>J25*82/F25</f>
        <v>45.183673469387756</v>
      </c>
      <c r="R25">
        <f>K25*82/F25</f>
        <v>20.081632653061224</v>
      </c>
      <c r="S25">
        <f>L25*82/F25</f>
        <v>209.18367346938774</v>
      </c>
      <c r="U25" s="10">
        <f>SUM(V25:X25)</f>
        <v>12.282302216173585</v>
      </c>
      <c r="V25">
        <f>N25/MAX(N:N)*OFF_R</f>
        <v>6.7084548104956268</v>
      </c>
      <c r="W25">
        <f>O25/MAX(O:O)*PUN_R</f>
        <v>0.92711370262390658</v>
      </c>
      <c r="X25">
        <f>SUM(Z25:AC25)</f>
        <v>4.6467337030540516</v>
      </c>
      <c r="Y25">
        <f>X25/DEF_R*10</f>
        <v>7.7445561717567521</v>
      </c>
      <c r="Z25">
        <f>(0.7*(HIT_F*DEF_R))+(P25/(MAX(P:P))*(0.3*(HIT_F*DEF_R)))</f>
        <v>1.1856152169605705</v>
      </c>
      <c r="AA25">
        <f>(0.7*(BkS_F*DEF_R))+(Q25/(MAX(Q:Q))*(0.3*(BkS_F*DEF_R)))</f>
        <v>0.79117346938775501</v>
      </c>
      <c r="AB25">
        <f>(0.7*(TkA_F*DEF_R))+(R25/(MAX(R:R))*(0.3*(TkA_F*DEF_R)))</f>
        <v>1.5256506122448978</v>
      </c>
      <c r="AC25">
        <f>(0.7*(SH_F*DEF_R))+(S25/(MAX(S:S))*(0.3*(SH_F*DEF_R)))</f>
        <v>1.1442944044608285</v>
      </c>
    </row>
    <row r="26" spans="1:29" x14ac:dyDescent="0.25">
      <c r="A26" s="9">
        <v>24</v>
      </c>
      <c r="B26" s="50" t="s">
        <v>334</v>
      </c>
      <c r="C26" s="51" t="s">
        <v>38</v>
      </c>
      <c r="D26" s="51" t="s">
        <v>324</v>
      </c>
      <c r="E26" s="51" t="s">
        <v>3</v>
      </c>
      <c r="F26" s="52">
        <v>61</v>
      </c>
      <c r="G26" s="52">
        <v>46</v>
      </c>
      <c r="H26" s="52">
        <v>4</v>
      </c>
      <c r="I26" s="52">
        <v>18</v>
      </c>
      <c r="J26" s="52">
        <v>10</v>
      </c>
      <c r="K26" s="52">
        <v>41</v>
      </c>
      <c r="L26" s="52">
        <v>66</v>
      </c>
      <c r="M26" s="52">
        <v>1016</v>
      </c>
      <c r="N26">
        <f>G26*82/F26</f>
        <v>61.83606557377049</v>
      </c>
      <c r="O26">
        <f>H26*82/F26</f>
        <v>5.3770491803278686</v>
      </c>
      <c r="P26">
        <f>I26*82/F26</f>
        <v>24.196721311475411</v>
      </c>
      <c r="Q26">
        <f>J26*82/F26</f>
        <v>13.442622950819672</v>
      </c>
      <c r="R26">
        <f>K26*82/F26</f>
        <v>55.114754098360656</v>
      </c>
      <c r="S26">
        <f>L26*82/F26</f>
        <v>88.721311475409834</v>
      </c>
      <c r="U26" s="10">
        <f>SUM(V26:X26)</f>
        <v>12.259535633065234</v>
      </c>
      <c r="V26">
        <f>N26/MAX(N:N)*OFF_R</f>
        <v>7.5116031509474137</v>
      </c>
      <c r="W26">
        <f>O26/MAX(O:O)*PUN_R</f>
        <v>6.2060889929742381E-2</v>
      </c>
      <c r="X26">
        <f>SUM(Z26:AC26)</f>
        <v>4.6858715921880769</v>
      </c>
      <c r="Y26">
        <f>X26/DEF_R*10</f>
        <v>7.8097859869801276</v>
      </c>
      <c r="Z26">
        <f>(0.7*(HIT_F*DEF_R))+(P26/(MAX(P:P))*(0.3*(HIT_F*DEF_R)))</f>
        <v>1.1002785293649529</v>
      </c>
      <c r="AA26">
        <f>(0.7*(BkS_F*DEF_R))+(Q26/(MAX(Q:Q))*(0.3*(BkS_F*DEF_R)))</f>
        <v>0.677950819672131</v>
      </c>
      <c r="AB26">
        <f>(0.7*(TkA_F*DEF_R))+(R26/(MAX(R:R))*(0.3*(TkA_F*DEF_R)))</f>
        <v>1.7692760655737705</v>
      </c>
      <c r="AC26">
        <f>(0.7*(SH_F*DEF_R))+(S26/(MAX(S:S))*(0.3*(SH_F*DEF_R)))</f>
        <v>1.1383661775772222</v>
      </c>
    </row>
    <row r="27" spans="1:29" x14ac:dyDescent="0.25">
      <c r="A27" s="9">
        <v>25</v>
      </c>
      <c r="B27" s="50" t="s">
        <v>265</v>
      </c>
      <c r="C27" s="51" t="s">
        <v>42</v>
      </c>
      <c r="D27" s="51" t="s">
        <v>324</v>
      </c>
      <c r="E27" s="51" t="s">
        <v>3</v>
      </c>
      <c r="F27" s="52">
        <v>55</v>
      </c>
      <c r="G27" s="52">
        <v>37</v>
      </c>
      <c r="H27" s="52">
        <v>22</v>
      </c>
      <c r="I27" s="52">
        <v>23</v>
      </c>
      <c r="J27" s="52">
        <v>43</v>
      </c>
      <c r="K27" s="52">
        <v>22</v>
      </c>
      <c r="L27" s="52">
        <v>5181</v>
      </c>
      <c r="M27" s="52">
        <v>998</v>
      </c>
      <c r="N27">
        <f>G27*82/F27</f>
        <v>55.163636363636364</v>
      </c>
      <c r="O27">
        <f>H27*82/F27</f>
        <v>32.799999999999997</v>
      </c>
      <c r="P27">
        <f>I27*82/F27</f>
        <v>34.290909090909089</v>
      </c>
      <c r="Q27">
        <f>J27*82/F27</f>
        <v>64.109090909090909</v>
      </c>
      <c r="R27">
        <f>K27*82/F27</f>
        <v>32.799999999999997</v>
      </c>
      <c r="S27">
        <f>L27*82/F27</f>
        <v>7724.4</v>
      </c>
      <c r="U27" s="10">
        <f>SUM(V27:X27)</f>
        <v>12.187800427222435</v>
      </c>
      <c r="V27">
        <f>N27/MAX(N:N)*OFF_R</f>
        <v>6.701062573789847</v>
      </c>
      <c r="W27">
        <f>O27/MAX(O:O)*PUN_R</f>
        <v>0.3785714285714285</v>
      </c>
      <c r="X27">
        <f>SUM(Z27:AC27)</f>
        <v>5.1081664248611602</v>
      </c>
      <c r="Y27">
        <f>X27/DEF_R*10</f>
        <v>8.5136107081019343</v>
      </c>
      <c r="Z27">
        <f>(0.7*(HIT_F*DEF_R))+(P27/(MAX(P:P))*(0.3*(HIT_F*DEF_R)))</f>
        <v>1.121253309796999</v>
      </c>
      <c r="AA27">
        <f>(0.7*(BkS_F*DEF_R))+(Q27/(MAX(Q:Q))*(0.3*(BkS_F*DEF_R)))</f>
        <v>0.85868181818181799</v>
      </c>
      <c r="AB27">
        <f>(0.7*(TkA_F*DEF_R))+(R27/(MAX(R:R))*(0.3*(TkA_F*DEF_R)))</f>
        <v>1.614096</v>
      </c>
      <c r="AC27">
        <f>(0.7*(SH_F*DEF_R))+(S27/(MAX(S:S))*(0.3*(SH_F*DEF_R)))</f>
        <v>1.5141352968823436</v>
      </c>
    </row>
    <row r="28" spans="1:29" x14ac:dyDescent="0.25">
      <c r="A28" s="9">
        <v>26</v>
      </c>
      <c r="B28" s="47" t="s">
        <v>49</v>
      </c>
      <c r="C28" s="48" t="s">
        <v>38</v>
      </c>
      <c r="D28" s="48" t="s">
        <v>324</v>
      </c>
      <c r="E28" s="48" t="s">
        <v>3</v>
      </c>
      <c r="F28" s="49">
        <v>39</v>
      </c>
      <c r="G28" s="49">
        <v>25</v>
      </c>
      <c r="H28" s="49">
        <v>27</v>
      </c>
      <c r="I28" s="49">
        <v>103</v>
      </c>
      <c r="J28" s="49">
        <v>17</v>
      </c>
      <c r="K28" s="49">
        <v>20</v>
      </c>
      <c r="L28" s="49">
        <v>408</v>
      </c>
      <c r="M28" s="49">
        <v>625</v>
      </c>
      <c r="N28">
        <f>G28*82/F28</f>
        <v>52.564102564102562</v>
      </c>
      <c r="O28">
        <f>H28*82/F28</f>
        <v>56.769230769230766</v>
      </c>
      <c r="P28">
        <f>I28*82/F28</f>
        <v>216.56410256410257</v>
      </c>
      <c r="Q28">
        <f>J28*82/F28</f>
        <v>35.743589743589745</v>
      </c>
      <c r="R28">
        <f>K28*82/F28</f>
        <v>42.051282051282051</v>
      </c>
      <c r="S28">
        <f>L28*82/F28</f>
        <v>857.84615384615381</v>
      </c>
      <c r="U28" s="10">
        <f>SUM(V28:X28)</f>
        <v>12.152648495548526</v>
      </c>
      <c r="V28">
        <f>N28/MAX(N:N)*OFF_R</f>
        <v>6.3852813852813854</v>
      </c>
      <c r="W28">
        <f>O28/MAX(O:O)*PUN_R</f>
        <v>0.65521978021978011</v>
      </c>
      <c r="X28">
        <f>SUM(Z28:AC28)</f>
        <v>5.1121473300473603</v>
      </c>
      <c r="Y28">
        <f>X28/DEF_R*10</f>
        <v>8.5202455500789345</v>
      </c>
      <c r="Z28">
        <f>(0.7*(HIT_F*DEF_R))+(P28/(MAX(P:P))*(0.3*(HIT_F*DEF_R)))</f>
        <v>1.4999999999999998</v>
      </c>
      <c r="AA28">
        <f>(0.7*(BkS_F*DEF_R))+(Q28/(MAX(Q:Q))*(0.3*(BkS_F*DEF_R)))</f>
        <v>0.75749999999999984</v>
      </c>
      <c r="AB28">
        <f>(0.7*(TkA_F*DEF_R))+(R28/(MAX(R:R))*(0.3*(TkA_F*DEF_R)))</f>
        <v>1.6784307692307692</v>
      </c>
      <c r="AC28">
        <f>(0.7*(SH_F*DEF_R))+(S28/(MAX(S:S))*(0.3*(SH_F*DEF_R)))</f>
        <v>1.176216560816592</v>
      </c>
    </row>
    <row r="29" spans="1:29" x14ac:dyDescent="0.25">
      <c r="A29" s="9">
        <v>27</v>
      </c>
      <c r="B29" s="47" t="s">
        <v>60</v>
      </c>
      <c r="C29" s="48" t="s">
        <v>31</v>
      </c>
      <c r="D29" s="48" t="s">
        <v>324</v>
      </c>
      <c r="E29" s="48" t="s">
        <v>3</v>
      </c>
      <c r="F29" s="49">
        <v>60</v>
      </c>
      <c r="G29" s="49">
        <v>43</v>
      </c>
      <c r="H29" s="49">
        <v>17</v>
      </c>
      <c r="I29" s="49">
        <v>34</v>
      </c>
      <c r="J29" s="49">
        <v>23</v>
      </c>
      <c r="K29" s="49">
        <v>27</v>
      </c>
      <c r="L29" s="49">
        <v>75</v>
      </c>
      <c r="M29" s="49">
        <v>952</v>
      </c>
      <c r="N29">
        <f>G29*82/F29</f>
        <v>58.766666666666666</v>
      </c>
      <c r="O29">
        <f>H29*82/F29</f>
        <v>23.233333333333334</v>
      </c>
      <c r="P29">
        <f>I29*82/F29</f>
        <v>46.466666666666669</v>
      </c>
      <c r="Q29">
        <f>J29*82/F29</f>
        <v>31.433333333333334</v>
      </c>
      <c r="R29">
        <f>K29*82/F29</f>
        <v>36.9</v>
      </c>
      <c r="S29">
        <f>L29*82/F29</f>
        <v>102.5</v>
      </c>
      <c r="U29" s="10">
        <f>SUM(V29:X29)</f>
        <v>12.077230006893409</v>
      </c>
      <c r="V29">
        <f>N29/MAX(N:N)*OFF_R</f>
        <v>7.1387445887445891</v>
      </c>
      <c r="W29">
        <f>O29/MAX(O:O)*PUN_R</f>
        <v>0.2681547619047619</v>
      </c>
      <c r="X29">
        <f>SUM(Z29:AC29)</f>
        <v>4.6703306562440581</v>
      </c>
      <c r="Y29">
        <f>X29/DEF_R*10</f>
        <v>7.7838844270734295</v>
      </c>
      <c r="Z29">
        <f>(0.7*(HIT_F*DEF_R))+(P29/(MAX(P:P))*(0.3*(HIT_F*DEF_R)))</f>
        <v>1.1465533980582523</v>
      </c>
      <c r="AA29">
        <f>(0.7*(BkS_F*DEF_R))+(Q29/(MAX(Q:Q))*(0.3*(BkS_F*DEF_R)))</f>
        <v>0.74212499999999992</v>
      </c>
      <c r="AB29">
        <f>(0.7*(TkA_F*DEF_R))+(R29/(MAX(R:R))*(0.3*(TkA_F*DEF_R)))</f>
        <v>1.6426079999999998</v>
      </c>
      <c r="AC29">
        <f>(0.7*(SH_F*DEF_R))+(S29/(MAX(S:S))*(0.3*(SH_F*DEF_R)))</f>
        <v>1.139044258185806</v>
      </c>
    </row>
    <row r="30" spans="1:29" x14ac:dyDescent="0.25">
      <c r="A30" s="9">
        <v>28</v>
      </c>
      <c r="B30" s="50" t="s">
        <v>63</v>
      </c>
      <c r="C30" s="51" t="s">
        <v>42</v>
      </c>
      <c r="D30" s="51" t="s">
        <v>324</v>
      </c>
      <c r="E30" s="51" t="s">
        <v>3</v>
      </c>
      <c r="F30" s="52">
        <v>49</v>
      </c>
      <c r="G30" s="52">
        <v>31</v>
      </c>
      <c r="H30" s="52">
        <v>34</v>
      </c>
      <c r="I30" s="52">
        <v>96</v>
      </c>
      <c r="J30" s="52">
        <v>45</v>
      </c>
      <c r="K30" s="52">
        <v>17</v>
      </c>
      <c r="L30" s="52">
        <v>135</v>
      </c>
      <c r="M30" s="52">
        <v>843</v>
      </c>
      <c r="N30">
        <f>G30*82/F30</f>
        <v>51.877551020408163</v>
      </c>
      <c r="O30">
        <f>H30*82/F30</f>
        <v>56.897959183673471</v>
      </c>
      <c r="P30">
        <f>I30*82/F30</f>
        <v>160.65306122448979</v>
      </c>
      <c r="Q30">
        <f>J30*82/F30</f>
        <v>75.306122448979593</v>
      </c>
      <c r="R30">
        <f>K30*82/F30</f>
        <v>28.448979591836736</v>
      </c>
      <c r="S30">
        <f>L30*82/F30</f>
        <v>225.91836734693877</v>
      </c>
      <c r="U30" s="10">
        <f>SUM(V30:X30)</f>
        <v>11.969988176698864</v>
      </c>
      <c r="V30">
        <f>N30/MAX(N:N)*OFF_R</f>
        <v>6.3018817916777108</v>
      </c>
      <c r="W30">
        <f>O30/MAX(O:O)*PUN_R</f>
        <v>0.65670553935860054</v>
      </c>
      <c r="X30">
        <f>SUM(Z30:AC30)</f>
        <v>5.0114008456625534</v>
      </c>
      <c r="Y30">
        <f>X30/DEF_R*10</f>
        <v>8.3523347427709229</v>
      </c>
      <c r="Z30">
        <f>(0.7*(HIT_F*DEF_R))+(P30/(MAX(P:P))*(0.3*(HIT_F*DEF_R)))</f>
        <v>1.3838220725183275</v>
      </c>
      <c r="AA30">
        <f>(0.7*(BkS_F*DEF_R))+(Q30/(MAX(Q:Q))*(0.3*(BkS_F*DEF_R)))</f>
        <v>0.89862244897959176</v>
      </c>
      <c r="AB30">
        <f>(0.7*(TkA_F*DEF_R))+(R30/(MAX(R:R))*(0.3*(TkA_F*DEF_R)))</f>
        <v>1.5838383673469387</v>
      </c>
      <c r="AC30">
        <f>(0.7*(SH_F*DEF_R))+(S30/(MAX(S:S))*(0.3*(SH_F*DEF_R)))</f>
        <v>1.1451179568176948</v>
      </c>
    </row>
    <row r="31" spans="1:29" x14ac:dyDescent="0.25">
      <c r="A31" s="9">
        <v>29</v>
      </c>
      <c r="B31" s="47" t="s">
        <v>76</v>
      </c>
      <c r="C31" s="48" t="s">
        <v>33</v>
      </c>
      <c r="D31" s="48" t="s">
        <v>324</v>
      </c>
      <c r="E31" s="48" t="s">
        <v>3</v>
      </c>
      <c r="F31" s="49">
        <v>58</v>
      </c>
      <c r="G31" s="49">
        <v>39</v>
      </c>
      <c r="H31" s="49">
        <v>22</v>
      </c>
      <c r="I31" s="49">
        <v>32</v>
      </c>
      <c r="J31" s="49">
        <v>22</v>
      </c>
      <c r="K31" s="49">
        <v>38</v>
      </c>
      <c r="L31" s="49">
        <v>108</v>
      </c>
      <c r="M31" s="49">
        <v>1006</v>
      </c>
      <c r="N31">
        <f>G31*82/F31</f>
        <v>55.137931034482762</v>
      </c>
      <c r="O31">
        <f>H31*82/F31</f>
        <v>31.103448275862068</v>
      </c>
      <c r="P31">
        <f>I31*82/F31</f>
        <v>45.241379310344826</v>
      </c>
      <c r="Q31">
        <f>J31*82/F31</f>
        <v>31.103448275862068</v>
      </c>
      <c r="R31">
        <f>K31*82/F31</f>
        <v>53.724137931034484</v>
      </c>
      <c r="S31">
        <f>L31*82/F31</f>
        <v>152.68965517241378</v>
      </c>
      <c r="U31" s="10">
        <f>SUM(V31:X31)</f>
        <v>11.84300550247703</v>
      </c>
      <c r="V31">
        <f>N31/MAX(N:N)*OFF_R</f>
        <v>6.6979399910434401</v>
      </c>
      <c r="W31">
        <f>O31/MAX(O:O)*PUN_R</f>
        <v>0.35899014778325117</v>
      </c>
      <c r="X31">
        <f>SUM(Z31:AC31)</f>
        <v>4.7860753636503386</v>
      </c>
      <c r="Y31">
        <f>X31/DEF_R*10</f>
        <v>7.9767922727505649</v>
      </c>
      <c r="Z31">
        <f>(0.7*(HIT_F*DEF_R))+(P31/(MAX(P:P))*(0.3*(HIT_F*DEF_R)))</f>
        <v>1.144007365249414</v>
      </c>
      <c r="AA31">
        <f>(0.7*(BkS_F*DEF_R))+(Q31/(MAX(Q:Q))*(0.3*(BkS_F*DEF_R)))</f>
        <v>0.74094827586206879</v>
      </c>
      <c r="AB31">
        <f>(0.7*(TkA_F*DEF_R))+(R31/(MAX(R:R))*(0.3*(TkA_F*DEF_R)))</f>
        <v>1.7596055172413791</v>
      </c>
      <c r="AC31">
        <f>(0.7*(SH_F*DEF_R))+(S31/(MAX(S:S))*(0.3*(SH_F*DEF_R)))</f>
        <v>1.1415142052974765</v>
      </c>
    </row>
    <row r="32" spans="1:29" x14ac:dyDescent="0.25">
      <c r="A32" s="9">
        <v>30</v>
      </c>
      <c r="B32" s="47" t="s">
        <v>64</v>
      </c>
      <c r="C32" s="48" t="s">
        <v>36</v>
      </c>
      <c r="D32" s="48" t="s">
        <v>324</v>
      </c>
      <c r="E32" s="48" t="s">
        <v>3</v>
      </c>
      <c r="F32" s="49">
        <v>52</v>
      </c>
      <c r="G32" s="49">
        <v>32</v>
      </c>
      <c r="H32" s="49">
        <v>16</v>
      </c>
      <c r="I32" s="49">
        <v>96</v>
      </c>
      <c r="J32" s="49">
        <v>38</v>
      </c>
      <c r="K32" s="49">
        <v>36</v>
      </c>
      <c r="L32" s="49">
        <v>2324</v>
      </c>
      <c r="M32" s="49">
        <v>966</v>
      </c>
      <c r="N32">
        <f>G32*82/F32</f>
        <v>50.46153846153846</v>
      </c>
      <c r="O32">
        <f>H32*82/F32</f>
        <v>25.23076923076923</v>
      </c>
      <c r="P32">
        <f>I32*82/F32</f>
        <v>151.38461538461539</v>
      </c>
      <c r="Q32">
        <f>J32*82/F32</f>
        <v>59.92307692307692</v>
      </c>
      <c r="R32">
        <f>K32*82/F32</f>
        <v>56.769230769230766</v>
      </c>
      <c r="S32">
        <f>L32*82/F32</f>
        <v>3664.7692307692309</v>
      </c>
      <c r="U32" s="10">
        <f>SUM(V32:X32)</f>
        <v>11.724525197472165</v>
      </c>
      <c r="V32">
        <f>N32/MAX(N:N)*OFF_R</f>
        <v>6.1298701298701301</v>
      </c>
      <c r="W32">
        <f>O32/MAX(O:O)*PUN_R</f>
        <v>0.29120879120879117</v>
      </c>
      <c r="X32">
        <f>SUM(Z32:AC32)</f>
        <v>5.3034462763932435</v>
      </c>
      <c r="Y32">
        <f>X32/DEF_R*10</f>
        <v>8.8390771273220725</v>
      </c>
      <c r="Z32">
        <f>(0.7*(HIT_F*DEF_R))+(P32/(MAX(P:P))*(0.3*(HIT_F*DEF_R)))</f>
        <v>1.3645631067961164</v>
      </c>
      <c r="AA32">
        <f>(0.7*(BkS_F*DEF_R))+(Q32/(MAX(Q:Q))*(0.3*(BkS_F*DEF_R)))</f>
        <v>0.84374999999999989</v>
      </c>
      <c r="AB32">
        <f>(0.7*(TkA_F*DEF_R))+(R32/(MAX(R:R))*(0.3*(TkA_F*DEF_R)))</f>
        <v>1.7807815384615382</v>
      </c>
      <c r="AC32">
        <f>(0.7*(SH_F*DEF_R))+(S32/(MAX(S:S))*(0.3*(SH_F*DEF_R)))</f>
        <v>1.3143516311355885</v>
      </c>
    </row>
    <row r="33" spans="1:29" x14ac:dyDescent="0.25">
      <c r="A33" s="9">
        <v>31</v>
      </c>
      <c r="B33" s="50" t="s">
        <v>72</v>
      </c>
      <c r="C33" s="51" t="s">
        <v>38</v>
      </c>
      <c r="D33" s="51" t="s">
        <v>324</v>
      </c>
      <c r="E33" s="51" t="s">
        <v>3</v>
      </c>
      <c r="F33" s="52">
        <v>59</v>
      </c>
      <c r="G33" s="52">
        <v>40</v>
      </c>
      <c r="H33" s="52">
        <v>24</v>
      </c>
      <c r="I33" s="52">
        <v>27</v>
      </c>
      <c r="J33" s="52">
        <v>12</v>
      </c>
      <c r="K33" s="52">
        <v>21</v>
      </c>
      <c r="L33" s="52">
        <v>28</v>
      </c>
      <c r="M33" s="52">
        <v>824</v>
      </c>
      <c r="N33">
        <f>G33*82/F33</f>
        <v>55.593220338983052</v>
      </c>
      <c r="O33">
        <f>H33*82/F33</f>
        <v>33.355932203389834</v>
      </c>
      <c r="P33">
        <f>I33*82/F33</f>
        <v>37.525423728813557</v>
      </c>
      <c r="Q33">
        <f>J33*82/F33</f>
        <v>16.677966101694917</v>
      </c>
      <c r="R33">
        <f>K33*82/F33</f>
        <v>29.1864406779661</v>
      </c>
      <c r="S33">
        <f>L33*82/F33</f>
        <v>38.915254237288138</v>
      </c>
      <c r="U33" s="10">
        <f>SUM(V33:X33)</f>
        <v>11.680582389425414</v>
      </c>
      <c r="V33">
        <f>N33/MAX(N:N)*OFF_R</f>
        <v>6.7532467532467537</v>
      </c>
      <c r="W33">
        <f>O33/MAX(O:O)*PUN_R</f>
        <v>0.38498789346246975</v>
      </c>
      <c r="X33">
        <f>SUM(Z33:AC33)</f>
        <v>4.5423477427161902</v>
      </c>
      <c r="Y33">
        <f>X33/DEF_R*10</f>
        <v>7.570579571193651</v>
      </c>
      <c r="Z33">
        <f>(0.7*(HIT_F*DEF_R))+(P33/(MAX(P:P))*(0.3*(HIT_F*DEF_R)))</f>
        <v>1.1279743294388678</v>
      </c>
      <c r="AA33">
        <f>(0.7*(BkS_F*DEF_R))+(Q33/(MAX(Q:Q))*(0.3*(BkS_F*DEF_R)))</f>
        <v>0.68949152542372871</v>
      </c>
      <c r="AB33">
        <f>(0.7*(TkA_F*DEF_R))+(R33/(MAX(R:R))*(0.3*(TkA_F*DEF_R)))</f>
        <v>1.5889667796610167</v>
      </c>
      <c r="AC33">
        <f>(0.7*(SH_F*DEF_R))+(S33/(MAX(S:S))*(0.3*(SH_F*DEF_R)))</f>
        <v>1.1359151081925771</v>
      </c>
    </row>
    <row r="34" spans="1:29" x14ac:dyDescent="0.25">
      <c r="A34" s="9">
        <v>32</v>
      </c>
      <c r="B34" s="50" t="s">
        <v>145</v>
      </c>
      <c r="C34" s="51" t="s">
        <v>31</v>
      </c>
      <c r="D34" s="51" t="s">
        <v>324</v>
      </c>
      <c r="E34" s="51" t="s">
        <v>3</v>
      </c>
      <c r="F34" s="52">
        <v>60</v>
      </c>
      <c r="G34" s="52">
        <v>38</v>
      </c>
      <c r="H34" s="52">
        <v>28</v>
      </c>
      <c r="I34" s="52">
        <v>79</v>
      </c>
      <c r="J34" s="52">
        <v>21</v>
      </c>
      <c r="K34" s="52">
        <v>31</v>
      </c>
      <c r="L34" s="52">
        <v>605</v>
      </c>
      <c r="M34" s="52">
        <v>997</v>
      </c>
      <c r="N34">
        <f>G34*82/F34</f>
        <v>51.93333333333333</v>
      </c>
      <c r="O34">
        <f>H34*82/F34</f>
        <v>38.266666666666666</v>
      </c>
      <c r="P34">
        <f>I34*82/F34</f>
        <v>107.96666666666667</v>
      </c>
      <c r="Q34">
        <f>J34*82/F34</f>
        <v>28.7</v>
      </c>
      <c r="R34">
        <f>K34*82/F34</f>
        <v>42.366666666666667</v>
      </c>
      <c r="S34">
        <f>L34*82/F34</f>
        <v>826.83333333333337</v>
      </c>
      <c r="U34" s="10">
        <f>SUM(V34:X34)</f>
        <v>11.612358684884351</v>
      </c>
      <c r="V34">
        <f>N34/MAX(N:N)*OFF_R</f>
        <v>6.308658008658008</v>
      </c>
      <c r="W34">
        <f>O34/MAX(O:O)*PUN_R</f>
        <v>0.44166666666666665</v>
      </c>
      <c r="X34">
        <f>SUM(Z34:AC34)</f>
        <v>4.8620340095596761</v>
      </c>
      <c r="Y34">
        <f>X34/DEF_R*10</f>
        <v>8.1033900159327938</v>
      </c>
      <c r="Z34">
        <f>(0.7*(HIT_F*DEF_R))+(P34/(MAX(P:P))*(0.3*(HIT_F*DEF_R)))</f>
        <v>1.2743446601941746</v>
      </c>
      <c r="AA34">
        <f>(0.7*(BkS_F*DEF_R))+(Q34/(MAX(Q:Q))*(0.3*(BkS_F*DEF_R)))</f>
        <v>0.73237499999999989</v>
      </c>
      <c r="AB34">
        <f>(0.7*(TkA_F*DEF_R))+(R34/(MAX(R:R))*(0.3*(TkA_F*DEF_R)))</f>
        <v>1.6806239999999999</v>
      </c>
      <c r="AC34">
        <f>(0.7*(SH_F*DEF_R))+(S34/(MAX(S:S))*(0.3*(SH_F*DEF_R)))</f>
        <v>1.1746903493655021</v>
      </c>
    </row>
    <row r="35" spans="1:29" x14ac:dyDescent="0.25">
      <c r="A35" s="9">
        <v>33</v>
      </c>
      <c r="B35" s="47" t="s">
        <v>277</v>
      </c>
      <c r="C35" s="48" t="s">
        <v>33</v>
      </c>
      <c r="D35" s="48" t="s">
        <v>324</v>
      </c>
      <c r="E35" s="48" t="s">
        <v>3</v>
      </c>
      <c r="F35" s="49">
        <v>52</v>
      </c>
      <c r="G35" s="49">
        <v>34</v>
      </c>
      <c r="H35" s="49">
        <v>13</v>
      </c>
      <c r="I35" s="49">
        <v>36</v>
      </c>
      <c r="J35" s="49">
        <v>22</v>
      </c>
      <c r="K35" s="49">
        <v>24</v>
      </c>
      <c r="L35" s="49">
        <v>64</v>
      </c>
      <c r="M35" s="49">
        <v>763</v>
      </c>
      <c r="N35">
        <f>G35*82/F35</f>
        <v>53.615384615384613</v>
      </c>
      <c r="O35">
        <f>H35*82/F35</f>
        <v>20.5</v>
      </c>
      <c r="P35">
        <f>I35*82/F35</f>
        <v>56.769230769230766</v>
      </c>
      <c r="Q35">
        <f>J35*82/F35</f>
        <v>34.692307692307693</v>
      </c>
      <c r="R35">
        <f>K35*82/F35</f>
        <v>37.846153846153847</v>
      </c>
      <c r="S35">
        <f>L35*82/F35</f>
        <v>100.92307692307692</v>
      </c>
      <c r="U35" s="10">
        <f>SUM(V35:X35)</f>
        <v>11.459459667414109</v>
      </c>
      <c r="V35">
        <f>N35/MAX(N:N)*OFF_R</f>
        <v>6.5129870129870122</v>
      </c>
      <c r="W35">
        <f>O35/MAX(O:O)*PUN_R</f>
        <v>0.23660714285714285</v>
      </c>
      <c r="X35">
        <f>SUM(Z35:AC35)</f>
        <v>4.7098655115699524</v>
      </c>
      <c r="Y35">
        <f>X35/DEF_R*10</f>
        <v>7.8497758526165873</v>
      </c>
      <c r="Z35">
        <f>(0.7*(HIT_F*DEF_R))+(P35/(MAX(P:P))*(0.3*(HIT_F*DEF_R)))</f>
        <v>1.1679611650485435</v>
      </c>
      <c r="AA35">
        <f>(0.7*(BkS_F*DEF_R))+(Q35/(MAX(Q:Q))*(0.3*(BkS_F*DEF_R)))</f>
        <v>0.75374999999999992</v>
      </c>
      <c r="AB35">
        <f>(0.7*(TkA_F*DEF_R))+(R35/(MAX(R:R))*(0.3*(TkA_F*DEF_R)))</f>
        <v>1.6491876923076922</v>
      </c>
      <c r="AC35">
        <f>(0.7*(SH_F*DEF_R))+(S35/(MAX(S:S))*(0.3*(SH_F*DEF_R)))</f>
        <v>1.1389666542137167</v>
      </c>
    </row>
    <row r="36" spans="1:29" x14ac:dyDescent="0.25">
      <c r="A36" s="9">
        <v>34</v>
      </c>
      <c r="B36" s="50" t="s">
        <v>70</v>
      </c>
      <c r="C36" s="51" t="s">
        <v>33</v>
      </c>
      <c r="D36" s="51" t="s">
        <v>324</v>
      </c>
      <c r="E36" s="51" t="s">
        <v>3</v>
      </c>
      <c r="F36" s="52">
        <v>57</v>
      </c>
      <c r="G36" s="52">
        <v>35</v>
      </c>
      <c r="H36" s="52">
        <v>28</v>
      </c>
      <c r="I36" s="52">
        <v>56</v>
      </c>
      <c r="J36" s="52">
        <v>32</v>
      </c>
      <c r="K36" s="52">
        <v>19</v>
      </c>
      <c r="L36" s="52">
        <v>525</v>
      </c>
      <c r="M36" s="52">
        <v>995</v>
      </c>
      <c r="N36">
        <f>G36*82/F36</f>
        <v>50.350877192982459</v>
      </c>
      <c r="O36">
        <f>H36*82/F36</f>
        <v>40.280701754385966</v>
      </c>
      <c r="P36">
        <f>I36*82/F36</f>
        <v>80.561403508771932</v>
      </c>
      <c r="Q36">
        <f>J36*82/F36</f>
        <v>46.035087719298247</v>
      </c>
      <c r="R36">
        <f>K36*82/F36</f>
        <v>27.333333333333332</v>
      </c>
      <c r="S36">
        <f>L36*82/F36</f>
        <v>755.26315789473688</v>
      </c>
      <c r="U36" s="10">
        <f>SUM(V36:X36)</f>
        <v>11.340197537670488</v>
      </c>
      <c r="V36">
        <f>N36/MAX(N:N)*OFF_R</f>
        <v>6.1164274322169065</v>
      </c>
      <c r="W36">
        <f>O36/MAX(O:O)*PUN_R</f>
        <v>0.46491228070175439</v>
      </c>
      <c r="X36">
        <f>SUM(Z36:AC36)</f>
        <v>4.7588578247518258</v>
      </c>
      <c r="Y36">
        <f>X36/DEF_R*10</f>
        <v>7.9314297079197091</v>
      </c>
      <c r="Z36">
        <f>(0.7*(HIT_F*DEF_R))+(P36/(MAX(P:P))*(0.3*(HIT_F*DEF_R)))</f>
        <v>1.2173990802248338</v>
      </c>
      <c r="AA36">
        <f>(0.7*(BkS_F*DEF_R))+(Q36/(MAX(Q:Q))*(0.3*(BkS_F*DEF_R)))</f>
        <v>0.79421052631578937</v>
      </c>
      <c r="AB36">
        <f>(0.7*(TkA_F*DEF_R))+(R36/(MAX(R:R))*(0.3*(TkA_F*DEF_R)))</f>
        <v>1.5760799999999999</v>
      </c>
      <c r="AC36">
        <f>(0.7*(SH_F*DEF_R))+(S36/(MAX(S:S))*(0.3*(SH_F*DEF_R)))</f>
        <v>1.1711682182112024</v>
      </c>
    </row>
    <row r="37" spans="1:29" x14ac:dyDescent="0.25">
      <c r="A37" s="9">
        <v>35</v>
      </c>
      <c r="B37" s="50" t="s">
        <v>338</v>
      </c>
      <c r="C37" s="51" t="s">
        <v>36</v>
      </c>
      <c r="D37" s="51" t="s">
        <v>324</v>
      </c>
      <c r="E37" s="51" t="s">
        <v>3</v>
      </c>
      <c r="F37" s="52">
        <v>59</v>
      </c>
      <c r="G37" s="52">
        <v>39</v>
      </c>
      <c r="H37" s="52">
        <v>4</v>
      </c>
      <c r="I37" s="52">
        <v>30</v>
      </c>
      <c r="J37" s="52">
        <v>18</v>
      </c>
      <c r="K37" s="52">
        <v>24</v>
      </c>
      <c r="L37" s="52">
        <v>89</v>
      </c>
      <c r="M37" s="52">
        <v>871</v>
      </c>
      <c r="N37">
        <f>G37*82/F37</f>
        <v>54.203389830508478</v>
      </c>
      <c r="O37">
        <f>H37*82/F37</f>
        <v>5.5593220338983054</v>
      </c>
      <c r="P37">
        <f>I37*82/F37</f>
        <v>41.694915254237287</v>
      </c>
      <c r="Q37">
        <f>J37*82/F37</f>
        <v>25.016949152542374</v>
      </c>
      <c r="R37">
        <f>K37*82/F37</f>
        <v>33.355932203389834</v>
      </c>
      <c r="S37">
        <f>L37*82/F37</f>
        <v>123.69491525423729</v>
      </c>
      <c r="U37" s="10">
        <f>SUM(V37:X37)</f>
        <v>11.262505007364407</v>
      </c>
      <c r="V37">
        <f>N37/MAX(N:N)*OFF_R</f>
        <v>6.5844155844155852</v>
      </c>
      <c r="W37">
        <f>O37/MAX(O:O)*PUN_R</f>
        <v>6.4164648910411626E-2</v>
      </c>
      <c r="X37">
        <f>SUM(Z37:AC37)</f>
        <v>4.6139247740384111</v>
      </c>
      <c r="Y37">
        <f>X37/DEF_R*10</f>
        <v>7.6898746233973512</v>
      </c>
      <c r="Z37">
        <f>(0.7*(HIT_F*DEF_R))+(P37/(MAX(P:P))*(0.3*(HIT_F*DEF_R)))</f>
        <v>1.1366381438209641</v>
      </c>
      <c r="AA37">
        <f>(0.7*(BkS_F*DEF_R))+(Q37/(MAX(Q:Q))*(0.3*(BkS_F*DEF_R)))</f>
        <v>0.71923728813559307</v>
      </c>
      <c r="AB37">
        <f>(0.7*(TkA_F*DEF_R))+(R37/(MAX(R:R))*(0.3*(TkA_F*DEF_R)))</f>
        <v>1.617962033898305</v>
      </c>
      <c r="AC37">
        <f>(0.7*(SH_F*DEF_R))+(S37/(MAX(S:S))*(0.3*(SH_F*DEF_R)))</f>
        <v>1.140087308183549</v>
      </c>
    </row>
    <row r="38" spans="1:29" x14ac:dyDescent="0.25">
      <c r="A38" s="9">
        <v>36</v>
      </c>
      <c r="B38" s="47" t="s">
        <v>140</v>
      </c>
      <c r="C38" s="48" t="s">
        <v>42</v>
      </c>
      <c r="D38" s="48" t="s">
        <v>324</v>
      </c>
      <c r="E38" s="48" t="s">
        <v>3</v>
      </c>
      <c r="F38" s="49">
        <v>58</v>
      </c>
      <c r="G38" s="49">
        <v>34</v>
      </c>
      <c r="H38" s="49">
        <v>28</v>
      </c>
      <c r="I38" s="49">
        <v>67</v>
      </c>
      <c r="J38" s="49">
        <v>29</v>
      </c>
      <c r="K38" s="49">
        <v>26</v>
      </c>
      <c r="L38" s="49">
        <v>216</v>
      </c>
      <c r="M38" s="49">
        <v>906</v>
      </c>
      <c r="N38">
        <f>G38*82/F38</f>
        <v>48.068965517241381</v>
      </c>
      <c r="O38">
        <f>H38*82/F38</f>
        <v>39.586206896551722</v>
      </c>
      <c r="P38">
        <f>I38*82/F38</f>
        <v>94.724137931034477</v>
      </c>
      <c r="Q38">
        <f>J38*82/F38</f>
        <v>41</v>
      </c>
      <c r="R38">
        <f>K38*82/F38</f>
        <v>36.758620689655174</v>
      </c>
      <c r="S38">
        <f>L38*82/F38</f>
        <v>305.37931034482756</v>
      </c>
      <c r="U38" s="10">
        <f>SUM(V38:X38)</f>
        <v>11.109857446677719</v>
      </c>
      <c r="V38">
        <f>N38/MAX(N:N)*OFF_R</f>
        <v>5.8392297357814602</v>
      </c>
      <c r="W38">
        <f>O38/MAX(O:O)*PUN_R</f>
        <v>0.4568965517241379</v>
      </c>
      <c r="X38">
        <f>SUM(Z38:AC38)</f>
        <v>4.8137311591721206</v>
      </c>
      <c r="Y38">
        <f>X38/DEF_R*10</f>
        <v>8.0228852652868667</v>
      </c>
      <c r="Z38">
        <f>(0.7*(HIT_F*DEF_R))+(P38/(MAX(P:P))*(0.3*(HIT_F*DEF_R)))</f>
        <v>1.2468279209909605</v>
      </c>
      <c r="AA38">
        <f>(0.7*(BkS_F*DEF_R))+(Q38/(MAX(Q:Q))*(0.3*(BkS_F*DEF_R)))</f>
        <v>0.77624999999999988</v>
      </c>
      <c r="AB38">
        <f>(0.7*(TkA_F*DEF_R))+(R38/(MAX(R:R))*(0.3*(TkA_F*DEF_R)))</f>
        <v>1.6416248275862069</v>
      </c>
      <c r="AC38">
        <f>(0.7*(SH_F*DEF_R))+(S38/(MAX(S:S))*(0.3*(SH_F*DEF_R)))</f>
        <v>1.1490284105949531</v>
      </c>
    </row>
    <row r="39" spans="1:29" x14ac:dyDescent="0.25">
      <c r="A39" s="9">
        <v>37</v>
      </c>
      <c r="B39" s="50" t="s">
        <v>116</v>
      </c>
      <c r="C39" s="51" t="s">
        <v>42</v>
      </c>
      <c r="D39" s="51" t="s">
        <v>324</v>
      </c>
      <c r="E39" s="51" t="s">
        <v>3</v>
      </c>
      <c r="F39" s="52">
        <v>56</v>
      </c>
      <c r="G39" s="52">
        <v>33</v>
      </c>
      <c r="H39" s="52">
        <v>18</v>
      </c>
      <c r="I39" s="52">
        <v>41</v>
      </c>
      <c r="J39" s="52">
        <v>26</v>
      </c>
      <c r="K39" s="52">
        <v>43</v>
      </c>
      <c r="L39" s="52">
        <v>23</v>
      </c>
      <c r="M39" s="52">
        <v>881</v>
      </c>
      <c r="N39">
        <f>G39*82/F39</f>
        <v>48.321428571428569</v>
      </c>
      <c r="O39">
        <f>H39*82/F39</f>
        <v>26.357142857142858</v>
      </c>
      <c r="P39">
        <f>I39*82/F39</f>
        <v>60.035714285714285</v>
      </c>
      <c r="Q39">
        <f>J39*82/F39</f>
        <v>38.071428571428569</v>
      </c>
      <c r="R39">
        <f>K39*82/F39</f>
        <v>62.964285714285715</v>
      </c>
      <c r="S39">
        <f>L39*82/F39</f>
        <v>33.678571428571431</v>
      </c>
      <c r="U39" s="10">
        <f>SUM(V39:X39)</f>
        <v>11.074179583584211</v>
      </c>
      <c r="V39">
        <f>N39/MAX(N:N)*OFF_R</f>
        <v>5.8698979591836737</v>
      </c>
      <c r="W39">
        <f>O39/MAX(O:O)*PUN_R</f>
        <v>0.30420918367346939</v>
      </c>
      <c r="X39">
        <f>SUM(Z39:AC39)</f>
        <v>4.9000724407270688</v>
      </c>
      <c r="Y39">
        <f>X39/DEF_R*10</f>
        <v>8.1667874012117814</v>
      </c>
      <c r="Z39">
        <f>(0.7*(HIT_F*DEF_R))+(P39/(MAX(P:P))*(0.3*(HIT_F*DEF_R)))</f>
        <v>1.1747486130374478</v>
      </c>
      <c r="AA39">
        <f>(0.7*(BkS_F*DEF_R))+(Q39/(MAX(Q:Q))*(0.3*(BkS_F*DEF_R)))</f>
        <v>0.76580357142857136</v>
      </c>
      <c r="AB39">
        <f>(0.7*(TkA_F*DEF_R))+(R39/(MAX(R:R))*(0.3*(TkA_F*DEF_R)))</f>
        <v>1.823862857142857</v>
      </c>
      <c r="AC39">
        <f>(0.7*(SH_F*DEF_R))+(S39/(MAX(S:S))*(0.3*(SH_F*DEF_R)))</f>
        <v>1.1356573991181933</v>
      </c>
    </row>
    <row r="40" spans="1:29" x14ac:dyDescent="0.25">
      <c r="A40" s="9">
        <v>38</v>
      </c>
      <c r="B40" s="50" t="s">
        <v>350</v>
      </c>
      <c r="C40" s="51" t="s">
        <v>36</v>
      </c>
      <c r="D40" s="51" t="s">
        <v>324</v>
      </c>
      <c r="E40" s="51" t="s">
        <v>3</v>
      </c>
      <c r="F40" s="52">
        <v>59</v>
      </c>
      <c r="G40" s="52">
        <v>34</v>
      </c>
      <c r="H40" s="52">
        <v>31</v>
      </c>
      <c r="I40" s="52">
        <v>75</v>
      </c>
      <c r="J40" s="52">
        <v>30</v>
      </c>
      <c r="K40" s="52">
        <v>21</v>
      </c>
      <c r="L40" s="52">
        <v>35</v>
      </c>
      <c r="M40" s="52">
        <v>851</v>
      </c>
      <c r="N40">
        <f>G40*82/F40</f>
        <v>47.254237288135592</v>
      </c>
      <c r="O40">
        <f>H40*82/F40</f>
        <v>43.084745762711862</v>
      </c>
      <c r="P40">
        <f>I40*82/F40</f>
        <v>104.23728813559322</v>
      </c>
      <c r="Q40">
        <f>J40*82/F40</f>
        <v>41.694915254237287</v>
      </c>
      <c r="R40">
        <f>K40*82/F40</f>
        <v>29.1864406779661</v>
      </c>
      <c r="S40">
        <f>L40*82/F40</f>
        <v>48.644067796610166</v>
      </c>
      <c r="U40" s="10">
        <f>SUM(V40:X40)</f>
        <v>11.008220607328902</v>
      </c>
      <c r="V40">
        <f>N40/MAX(N:N)*OFF_R</f>
        <v>5.7402597402597406</v>
      </c>
      <c r="W40">
        <f>O40/MAX(O:O)*PUN_R</f>
        <v>0.49727602905569002</v>
      </c>
      <c r="X40">
        <f>SUM(Z40:AC40)</f>
        <v>4.7706848380134703</v>
      </c>
      <c r="Y40">
        <f>X40/DEF_R*10</f>
        <v>7.9511413966891178</v>
      </c>
      <c r="Z40">
        <f>(0.7*(HIT_F*DEF_R))+(P40/(MAX(P:P))*(0.3*(HIT_F*DEF_R)))</f>
        <v>1.2665953595524104</v>
      </c>
      <c r="AA40">
        <f>(0.7*(BkS_F*DEF_R))+(Q40/(MAX(Q:Q))*(0.3*(BkS_F*DEF_R)))</f>
        <v>0.77872881355932189</v>
      </c>
      <c r="AB40">
        <f>(0.7*(TkA_F*DEF_R))+(R40/(MAX(R:R))*(0.3*(TkA_F*DEF_R)))</f>
        <v>1.5889667796610167</v>
      </c>
      <c r="AC40">
        <f>(0.7*(SH_F*DEF_R))+(S40/(MAX(S:S))*(0.3*(SH_F*DEF_R)))</f>
        <v>1.1363938852407214</v>
      </c>
    </row>
    <row r="41" spans="1:29" x14ac:dyDescent="0.25">
      <c r="A41" s="9">
        <v>39</v>
      </c>
      <c r="B41" s="47" t="s">
        <v>157</v>
      </c>
      <c r="C41" s="48" t="s">
        <v>38</v>
      </c>
      <c r="D41" s="48" t="s">
        <v>324</v>
      </c>
      <c r="E41" s="48" t="s">
        <v>3</v>
      </c>
      <c r="F41" s="49">
        <v>42</v>
      </c>
      <c r="G41" s="49">
        <v>23</v>
      </c>
      <c r="H41" s="49">
        <v>10</v>
      </c>
      <c r="I41" s="49">
        <v>58</v>
      </c>
      <c r="J41" s="49">
        <v>36</v>
      </c>
      <c r="K41" s="49">
        <v>18</v>
      </c>
      <c r="L41" s="49">
        <v>2818</v>
      </c>
      <c r="M41" s="49">
        <v>715</v>
      </c>
      <c r="N41">
        <f>G41*82/F41</f>
        <v>44.904761904761905</v>
      </c>
      <c r="O41">
        <f>H41*82/F41</f>
        <v>19.523809523809526</v>
      </c>
      <c r="P41">
        <f>I41*82/F41</f>
        <v>113.23809523809524</v>
      </c>
      <c r="Q41">
        <f>J41*82/F41</f>
        <v>70.285714285714292</v>
      </c>
      <c r="R41">
        <f>K41*82/F41</f>
        <v>35.142857142857146</v>
      </c>
      <c r="S41">
        <f>L41*82/F41</f>
        <v>5501.8095238095239</v>
      </c>
      <c r="U41" s="10">
        <f>SUM(V41:X41)</f>
        <v>10.881352422478752</v>
      </c>
      <c r="V41">
        <f>N41/MAX(N:N)*OFF_R</f>
        <v>5.4548546691403841</v>
      </c>
      <c r="W41">
        <f>O41/MAX(O:O)*PUN_R</f>
        <v>0.22534013605442177</v>
      </c>
      <c r="X41">
        <f>SUM(Z41:AC41)</f>
        <v>5.2011576172839469</v>
      </c>
      <c r="Y41">
        <f>X41/DEF_R*10</f>
        <v>8.6685960288065775</v>
      </c>
      <c r="Z41">
        <f>(0.7*(HIT_F*DEF_R))+(P41/(MAX(P:P))*(0.3*(HIT_F*DEF_R)))</f>
        <v>1.2852981969486823</v>
      </c>
      <c r="AA41">
        <f>(0.7*(BkS_F*DEF_R))+(Q41/(MAX(Q:Q))*(0.3*(BkS_F*DEF_R)))</f>
        <v>0.88071428571428556</v>
      </c>
      <c r="AB41">
        <f>(0.7*(TkA_F*DEF_R))+(R41/(MAX(R:R))*(0.3*(TkA_F*DEF_R)))</f>
        <v>1.6303885714285713</v>
      </c>
      <c r="AC41">
        <f>(0.7*(SH_F*DEF_R))+(S41/(MAX(S:S))*(0.3*(SH_F*DEF_R)))</f>
        <v>1.4047565631924084</v>
      </c>
    </row>
    <row r="42" spans="1:29" x14ac:dyDescent="0.25">
      <c r="A42" s="9">
        <v>40</v>
      </c>
      <c r="B42" s="50" t="s">
        <v>162</v>
      </c>
      <c r="C42" s="51" t="s">
        <v>38</v>
      </c>
      <c r="D42" s="51" t="s">
        <v>324</v>
      </c>
      <c r="E42" s="51" t="s">
        <v>3</v>
      </c>
      <c r="F42" s="52">
        <v>59</v>
      </c>
      <c r="G42" s="52">
        <v>32</v>
      </c>
      <c r="H42" s="52">
        <v>10</v>
      </c>
      <c r="I42" s="52">
        <v>68</v>
      </c>
      <c r="J42" s="52">
        <v>29</v>
      </c>
      <c r="K42" s="52">
        <v>38</v>
      </c>
      <c r="L42" s="52">
        <v>4852</v>
      </c>
      <c r="M42" s="52">
        <v>1053</v>
      </c>
      <c r="N42">
        <f>G42*82/F42</f>
        <v>44.474576271186443</v>
      </c>
      <c r="O42">
        <f>H42*82/F42</f>
        <v>13.898305084745763</v>
      </c>
      <c r="P42">
        <f>I42*82/F42</f>
        <v>94.508474576271183</v>
      </c>
      <c r="Q42">
        <f>J42*82/F42</f>
        <v>40.305084745762713</v>
      </c>
      <c r="R42">
        <f>K42*82/F42</f>
        <v>52.813559322033896</v>
      </c>
      <c r="S42">
        <f>L42*82/F42</f>
        <v>6743.4576271186443</v>
      </c>
      <c r="U42" s="10">
        <f>SUM(V42:X42)</f>
        <v>10.802294115399109</v>
      </c>
      <c r="V42">
        <f>N42/MAX(N:N)*OFF_R</f>
        <v>5.4025974025974026</v>
      </c>
      <c r="W42">
        <f>O42/MAX(O:O)*PUN_R</f>
        <v>0.16041162227602904</v>
      </c>
      <c r="X42">
        <f>SUM(Z42:AC42)</f>
        <v>5.2392850905256774</v>
      </c>
      <c r="Y42">
        <f>X42/DEF_R*10</f>
        <v>8.7321418175427965</v>
      </c>
      <c r="Z42">
        <f>(0.7*(HIT_F*DEF_R))+(P42/(MAX(P:P))*(0.3*(HIT_F*DEF_R)))</f>
        <v>1.2463797926608522</v>
      </c>
      <c r="AA42">
        <f>(0.7*(BkS_F*DEF_R))+(Q42/(MAX(Q:Q))*(0.3*(BkS_F*DEF_R)))</f>
        <v>0.77377118644067777</v>
      </c>
      <c r="AB42">
        <f>(0.7*(TkA_F*DEF_R))+(R42/(MAX(R:R))*(0.3*(TkA_F*DEF_R)))</f>
        <v>1.7532732203389829</v>
      </c>
      <c r="AC42">
        <f>(0.7*(SH_F*DEF_R))+(S42/(MAX(S:S))*(0.3*(SH_F*DEF_R)))</f>
        <v>1.4658608910851652</v>
      </c>
    </row>
    <row r="43" spans="1:29" x14ac:dyDescent="0.25">
      <c r="A43" s="9">
        <v>41</v>
      </c>
      <c r="B43" s="47" t="s">
        <v>87</v>
      </c>
      <c r="C43" s="48" t="s">
        <v>36</v>
      </c>
      <c r="D43" s="48" t="s">
        <v>324</v>
      </c>
      <c r="E43" s="48" t="s">
        <v>3</v>
      </c>
      <c r="F43" s="49">
        <v>59</v>
      </c>
      <c r="G43" s="49">
        <v>26</v>
      </c>
      <c r="H43" s="49">
        <v>46</v>
      </c>
      <c r="I43" s="49">
        <v>148</v>
      </c>
      <c r="J43" s="49">
        <v>47</v>
      </c>
      <c r="K43" s="49">
        <v>28</v>
      </c>
      <c r="L43" s="49">
        <v>4152</v>
      </c>
      <c r="M43" s="49">
        <v>1101</v>
      </c>
      <c r="N43">
        <f>G43*82/F43</f>
        <v>36.135593220338983</v>
      </c>
      <c r="O43">
        <f>H43*82/F43</f>
        <v>63.932203389830505</v>
      </c>
      <c r="P43">
        <f>I43*82/F43</f>
        <v>205.69491525423729</v>
      </c>
      <c r="Q43">
        <f>J43*82/F43</f>
        <v>65.322033898305079</v>
      </c>
      <c r="R43">
        <f>K43*82/F43</f>
        <v>38.915254237288138</v>
      </c>
      <c r="S43">
        <f>L43*82/F43</f>
        <v>5770.5762711864409</v>
      </c>
      <c r="U43" s="10">
        <f>SUM(V43:X43)</f>
        <v>10.542532728658575</v>
      </c>
      <c r="V43">
        <f>N43/MAX(N:N)*OFF_R</f>
        <v>4.3896103896103895</v>
      </c>
      <c r="W43">
        <f>O43/MAX(O:O)*PUN_R</f>
        <v>0.73789346246973353</v>
      </c>
      <c r="X43">
        <f>SUM(Z43:AC43)</f>
        <v>5.415028876578452</v>
      </c>
      <c r="Y43">
        <f>X43/DEF_R*10</f>
        <v>9.0250481276307539</v>
      </c>
      <c r="Z43">
        <f>(0.7*(HIT_F*DEF_R))+(P43/(MAX(P:P))*(0.3*(HIT_F*DEF_R)))</f>
        <v>1.4774148428500902</v>
      </c>
      <c r="AA43">
        <f>(0.7*(BkS_F*DEF_R))+(Q43/(MAX(Q:Q))*(0.3*(BkS_F*DEF_R)))</f>
        <v>0.86300847457627106</v>
      </c>
      <c r="AB43">
        <f>(0.7*(TkA_F*DEF_R))+(R43/(MAX(R:R))*(0.3*(TkA_F*DEF_R)))</f>
        <v>1.6566223728813558</v>
      </c>
      <c r="AC43">
        <f>(0.7*(SH_F*DEF_R))+(S43/(MAX(S:S))*(0.3*(SH_F*DEF_R)))</f>
        <v>1.4179831862707351</v>
      </c>
    </row>
    <row r="44" spans="1:29" x14ac:dyDescent="0.25">
      <c r="A44" s="9">
        <v>42</v>
      </c>
      <c r="B44" s="50" t="s">
        <v>172</v>
      </c>
      <c r="C44" s="51" t="s">
        <v>42</v>
      </c>
      <c r="D44" s="51" t="s">
        <v>324</v>
      </c>
      <c r="E44" s="51" t="s">
        <v>3</v>
      </c>
      <c r="F44" s="52">
        <v>58</v>
      </c>
      <c r="G44" s="52">
        <v>33</v>
      </c>
      <c r="H44" s="52">
        <v>10</v>
      </c>
      <c r="I44" s="52">
        <v>42</v>
      </c>
      <c r="J44" s="52">
        <v>10</v>
      </c>
      <c r="K44" s="52">
        <v>17</v>
      </c>
      <c r="L44" s="52">
        <v>1922</v>
      </c>
      <c r="M44" s="52">
        <v>944</v>
      </c>
      <c r="N44">
        <f>G44*82/F44</f>
        <v>46.655172413793103</v>
      </c>
      <c r="O44">
        <f>H44*82/F44</f>
        <v>14.137931034482758</v>
      </c>
      <c r="P44">
        <f>I44*82/F44</f>
        <v>59.379310344827587</v>
      </c>
      <c r="Q44">
        <f>J44*82/F44</f>
        <v>14.137931034482758</v>
      </c>
      <c r="R44">
        <f>K44*82/F44</f>
        <v>24.03448275862069</v>
      </c>
      <c r="S44">
        <f>L44*82/F44</f>
        <v>2717.3103448275861</v>
      </c>
      <c r="U44" s="10">
        <f>SUM(V44:X44)</f>
        <v>10.505345060253077</v>
      </c>
      <c r="V44">
        <f>N44/MAX(N:N)*OFF_R</f>
        <v>5.6674876847290641</v>
      </c>
      <c r="W44">
        <f>O44/MAX(O:O)*PUN_R</f>
        <v>0.16317733990147781</v>
      </c>
      <c r="X44">
        <f>SUM(Z44:AC44)</f>
        <v>4.6746800356225346</v>
      </c>
      <c r="Y44">
        <f>X44/DEF_R*10</f>
        <v>7.791133392704225</v>
      </c>
      <c r="Z44">
        <f>(0.7*(HIT_F*DEF_R))+(P44/(MAX(P:P))*(0.3*(HIT_F*DEF_R)))</f>
        <v>1.1733846668898558</v>
      </c>
      <c r="AA44">
        <f>(0.7*(BkS_F*DEF_R))+(Q44/(MAX(Q:Q))*(0.3*(BkS_F*DEF_R)))</f>
        <v>0.68043103448275855</v>
      </c>
      <c r="AB44">
        <f>(0.7*(TkA_F*DEF_R))+(R44/(MAX(R:R))*(0.3*(TkA_F*DEF_R)))</f>
        <v>1.5531393103448274</v>
      </c>
      <c r="AC44">
        <f>(0.7*(SH_F*DEF_R))+(S44/(MAX(S:S))*(0.3*(SH_F*DEF_R)))</f>
        <v>1.2677250239050926</v>
      </c>
    </row>
    <row r="45" spans="1:29" x14ac:dyDescent="0.25">
      <c r="A45" s="9">
        <v>43</v>
      </c>
      <c r="B45" s="47" t="s">
        <v>86</v>
      </c>
      <c r="C45" s="48" t="s">
        <v>31</v>
      </c>
      <c r="D45" s="48" t="s">
        <v>324</v>
      </c>
      <c r="E45" s="48" t="s">
        <v>3</v>
      </c>
      <c r="F45" s="49">
        <v>39</v>
      </c>
      <c r="G45" s="49">
        <v>20</v>
      </c>
      <c r="H45" s="49">
        <v>10</v>
      </c>
      <c r="I45" s="49">
        <v>62</v>
      </c>
      <c r="J45" s="49">
        <v>36</v>
      </c>
      <c r="K45" s="49">
        <v>17</v>
      </c>
      <c r="L45" s="49">
        <v>20</v>
      </c>
      <c r="M45" s="49">
        <v>645</v>
      </c>
      <c r="N45">
        <f>G45*82/F45</f>
        <v>42.051282051282051</v>
      </c>
      <c r="O45">
        <f>H45*82/F45</f>
        <v>21.025641025641026</v>
      </c>
      <c r="P45">
        <f>I45*82/F45</f>
        <v>130.35897435897436</v>
      </c>
      <c r="Q45">
        <f>J45*82/F45</f>
        <v>75.692307692307693</v>
      </c>
      <c r="R45">
        <f>K45*82/F45</f>
        <v>35.743589743589745</v>
      </c>
      <c r="S45">
        <f>L45*82/F45</f>
        <v>42.051282051282051</v>
      </c>
      <c r="U45" s="10">
        <f>SUM(V45:X45)</f>
        <v>10.342408480408736</v>
      </c>
      <c r="V45">
        <f>N45/MAX(N:N)*OFF_R</f>
        <v>5.108225108225108</v>
      </c>
      <c r="W45">
        <f>O45/MAX(O:O)*PUN_R</f>
        <v>0.24267399267399264</v>
      </c>
      <c r="X45">
        <f>SUM(Z45:AC45)</f>
        <v>4.9915093795096359</v>
      </c>
      <c r="Y45">
        <f>X45/DEF_R*10</f>
        <v>8.3191822991827262</v>
      </c>
      <c r="Z45">
        <f>(0.7*(HIT_F*DEF_R))+(P45/(MAX(P:P))*(0.3*(HIT_F*DEF_R)))</f>
        <v>1.3208737864077669</v>
      </c>
      <c r="AA45">
        <f>(0.7*(BkS_F*DEF_R))+(Q45/(MAX(Q:Q))*(0.3*(BkS_F*DEF_R)))</f>
        <v>0.89999999999999991</v>
      </c>
      <c r="AB45">
        <f>(0.7*(TkA_F*DEF_R))+(R45/(MAX(R:R))*(0.3*(TkA_F*DEF_R)))</f>
        <v>1.6345661538461538</v>
      </c>
      <c r="AC45">
        <f>(0.7*(SH_F*DEF_R))+(S45/(MAX(S:S))*(0.3*(SH_F*DEF_R)))</f>
        <v>1.1360694392557151</v>
      </c>
    </row>
    <row r="46" spans="1:29" x14ac:dyDescent="0.25">
      <c r="A46" s="9">
        <v>44</v>
      </c>
      <c r="B46" s="47" t="s">
        <v>339</v>
      </c>
      <c r="C46" s="48" t="s">
        <v>42</v>
      </c>
      <c r="D46" s="48" t="s">
        <v>324</v>
      </c>
      <c r="E46" s="48" t="s">
        <v>3</v>
      </c>
      <c r="F46" s="49">
        <v>53</v>
      </c>
      <c r="G46" s="49">
        <v>24</v>
      </c>
      <c r="H46" s="49">
        <v>56</v>
      </c>
      <c r="I46" s="49">
        <v>89</v>
      </c>
      <c r="J46" s="49">
        <v>25</v>
      </c>
      <c r="K46" s="49">
        <v>18</v>
      </c>
      <c r="L46" s="49">
        <v>36</v>
      </c>
      <c r="M46" s="49">
        <v>690</v>
      </c>
      <c r="N46">
        <f>G46*82/F46</f>
        <v>37.132075471698116</v>
      </c>
      <c r="O46">
        <f>H46*82/F46</f>
        <v>86.64150943396227</v>
      </c>
      <c r="P46">
        <f>I46*82/F46</f>
        <v>137.69811320754718</v>
      </c>
      <c r="Q46">
        <f>J46*82/F46</f>
        <v>38.679245283018865</v>
      </c>
      <c r="R46">
        <f>K46*82/F46</f>
        <v>27.849056603773583</v>
      </c>
      <c r="S46">
        <f>L46*82/F46</f>
        <v>55.698113207547166</v>
      </c>
      <c r="U46" s="10">
        <f>SUM(V46:X46)</f>
        <v>10.331162128443065</v>
      </c>
      <c r="V46">
        <f>N46/MAX(N:N)*OFF_R</f>
        <v>4.5106591521685866</v>
      </c>
      <c r="W46">
        <f>O46/MAX(O:O)*PUN_R</f>
        <v>1</v>
      </c>
      <c r="X46">
        <f>SUM(Z46:AC46)</f>
        <v>4.8205029762744775</v>
      </c>
      <c r="Y46">
        <f>X46/DEF_R*10</f>
        <v>8.0341716271241292</v>
      </c>
      <c r="Z46">
        <f>(0.7*(HIT_F*DEF_R))+(P46/(MAX(P:P))*(0.3*(HIT_F*DEF_R)))</f>
        <v>1.3361238322037001</v>
      </c>
      <c r="AA46">
        <f>(0.7*(BkS_F*DEF_R))+(Q46/(MAX(Q:Q))*(0.3*(BkS_F*DEF_R)))</f>
        <v>0.76797169811320742</v>
      </c>
      <c r="AB46">
        <f>(0.7*(TkA_F*DEF_R))+(R46/(MAX(R:R))*(0.3*(TkA_F*DEF_R)))</f>
        <v>1.5796664150943394</v>
      </c>
      <c r="AC46">
        <f>(0.7*(SH_F*DEF_R))+(S46/(MAX(S:S))*(0.3*(SH_F*DEF_R)))</f>
        <v>1.1367410308632304</v>
      </c>
    </row>
    <row r="47" spans="1:29" x14ac:dyDescent="0.25">
      <c r="A47" s="9">
        <v>45</v>
      </c>
      <c r="B47" s="50" t="s">
        <v>170</v>
      </c>
      <c r="C47" s="51" t="s">
        <v>38</v>
      </c>
      <c r="D47" s="51" t="s">
        <v>324</v>
      </c>
      <c r="E47" s="51" t="s">
        <v>3</v>
      </c>
      <c r="F47" s="52">
        <v>55</v>
      </c>
      <c r="G47" s="52">
        <v>26</v>
      </c>
      <c r="H47" s="52">
        <v>16</v>
      </c>
      <c r="I47" s="52">
        <v>42</v>
      </c>
      <c r="J47" s="52">
        <v>45</v>
      </c>
      <c r="K47" s="52">
        <v>26</v>
      </c>
      <c r="L47" s="52">
        <v>5727</v>
      </c>
      <c r="M47" s="52">
        <v>1008</v>
      </c>
      <c r="N47">
        <f>G47*82/F47</f>
        <v>38.763636363636365</v>
      </c>
      <c r="O47">
        <f>H47*82/F47</f>
        <v>23.854545454545455</v>
      </c>
      <c r="P47">
        <f>I47*82/F47</f>
        <v>62.618181818181817</v>
      </c>
      <c r="Q47">
        <f>J47*82/F47</f>
        <v>67.090909090909093</v>
      </c>
      <c r="R47">
        <f>K47*82/F47</f>
        <v>38.763636363636365</v>
      </c>
      <c r="S47">
        <f>L47*82/F47</f>
        <v>8538.4363636363632</v>
      </c>
      <c r="U47" s="10">
        <f>SUM(V47:X47)</f>
        <v>10.243376256610377</v>
      </c>
      <c r="V47">
        <f>N47/MAX(N:N)*OFF_R</f>
        <v>4.7088547815820547</v>
      </c>
      <c r="W47">
        <f>O47/MAX(O:O)*PUN_R</f>
        <v>0.27532467532467531</v>
      </c>
      <c r="X47">
        <f>SUM(Z47:AC47)</f>
        <v>5.2591967997036466</v>
      </c>
      <c r="Y47">
        <f>X47/DEF_R*10</f>
        <v>8.7653279995060771</v>
      </c>
      <c r="Z47">
        <f>(0.7*(HIT_F*DEF_R))+(P47/(MAX(P:P))*(0.3*(HIT_F*DEF_R)))</f>
        <v>1.1801147396293026</v>
      </c>
      <c r="AA47">
        <f>(0.7*(BkS_F*DEF_R))+(Q47/(MAX(Q:Q))*(0.3*(BkS_F*DEF_R)))</f>
        <v>0.86931818181818166</v>
      </c>
      <c r="AB47">
        <f>(0.7*(TkA_F*DEF_R))+(R47/(MAX(R:R))*(0.3*(TkA_F*DEF_R)))</f>
        <v>1.6555679999999999</v>
      </c>
      <c r="AC47">
        <f>(0.7*(SH_F*DEF_R))+(S47/(MAX(S:S))*(0.3*(SH_F*DEF_R)))</f>
        <v>1.5541958782561633</v>
      </c>
    </row>
    <row r="48" spans="1:29" x14ac:dyDescent="0.25">
      <c r="A48" s="9">
        <v>46</v>
      </c>
      <c r="B48" s="50" t="s">
        <v>276</v>
      </c>
      <c r="C48" s="51" t="s">
        <v>38</v>
      </c>
      <c r="D48" s="51" t="s">
        <v>324</v>
      </c>
      <c r="E48" s="51" t="s">
        <v>3</v>
      </c>
      <c r="F48" s="52">
        <v>59</v>
      </c>
      <c r="G48" s="52">
        <v>32</v>
      </c>
      <c r="H48" s="52">
        <v>9</v>
      </c>
      <c r="I48" s="52">
        <v>47</v>
      </c>
      <c r="J48" s="52">
        <v>36</v>
      </c>
      <c r="K48" s="52">
        <v>18</v>
      </c>
      <c r="L48" s="52">
        <v>32</v>
      </c>
      <c r="M48" s="52">
        <v>839</v>
      </c>
      <c r="N48">
        <f>G48*82/F48</f>
        <v>44.474576271186443</v>
      </c>
      <c r="O48">
        <f>H48*82/F48</f>
        <v>12.508474576271187</v>
      </c>
      <c r="P48">
        <f>I48*82/F48</f>
        <v>65.322033898305079</v>
      </c>
      <c r="Q48">
        <f>J48*82/F48</f>
        <v>50.033898305084747</v>
      </c>
      <c r="R48">
        <f>K48*82/F48</f>
        <v>25.016949152542374</v>
      </c>
      <c r="S48">
        <f>L48*82/F48</f>
        <v>44.474576271186443</v>
      </c>
      <c r="U48" s="10">
        <f>SUM(V48:X48)</f>
        <v>10.237335751404153</v>
      </c>
      <c r="V48">
        <f>N48/MAX(N:N)*OFF_R</f>
        <v>5.4025974025974026</v>
      </c>
      <c r="W48">
        <f>O48/MAX(O:O)*PUN_R</f>
        <v>0.14437046004842616</v>
      </c>
      <c r="X48">
        <f>SUM(Z48:AC48)</f>
        <v>4.6903678887583231</v>
      </c>
      <c r="Y48">
        <f>X48/DEF_R*10</f>
        <v>7.8172798145972058</v>
      </c>
      <c r="Z48">
        <f>(0.7*(HIT_F*DEF_R))+(P48/(MAX(P:P))*(0.3*(HIT_F*DEF_R)))</f>
        <v>1.1857330919861773</v>
      </c>
      <c r="AA48">
        <f>(0.7*(BkS_F*DEF_R))+(Q48/(MAX(Q:Q))*(0.3*(BkS_F*DEF_R)))</f>
        <v>0.80847457627118635</v>
      </c>
      <c r="AB48">
        <f>(0.7*(TkA_F*DEF_R))+(R48/(MAX(R:R))*(0.3*(TkA_F*DEF_R)))</f>
        <v>1.5599715254237287</v>
      </c>
      <c r="AC48">
        <f>(0.7*(SH_F*DEF_R))+(S48/(MAX(S:S))*(0.3*(SH_F*DEF_R)))</f>
        <v>1.1361886950772311</v>
      </c>
    </row>
    <row r="49" spans="1:29" x14ac:dyDescent="0.25">
      <c r="A49" s="9">
        <v>47</v>
      </c>
      <c r="B49" s="50" t="s">
        <v>266</v>
      </c>
      <c r="C49" s="51" t="s">
        <v>36</v>
      </c>
      <c r="D49" s="51" t="s">
        <v>324</v>
      </c>
      <c r="E49" s="51" t="s">
        <v>3</v>
      </c>
      <c r="F49" s="52">
        <v>47</v>
      </c>
      <c r="G49" s="52">
        <v>24</v>
      </c>
      <c r="H49" s="52">
        <v>10</v>
      </c>
      <c r="I49" s="52">
        <v>14</v>
      </c>
      <c r="J49" s="52">
        <v>21</v>
      </c>
      <c r="K49" s="52">
        <v>30</v>
      </c>
      <c r="L49" s="52">
        <v>1509</v>
      </c>
      <c r="M49" s="52">
        <v>747</v>
      </c>
      <c r="N49">
        <f>G49*82/F49</f>
        <v>41.872340425531917</v>
      </c>
      <c r="O49">
        <f>H49*82/F49</f>
        <v>17.446808510638299</v>
      </c>
      <c r="P49">
        <f>I49*82/F49</f>
        <v>24.425531914893618</v>
      </c>
      <c r="Q49">
        <f>J49*82/F49</f>
        <v>36.638297872340424</v>
      </c>
      <c r="R49">
        <f>K49*82/F49</f>
        <v>52.340425531914896</v>
      </c>
      <c r="S49">
        <f>L49*82/F49</f>
        <v>2632.7234042553191</v>
      </c>
      <c r="U49" s="10">
        <f>SUM(V49:X49)</f>
        <v>10.16284651392191</v>
      </c>
      <c r="V49">
        <f>N49/MAX(N:N)*OFF_R</f>
        <v>5.0864879801050016</v>
      </c>
      <c r="W49">
        <f>O49/MAX(O:O)*PUN_R</f>
        <v>0.20136778115501519</v>
      </c>
      <c r="X49">
        <f>SUM(Z49:AC49)</f>
        <v>4.8749907526618923</v>
      </c>
      <c r="Y49">
        <f>X49/DEF_R*10</f>
        <v>8.1249845877698199</v>
      </c>
      <c r="Z49">
        <f>(0.7*(HIT_F*DEF_R))+(P49/(MAX(P:P))*(0.3*(HIT_F*DEF_R)))</f>
        <v>1.1007539764511463</v>
      </c>
      <c r="AA49">
        <f>(0.7*(BkS_F*DEF_R))+(Q49/(MAX(Q:Q))*(0.3*(BkS_F*DEF_R)))</f>
        <v>0.76069148936170206</v>
      </c>
      <c r="AB49">
        <f>(0.7*(TkA_F*DEF_R))+(R49/(MAX(R:R))*(0.3*(TkA_F*DEF_R)))</f>
        <v>1.7499829787234042</v>
      </c>
      <c r="AC49">
        <f>(0.7*(SH_F*DEF_R))+(S49/(MAX(S:S))*(0.3*(SH_F*DEF_R)))</f>
        <v>1.2635623081256395</v>
      </c>
    </row>
    <row r="50" spans="1:29" x14ac:dyDescent="0.25">
      <c r="A50" s="9">
        <v>48</v>
      </c>
      <c r="B50" s="47" t="s">
        <v>137</v>
      </c>
      <c r="C50" s="48" t="s">
        <v>33</v>
      </c>
      <c r="D50" s="48" t="s">
        <v>324</v>
      </c>
      <c r="E50" s="48" t="s">
        <v>3</v>
      </c>
      <c r="F50" s="49">
        <v>43</v>
      </c>
      <c r="G50" s="49">
        <v>21</v>
      </c>
      <c r="H50" s="49">
        <v>10</v>
      </c>
      <c r="I50" s="49">
        <v>23</v>
      </c>
      <c r="J50" s="49">
        <v>22</v>
      </c>
      <c r="K50" s="49">
        <v>18</v>
      </c>
      <c r="L50" s="49">
        <v>3023</v>
      </c>
      <c r="M50" s="49">
        <v>803</v>
      </c>
      <c r="N50">
        <f>G50*82/F50</f>
        <v>40.046511627906973</v>
      </c>
      <c r="O50">
        <f>H50*82/F50</f>
        <v>19.069767441860463</v>
      </c>
      <c r="P50">
        <f>I50*82/F50</f>
        <v>43.860465116279073</v>
      </c>
      <c r="Q50">
        <f>J50*82/F50</f>
        <v>41.953488372093027</v>
      </c>
      <c r="R50">
        <f>K50*82/F50</f>
        <v>34.325581395348834</v>
      </c>
      <c r="S50">
        <f>L50*82/F50</f>
        <v>5764.7906976744189</v>
      </c>
      <c r="U50" s="10">
        <f>SUM(V50:X50)</f>
        <v>10.047985812360281</v>
      </c>
      <c r="V50">
        <f>N50/MAX(N:N)*OFF_R</f>
        <v>4.8646934460887943</v>
      </c>
      <c r="W50">
        <f>O50/MAX(O:O)*PUN_R</f>
        <v>0.22009966777408635</v>
      </c>
      <c r="X50">
        <f>SUM(Z50:AC50)</f>
        <v>4.9631926984974015</v>
      </c>
      <c r="Y50">
        <f>X50/DEF_R*10</f>
        <v>8.2719878308290031</v>
      </c>
      <c r="Z50">
        <f>(0.7*(HIT_F*DEF_R))+(P50/(MAX(P:P))*(0.3*(HIT_F*DEF_R)))</f>
        <v>1.1411379543915103</v>
      </c>
      <c r="AA50">
        <f>(0.7*(BkS_F*DEF_R))+(Q50/(MAX(Q:Q))*(0.3*(BkS_F*DEF_R)))</f>
        <v>0.77965116279069757</v>
      </c>
      <c r="AB50">
        <f>(0.7*(TkA_F*DEF_R))+(R50/(MAX(R:R))*(0.3*(TkA_F*DEF_R)))</f>
        <v>1.6247051162790695</v>
      </c>
      <c r="AC50">
        <f>(0.7*(SH_F*DEF_R))+(S50/(MAX(S:S))*(0.3*(SH_F*DEF_R)))</f>
        <v>1.4176984650361242</v>
      </c>
    </row>
    <row r="51" spans="1:29" x14ac:dyDescent="0.25">
      <c r="A51" s="9">
        <v>49</v>
      </c>
      <c r="B51" s="50" t="s">
        <v>359</v>
      </c>
      <c r="C51" s="51" t="s">
        <v>42</v>
      </c>
      <c r="D51" s="51" t="s">
        <v>324</v>
      </c>
      <c r="E51" s="51" t="s">
        <v>3</v>
      </c>
      <c r="F51" s="52">
        <v>22</v>
      </c>
      <c r="G51" s="52">
        <v>12</v>
      </c>
      <c r="H51" s="52">
        <v>2</v>
      </c>
      <c r="I51" s="52">
        <v>3</v>
      </c>
      <c r="J51" s="52">
        <v>1</v>
      </c>
      <c r="K51" s="52">
        <v>10</v>
      </c>
      <c r="L51" s="52">
        <v>0</v>
      </c>
      <c r="M51" s="52">
        <v>314</v>
      </c>
      <c r="N51">
        <f>G51*82/F51</f>
        <v>44.727272727272727</v>
      </c>
      <c r="O51">
        <f>H51*82/F51</f>
        <v>7.4545454545454541</v>
      </c>
      <c r="P51">
        <f>I51*82/F51</f>
        <v>11.181818181818182</v>
      </c>
      <c r="Q51">
        <f>J51*82/F51</f>
        <v>3.7272727272727271</v>
      </c>
      <c r="R51">
        <f>K51*82/F51</f>
        <v>37.272727272727273</v>
      </c>
      <c r="S51">
        <f>L51*82/F51</f>
        <v>0</v>
      </c>
      <c r="U51" s="10">
        <f>SUM(V51:X51)</f>
        <v>10.015063169266744</v>
      </c>
      <c r="V51">
        <f>N51/MAX(N:N)*OFF_R</f>
        <v>5.4332939787485248</v>
      </c>
      <c r="W51">
        <f>O51/MAX(O:O)*PUN_R</f>
        <v>8.6038961038961026E-2</v>
      </c>
      <c r="X51">
        <f>SUM(Z51:AC51)</f>
        <v>4.4957302294792587</v>
      </c>
      <c r="Y51">
        <f>X51/DEF_R*10</f>
        <v>7.4928837157987651</v>
      </c>
      <c r="Z51">
        <f>(0.7*(HIT_F*DEF_R))+(P51/(MAX(P:P))*(0.3*(HIT_F*DEF_R)))</f>
        <v>1.0732347749338038</v>
      </c>
      <c r="AA51">
        <f>(0.7*(BkS_F*DEF_R))+(Q51/(MAX(Q:Q))*(0.3*(BkS_F*DEF_R)))</f>
        <v>0.64329545454545445</v>
      </c>
      <c r="AB51">
        <f>(0.7*(TkA_F*DEF_R))+(R51/(MAX(R:R))*(0.3*(TkA_F*DEF_R)))</f>
        <v>1.6452</v>
      </c>
      <c r="AC51">
        <f>(0.7*(SH_F*DEF_R))+(S51/(MAX(S:S))*(0.3*(SH_F*DEF_R)))</f>
        <v>1.1339999999999999</v>
      </c>
    </row>
    <row r="52" spans="1:29" x14ac:dyDescent="0.25">
      <c r="A52" s="9">
        <v>50</v>
      </c>
      <c r="B52" s="50" t="s">
        <v>347</v>
      </c>
      <c r="C52" s="51" t="s">
        <v>36</v>
      </c>
      <c r="D52" s="51" t="s">
        <v>324</v>
      </c>
      <c r="E52" s="51" t="s">
        <v>3</v>
      </c>
      <c r="F52" s="52">
        <v>54</v>
      </c>
      <c r="G52" s="52">
        <v>25</v>
      </c>
      <c r="H52" s="52">
        <v>18</v>
      </c>
      <c r="I52" s="52">
        <v>58</v>
      </c>
      <c r="J52" s="52">
        <v>32</v>
      </c>
      <c r="K52" s="52">
        <v>43</v>
      </c>
      <c r="L52" s="52">
        <v>116</v>
      </c>
      <c r="M52" s="52">
        <v>791</v>
      </c>
      <c r="N52">
        <f>G52*82/F52</f>
        <v>37.962962962962962</v>
      </c>
      <c r="O52">
        <f>H52*82/F52</f>
        <v>27.333333333333332</v>
      </c>
      <c r="P52">
        <f>I52*82/F52</f>
        <v>88.074074074074076</v>
      </c>
      <c r="Q52">
        <f>J52*82/F52</f>
        <v>48.592592592592595</v>
      </c>
      <c r="R52">
        <f>K52*82/F52</f>
        <v>65.296296296296291</v>
      </c>
      <c r="S52">
        <f>L52*82/F52</f>
        <v>176.14814814814815</v>
      </c>
      <c r="U52" s="10">
        <f>SUM(V52:X52)</f>
        <v>9.9461599952439954</v>
      </c>
      <c r="V52">
        <f>N52/MAX(N:N)*OFF_R</f>
        <v>4.6115921115921115</v>
      </c>
      <c r="W52">
        <f>O52/MAX(O:O)*PUN_R</f>
        <v>0.31547619047619047</v>
      </c>
      <c r="X52">
        <f>SUM(Z52:AC52)</f>
        <v>5.0190916931756933</v>
      </c>
      <c r="Y52">
        <f>X52/DEF_R*10</f>
        <v>8.3651528219594891</v>
      </c>
      <c r="Z52">
        <f>(0.7*(HIT_F*DEF_R))+(P52/(MAX(P:P))*(0.3*(HIT_F*DEF_R)))</f>
        <v>1.233009708737864</v>
      </c>
      <c r="AA52">
        <f>(0.7*(BkS_F*DEF_R))+(Q52/(MAX(Q:Q))*(0.3*(BkS_F*DEF_R)))</f>
        <v>0.80333333333333323</v>
      </c>
      <c r="AB52">
        <f>(0.7*(TkA_F*DEF_R))+(R52/(MAX(R:R))*(0.3*(TkA_F*DEF_R)))</f>
        <v>1.8400799999999999</v>
      </c>
      <c r="AC52">
        <f>(0.7*(SH_F*DEF_R))+(S52/(MAX(S:S))*(0.3*(SH_F*DEF_R)))</f>
        <v>1.1426686511044961</v>
      </c>
    </row>
    <row r="53" spans="1:29" x14ac:dyDescent="0.25">
      <c r="A53" s="9">
        <v>51</v>
      </c>
      <c r="B53" s="47" t="s">
        <v>234</v>
      </c>
      <c r="C53" s="48" t="s">
        <v>36</v>
      </c>
      <c r="D53" s="48" t="s">
        <v>324</v>
      </c>
      <c r="E53" s="48" t="s">
        <v>3</v>
      </c>
      <c r="F53" s="49">
        <v>58</v>
      </c>
      <c r="G53" s="49">
        <v>28</v>
      </c>
      <c r="H53" s="49">
        <v>16</v>
      </c>
      <c r="I53" s="49">
        <v>50</v>
      </c>
      <c r="J53" s="49">
        <v>28</v>
      </c>
      <c r="K53" s="49">
        <v>37</v>
      </c>
      <c r="L53" s="49">
        <v>14</v>
      </c>
      <c r="M53" s="49">
        <v>1036</v>
      </c>
      <c r="N53">
        <f>G53*82/F53</f>
        <v>39.586206896551722</v>
      </c>
      <c r="O53">
        <f>H53*82/F53</f>
        <v>22.620689655172413</v>
      </c>
      <c r="P53">
        <f>I53*82/F53</f>
        <v>70.689655172413794</v>
      </c>
      <c r="Q53">
        <f>J53*82/F53</f>
        <v>39.586206896551722</v>
      </c>
      <c r="R53">
        <f>K53*82/F53</f>
        <v>52.310344827586206</v>
      </c>
      <c r="S53">
        <f>L53*82/F53</f>
        <v>19.793103448275861</v>
      </c>
      <c r="U53" s="10">
        <f>SUM(V53:X53)</f>
        <v>9.9227024348165038</v>
      </c>
      <c r="V53">
        <f>N53/MAX(N:N)*OFF_R</f>
        <v>4.8087774294670842</v>
      </c>
      <c r="W53">
        <f>O53/MAX(O:O)*PUN_R</f>
        <v>0.26108374384236449</v>
      </c>
      <c r="X53">
        <f>SUM(Z53:AC53)</f>
        <v>4.852841261507054</v>
      </c>
      <c r="Y53">
        <f>X53/DEF_R*10</f>
        <v>8.0880687691784239</v>
      </c>
      <c r="Z53">
        <f>(0.7*(HIT_F*DEF_R))+(P53/(MAX(P:P))*(0.3*(HIT_F*DEF_R)))</f>
        <v>1.1968865082022093</v>
      </c>
      <c r="AA53">
        <f>(0.7*(BkS_F*DEF_R))+(Q53/(MAX(Q:Q))*(0.3*(BkS_F*DEF_R)))</f>
        <v>0.77120689655172403</v>
      </c>
      <c r="AB53">
        <f>(0.7*(TkA_F*DEF_R))+(R53/(MAX(R:R))*(0.3*(TkA_F*DEF_R)))</f>
        <v>1.749773793103448</v>
      </c>
      <c r="AC53">
        <f>(0.7*(SH_F*DEF_R))+(S53/(MAX(S:S))*(0.3*(SH_F*DEF_R)))</f>
        <v>1.1349740636496728</v>
      </c>
    </row>
    <row r="54" spans="1:29" x14ac:dyDescent="0.25">
      <c r="A54" s="9">
        <v>52</v>
      </c>
      <c r="B54" s="47" t="s">
        <v>237</v>
      </c>
      <c r="C54" s="48" t="s">
        <v>42</v>
      </c>
      <c r="D54" s="48" t="s">
        <v>324</v>
      </c>
      <c r="E54" s="48" t="s">
        <v>3</v>
      </c>
      <c r="F54" s="49">
        <v>59</v>
      </c>
      <c r="G54" s="49">
        <v>29</v>
      </c>
      <c r="H54" s="49">
        <v>22</v>
      </c>
      <c r="I54" s="49">
        <v>34</v>
      </c>
      <c r="J54" s="49">
        <v>29</v>
      </c>
      <c r="K54" s="49">
        <v>20</v>
      </c>
      <c r="L54" s="49">
        <v>56</v>
      </c>
      <c r="M54" s="49">
        <v>962</v>
      </c>
      <c r="N54">
        <f>G54*82/F54</f>
        <v>40.305084745762713</v>
      </c>
      <c r="O54">
        <f>H54*82/F54</f>
        <v>30.576271186440678</v>
      </c>
      <c r="P54">
        <f>I54*82/F54</f>
        <v>47.254237288135592</v>
      </c>
      <c r="Q54">
        <f>J54*82/F54</f>
        <v>40.305084745762713</v>
      </c>
      <c r="R54">
        <f>K54*82/F54</f>
        <v>27.796610169491526</v>
      </c>
      <c r="S54">
        <f>L54*82/F54</f>
        <v>77.830508474576277</v>
      </c>
      <c r="U54" s="10">
        <f>SUM(V54:X54)</f>
        <v>9.8881024591826723</v>
      </c>
      <c r="V54">
        <f>N54/MAX(N:N)*OFF_R</f>
        <v>4.8961038961038961</v>
      </c>
      <c r="W54">
        <f>O54/MAX(O:O)*PUN_R</f>
        <v>0.35290556900726389</v>
      </c>
      <c r="X54">
        <f>SUM(Z54:AC54)</f>
        <v>4.639092994071512</v>
      </c>
      <c r="Y54">
        <f>X54/DEF_R*10</f>
        <v>7.7318216567858533</v>
      </c>
      <c r="Z54">
        <f>(0.7*(HIT_F*DEF_R))+(P54/(MAX(P:P))*(0.3*(HIT_F*DEF_R)))</f>
        <v>1.148189896330426</v>
      </c>
      <c r="AA54">
        <f>(0.7*(BkS_F*DEF_R))+(Q54/(MAX(Q:Q))*(0.3*(BkS_F*DEF_R)))</f>
        <v>0.77377118644067777</v>
      </c>
      <c r="AB54">
        <f>(0.7*(TkA_F*DEF_R))+(R54/(MAX(R:R))*(0.3*(TkA_F*DEF_R)))</f>
        <v>1.5793016949152541</v>
      </c>
      <c r="AC54">
        <f>(0.7*(SH_F*DEF_R))+(S54/(MAX(S:S))*(0.3*(SH_F*DEF_R)))</f>
        <v>1.1378302163851544</v>
      </c>
    </row>
    <row r="55" spans="1:29" x14ac:dyDescent="0.25">
      <c r="A55" s="9">
        <v>53</v>
      </c>
      <c r="B55" s="50" t="s">
        <v>352</v>
      </c>
      <c r="C55" s="51" t="s">
        <v>42</v>
      </c>
      <c r="D55" s="51" t="s">
        <v>324</v>
      </c>
      <c r="E55" s="51" t="s">
        <v>3</v>
      </c>
      <c r="F55" s="52">
        <v>56</v>
      </c>
      <c r="G55" s="52">
        <v>28</v>
      </c>
      <c r="H55" s="52">
        <v>14</v>
      </c>
      <c r="I55" s="52">
        <v>69</v>
      </c>
      <c r="J55" s="52">
        <v>15</v>
      </c>
      <c r="K55" s="52">
        <v>11</v>
      </c>
      <c r="L55" s="52">
        <v>32</v>
      </c>
      <c r="M55" s="52">
        <v>829</v>
      </c>
      <c r="N55">
        <f>G55*82/F55</f>
        <v>41</v>
      </c>
      <c r="O55">
        <f>H55*82/F55</f>
        <v>20.5</v>
      </c>
      <c r="P55">
        <f>I55*82/F55</f>
        <v>101.03571428571429</v>
      </c>
      <c r="Q55">
        <f>J55*82/F55</f>
        <v>21.964285714285715</v>
      </c>
      <c r="R55">
        <f>K55*82/F55</f>
        <v>16.107142857142858</v>
      </c>
      <c r="S55">
        <f>L55*82/F55</f>
        <v>46.857142857142854</v>
      </c>
      <c r="U55" s="10">
        <f>SUM(V55:X55)</f>
        <v>9.8197350006277215</v>
      </c>
      <c r="V55">
        <f>N55/MAX(N:N)*OFF_R</f>
        <v>4.9805194805194803</v>
      </c>
      <c r="W55">
        <f>O55/MAX(O:O)*PUN_R</f>
        <v>0.23660714285714285</v>
      </c>
      <c r="X55">
        <f>SUM(Z55:AC55)</f>
        <v>4.6026083772510979</v>
      </c>
      <c r="Y55">
        <f>X55/DEF_R*10</f>
        <v>7.6710139620851638</v>
      </c>
      <c r="Z55">
        <f>(0.7*(HIT_F*DEF_R))+(P55/(MAX(P:P))*(0.3*(HIT_F*DEF_R)))</f>
        <v>1.2599427877947293</v>
      </c>
      <c r="AA55">
        <f>(0.7*(BkS_F*DEF_R))+(Q55/(MAX(Q:Q))*(0.3*(BkS_F*DEF_R)))</f>
        <v>0.70834821428571415</v>
      </c>
      <c r="AB55">
        <f>(0.7*(TkA_F*DEF_R))+(R55/(MAX(R:R))*(0.3*(TkA_F*DEF_R)))</f>
        <v>1.4980114285714285</v>
      </c>
      <c r="AC55">
        <f>(0.7*(SH_F*DEF_R))+(S55/(MAX(S:S))*(0.3*(SH_F*DEF_R)))</f>
        <v>1.1363059465992256</v>
      </c>
    </row>
    <row r="56" spans="1:29" x14ac:dyDescent="0.25">
      <c r="A56" s="9">
        <v>54</v>
      </c>
      <c r="B56" s="50" t="s">
        <v>217</v>
      </c>
      <c r="C56" s="51" t="s">
        <v>33</v>
      </c>
      <c r="D56" s="51" t="s">
        <v>324</v>
      </c>
      <c r="E56" s="51" t="s">
        <v>3</v>
      </c>
      <c r="F56" s="52">
        <v>32</v>
      </c>
      <c r="G56" s="52">
        <v>14</v>
      </c>
      <c r="H56" s="52">
        <v>21</v>
      </c>
      <c r="I56" s="52">
        <v>18</v>
      </c>
      <c r="J56" s="52">
        <v>10</v>
      </c>
      <c r="K56" s="52">
        <v>15</v>
      </c>
      <c r="L56" s="52">
        <v>0</v>
      </c>
      <c r="M56" s="52">
        <v>435</v>
      </c>
      <c r="N56">
        <f>G56*82/F56</f>
        <v>35.875</v>
      </c>
      <c r="O56">
        <f>H56*82/F56</f>
        <v>53.8125</v>
      </c>
      <c r="P56">
        <f>I56*82/F56</f>
        <v>46.125</v>
      </c>
      <c r="Q56">
        <f>J56*82/F56</f>
        <v>25.625</v>
      </c>
      <c r="R56">
        <f>K56*82/F56</f>
        <v>38.4375</v>
      </c>
      <c r="S56">
        <f>L56*82/F56</f>
        <v>0</v>
      </c>
      <c r="U56" s="10">
        <f>SUM(V56:X56)</f>
        <v>9.6335979920564867</v>
      </c>
      <c r="V56">
        <f>N56/MAX(N:N)*OFF_R</f>
        <v>4.3579545454545459</v>
      </c>
      <c r="W56">
        <f>O56/MAX(O:O)*PUN_R</f>
        <v>0.62109375</v>
      </c>
      <c r="X56">
        <f>SUM(Z56:AC56)</f>
        <v>4.6545496966019417</v>
      </c>
      <c r="Y56">
        <f>X56/DEF_R*10</f>
        <v>7.7575828276699035</v>
      </c>
      <c r="Z56">
        <f>(0.7*(HIT_F*DEF_R))+(P56/(MAX(P:P))*(0.3*(HIT_F*DEF_R)))</f>
        <v>1.1458434466019416</v>
      </c>
      <c r="AA56">
        <f>(0.7*(BkS_F*DEF_R))+(Q56/(MAX(Q:Q))*(0.3*(BkS_F*DEF_R)))</f>
        <v>0.72140624999999992</v>
      </c>
      <c r="AB56">
        <f>(0.7*(TkA_F*DEF_R))+(R56/(MAX(R:R))*(0.3*(TkA_F*DEF_R)))</f>
        <v>1.6532999999999998</v>
      </c>
      <c r="AC56">
        <f>(0.7*(SH_F*DEF_R))+(S56/(MAX(S:S))*(0.3*(SH_F*DEF_R)))</f>
        <v>1.1339999999999999</v>
      </c>
    </row>
    <row r="57" spans="1:29" x14ac:dyDescent="0.25">
      <c r="A57" s="9">
        <v>55</v>
      </c>
      <c r="B57" s="50" t="s">
        <v>221</v>
      </c>
      <c r="C57" s="51" t="s">
        <v>33</v>
      </c>
      <c r="D57" s="51" t="s">
        <v>324</v>
      </c>
      <c r="E57" s="51" t="s">
        <v>3</v>
      </c>
      <c r="F57" s="52">
        <v>47</v>
      </c>
      <c r="G57" s="52">
        <v>20</v>
      </c>
      <c r="H57" s="52">
        <v>14</v>
      </c>
      <c r="I57" s="52">
        <v>40</v>
      </c>
      <c r="J57" s="52">
        <v>21</v>
      </c>
      <c r="K57" s="52">
        <v>17</v>
      </c>
      <c r="L57" s="52">
        <v>60</v>
      </c>
      <c r="M57" s="52">
        <v>643</v>
      </c>
      <c r="N57">
        <f>G57*82/F57</f>
        <v>34.893617021276597</v>
      </c>
      <c r="O57">
        <f>H57*82/F57</f>
        <v>24.425531914893618</v>
      </c>
      <c r="P57">
        <f>I57*82/F57</f>
        <v>69.787234042553195</v>
      </c>
      <c r="Q57">
        <f>J57*82/F57</f>
        <v>36.638297872340424</v>
      </c>
      <c r="R57">
        <f>K57*82/F57</f>
        <v>29.659574468085108</v>
      </c>
      <c r="S57">
        <f>L57*82/F57</f>
        <v>104.68085106382979</v>
      </c>
      <c r="U57" s="10">
        <f>SUM(V57:X57)</f>
        <v>9.2077663317932004</v>
      </c>
      <c r="V57">
        <f>N57/MAX(N:N)*OFF_R</f>
        <v>4.2387399834208344</v>
      </c>
      <c r="W57">
        <f>O57/MAX(O:O)*PUN_R</f>
        <v>0.28191489361702127</v>
      </c>
      <c r="X57">
        <f>SUM(Z57:AC57)</f>
        <v>4.6871114547553443</v>
      </c>
      <c r="Y57">
        <f>X57/DEF_R*10</f>
        <v>7.8118524245922405</v>
      </c>
      <c r="Z57">
        <f>(0.7*(HIT_F*DEF_R))+(P57/(MAX(P:P))*(0.3*(HIT_F*DEF_R)))</f>
        <v>1.1950113612889897</v>
      </c>
      <c r="AA57">
        <f>(0.7*(BkS_F*DEF_R))+(Q57/(MAX(Q:Q))*(0.3*(BkS_F*DEF_R)))</f>
        <v>0.76069148936170206</v>
      </c>
      <c r="AB57">
        <f>(0.7*(TkA_F*DEF_R))+(R57/(MAX(R:R))*(0.3*(TkA_F*DEF_R)))</f>
        <v>1.5922570212765956</v>
      </c>
      <c r="AC57">
        <f>(0.7*(SH_F*DEF_R))+(S57/(MAX(S:S))*(0.3*(SH_F*DEF_R)))</f>
        <v>1.1391515828280572</v>
      </c>
    </row>
    <row r="58" spans="1:29" x14ac:dyDescent="0.25">
      <c r="A58" s="9">
        <v>56</v>
      </c>
      <c r="B58" s="50" t="s">
        <v>241</v>
      </c>
      <c r="C58" s="51" t="s">
        <v>42</v>
      </c>
      <c r="D58" s="51" t="s">
        <v>324</v>
      </c>
      <c r="E58" s="51" t="s">
        <v>3</v>
      </c>
      <c r="F58" s="52">
        <v>58</v>
      </c>
      <c r="G58" s="52">
        <v>23</v>
      </c>
      <c r="H58" s="52">
        <v>21</v>
      </c>
      <c r="I58" s="52">
        <v>32</v>
      </c>
      <c r="J58" s="52">
        <v>8</v>
      </c>
      <c r="K58" s="52">
        <v>27</v>
      </c>
      <c r="L58" s="52">
        <v>1181</v>
      </c>
      <c r="M58" s="52">
        <v>867</v>
      </c>
      <c r="N58">
        <f>G58*82/F58</f>
        <v>32.517241379310342</v>
      </c>
      <c r="O58">
        <f>H58*82/F58</f>
        <v>29.689655172413794</v>
      </c>
      <c r="P58">
        <f>I58*82/F58</f>
        <v>45.241379310344826</v>
      </c>
      <c r="Q58">
        <f>J58*82/F58</f>
        <v>11.310344827586206</v>
      </c>
      <c r="R58">
        <f>K58*82/F58</f>
        <v>38.172413793103445</v>
      </c>
      <c r="S58">
        <f>L58*82/F58</f>
        <v>1669.6896551724137</v>
      </c>
      <c r="U58" s="10">
        <f>SUM(V58:X58)</f>
        <v>8.9747175590053736</v>
      </c>
      <c r="V58">
        <f>N58/MAX(N:N)*OFF_R</f>
        <v>3.9500671742051052</v>
      </c>
      <c r="W58">
        <f>O58/MAX(O:O)*PUN_R</f>
        <v>0.34267241379310343</v>
      </c>
      <c r="X58">
        <f>SUM(Z58:AC58)</f>
        <v>4.6819779710071643</v>
      </c>
      <c r="Y58">
        <f>X58/DEF_R*10</f>
        <v>7.8032966183452732</v>
      </c>
      <c r="Z58">
        <f>(0.7*(HIT_F*DEF_R))+(P58/(MAX(P:P))*(0.3*(HIT_F*DEF_R)))</f>
        <v>1.144007365249414</v>
      </c>
      <c r="AA58">
        <f>(0.7*(BkS_F*DEF_R))+(Q58/(MAX(Q:Q))*(0.3*(BkS_F*DEF_R)))</f>
        <v>0.67034482758620673</v>
      </c>
      <c r="AB58">
        <f>(0.7*(TkA_F*DEF_R))+(R58/(MAX(R:R))*(0.3*(TkA_F*DEF_R)))</f>
        <v>1.6514565517241377</v>
      </c>
      <c r="AC58">
        <f>(0.7*(SH_F*DEF_R))+(S58/(MAX(S:S))*(0.3*(SH_F*DEF_R)))</f>
        <v>1.216169226447406</v>
      </c>
    </row>
    <row r="59" spans="1:29" x14ac:dyDescent="0.25">
      <c r="A59" s="9">
        <v>57</v>
      </c>
      <c r="B59" s="50" t="s">
        <v>344</v>
      </c>
      <c r="C59" s="51" t="s">
        <v>36</v>
      </c>
      <c r="D59" s="51" t="s">
        <v>324</v>
      </c>
      <c r="E59" s="51" t="s">
        <v>3</v>
      </c>
      <c r="F59" s="52">
        <v>30</v>
      </c>
      <c r="G59" s="52">
        <v>12</v>
      </c>
      <c r="H59" s="52">
        <v>6</v>
      </c>
      <c r="I59" s="52">
        <v>19</v>
      </c>
      <c r="J59" s="52">
        <v>11</v>
      </c>
      <c r="K59" s="52">
        <v>16</v>
      </c>
      <c r="L59" s="52">
        <v>9</v>
      </c>
      <c r="M59" s="52">
        <v>370</v>
      </c>
      <c r="N59">
        <f>G59*82/F59</f>
        <v>32.799999999999997</v>
      </c>
      <c r="O59">
        <f>H59*82/F59</f>
        <v>16.399999999999999</v>
      </c>
      <c r="P59">
        <f>I59*82/F59</f>
        <v>51.93333333333333</v>
      </c>
      <c r="Q59">
        <f>J59*82/F59</f>
        <v>30.066666666666666</v>
      </c>
      <c r="R59">
        <f>K59*82/F59</f>
        <v>43.733333333333334</v>
      </c>
      <c r="S59">
        <f>L59*82/F59</f>
        <v>24.6</v>
      </c>
      <c r="U59" s="10">
        <f>SUM(V59:X59)</f>
        <v>8.8942025420251145</v>
      </c>
      <c r="V59">
        <f>N59/MAX(N:N)*OFF_R</f>
        <v>3.9844155844155842</v>
      </c>
      <c r="W59">
        <f>O59/MAX(O:O)*PUN_R</f>
        <v>0.18928571428571425</v>
      </c>
      <c r="X59">
        <f>SUM(Z59:AC59)</f>
        <v>4.7205012433238158</v>
      </c>
      <c r="Y59">
        <f>X59/DEF_R*10</f>
        <v>7.8675020722063591</v>
      </c>
      <c r="Z59">
        <f>(0.7*(HIT_F*DEF_R))+(P59/(MAX(P:P))*(0.3*(HIT_F*DEF_R)))</f>
        <v>1.157912621359223</v>
      </c>
      <c r="AA59">
        <f>(0.7*(BkS_F*DEF_R))+(Q59/(MAX(Q:Q))*(0.3*(BkS_F*DEF_R)))</f>
        <v>0.73724999999999985</v>
      </c>
      <c r="AB59">
        <f>(0.7*(TkA_F*DEF_R))+(R59/(MAX(R:R))*(0.3*(TkA_F*DEF_R)))</f>
        <v>1.6901279999999999</v>
      </c>
      <c r="AC59">
        <f>(0.7*(SH_F*DEF_R))+(S59/(MAX(S:S))*(0.3*(SH_F*DEF_R)))</f>
        <v>1.1352106219645934</v>
      </c>
    </row>
    <row r="60" spans="1:29" x14ac:dyDescent="0.25">
      <c r="A60" s="9">
        <v>58</v>
      </c>
      <c r="B60" s="47" t="s">
        <v>295</v>
      </c>
      <c r="C60" s="48" t="s">
        <v>38</v>
      </c>
      <c r="D60" s="48" t="s">
        <v>324</v>
      </c>
      <c r="E60" s="48" t="s">
        <v>3</v>
      </c>
      <c r="F60" s="49">
        <v>41</v>
      </c>
      <c r="G60" s="49">
        <v>15</v>
      </c>
      <c r="H60" s="49">
        <v>10</v>
      </c>
      <c r="I60" s="49">
        <v>46</v>
      </c>
      <c r="J60" s="49">
        <v>15</v>
      </c>
      <c r="K60" s="49">
        <v>16</v>
      </c>
      <c r="L60" s="49">
        <v>24</v>
      </c>
      <c r="M60" s="49">
        <v>570</v>
      </c>
      <c r="N60">
        <f>G60*82/F60</f>
        <v>30</v>
      </c>
      <c r="O60">
        <f>H60*82/F60</f>
        <v>20</v>
      </c>
      <c r="P60">
        <f>I60*82/F60</f>
        <v>92</v>
      </c>
      <c r="Q60">
        <f>J60*82/F60</f>
        <v>30</v>
      </c>
      <c r="R60">
        <f>K60*82/F60</f>
        <v>32</v>
      </c>
      <c r="S60">
        <f>L60*82/F60</f>
        <v>48</v>
      </c>
      <c r="U60" s="10">
        <f>SUM(V60:X60)</f>
        <v>8.5981932674318902</v>
      </c>
      <c r="V60">
        <f>N60/MAX(N:N)*OFF_R</f>
        <v>3.6442825467215716</v>
      </c>
      <c r="W60">
        <f>O60/MAX(O:O)*PUN_R</f>
        <v>0.2308362369337979</v>
      </c>
      <c r="X60">
        <f>SUM(Z60:AC60)</f>
        <v>4.7230744837765206</v>
      </c>
      <c r="Y60">
        <f>X60/DEF_R*10</f>
        <v>7.871790806294201</v>
      </c>
      <c r="Z60">
        <f>(0.7*(HIT_F*DEF_R))+(P60/(MAX(P:P))*(0.3*(HIT_F*DEF_R)))</f>
        <v>1.241167416528534</v>
      </c>
      <c r="AA60">
        <f>(0.7*(BkS_F*DEF_R))+(Q60/(MAX(Q:Q))*(0.3*(BkS_F*DEF_R)))</f>
        <v>0.73701219512195104</v>
      </c>
      <c r="AB60">
        <f>(0.7*(TkA_F*DEF_R))+(R60/(MAX(R:R))*(0.3*(TkA_F*DEF_R)))</f>
        <v>1.6085326829268292</v>
      </c>
      <c r="AC60">
        <f>(0.7*(SH_F*DEF_R))+(S60/(MAX(S:S))*(0.3*(SH_F*DEF_R)))</f>
        <v>1.1363621891992066</v>
      </c>
    </row>
    <row r="61" spans="1:29" x14ac:dyDescent="0.25">
      <c r="A61" s="9">
        <v>59</v>
      </c>
      <c r="B61" s="50" t="s">
        <v>238</v>
      </c>
      <c r="C61" s="51" t="s">
        <v>31</v>
      </c>
      <c r="D61" s="51" t="s">
        <v>324</v>
      </c>
      <c r="E61" s="51" t="s">
        <v>3</v>
      </c>
      <c r="F61" s="52">
        <v>58</v>
      </c>
      <c r="G61" s="52">
        <v>19</v>
      </c>
      <c r="H61" s="52">
        <v>6</v>
      </c>
      <c r="I61" s="52">
        <v>76</v>
      </c>
      <c r="J61" s="52">
        <v>35</v>
      </c>
      <c r="K61" s="52">
        <v>13</v>
      </c>
      <c r="L61" s="52">
        <v>5376</v>
      </c>
      <c r="M61" s="52">
        <v>886</v>
      </c>
      <c r="N61">
        <f>G61*82/F61</f>
        <v>26.862068965517242</v>
      </c>
      <c r="O61">
        <f>H61*82/F61</f>
        <v>8.4827586206896548</v>
      </c>
      <c r="P61">
        <f>I61*82/F61</f>
        <v>107.44827586206897</v>
      </c>
      <c r="Q61">
        <f>J61*82/F61</f>
        <v>49.482758620689658</v>
      </c>
      <c r="R61">
        <f>K61*82/F61</f>
        <v>18.379310344827587</v>
      </c>
      <c r="S61">
        <f>L61*82/F61</f>
        <v>7600.5517241379312</v>
      </c>
      <c r="U61" s="10">
        <f>SUM(V61:X61)</f>
        <v>8.4626343423609161</v>
      </c>
      <c r="V61">
        <f>N61/MAX(N:N)*OFF_R</f>
        <v>3.2630989699955215</v>
      </c>
      <c r="W61">
        <f>O61/MAX(O:O)*PUN_R</f>
        <v>9.7906403940886691E-2</v>
      </c>
      <c r="X61">
        <f>SUM(Z61:AC61)</f>
        <v>5.1016289684245075</v>
      </c>
      <c r="Y61">
        <f>X61/DEF_R*10</f>
        <v>8.5027149473741801</v>
      </c>
      <c r="Z61">
        <f>(0.7*(HIT_F*DEF_R))+(P61/(MAX(P:P))*(0.3*(HIT_F*DEF_R)))</f>
        <v>1.2732674924673584</v>
      </c>
      <c r="AA61">
        <f>(0.7*(BkS_F*DEF_R))+(Q61/(MAX(Q:Q))*(0.3*(BkS_F*DEF_R)))</f>
        <v>0.80650862068965501</v>
      </c>
      <c r="AB61">
        <f>(0.7*(TkA_F*DEF_R))+(R61/(MAX(R:R))*(0.3*(TkA_F*DEF_R)))</f>
        <v>1.5138124137931033</v>
      </c>
      <c r="AC61">
        <f>(0.7*(SH_F*DEF_R))+(S61/(MAX(S:S))*(0.3*(SH_F*DEF_R)))</f>
        <v>1.5080404414743904</v>
      </c>
    </row>
    <row r="62" spans="1:29" x14ac:dyDescent="0.25">
      <c r="A62" s="9">
        <v>60</v>
      </c>
      <c r="B62" s="50" t="s">
        <v>308</v>
      </c>
      <c r="C62" s="51" t="s">
        <v>36</v>
      </c>
      <c r="D62" s="51" t="s">
        <v>324</v>
      </c>
      <c r="E62" s="51" t="s">
        <v>3</v>
      </c>
      <c r="F62" s="52">
        <v>53</v>
      </c>
      <c r="G62" s="52">
        <v>15</v>
      </c>
      <c r="H62" s="52">
        <v>30</v>
      </c>
      <c r="I62" s="52">
        <v>91</v>
      </c>
      <c r="J62" s="52">
        <v>19</v>
      </c>
      <c r="K62" s="52">
        <v>38</v>
      </c>
      <c r="L62" s="52">
        <v>31</v>
      </c>
      <c r="M62" s="52">
        <v>586</v>
      </c>
      <c r="N62">
        <f>G62*82/F62</f>
        <v>23.20754716981132</v>
      </c>
      <c r="O62">
        <f>H62*82/F62</f>
        <v>46.415094339622641</v>
      </c>
      <c r="P62">
        <f>I62*82/F62</f>
        <v>140.79245283018867</v>
      </c>
      <c r="Q62">
        <f>J62*82/F62</f>
        <v>29.39622641509434</v>
      </c>
      <c r="R62">
        <f>K62*82/F62</f>
        <v>58.79245283018868</v>
      </c>
      <c r="S62">
        <f>L62*82/F62</f>
        <v>47.962264150943398</v>
      </c>
      <c r="U62" s="10">
        <f>SUM(V62:X62)</f>
        <v>8.363499980514618</v>
      </c>
      <c r="V62">
        <f>N62/MAX(N:N)*OFF_R</f>
        <v>2.8191619701053665</v>
      </c>
      <c r="W62">
        <f>O62/MAX(O:O)*PUN_R</f>
        <v>0.5357142857142857</v>
      </c>
      <c r="X62">
        <f>SUM(Z62:AC62)</f>
        <v>5.0086237246949663</v>
      </c>
      <c r="Y62">
        <f>X62/DEF_R*10</f>
        <v>8.3477062078249435</v>
      </c>
      <c r="Z62">
        <f>(0.7*(HIT_F*DEF_R))+(P62/(MAX(P:P))*(0.3*(HIT_F*DEF_R)))</f>
        <v>1.3425535812419855</v>
      </c>
      <c r="AA62">
        <f>(0.7*(BkS_F*DEF_R))+(Q62/(MAX(Q:Q))*(0.3*(BkS_F*DEF_R)))</f>
        <v>0.73485849056603758</v>
      </c>
      <c r="AB62">
        <f>(0.7*(TkA_F*DEF_R))+(R62/(MAX(R:R))*(0.3*(TkA_F*DEF_R)))</f>
        <v>1.7948513207547168</v>
      </c>
      <c r="AC62">
        <f>(0.7*(SH_F*DEF_R))+(S62/(MAX(S:S))*(0.3*(SH_F*DEF_R)))</f>
        <v>1.1363603321322262</v>
      </c>
    </row>
    <row r="63" spans="1:29" x14ac:dyDescent="0.25">
      <c r="A63" s="9">
        <v>61</v>
      </c>
      <c r="B63" s="47" t="s">
        <v>366</v>
      </c>
      <c r="C63" s="48" t="s">
        <v>31</v>
      </c>
      <c r="D63" s="48" t="s">
        <v>324</v>
      </c>
      <c r="E63" s="48" t="s">
        <v>3</v>
      </c>
      <c r="F63" s="49">
        <v>17</v>
      </c>
      <c r="G63" s="49">
        <v>4</v>
      </c>
      <c r="H63" s="49">
        <v>11</v>
      </c>
      <c r="I63" s="49">
        <v>32</v>
      </c>
      <c r="J63" s="49">
        <v>7</v>
      </c>
      <c r="K63" s="49">
        <v>2</v>
      </c>
      <c r="L63" s="49">
        <v>1060</v>
      </c>
      <c r="M63" s="49">
        <v>225</v>
      </c>
      <c r="N63">
        <f>G63*82/F63</f>
        <v>19.294117647058822</v>
      </c>
      <c r="O63">
        <f>H63*82/F63</f>
        <v>53.058823529411768</v>
      </c>
      <c r="P63">
        <f>I63*82/F63</f>
        <v>154.35294117647058</v>
      </c>
      <c r="Q63">
        <f>J63*82/F63</f>
        <v>33.764705882352942</v>
      </c>
      <c r="R63">
        <f>K63*82/F63</f>
        <v>9.6470588235294112</v>
      </c>
      <c r="S63">
        <f>L63*82/F63</f>
        <v>5112.9411764705883</v>
      </c>
      <c r="U63" s="10">
        <f>SUM(V63:X63)</f>
        <v>7.9160475444646865</v>
      </c>
      <c r="V63">
        <f>N63/MAX(N:N)*OFF_R</f>
        <v>2.3437738731856381</v>
      </c>
      <c r="W63">
        <f>O63/MAX(O:O)*PUN_R</f>
        <v>0.61239495798319332</v>
      </c>
      <c r="X63">
        <f>SUM(Z63:AC63)</f>
        <v>4.9598787132958551</v>
      </c>
      <c r="Y63">
        <f>X63/DEF_R*10</f>
        <v>8.2664645221597581</v>
      </c>
      <c r="Z63">
        <f>(0.7*(HIT_F*DEF_R))+(P63/(MAX(P:P))*(0.3*(HIT_F*DEF_R)))</f>
        <v>1.3707310108509421</v>
      </c>
      <c r="AA63">
        <f>(0.7*(BkS_F*DEF_R))+(Q63/(MAX(Q:Q))*(0.3*(BkS_F*DEF_R)))</f>
        <v>0.75044117647058817</v>
      </c>
      <c r="AB63">
        <f>(0.7*(TkA_F*DEF_R))+(R63/(MAX(R:R))*(0.3*(TkA_F*DEF_R)))</f>
        <v>1.4530870588235294</v>
      </c>
      <c r="AC63">
        <f>(0.7*(SH_F*DEF_R))+(S63/(MAX(S:S))*(0.3*(SH_F*DEF_R)))</f>
        <v>1.3856194671507958</v>
      </c>
    </row>
    <row r="64" spans="1:29" x14ac:dyDescent="0.25">
      <c r="A64" s="9">
        <v>62</v>
      </c>
      <c r="B64" s="47" t="s">
        <v>394</v>
      </c>
      <c r="C64" s="48" t="s">
        <v>42</v>
      </c>
      <c r="D64" s="48" t="s">
        <v>324</v>
      </c>
      <c r="E64" s="48" t="s">
        <v>3</v>
      </c>
      <c r="F64" s="49">
        <v>18</v>
      </c>
      <c r="G64" s="49">
        <v>5</v>
      </c>
      <c r="H64" s="49">
        <v>2</v>
      </c>
      <c r="I64" s="49">
        <v>25</v>
      </c>
      <c r="J64" s="49">
        <v>5</v>
      </c>
      <c r="K64" s="49">
        <v>5</v>
      </c>
      <c r="L64" s="49">
        <v>1049</v>
      </c>
      <c r="M64" s="49">
        <v>208</v>
      </c>
      <c r="N64">
        <f>G64*82/F64</f>
        <v>22.777777777777779</v>
      </c>
      <c r="O64">
        <f>H64*82/F64</f>
        <v>9.1111111111111107</v>
      </c>
      <c r="P64">
        <f>I64*82/F64</f>
        <v>113.88888888888889</v>
      </c>
      <c r="Q64">
        <f>J64*82/F64</f>
        <v>22.777777777777779</v>
      </c>
      <c r="R64">
        <f>K64*82/F64</f>
        <v>22.777777777777779</v>
      </c>
      <c r="S64">
        <f>L64*82/F64</f>
        <v>4778.7777777777774</v>
      </c>
      <c r="U64" s="10">
        <f>SUM(V64:X64)</f>
        <v>7.7835890086358033</v>
      </c>
      <c r="V64">
        <f>N64/MAX(N:N)*OFF_R</f>
        <v>2.7669552669552671</v>
      </c>
      <c r="W64">
        <f>O64/MAX(O:O)*PUN_R</f>
        <v>0.10515873015873015</v>
      </c>
      <c r="X64">
        <f>SUM(Z64:AC64)</f>
        <v>4.911475011521806</v>
      </c>
      <c r="Y64">
        <f>X64/DEF_R*10</f>
        <v>8.1857916858696775</v>
      </c>
      <c r="Z64">
        <f>(0.7*(HIT_F*DEF_R))+(P64/(MAX(P:P))*(0.3*(HIT_F*DEF_R)))</f>
        <v>1.286650485436893</v>
      </c>
      <c r="AA64">
        <f>(0.7*(BkS_F*DEF_R))+(Q64/(MAX(Q:Q))*(0.3*(BkS_F*DEF_R)))</f>
        <v>0.71124999999999994</v>
      </c>
      <c r="AB64">
        <f>(0.7*(TkA_F*DEF_R))+(R64/(MAX(R:R))*(0.3*(TkA_F*DEF_R)))</f>
        <v>1.5444</v>
      </c>
      <c r="AC64">
        <f>(0.7*(SH_F*DEF_R))+(S64/(MAX(S:S))*(0.3*(SH_F*DEF_R)))</f>
        <v>1.3691745260849129</v>
      </c>
    </row>
    <row r="65" spans="1:29" x14ac:dyDescent="0.25">
      <c r="A65" s="9">
        <v>63</v>
      </c>
      <c r="B65" s="47" t="s">
        <v>75</v>
      </c>
      <c r="C65" s="48" t="s">
        <v>42</v>
      </c>
      <c r="D65" s="48" t="s">
        <v>324</v>
      </c>
      <c r="E65" s="48" t="s">
        <v>3</v>
      </c>
      <c r="F65" s="49">
        <v>50</v>
      </c>
      <c r="G65" s="49">
        <v>15</v>
      </c>
      <c r="H65" s="49">
        <v>8</v>
      </c>
      <c r="I65" s="49">
        <v>33</v>
      </c>
      <c r="J65" s="49">
        <v>18</v>
      </c>
      <c r="K65" s="49">
        <v>11</v>
      </c>
      <c r="L65" s="49">
        <v>146</v>
      </c>
      <c r="M65" s="49">
        <v>652</v>
      </c>
      <c r="N65">
        <f>G65*82/F65</f>
        <v>24.6</v>
      </c>
      <c r="O65">
        <f>H65*82/F65</f>
        <v>13.12</v>
      </c>
      <c r="P65">
        <f>I65*82/F65</f>
        <v>54.12</v>
      </c>
      <c r="Q65">
        <f>J65*82/F65</f>
        <v>29.52</v>
      </c>
      <c r="R65">
        <f>K65*82/F65</f>
        <v>18.04</v>
      </c>
      <c r="S65">
        <f>L65*82/F65</f>
        <v>239.44</v>
      </c>
      <c r="U65" s="10">
        <f>SUM(V65:X65)</f>
        <v>7.6947327575419138</v>
      </c>
      <c r="V65">
        <f>N65/MAX(N:N)*OFF_R</f>
        <v>2.9883116883116885</v>
      </c>
      <c r="W65">
        <f>O65/MAX(O:O)*PUN_R</f>
        <v>0.15142857142857141</v>
      </c>
      <c r="X65">
        <f>SUM(Z65:AC65)</f>
        <v>4.5549924978016536</v>
      </c>
      <c r="Y65">
        <f>X65/DEF_R*10</f>
        <v>7.5916541630027554</v>
      </c>
      <c r="Z65">
        <f>(0.7*(HIT_F*DEF_R))+(P65/(MAX(P:P))*(0.3*(HIT_F*DEF_R)))</f>
        <v>1.1624563106796115</v>
      </c>
      <c r="AA65">
        <f>(0.7*(BkS_F*DEF_R))+(Q65/(MAX(Q:Q))*(0.3*(BkS_F*DEF_R)))</f>
        <v>0.73529999999999984</v>
      </c>
      <c r="AB65">
        <f>(0.7*(TkA_F*DEF_R))+(R65/(MAX(R:R))*(0.3*(TkA_F*DEF_R)))</f>
        <v>1.5114527999999998</v>
      </c>
      <c r="AC65">
        <f>(0.7*(SH_F*DEF_R))+(S65/(MAX(S:S))*(0.3*(SH_F*DEF_R)))</f>
        <v>1.1457833871220429</v>
      </c>
    </row>
    <row r="66" spans="1:29" x14ac:dyDescent="0.25">
      <c r="A66" s="9">
        <v>64</v>
      </c>
      <c r="B66" s="47" t="s">
        <v>68</v>
      </c>
      <c r="C66" s="48" t="s">
        <v>33</v>
      </c>
      <c r="D66" s="48" t="s">
        <v>324</v>
      </c>
      <c r="E66" s="48" t="s">
        <v>3</v>
      </c>
      <c r="F66" s="49">
        <v>46</v>
      </c>
      <c r="G66" s="49">
        <v>12</v>
      </c>
      <c r="H66" s="49">
        <v>27</v>
      </c>
      <c r="I66" s="49">
        <v>37</v>
      </c>
      <c r="J66" s="49">
        <v>14</v>
      </c>
      <c r="K66" s="49">
        <v>6</v>
      </c>
      <c r="L66" s="49">
        <v>33</v>
      </c>
      <c r="M66" s="49">
        <v>495</v>
      </c>
      <c r="N66">
        <f>G66*82/F66</f>
        <v>21.391304347826086</v>
      </c>
      <c r="O66">
        <f>H66*82/F66</f>
        <v>48.130434782608695</v>
      </c>
      <c r="P66">
        <f>I66*82/F66</f>
        <v>65.956521739130437</v>
      </c>
      <c r="Q66">
        <f>J66*82/F66</f>
        <v>24.956521739130434</v>
      </c>
      <c r="R66">
        <f>K66*82/F66</f>
        <v>10.695652173913043</v>
      </c>
      <c r="S66">
        <f>L66*82/F66</f>
        <v>58.826086956521742</v>
      </c>
      <c r="U66" s="10">
        <f>SUM(V66:X66)</f>
        <v>7.6573916588952837</v>
      </c>
      <c r="V66">
        <f>N66/MAX(N:N)*OFF_R</f>
        <v>2.5985319028797291</v>
      </c>
      <c r="W66">
        <f>O66/MAX(O:O)*PUN_R</f>
        <v>0.55551242236024845</v>
      </c>
      <c r="X66">
        <f>SUM(Z66:AC66)</f>
        <v>4.5033473336553058</v>
      </c>
      <c r="Y66">
        <f>X66/DEF_R*10</f>
        <v>7.5055788894255091</v>
      </c>
      <c r="Z66">
        <f>(0.7*(HIT_F*DEF_R))+(P66/(MAX(P:P))*(0.3*(HIT_F*DEF_R)))</f>
        <v>1.1870514985225831</v>
      </c>
      <c r="AA66">
        <f>(0.7*(BkS_F*DEF_R))+(Q66/(MAX(Q:Q))*(0.3*(BkS_F*DEF_R)))</f>
        <v>0.71902173913043466</v>
      </c>
      <c r="AB66">
        <f>(0.7*(TkA_F*DEF_R))+(R66/(MAX(R:R))*(0.3*(TkA_F*DEF_R)))</f>
        <v>1.4603791304347824</v>
      </c>
      <c r="AC66">
        <f>(0.7*(SH_F*DEF_R))+(S66/(MAX(S:S))*(0.3*(SH_F*DEF_R)))</f>
        <v>1.136894965567506</v>
      </c>
    </row>
    <row r="67" spans="1:29" x14ac:dyDescent="0.25">
      <c r="A67" s="9">
        <v>65</v>
      </c>
      <c r="B67" s="50" t="s">
        <v>380</v>
      </c>
      <c r="C67" s="51" t="s">
        <v>31</v>
      </c>
      <c r="D67" s="51" t="s">
        <v>324</v>
      </c>
      <c r="E67" s="51" t="s">
        <v>3</v>
      </c>
      <c r="F67" s="52">
        <v>50</v>
      </c>
      <c r="G67" s="52">
        <v>10</v>
      </c>
      <c r="H67" s="52">
        <v>29</v>
      </c>
      <c r="I67" s="52">
        <v>119</v>
      </c>
      <c r="J67" s="52">
        <v>6</v>
      </c>
      <c r="K67" s="52">
        <v>5</v>
      </c>
      <c r="L67" s="52">
        <v>0</v>
      </c>
      <c r="M67" s="52">
        <v>521</v>
      </c>
      <c r="N67">
        <f>G67*82/F67</f>
        <v>16.399999999999999</v>
      </c>
      <c r="O67">
        <f>H67*82/F67</f>
        <v>47.56</v>
      </c>
      <c r="P67">
        <f>I67*82/F67</f>
        <v>195.16</v>
      </c>
      <c r="Q67">
        <f>J67*82/F67</f>
        <v>9.84</v>
      </c>
      <c r="R67">
        <f>K67*82/F67</f>
        <v>8.1999999999999993</v>
      </c>
      <c r="S67">
        <f>L67*82/F67</f>
        <v>0</v>
      </c>
      <c r="U67" s="10">
        <f>SUM(V67:X67)</f>
        <v>7.2387846354810232</v>
      </c>
      <c r="V67">
        <f>N67/MAX(N:N)*OFF_R</f>
        <v>1.9922077922077921</v>
      </c>
      <c r="W67">
        <f>O67/MAX(O:O)*PUN_R</f>
        <v>0.54892857142857143</v>
      </c>
      <c r="X67">
        <f>SUM(Z67:AC67)</f>
        <v>4.6976482718446597</v>
      </c>
      <c r="Y67">
        <f>X67/DEF_R*10</f>
        <v>7.8294137864077662</v>
      </c>
      <c r="Z67">
        <f>(0.7*(HIT_F*DEF_R))+(P67/(MAX(P:P))*(0.3*(HIT_F*DEF_R)))</f>
        <v>1.4555242718446599</v>
      </c>
      <c r="AA67">
        <f>(0.7*(BkS_F*DEF_R))+(Q67/(MAX(Q:Q))*(0.3*(BkS_F*DEF_R)))</f>
        <v>0.66509999999999991</v>
      </c>
      <c r="AB67">
        <f>(0.7*(TkA_F*DEF_R))+(R67/(MAX(R:R))*(0.3*(TkA_F*DEF_R)))</f>
        <v>1.4430239999999999</v>
      </c>
      <c r="AC67">
        <f>(0.7*(SH_F*DEF_R))+(S67/(MAX(S:S))*(0.3*(SH_F*DEF_R)))</f>
        <v>1.1339999999999999</v>
      </c>
    </row>
    <row r="68" spans="1:29" x14ac:dyDescent="0.25">
      <c r="A68" s="9">
        <v>66</v>
      </c>
      <c r="B68" s="50" t="s">
        <v>415</v>
      </c>
      <c r="C68" s="51" t="s">
        <v>36</v>
      </c>
      <c r="D68" s="51" t="s">
        <v>324</v>
      </c>
      <c r="E68" s="51" t="s">
        <v>3</v>
      </c>
      <c r="F68" s="52">
        <v>16</v>
      </c>
      <c r="G68" s="52">
        <v>4</v>
      </c>
      <c r="H68" s="52">
        <v>4</v>
      </c>
      <c r="I68" s="52">
        <v>3</v>
      </c>
      <c r="J68" s="52">
        <v>3</v>
      </c>
      <c r="K68" s="52">
        <v>0</v>
      </c>
      <c r="L68" s="52">
        <v>18</v>
      </c>
      <c r="M68" s="52">
        <v>194</v>
      </c>
      <c r="N68">
        <f>G68*82/F68</f>
        <v>20.5</v>
      </c>
      <c r="O68">
        <f>H68*82/F68</f>
        <v>20.5</v>
      </c>
      <c r="P68">
        <f>I68*82/F68</f>
        <v>15.375</v>
      </c>
      <c r="Q68">
        <f>J68*82/F68</f>
        <v>15.375</v>
      </c>
      <c r="R68">
        <f>K68*82/F68</f>
        <v>0</v>
      </c>
      <c r="S68">
        <f>L68*82/F68</f>
        <v>92.25</v>
      </c>
      <c r="U68" s="10">
        <f>SUM(V68:X68)</f>
        <v>7.0181982810180887</v>
      </c>
      <c r="V68">
        <f>N68/MAX(N:N)*OFF_R</f>
        <v>2.4902597402597402</v>
      </c>
      <c r="W68">
        <f>O68/MAX(O:O)*PUN_R</f>
        <v>0.23660714285714285</v>
      </c>
      <c r="X68">
        <f>SUM(Z68:AC68)</f>
        <v>4.2913313979012058</v>
      </c>
      <c r="Y68">
        <f>X68/DEF_R*10</f>
        <v>7.1522189965020102</v>
      </c>
      <c r="Z68">
        <f>(0.7*(HIT_F*DEF_R))+(P68/(MAX(P:P))*(0.3*(HIT_F*DEF_R)))</f>
        <v>1.0819478155339803</v>
      </c>
      <c r="AA68">
        <f>(0.7*(BkS_F*DEF_R))+(Q68/(MAX(Q:Q))*(0.3*(BkS_F*DEF_R)))</f>
        <v>0.68484374999999986</v>
      </c>
      <c r="AB68">
        <f>(0.7*(TkA_F*DEF_R))+(R68/(MAX(R:R))*(0.3*(TkA_F*DEF_R)))</f>
        <v>1.3859999999999999</v>
      </c>
      <c r="AC68">
        <f>(0.7*(SH_F*DEF_R))+(S68/(MAX(S:S))*(0.3*(SH_F*DEF_R)))</f>
        <v>1.1385398323672253</v>
      </c>
    </row>
    <row r="69" spans="1:29" x14ac:dyDescent="0.25">
      <c r="A69" s="9">
        <v>67</v>
      </c>
      <c r="B69" s="47" t="s">
        <v>264</v>
      </c>
      <c r="C69" s="48" t="s">
        <v>42</v>
      </c>
      <c r="D69" s="48" t="s">
        <v>324</v>
      </c>
      <c r="E69" s="48" t="s">
        <v>3</v>
      </c>
      <c r="F69" s="49">
        <v>28</v>
      </c>
      <c r="G69" s="49">
        <v>6</v>
      </c>
      <c r="H69" s="49">
        <v>0</v>
      </c>
      <c r="I69" s="49">
        <v>36</v>
      </c>
      <c r="J69" s="49">
        <v>11</v>
      </c>
      <c r="K69" s="49">
        <v>14</v>
      </c>
      <c r="L69" s="49">
        <v>175</v>
      </c>
      <c r="M69" s="49">
        <v>326</v>
      </c>
      <c r="N69">
        <f>G69*82/F69</f>
        <v>17.571428571428573</v>
      </c>
      <c r="O69">
        <f>H69*82/F69</f>
        <v>0</v>
      </c>
      <c r="P69">
        <f>I69*82/F69</f>
        <v>105.42857142857143</v>
      </c>
      <c r="Q69">
        <f>J69*82/F69</f>
        <v>32.214285714285715</v>
      </c>
      <c r="R69">
        <f>K69*82/F69</f>
        <v>41</v>
      </c>
      <c r="S69">
        <f>L69*82/F69</f>
        <v>512.5</v>
      </c>
      <c r="U69" s="10">
        <f>SUM(V69:X69)</f>
        <v>6.9788310890989598</v>
      </c>
      <c r="V69">
        <f>N69/MAX(N:N)*OFF_R</f>
        <v>2.1345083487940633</v>
      </c>
      <c r="W69">
        <f>O69/MAX(O:O)*PUN_R</f>
        <v>0</v>
      </c>
      <c r="X69">
        <f>SUM(Z69:AC69)</f>
        <v>4.8443227403048965</v>
      </c>
      <c r="Y69">
        <f>X69/DEF_R*10</f>
        <v>8.0738712338414942</v>
      </c>
      <c r="Z69">
        <f>(0.7*(HIT_F*DEF_R))+(P69/(MAX(P:P))*(0.3*(HIT_F*DEF_R)))</f>
        <v>1.2690707350901524</v>
      </c>
      <c r="AA69">
        <f>(0.7*(BkS_F*DEF_R))+(Q69/(MAX(Q:Q))*(0.3*(BkS_F*DEF_R)))</f>
        <v>0.7449107142857142</v>
      </c>
      <c r="AB69">
        <f>(0.7*(TkA_F*DEF_R))+(R69/(MAX(R:R))*(0.3*(TkA_F*DEF_R)))</f>
        <v>1.6711199999999999</v>
      </c>
      <c r="AC69">
        <f>(0.7*(SH_F*DEF_R))+(S69/(MAX(S:S))*(0.3*(SH_F*DEF_R)))</f>
        <v>1.15922129092903</v>
      </c>
    </row>
    <row r="70" spans="1:29" x14ac:dyDescent="0.25">
      <c r="U70" s="10"/>
    </row>
    <row r="71" spans="1:29" x14ac:dyDescent="0.25">
      <c r="U71" s="10"/>
    </row>
    <row r="72" spans="1:29" x14ac:dyDescent="0.25">
      <c r="U72" s="10"/>
    </row>
  </sheetData>
  <autoFilter ref="B2:AC72">
    <sortState ref="B3:AC72">
      <sortCondition descending="1" ref="U2:U72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B26" sqref="B26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20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83</v>
      </c>
      <c r="C3" s="48" t="s">
        <v>31</v>
      </c>
      <c r="D3" s="48" t="s">
        <v>324</v>
      </c>
      <c r="E3" s="48" t="s">
        <v>1</v>
      </c>
      <c r="F3" s="49">
        <v>43</v>
      </c>
      <c r="G3" s="49">
        <v>54</v>
      </c>
      <c r="H3" s="49">
        <v>39</v>
      </c>
      <c r="I3" s="49">
        <v>23</v>
      </c>
      <c r="J3" s="49">
        <v>18</v>
      </c>
      <c r="K3" s="49">
        <v>45</v>
      </c>
      <c r="L3" s="49">
        <v>5026</v>
      </c>
      <c r="M3" s="49">
        <v>846</v>
      </c>
      <c r="N3">
        <f>G3*82/F3</f>
        <v>102.97674418604652</v>
      </c>
      <c r="O3">
        <f>H3*82/F3</f>
        <v>74.372093023255815</v>
      </c>
      <c r="P3">
        <f>I3*82/F3</f>
        <v>43.860465116279073</v>
      </c>
      <c r="Q3">
        <f>J3*82/F3</f>
        <v>34.325581395348834</v>
      </c>
      <c r="R3">
        <f>K3*82/F3</f>
        <v>85.813953488372093</v>
      </c>
      <c r="S3">
        <f>L3*82/F3</f>
        <v>9584.4651162790706</v>
      </c>
      <c r="U3" s="10">
        <f>SUM(V3:X3)</f>
        <v>19.088202766893154</v>
      </c>
      <c r="V3">
        <f>N3/MAX(N:N)*OFF_C</f>
        <v>13</v>
      </c>
      <c r="W3">
        <f>O3/MAX(O:O)*PUN_C</f>
        <v>0.83499446290143964</v>
      </c>
      <c r="X3">
        <f>SUM(Z3:AC3)</f>
        <v>5.2532083039917135</v>
      </c>
      <c r="Y3">
        <f>X3/DEF_C*10</f>
        <v>8.7553471733195227</v>
      </c>
      <c r="Z3">
        <f>(0.7*(HIT_F*DEF_C))+(P3/(MAX(P:P))*(0.3*(HIT_F*DEF_C)))</f>
        <v>1.1273671096345512</v>
      </c>
      <c r="AA3">
        <f>(0.7*(BkS_F*DEF_C))+(Q3/(MAX(Q:Q))*(0.3*(BkS_F*DEF_C)))</f>
        <v>0.72795348837209284</v>
      </c>
      <c r="AB3">
        <f>(0.7*(TkA_F*DEF_C))+(R3/(MAX(R:R))*(0.3*(TkA_F*DEF_C)))</f>
        <v>1.9040232558139534</v>
      </c>
      <c r="AC3">
        <f>(0.7*(SH_F*DEF_C))+(S3/(MAX(S:S))*(0.3*(SH_F*DEF_C)))</f>
        <v>1.4938644501711158</v>
      </c>
    </row>
    <row r="4" spans="1:29" x14ac:dyDescent="0.25">
      <c r="A4" s="9">
        <v>2</v>
      </c>
      <c r="B4" s="50" t="s">
        <v>85</v>
      </c>
      <c r="C4" s="51" t="s">
        <v>33</v>
      </c>
      <c r="D4" s="51" t="s">
        <v>324</v>
      </c>
      <c r="E4" s="51" t="s">
        <v>1</v>
      </c>
      <c r="F4" s="52">
        <v>54</v>
      </c>
      <c r="G4" s="52">
        <v>62</v>
      </c>
      <c r="H4" s="52">
        <v>32</v>
      </c>
      <c r="I4" s="52">
        <v>53</v>
      </c>
      <c r="J4" s="52">
        <v>33</v>
      </c>
      <c r="K4" s="52">
        <v>57</v>
      </c>
      <c r="L4" s="52">
        <v>404</v>
      </c>
      <c r="M4" s="52">
        <v>1025</v>
      </c>
      <c r="N4">
        <f>G4*82/F4</f>
        <v>94.148148148148152</v>
      </c>
      <c r="O4">
        <f>H4*82/F4</f>
        <v>48.592592592592595</v>
      </c>
      <c r="P4">
        <f>I4*82/F4</f>
        <v>80.481481481481481</v>
      </c>
      <c r="Q4">
        <f>J4*82/F4</f>
        <v>50.111111111111114</v>
      </c>
      <c r="R4">
        <f>K4*82/F4</f>
        <v>86.555555555555557</v>
      </c>
      <c r="S4">
        <f>L4*82/F4</f>
        <v>613.48148148148152</v>
      </c>
      <c r="U4" s="10">
        <f>SUM(V4:X4)</f>
        <v>17.461519421390943</v>
      </c>
      <c r="V4">
        <f>N4/MAX(N:N)*OFF_C</f>
        <v>11.885459533607682</v>
      </c>
      <c r="W4">
        <f>O4/MAX(O:O)*PUN_C</f>
        <v>0.54556143445032335</v>
      </c>
      <c r="X4">
        <f>SUM(Z4:AC4)</f>
        <v>5.0304984533329371</v>
      </c>
      <c r="Y4">
        <f>X4/DEF_C*10</f>
        <v>8.3841640888882285</v>
      </c>
      <c r="Z4">
        <f>(0.7*(HIT_F*DEF_C))+(P4/(MAX(P:P))*(0.3*(HIT_F*DEF_C)))</f>
        <v>1.1919642857142856</v>
      </c>
      <c r="AA4">
        <f>(0.7*(BkS_F*DEF_C))+(Q4/(MAX(Q:Q))*(0.3*(BkS_F*DEF_C)))</f>
        <v>0.77299999999999991</v>
      </c>
      <c r="AB4">
        <f>(0.7*(TkA_F*DEF_C))+(R4/(MAX(R:R))*(0.3*(TkA_F*DEF_C)))</f>
        <v>1.9084999999999999</v>
      </c>
      <c r="AC4">
        <f>(0.7*(SH_F*DEF_C))+(S4/(MAX(S:S))*(0.3*(SH_F*DEF_C)))</f>
        <v>1.157034167618652</v>
      </c>
    </row>
    <row r="5" spans="1:29" x14ac:dyDescent="0.25">
      <c r="A5" s="9">
        <v>3</v>
      </c>
      <c r="B5" s="50" t="s">
        <v>57</v>
      </c>
      <c r="C5" s="51" t="s">
        <v>31</v>
      </c>
      <c r="D5" s="51" t="s">
        <v>324</v>
      </c>
      <c r="E5" s="51" t="s">
        <v>1</v>
      </c>
      <c r="F5" s="52">
        <v>59</v>
      </c>
      <c r="G5" s="52">
        <v>69</v>
      </c>
      <c r="H5" s="52">
        <v>16</v>
      </c>
      <c r="I5" s="52">
        <v>19</v>
      </c>
      <c r="J5" s="52">
        <v>19</v>
      </c>
      <c r="K5" s="52">
        <v>25</v>
      </c>
      <c r="L5" s="52">
        <v>2694</v>
      </c>
      <c r="M5" s="52">
        <v>1193</v>
      </c>
      <c r="N5">
        <f>G5*82/F5</f>
        <v>95.898305084745758</v>
      </c>
      <c r="O5">
        <f>H5*82/F5</f>
        <v>22.237288135593221</v>
      </c>
      <c r="P5">
        <f>I5*82/F5</f>
        <v>26.406779661016948</v>
      </c>
      <c r="Q5">
        <f>J5*82/F5</f>
        <v>26.406779661016948</v>
      </c>
      <c r="R5">
        <f>K5*82/F5</f>
        <v>34.745762711864408</v>
      </c>
      <c r="S5">
        <f>L5*82/F5</f>
        <v>3744.2033898305085</v>
      </c>
      <c r="U5" s="10">
        <f>SUM(V5:X5)</f>
        <v>17.028330570948395</v>
      </c>
      <c r="V5">
        <f>N5/MAX(N:N)*OFF_C</f>
        <v>12.106403013182673</v>
      </c>
      <c r="W5">
        <f>O5/MAX(O:O)*PUN_C</f>
        <v>0.24966370729082593</v>
      </c>
      <c r="X5">
        <f>SUM(Z5:AC5)</f>
        <v>4.6722638504748941</v>
      </c>
      <c r="Y5">
        <f>X5/DEF_C*10</f>
        <v>7.7871064174581575</v>
      </c>
      <c r="Z5">
        <f>(0.7*(HIT_F*DEF_C))+(P5/(MAX(P:P))*(0.3*(HIT_F*DEF_C)))</f>
        <v>1.0965799031476995</v>
      </c>
      <c r="AA5">
        <f>(0.7*(BkS_F*DEF_C))+(Q5/(MAX(Q:Q))*(0.3*(BkS_F*DEF_C)))</f>
        <v>0.70535593220338977</v>
      </c>
      <c r="AB5">
        <f>(0.7*(TkA_F*DEF_C))+(R5/(MAX(R:R))*(0.3*(TkA_F*DEF_C)))</f>
        <v>1.5957457627118643</v>
      </c>
      <c r="AC5">
        <f>(0.7*(SH_F*DEF_C))+(S5/(MAX(S:S))*(0.3*(SH_F*DEF_C)))</f>
        <v>1.2745822524119406</v>
      </c>
    </row>
    <row r="6" spans="1:29" x14ac:dyDescent="0.25">
      <c r="A6" s="9">
        <v>4</v>
      </c>
      <c r="B6" s="50" t="s">
        <v>80</v>
      </c>
      <c r="C6" s="51" t="s">
        <v>36</v>
      </c>
      <c r="D6" s="51" t="s">
        <v>324</v>
      </c>
      <c r="E6" s="51" t="s">
        <v>1</v>
      </c>
      <c r="F6" s="52">
        <v>58</v>
      </c>
      <c r="G6" s="52">
        <v>65</v>
      </c>
      <c r="H6" s="52">
        <v>24</v>
      </c>
      <c r="I6" s="52">
        <v>110</v>
      </c>
      <c r="J6" s="52">
        <v>16</v>
      </c>
      <c r="K6" s="52">
        <v>12</v>
      </c>
      <c r="L6" s="52">
        <v>42</v>
      </c>
      <c r="M6" s="52">
        <v>1154</v>
      </c>
      <c r="N6">
        <f>G6*82/F6</f>
        <v>91.896551724137936</v>
      </c>
      <c r="O6">
        <f>H6*82/F6</f>
        <v>33.931034482758619</v>
      </c>
      <c r="P6">
        <f>I6*82/F6</f>
        <v>155.51724137931035</v>
      </c>
      <c r="Q6">
        <f>J6*82/F6</f>
        <v>22.620689655172413</v>
      </c>
      <c r="R6">
        <f>K6*82/F6</f>
        <v>16.96551724137931</v>
      </c>
      <c r="S6">
        <f>L6*82/F6</f>
        <v>59.379310344827587</v>
      </c>
      <c r="U6" s="10">
        <f>SUM(V6:X6)</f>
        <v>16.625683334059982</v>
      </c>
      <c r="V6">
        <f>N6/MAX(N:N)*OFF_C</f>
        <v>11.601213282247766</v>
      </c>
      <c r="W6">
        <f>O6/MAX(O:O)*PUN_C</f>
        <v>0.38095238095238093</v>
      </c>
      <c r="X6">
        <f>SUM(Z6:AC6)</f>
        <v>4.6435176708598354</v>
      </c>
      <c r="Y6">
        <f>X6/DEF_C*10</f>
        <v>7.7391961180997262</v>
      </c>
      <c r="Z6">
        <f>(0.7*(HIT_F*DEF_C))+(P6/(MAX(P:P))*(0.3*(HIT_F*DEF_C)))</f>
        <v>1.3243226600985221</v>
      </c>
      <c r="AA6">
        <f>(0.7*(BkS_F*DEF_C))+(Q6/(MAX(Q:Q))*(0.3*(BkS_F*DEF_C)))</f>
        <v>0.69455172413793087</v>
      </c>
      <c r="AB6">
        <f>(0.7*(TkA_F*DEF_C))+(R6/(MAX(R:R))*(0.3*(TkA_F*DEF_C)))</f>
        <v>1.4884137931034482</v>
      </c>
      <c r="AC6">
        <f>(0.7*(SH_F*DEF_C))+(S6/(MAX(S:S))*(0.3*(SH_F*DEF_C)))</f>
        <v>1.1362294935199342</v>
      </c>
    </row>
    <row r="7" spans="1:29" x14ac:dyDescent="0.25">
      <c r="A7" s="9">
        <v>5</v>
      </c>
      <c r="B7" s="50" t="s">
        <v>223</v>
      </c>
      <c r="C7" s="51" t="s">
        <v>33</v>
      </c>
      <c r="D7" s="51" t="s">
        <v>324</v>
      </c>
      <c r="E7" s="51" t="s">
        <v>1</v>
      </c>
      <c r="F7" s="52">
        <v>59</v>
      </c>
      <c r="G7" s="52">
        <v>68</v>
      </c>
      <c r="H7" s="52">
        <v>10</v>
      </c>
      <c r="I7" s="52">
        <v>9</v>
      </c>
      <c r="J7" s="52">
        <v>13</v>
      </c>
      <c r="K7" s="52">
        <v>27</v>
      </c>
      <c r="L7" s="52">
        <v>70</v>
      </c>
      <c r="M7" s="52">
        <v>1149</v>
      </c>
      <c r="N7">
        <f>G7*82/F7</f>
        <v>94.508474576271183</v>
      </c>
      <c r="O7">
        <f>H7*82/F7</f>
        <v>13.898305084745763</v>
      </c>
      <c r="P7">
        <f>I7*82/F7</f>
        <v>12.508474576271187</v>
      </c>
      <c r="Q7">
        <f>J7*82/F7</f>
        <v>18.067796610169491</v>
      </c>
      <c r="R7">
        <f>K7*82/F7</f>
        <v>37.525423728813557</v>
      </c>
      <c r="S7">
        <f>L7*82/F7</f>
        <v>97.288135593220332</v>
      </c>
      <c r="U7" s="10">
        <f>SUM(V7:X7)</f>
        <v>16.590789467008268</v>
      </c>
      <c r="V7">
        <f>N7/MAX(N:N)*OFF_C</f>
        <v>11.930947897049592</v>
      </c>
      <c r="W7">
        <f>O7/MAX(O:O)*PUN_C</f>
        <v>0.1560398170567662</v>
      </c>
      <c r="X7">
        <f>SUM(Z7:AC7)</f>
        <v>4.503801752901909</v>
      </c>
      <c r="Y7">
        <f>X7/DEF_C*10</f>
        <v>7.5063362548365156</v>
      </c>
      <c r="Z7">
        <f>(0.7*(HIT_F*DEF_C))+(P7/(MAX(P:P))*(0.3*(HIT_F*DEF_C)))</f>
        <v>1.0720641646489102</v>
      </c>
      <c r="AA7">
        <f>(0.7*(BkS_F*DEF_C))+(Q7/(MAX(Q:Q))*(0.3*(BkS_F*DEF_C)))</f>
        <v>0.68155932203389824</v>
      </c>
      <c r="AB7">
        <f>(0.7*(TkA_F*DEF_C))+(R7/(MAX(R:R))*(0.3*(TkA_F*DEF_C)))</f>
        <v>1.6125254237288134</v>
      </c>
      <c r="AC7">
        <f>(0.7*(SH_F*DEF_C))+(S7/(MAX(S:S))*(0.3*(SH_F*DEF_C)))</f>
        <v>1.1376528424902879</v>
      </c>
    </row>
    <row r="8" spans="1:29" x14ac:dyDescent="0.25">
      <c r="A8" s="9">
        <v>6</v>
      </c>
      <c r="B8" s="50" t="s">
        <v>126</v>
      </c>
      <c r="C8" s="51" t="s">
        <v>36</v>
      </c>
      <c r="D8" s="51" t="s">
        <v>324</v>
      </c>
      <c r="E8" s="51" t="s">
        <v>1</v>
      </c>
      <c r="F8" s="52">
        <v>40</v>
      </c>
      <c r="G8" s="52">
        <v>42</v>
      </c>
      <c r="H8" s="52">
        <v>16</v>
      </c>
      <c r="I8" s="52">
        <v>32</v>
      </c>
      <c r="J8" s="52">
        <v>17</v>
      </c>
      <c r="K8" s="52">
        <v>31</v>
      </c>
      <c r="L8" s="52">
        <v>1757</v>
      </c>
      <c r="M8" s="52">
        <v>768</v>
      </c>
      <c r="N8">
        <f>G8*82/F8</f>
        <v>86.1</v>
      </c>
      <c r="O8">
        <f>H8*82/F8</f>
        <v>32.799999999999997</v>
      </c>
      <c r="P8">
        <f>I8*82/F8</f>
        <v>65.599999999999994</v>
      </c>
      <c r="Q8">
        <f>J8*82/F8</f>
        <v>34.85</v>
      </c>
      <c r="R8">
        <f>K8*82/F8</f>
        <v>63.55</v>
      </c>
      <c r="S8">
        <f>L8*82/F8</f>
        <v>3601.85</v>
      </c>
      <c r="U8" s="10">
        <f>SUM(V8:X8)</f>
        <v>16.171725059509384</v>
      </c>
      <c r="V8">
        <f>N8/MAX(N:N)*OFF_C</f>
        <v>10.869444444444444</v>
      </c>
      <c r="W8">
        <f>O8/MAX(O:O)*PUN_C</f>
        <v>0.36825396825396822</v>
      </c>
      <c r="X8">
        <f>SUM(Z8:AC8)</f>
        <v>4.9340266468109721</v>
      </c>
      <c r="Y8">
        <f>X8/DEF_C*10</f>
        <v>8.223377744684953</v>
      </c>
      <c r="Z8">
        <f>(0.7*(HIT_F*DEF_C))+(P8/(MAX(P:P))*(0.3*(HIT_F*DEF_C)))</f>
        <v>1.1657142857142855</v>
      </c>
      <c r="AA8">
        <f>(0.7*(BkS_F*DEF_C))+(Q8/(MAX(Q:Q))*(0.3*(BkS_F*DEF_C)))</f>
        <v>0.72944999999999993</v>
      </c>
      <c r="AB8">
        <f>(0.7*(TkA_F*DEF_C))+(R8/(MAX(R:R))*(0.3*(TkA_F*DEF_C)))</f>
        <v>1.7696249999999998</v>
      </c>
      <c r="AC8">
        <f>(0.7*(SH_F*DEF_C))+(S8/(MAX(S:S))*(0.3*(SH_F*DEF_C)))</f>
        <v>1.2692373610966869</v>
      </c>
    </row>
    <row r="9" spans="1:29" x14ac:dyDescent="0.25">
      <c r="A9" s="9">
        <v>7</v>
      </c>
      <c r="B9" s="47" t="s">
        <v>122</v>
      </c>
      <c r="C9" s="48" t="s">
        <v>33</v>
      </c>
      <c r="D9" s="48" t="s">
        <v>324</v>
      </c>
      <c r="E9" s="48" t="s">
        <v>1</v>
      </c>
      <c r="F9" s="49">
        <v>52</v>
      </c>
      <c r="G9" s="49">
        <v>53</v>
      </c>
      <c r="H9" s="49">
        <v>38</v>
      </c>
      <c r="I9" s="49">
        <v>87</v>
      </c>
      <c r="J9" s="49">
        <v>12</v>
      </c>
      <c r="K9" s="49">
        <v>36</v>
      </c>
      <c r="L9" s="49">
        <v>487</v>
      </c>
      <c r="M9" s="49">
        <v>919</v>
      </c>
      <c r="N9">
        <f>G9*82/F9</f>
        <v>83.57692307692308</v>
      </c>
      <c r="O9">
        <f>H9*82/F9</f>
        <v>59.92307692307692</v>
      </c>
      <c r="P9">
        <f>I9*82/F9</f>
        <v>137.19230769230768</v>
      </c>
      <c r="Q9">
        <f>J9*82/F9</f>
        <v>18.923076923076923</v>
      </c>
      <c r="R9">
        <f>K9*82/F9</f>
        <v>56.769230769230766</v>
      </c>
      <c r="S9">
        <f>L9*82/F9</f>
        <v>767.96153846153845</v>
      </c>
      <c r="U9" s="10">
        <f>SUM(V9:X9)</f>
        <v>16.091222907289204</v>
      </c>
      <c r="V9">
        <f>N9/MAX(N:N)*OFF_C</f>
        <v>10.550925925925926</v>
      </c>
      <c r="W9">
        <f>O9/MAX(O:O)*PUN_C</f>
        <v>0.67277167277167271</v>
      </c>
      <c r="X9">
        <f>SUM(Z9:AC9)</f>
        <v>4.8675253085916053</v>
      </c>
      <c r="Y9">
        <f>X9/DEF_C*10</f>
        <v>8.1125421809860079</v>
      </c>
      <c r="Z9">
        <f>(0.7*(HIT_F*DEF_C))+(P9/(MAX(P:P))*(0.3*(HIT_F*DEF_C)))</f>
        <v>1.2919986263736263</v>
      </c>
      <c r="AA9">
        <f>(0.7*(BkS_F*DEF_C))+(Q9/(MAX(Q:Q))*(0.3*(BkS_F*DEF_C)))</f>
        <v>0.68399999999999994</v>
      </c>
      <c r="AB9">
        <f>(0.7*(TkA_F*DEF_C))+(R9/(MAX(R:R))*(0.3*(TkA_F*DEF_C)))</f>
        <v>1.7286923076923075</v>
      </c>
      <c r="AC9">
        <f>(0.7*(SH_F*DEF_C))+(S9/(MAX(S:S))*(0.3*(SH_F*DEF_C)))</f>
        <v>1.1628343745256715</v>
      </c>
    </row>
    <row r="10" spans="1:29" x14ac:dyDescent="0.25">
      <c r="A10" s="9">
        <v>8</v>
      </c>
      <c r="B10" s="47" t="s">
        <v>73</v>
      </c>
      <c r="C10" s="48" t="s">
        <v>38</v>
      </c>
      <c r="D10" s="48" t="s">
        <v>324</v>
      </c>
      <c r="E10" s="48" t="s">
        <v>1</v>
      </c>
      <c r="F10" s="49">
        <v>59</v>
      </c>
      <c r="G10" s="49">
        <v>53</v>
      </c>
      <c r="H10" s="49">
        <v>41</v>
      </c>
      <c r="I10" s="49">
        <v>94</v>
      </c>
      <c r="J10" s="49">
        <v>47</v>
      </c>
      <c r="K10" s="49">
        <v>48</v>
      </c>
      <c r="L10" s="49">
        <v>4713</v>
      </c>
      <c r="M10" s="49">
        <v>1145</v>
      </c>
      <c r="N10">
        <f>G10*82/F10</f>
        <v>73.66101694915254</v>
      </c>
      <c r="O10">
        <f>H10*82/F10</f>
        <v>56.983050847457626</v>
      </c>
      <c r="P10">
        <f>I10*82/F10</f>
        <v>130.64406779661016</v>
      </c>
      <c r="Q10">
        <f>J10*82/F10</f>
        <v>65.322033898305079</v>
      </c>
      <c r="R10">
        <f>K10*82/F10</f>
        <v>66.711864406779668</v>
      </c>
      <c r="S10">
        <f>L10*82/F10</f>
        <v>6550.2711864406783</v>
      </c>
      <c r="U10" s="10">
        <f>SUM(V10:X10)</f>
        <v>15.204391657467191</v>
      </c>
      <c r="V10">
        <f>N10/MAX(N:N)*OFF_C</f>
        <v>9.2991211550533581</v>
      </c>
      <c r="W10">
        <f>O10/MAX(O:O)*PUN_C</f>
        <v>0.63976324993274147</v>
      </c>
      <c r="X10">
        <f>SUM(Z10:AC10)</f>
        <v>5.2655072524810915</v>
      </c>
      <c r="Y10">
        <f>X10/DEF_C*10</f>
        <v>8.7758454208018186</v>
      </c>
      <c r="Z10">
        <f>(0.7*(HIT_F*DEF_C))+(P10/(MAX(P:P))*(0.3*(HIT_F*DEF_C)))</f>
        <v>1.2804479418886197</v>
      </c>
      <c r="AA10">
        <f>(0.7*(BkS_F*DEF_C))+(Q10/(MAX(Q:Q))*(0.3*(BkS_F*DEF_C)))</f>
        <v>0.81640677966101682</v>
      </c>
      <c r="AB10">
        <f>(0.7*(TkA_F*DEF_C))+(R10/(MAX(R:R))*(0.3*(TkA_F*DEF_C)))</f>
        <v>1.7887118644067797</v>
      </c>
      <c r="AC10">
        <f>(0.7*(SH_F*DEF_C))+(S10/(MAX(S:S))*(0.3*(SH_F*DEF_C)))</f>
        <v>1.3799406665246756</v>
      </c>
    </row>
    <row r="11" spans="1:29" x14ac:dyDescent="0.25">
      <c r="A11" s="9">
        <v>9</v>
      </c>
      <c r="B11" s="47" t="s">
        <v>158</v>
      </c>
      <c r="C11" s="48" t="s">
        <v>38</v>
      </c>
      <c r="D11" s="48" t="s">
        <v>324</v>
      </c>
      <c r="E11" s="48" t="s">
        <v>1</v>
      </c>
      <c r="F11" s="49">
        <v>43</v>
      </c>
      <c r="G11" s="49">
        <v>39</v>
      </c>
      <c r="H11" s="49">
        <v>24</v>
      </c>
      <c r="I11" s="49">
        <v>54</v>
      </c>
      <c r="J11" s="49">
        <v>24</v>
      </c>
      <c r="K11" s="49">
        <v>31</v>
      </c>
      <c r="L11" s="49">
        <v>1608</v>
      </c>
      <c r="M11" s="49">
        <v>777</v>
      </c>
      <c r="N11">
        <f>G11*82/F11</f>
        <v>74.372093023255815</v>
      </c>
      <c r="O11">
        <f>H11*82/F11</f>
        <v>45.767441860465119</v>
      </c>
      <c r="P11">
        <f>I11*82/F11</f>
        <v>102.97674418604652</v>
      </c>
      <c r="Q11">
        <f>J11*82/F11</f>
        <v>45.767441860465119</v>
      </c>
      <c r="R11">
        <f>K11*82/F11</f>
        <v>59.116279069767444</v>
      </c>
      <c r="S11">
        <f>L11*82/F11</f>
        <v>3066.4186046511627</v>
      </c>
      <c r="U11" s="10">
        <f>SUM(V11:X11)</f>
        <v>14.886974981714559</v>
      </c>
      <c r="V11">
        <f>N11/MAX(N:N)*OFF_C</f>
        <v>9.3888888888888893</v>
      </c>
      <c r="W11">
        <f>O11/MAX(O:O)*PUN_C</f>
        <v>0.51384274640088601</v>
      </c>
      <c r="X11">
        <f>SUM(Z11:AC11)</f>
        <v>4.9842433464247842</v>
      </c>
      <c r="Y11">
        <f>X11/DEF_C*10</f>
        <v>8.3070722440413078</v>
      </c>
      <c r="Z11">
        <f>(0.7*(HIT_F*DEF_C))+(P11/(MAX(P:P))*(0.3*(HIT_F*DEF_C)))</f>
        <v>1.2316445182724252</v>
      </c>
      <c r="AA11">
        <f>(0.7*(BkS_F*DEF_C))+(Q11/(MAX(Q:Q))*(0.3*(BkS_F*DEF_C)))</f>
        <v>0.76060465116279063</v>
      </c>
      <c r="AB11">
        <f>(0.7*(TkA_F*DEF_C))+(R11/(MAX(R:R))*(0.3*(TkA_F*DEF_C)))</f>
        <v>1.7428604651162789</v>
      </c>
      <c r="AC11">
        <f>(0.7*(SH_F*DEF_C))+(S11/(MAX(S:S))*(0.3*(SH_F*DEF_C)))</f>
        <v>1.2491337118732897</v>
      </c>
    </row>
    <row r="12" spans="1:29" x14ac:dyDescent="0.25">
      <c r="A12" s="9">
        <v>10</v>
      </c>
      <c r="B12" s="50" t="s">
        <v>325</v>
      </c>
      <c r="C12" s="51" t="s">
        <v>31</v>
      </c>
      <c r="D12" s="51" t="s">
        <v>324</v>
      </c>
      <c r="E12" s="51" t="s">
        <v>1</v>
      </c>
      <c r="F12" s="52">
        <v>56</v>
      </c>
      <c r="G12" s="52">
        <v>53</v>
      </c>
      <c r="H12" s="52">
        <v>22</v>
      </c>
      <c r="I12" s="52">
        <v>26</v>
      </c>
      <c r="J12" s="52">
        <v>21</v>
      </c>
      <c r="K12" s="52">
        <v>36</v>
      </c>
      <c r="L12" s="52">
        <v>344</v>
      </c>
      <c r="M12" s="52">
        <v>1098</v>
      </c>
      <c r="N12">
        <f>G12*82/F12</f>
        <v>77.607142857142861</v>
      </c>
      <c r="O12">
        <f>H12*82/F12</f>
        <v>32.214285714285715</v>
      </c>
      <c r="P12">
        <f>I12*82/F12</f>
        <v>38.071428571428569</v>
      </c>
      <c r="Q12">
        <f>J12*82/F12</f>
        <v>30.75</v>
      </c>
      <c r="R12">
        <f>K12*82/F12</f>
        <v>52.714285714285715</v>
      </c>
      <c r="S12">
        <f>L12*82/F12</f>
        <v>503.71428571428572</v>
      </c>
      <c r="U12" s="10">
        <f>SUM(V12:X12)</f>
        <v>14.850999040645672</v>
      </c>
      <c r="V12">
        <f>N12/MAX(N:N)*OFF_C</f>
        <v>9.7972883597883609</v>
      </c>
      <c r="W12">
        <f>O12/MAX(O:O)*PUN_C</f>
        <v>0.36167800453514742</v>
      </c>
      <c r="X12">
        <f>SUM(Z12:AC12)</f>
        <v>4.6920326763221638</v>
      </c>
      <c r="Y12">
        <f>X12/DEF_C*10</f>
        <v>7.8200544605369391</v>
      </c>
      <c r="Z12">
        <f>(0.7*(HIT_F*DEF_C))+(P12/(MAX(P:P))*(0.3*(HIT_F*DEF_C)))</f>
        <v>1.1171556122448978</v>
      </c>
      <c r="AA12">
        <f>(0.7*(BkS_F*DEF_C))+(Q12/(MAX(Q:Q))*(0.3*(BkS_F*DEF_C)))</f>
        <v>0.71774999999999989</v>
      </c>
      <c r="AB12">
        <f>(0.7*(TkA_F*DEF_C))+(R12/(MAX(R:R))*(0.3*(TkA_F*DEF_C)))</f>
        <v>1.7042142857142855</v>
      </c>
      <c r="AC12">
        <f>(0.7*(SH_F*DEF_C))+(S12/(MAX(S:S))*(0.3*(SH_F*DEF_C)))</f>
        <v>1.1529127783629807</v>
      </c>
    </row>
    <row r="13" spans="1:29" x14ac:dyDescent="0.25">
      <c r="A13" s="9">
        <v>11</v>
      </c>
      <c r="B13" s="50" t="s">
        <v>124</v>
      </c>
      <c r="C13" s="51" t="s">
        <v>36</v>
      </c>
      <c r="D13" s="51" t="s">
        <v>324</v>
      </c>
      <c r="E13" s="51" t="s">
        <v>1</v>
      </c>
      <c r="F13" s="52">
        <v>54</v>
      </c>
      <c r="G13" s="52">
        <v>42</v>
      </c>
      <c r="H13" s="52">
        <v>25</v>
      </c>
      <c r="I13" s="52">
        <v>88</v>
      </c>
      <c r="J13" s="52">
        <v>36</v>
      </c>
      <c r="K13" s="52">
        <v>37</v>
      </c>
      <c r="L13" s="52">
        <v>4776</v>
      </c>
      <c r="M13" s="52">
        <v>1079</v>
      </c>
      <c r="N13">
        <f>G13*82/F13</f>
        <v>63.777777777777779</v>
      </c>
      <c r="O13">
        <f>H13*82/F13</f>
        <v>37.962962962962962</v>
      </c>
      <c r="P13">
        <f>I13*82/F13</f>
        <v>133.62962962962962</v>
      </c>
      <c r="Q13">
        <f>J13*82/F13</f>
        <v>54.666666666666664</v>
      </c>
      <c r="R13">
        <f>K13*82/F13</f>
        <v>56.185185185185183</v>
      </c>
      <c r="S13">
        <f>L13*82/F13</f>
        <v>7252.4444444444443</v>
      </c>
      <c r="U13" s="10">
        <f>SUM(V13:X13)</f>
        <v>13.680846064507636</v>
      </c>
      <c r="V13">
        <f>N13/MAX(N:N)*OFF_C</f>
        <v>8.0514403292181065</v>
      </c>
      <c r="W13">
        <f>O13/MAX(O:O)*PUN_C</f>
        <v>0.4262198706643151</v>
      </c>
      <c r="X13">
        <f>SUM(Z13:AC13)</f>
        <v>5.2031858646252136</v>
      </c>
      <c r="Y13">
        <f>X13/DEF_C*10</f>
        <v>8.6719764410420233</v>
      </c>
      <c r="Z13">
        <f>(0.7*(HIT_F*DEF_C))+(P13/(MAX(P:P))*(0.3*(HIT_F*DEF_C)))</f>
        <v>1.2857142857142856</v>
      </c>
      <c r="AA13">
        <f>(0.7*(BkS_F*DEF_C))+(Q13/(MAX(Q:Q))*(0.3*(BkS_F*DEF_C)))</f>
        <v>0.78599999999999981</v>
      </c>
      <c r="AB13">
        <f>(0.7*(TkA_F*DEF_C))+(R13/(MAX(R:R))*(0.3*(TkA_F*DEF_C)))</f>
        <v>1.7251666666666665</v>
      </c>
      <c r="AC13">
        <f>(0.7*(SH_F*DEF_C))+(S13/(MAX(S:S))*(0.3*(SH_F*DEF_C)))</f>
        <v>1.4063049122442619</v>
      </c>
    </row>
    <row r="14" spans="1:29" x14ac:dyDescent="0.25">
      <c r="A14" s="9">
        <v>12</v>
      </c>
      <c r="B14" s="47" t="s">
        <v>210</v>
      </c>
      <c r="C14" s="48" t="s">
        <v>33</v>
      </c>
      <c r="D14" s="48" t="s">
        <v>324</v>
      </c>
      <c r="E14" s="48" t="s">
        <v>1</v>
      </c>
      <c r="F14" s="49">
        <v>55</v>
      </c>
      <c r="G14" s="49">
        <v>46</v>
      </c>
      <c r="H14" s="49">
        <v>14</v>
      </c>
      <c r="I14" s="49">
        <v>82</v>
      </c>
      <c r="J14" s="49">
        <v>24</v>
      </c>
      <c r="K14" s="49">
        <v>22</v>
      </c>
      <c r="L14" s="49">
        <v>499</v>
      </c>
      <c r="M14" s="49">
        <v>1063</v>
      </c>
      <c r="N14">
        <f>G14*82/F14</f>
        <v>68.581818181818178</v>
      </c>
      <c r="O14">
        <f>H14*82/F14</f>
        <v>20.872727272727271</v>
      </c>
      <c r="P14">
        <f>I14*82/F14</f>
        <v>122.25454545454545</v>
      </c>
      <c r="Q14">
        <f>J14*82/F14</f>
        <v>35.781818181818181</v>
      </c>
      <c r="R14">
        <f>K14*82/F14</f>
        <v>32.799999999999997</v>
      </c>
      <c r="S14">
        <f>L14*82/F14</f>
        <v>743.9636363636364</v>
      </c>
      <c r="U14" s="10">
        <f>SUM(V14:X14)</f>
        <v>13.635947667777078</v>
      </c>
      <c r="V14">
        <f>N14/MAX(N:N)*OFF_C</f>
        <v>8.657912457912456</v>
      </c>
      <c r="W14">
        <f>O14/MAX(O:O)*PUN_C</f>
        <v>0.23434343434343433</v>
      </c>
      <c r="X14">
        <f>SUM(Z14:AC14)</f>
        <v>4.743691775521186</v>
      </c>
      <c r="Y14">
        <f>X14/DEF_C*10</f>
        <v>7.9061529592019761</v>
      </c>
      <c r="Z14">
        <f>(0.7*(HIT_F*DEF_C))+(P14/(MAX(P:P))*(0.3*(HIT_F*DEF_C)))</f>
        <v>1.2656493506493505</v>
      </c>
      <c r="AA14">
        <f>(0.7*(BkS_F*DEF_C))+(Q14/(MAX(Q:Q))*(0.3*(BkS_F*DEF_C)))</f>
        <v>0.73210909090909082</v>
      </c>
      <c r="AB14">
        <f>(0.7*(TkA_F*DEF_C))+(R14/(MAX(R:R))*(0.3*(TkA_F*DEF_C)))</f>
        <v>1.5839999999999999</v>
      </c>
      <c r="AC14">
        <f>(0.7*(SH_F*DEF_C))+(S14/(MAX(S:S))*(0.3*(SH_F*DEF_C)))</f>
        <v>1.1619333339627451</v>
      </c>
    </row>
    <row r="15" spans="1:29" x14ac:dyDescent="0.25">
      <c r="A15" s="9">
        <v>13</v>
      </c>
      <c r="B15" s="50" t="s">
        <v>285</v>
      </c>
      <c r="C15" s="51" t="s">
        <v>42</v>
      </c>
      <c r="D15" s="51" t="s">
        <v>324</v>
      </c>
      <c r="E15" s="51" t="s">
        <v>1</v>
      </c>
      <c r="F15" s="52">
        <v>56</v>
      </c>
      <c r="G15" s="52">
        <v>46</v>
      </c>
      <c r="H15" s="52">
        <v>16</v>
      </c>
      <c r="I15" s="52">
        <v>44</v>
      </c>
      <c r="J15" s="52">
        <v>13</v>
      </c>
      <c r="K15" s="52">
        <v>47</v>
      </c>
      <c r="L15" s="52">
        <v>61</v>
      </c>
      <c r="M15" s="52">
        <v>1008</v>
      </c>
      <c r="N15">
        <f>G15*82/F15</f>
        <v>67.357142857142861</v>
      </c>
      <c r="O15">
        <f>H15*82/F15</f>
        <v>23.428571428571427</v>
      </c>
      <c r="P15">
        <f>I15*82/F15</f>
        <v>64.428571428571431</v>
      </c>
      <c r="Q15">
        <f>J15*82/F15</f>
        <v>19.035714285714285</v>
      </c>
      <c r="R15">
        <f>K15*82/F15</f>
        <v>68.821428571428569</v>
      </c>
      <c r="S15">
        <f>L15*82/F15</f>
        <v>89.321428571428569</v>
      </c>
      <c r="U15" s="10">
        <f>SUM(V15:X15)</f>
        <v>13.55311496280526</v>
      </c>
      <c r="V15">
        <f>N15/MAX(N:N)*OFF_C</f>
        <v>8.5033068783068781</v>
      </c>
      <c r="W15">
        <f>O15/MAX(O:O)*PUN_C</f>
        <v>0.26303854875283444</v>
      </c>
      <c r="X15">
        <f>SUM(Z15:AC15)</f>
        <v>4.7867695357455471</v>
      </c>
      <c r="Y15">
        <f>X15/DEF_C*10</f>
        <v>7.9779492262425791</v>
      </c>
      <c r="Z15">
        <f>(0.7*(HIT_F*DEF_C))+(P15/(MAX(P:P))*(0.3*(HIT_F*DEF_C)))</f>
        <v>1.1636479591836733</v>
      </c>
      <c r="AA15">
        <f>(0.7*(BkS_F*DEF_C))+(Q15/(MAX(Q:Q))*(0.3*(BkS_F*DEF_C)))</f>
        <v>0.68432142857142841</v>
      </c>
      <c r="AB15">
        <f>(0.7*(TkA_F*DEF_C))+(R15/(MAX(R:R))*(0.3*(TkA_F*DEF_C)))</f>
        <v>1.8014464285714284</v>
      </c>
      <c r="AC15">
        <f>(0.7*(SH_F*DEF_C))+(S15/(MAX(S:S))*(0.3*(SH_F*DEF_C)))</f>
        <v>1.1373537194190169</v>
      </c>
    </row>
    <row r="16" spans="1:29" x14ac:dyDescent="0.25">
      <c r="A16" s="9">
        <v>14</v>
      </c>
      <c r="B16" s="47" t="s">
        <v>53</v>
      </c>
      <c r="C16" s="48" t="s">
        <v>42</v>
      </c>
      <c r="D16" s="48" t="s">
        <v>324</v>
      </c>
      <c r="E16" s="48" t="s">
        <v>1</v>
      </c>
      <c r="F16" s="49">
        <v>47</v>
      </c>
      <c r="G16" s="49">
        <v>37</v>
      </c>
      <c r="H16" s="49">
        <v>26</v>
      </c>
      <c r="I16" s="49">
        <v>77</v>
      </c>
      <c r="J16" s="49">
        <v>17</v>
      </c>
      <c r="K16" s="49">
        <v>23</v>
      </c>
      <c r="L16" s="49">
        <v>78</v>
      </c>
      <c r="M16" s="49">
        <v>694</v>
      </c>
      <c r="N16">
        <f>G16*82/F16</f>
        <v>64.553191489361708</v>
      </c>
      <c r="O16">
        <f>H16*82/F16</f>
        <v>45.361702127659576</v>
      </c>
      <c r="P16">
        <f>I16*82/F16</f>
        <v>134.34042553191489</v>
      </c>
      <c r="Q16">
        <f>J16*82/F16</f>
        <v>29.659574468085108</v>
      </c>
      <c r="R16">
        <f>K16*82/F16</f>
        <v>40.127659574468083</v>
      </c>
      <c r="S16">
        <f>L16*82/F16</f>
        <v>136.08510638297872</v>
      </c>
      <c r="U16" s="10">
        <f>SUM(V16:X16)</f>
        <v>13.427567548021933</v>
      </c>
      <c r="V16">
        <f>N16/MAX(N:N)*OFF_C</f>
        <v>8.1493301812450767</v>
      </c>
      <c r="W16">
        <f>O16/MAX(O:O)*PUN_C</f>
        <v>0.5092874029044242</v>
      </c>
      <c r="X16">
        <f>SUM(Z16:AC16)</f>
        <v>4.7689499638724326</v>
      </c>
      <c r="Y16">
        <f>X16/DEF_C*10</f>
        <v>7.9482499397873871</v>
      </c>
      <c r="Z16">
        <f>(0.7*(HIT_F*DEF_C))+(P16/(MAX(P:P))*(0.3*(HIT_F*DEF_C)))</f>
        <v>1.2869680851063827</v>
      </c>
      <c r="AA16">
        <f>(0.7*(BkS_F*DEF_C))+(Q16/(MAX(Q:Q))*(0.3*(BkS_F*DEF_C)))</f>
        <v>0.71463829787234034</v>
      </c>
      <c r="AB16">
        <f>(0.7*(TkA_F*DEF_C))+(R16/(MAX(R:R))*(0.3*(TkA_F*DEF_C)))</f>
        <v>1.6282340425531914</v>
      </c>
      <c r="AC16">
        <f>(0.7*(SH_F*DEF_C))+(S16/(MAX(S:S))*(0.3*(SH_F*DEF_C)))</f>
        <v>1.1391095383405183</v>
      </c>
    </row>
    <row r="17" spans="1:29" x14ac:dyDescent="0.25">
      <c r="A17" s="9">
        <v>15</v>
      </c>
      <c r="B17" s="50" t="s">
        <v>254</v>
      </c>
      <c r="C17" s="51" t="s">
        <v>42</v>
      </c>
      <c r="D17" s="51" t="s">
        <v>324</v>
      </c>
      <c r="E17" s="51" t="s">
        <v>1</v>
      </c>
      <c r="F17" s="52">
        <v>59</v>
      </c>
      <c r="G17" s="52">
        <v>47</v>
      </c>
      <c r="H17" s="52">
        <v>22</v>
      </c>
      <c r="I17" s="52">
        <v>10</v>
      </c>
      <c r="J17" s="52">
        <v>13</v>
      </c>
      <c r="K17" s="52">
        <v>56</v>
      </c>
      <c r="L17" s="52">
        <v>88</v>
      </c>
      <c r="M17" s="52">
        <v>1208</v>
      </c>
      <c r="N17">
        <f>G17*82/F17</f>
        <v>65.322033898305079</v>
      </c>
      <c r="O17">
        <f>H17*82/F17</f>
        <v>30.576271186440678</v>
      </c>
      <c r="P17">
        <f>I17*82/F17</f>
        <v>13.898305084745763</v>
      </c>
      <c r="Q17">
        <f>J17*82/F17</f>
        <v>18.067796610169491</v>
      </c>
      <c r="R17">
        <f>K17*82/F17</f>
        <v>77.830508474576277</v>
      </c>
      <c r="S17">
        <f>L17*82/F17</f>
        <v>122.30508474576271</v>
      </c>
      <c r="U17" s="10">
        <f>SUM(V17:X17)</f>
        <v>13.340175769631948</v>
      </c>
      <c r="V17">
        <f>N17/MAX(N:N)*OFF_C</f>
        <v>8.2463904582548651</v>
      </c>
      <c r="W17">
        <f>O17/MAX(O:O)*PUN_C</f>
        <v>0.34328759752488563</v>
      </c>
      <c r="X17">
        <f>SUM(Z17:AC17)</f>
        <v>4.7504977138521971</v>
      </c>
      <c r="Y17">
        <f>X17/DEF_C*10</f>
        <v>7.9174961897536624</v>
      </c>
      <c r="Z17">
        <f>(0.7*(HIT_F*DEF_C))+(P17/(MAX(P:P))*(0.3*(HIT_F*DEF_C)))</f>
        <v>1.0745157384987891</v>
      </c>
      <c r="AA17">
        <f>(0.7*(BkS_F*DEF_C))+(Q17/(MAX(Q:Q))*(0.3*(BkS_F*DEF_C)))</f>
        <v>0.68155932203389824</v>
      </c>
      <c r="AB17">
        <f>(0.7*(TkA_F*DEF_C))+(R17/(MAX(R:R))*(0.3*(TkA_F*DEF_C)))</f>
        <v>1.8558305084745761</v>
      </c>
      <c r="AC17">
        <f>(0.7*(SH_F*DEF_C))+(S17/(MAX(S:S))*(0.3*(SH_F*DEF_C)))</f>
        <v>1.1385921448449334</v>
      </c>
    </row>
    <row r="18" spans="1:29" x14ac:dyDescent="0.25">
      <c r="A18" s="9">
        <v>16</v>
      </c>
      <c r="B18" s="47" t="s">
        <v>231</v>
      </c>
      <c r="C18" s="48" t="s">
        <v>36</v>
      </c>
      <c r="D18" s="48" t="s">
        <v>324</v>
      </c>
      <c r="E18" s="48" t="s">
        <v>1</v>
      </c>
      <c r="F18" s="49">
        <v>60</v>
      </c>
      <c r="G18" s="49">
        <v>46</v>
      </c>
      <c r="H18" s="49">
        <v>30</v>
      </c>
      <c r="I18" s="49">
        <v>72</v>
      </c>
      <c r="J18" s="49">
        <v>31</v>
      </c>
      <c r="K18" s="49">
        <v>21</v>
      </c>
      <c r="L18" s="49">
        <v>67</v>
      </c>
      <c r="M18" s="49">
        <v>1039</v>
      </c>
      <c r="N18">
        <f>G18*82/F18</f>
        <v>62.866666666666667</v>
      </c>
      <c r="O18">
        <f>H18*82/F18</f>
        <v>41</v>
      </c>
      <c r="P18">
        <f>I18*82/F18</f>
        <v>98.4</v>
      </c>
      <c r="Q18">
        <f>J18*82/F18</f>
        <v>42.366666666666667</v>
      </c>
      <c r="R18">
        <f>K18*82/F18</f>
        <v>28.7</v>
      </c>
      <c r="S18">
        <f>L18*82/F18</f>
        <v>91.566666666666663</v>
      </c>
      <c r="U18" s="10">
        <f>SUM(V18:X18)</f>
        <v>13.067896662538191</v>
      </c>
      <c r="V18">
        <f>N18/MAX(N:N)*OFF_C</f>
        <v>7.9364197530864198</v>
      </c>
      <c r="W18">
        <f>O18/MAX(O:O)*PUN_C</f>
        <v>0.46031746031746029</v>
      </c>
      <c r="X18">
        <f>SUM(Z18:AC18)</f>
        <v>4.6711594491343114</v>
      </c>
      <c r="Y18">
        <f>X18/DEF_C*10</f>
        <v>7.785265748557185</v>
      </c>
      <c r="Z18">
        <f>(0.7*(HIT_F*DEF_C))+(P18/(MAX(P:P))*(0.3*(HIT_F*DEF_C)))</f>
        <v>1.2235714285714283</v>
      </c>
      <c r="AA18">
        <f>(0.7*(BkS_F*DEF_C))+(Q18/(MAX(Q:Q))*(0.3*(BkS_F*DEF_C)))</f>
        <v>0.7508999999999999</v>
      </c>
      <c r="AB18">
        <f>(0.7*(TkA_F*DEF_C))+(R18/(MAX(R:R))*(0.3*(TkA_F*DEF_C)))</f>
        <v>1.5592499999999998</v>
      </c>
      <c r="AC18">
        <f>(0.7*(SH_F*DEF_C))+(S18/(MAX(S:S))*(0.3*(SH_F*DEF_C)))</f>
        <v>1.1374380205628829</v>
      </c>
    </row>
    <row r="19" spans="1:29" x14ac:dyDescent="0.25">
      <c r="A19" s="9">
        <v>17</v>
      </c>
      <c r="B19" s="47" t="s">
        <v>287</v>
      </c>
      <c r="C19" s="48" t="s">
        <v>42</v>
      </c>
      <c r="D19" s="48" t="s">
        <v>324</v>
      </c>
      <c r="E19" s="48" t="s">
        <v>1</v>
      </c>
      <c r="F19" s="49">
        <v>57</v>
      </c>
      <c r="G19" s="49">
        <v>42</v>
      </c>
      <c r="H19" s="49">
        <v>47</v>
      </c>
      <c r="I19" s="49">
        <v>60</v>
      </c>
      <c r="J19" s="49">
        <v>14</v>
      </c>
      <c r="K19" s="49">
        <v>28</v>
      </c>
      <c r="L19" s="49">
        <v>21</v>
      </c>
      <c r="M19" s="49">
        <v>968</v>
      </c>
      <c r="N19">
        <f>G19*82/F19</f>
        <v>60.421052631578945</v>
      </c>
      <c r="O19">
        <f>H19*82/F19</f>
        <v>67.614035087719301</v>
      </c>
      <c r="P19">
        <f>I19*82/F19</f>
        <v>86.315789473684205</v>
      </c>
      <c r="Q19">
        <f>J19*82/F19</f>
        <v>20.140350877192983</v>
      </c>
      <c r="R19">
        <f>K19*82/F19</f>
        <v>40.280701754385966</v>
      </c>
      <c r="S19">
        <f>L19*82/F19</f>
        <v>30.210526315789473</v>
      </c>
      <c r="U19" s="10">
        <f>SUM(V19:X19)</f>
        <v>13.040821855934535</v>
      </c>
      <c r="V19">
        <f>N19/MAX(N:N)*OFF_C</f>
        <v>7.6276803118908374</v>
      </c>
      <c r="W19">
        <f>O19/MAX(O:O)*PUN_C</f>
        <v>0.75912002227791708</v>
      </c>
      <c r="X19">
        <f>SUM(Z19:AC19)</f>
        <v>4.6540215217657801</v>
      </c>
      <c r="Y19">
        <f>X19/DEF_C*10</f>
        <v>7.7567025362762996</v>
      </c>
      <c r="Z19">
        <f>(0.7*(HIT_F*DEF_C))+(P19/(MAX(P:P))*(0.3*(HIT_F*DEF_C)))</f>
        <v>1.2022556390977441</v>
      </c>
      <c r="AA19">
        <f>(0.7*(BkS_F*DEF_C))+(Q19/(MAX(Q:Q))*(0.3*(BkS_F*DEF_C)))</f>
        <v>0.68747368421052624</v>
      </c>
      <c r="AB19">
        <f>(0.7*(TkA_F*DEF_C))+(R19/(MAX(R:R))*(0.3*(TkA_F*DEF_C)))</f>
        <v>1.6291578947368419</v>
      </c>
      <c r="AC19">
        <f>(0.7*(SH_F*DEF_C))+(S19/(MAX(S:S))*(0.3*(SH_F*DEF_C)))</f>
        <v>1.1351343037206683</v>
      </c>
    </row>
    <row r="20" spans="1:29" x14ac:dyDescent="0.25">
      <c r="A20" s="9">
        <v>18</v>
      </c>
      <c r="B20" s="47" t="s">
        <v>275</v>
      </c>
      <c r="C20" s="48" t="s">
        <v>31</v>
      </c>
      <c r="D20" s="48" t="s">
        <v>324</v>
      </c>
      <c r="E20" s="48" t="s">
        <v>1</v>
      </c>
      <c r="F20" s="49">
        <v>55</v>
      </c>
      <c r="G20" s="49">
        <v>40</v>
      </c>
      <c r="H20" s="49">
        <v>16</v>
      </c>
      <c r="I20" s="49">
        <v>11</v>
      </c>
      <c r="J20" s="49">
        <v>25</v>
      </c>
      <c r="K20" s="49">
        <v>66</v>
      </c>
      <c r="L20" s="49">
        <v>4435</v>
      </c>
      <c r="M20" s="49">
        <v>1029</v>
      </c>
      <c r="N20">
        <f>G20*82/F20</f>
        <v>59.636363636363633</v>
      </c>
      <c r="O20">
        <f>H20*82/F20</f>
        <v>23.854545454545455</v>
      </c>
      <c r="P20">
        <f>I20*82/F20</f>
        <v>16.399999999999999</v>
      </c>
      <c r="Q20">
        <f>J20*82/F20</f>
        <v>37.272727272727273</v>
      </c>
      <c r="R20">
        <f>K20*82/F20</f>
        <v>98.4</v>
      </c>
      <c r="S20">
        <f>L20*82/F20</f>
        <v>6612.181818181818</v>
      </c>
      <c r="U20" s="10">
        <f>SUM(V20:X20)</f>
        <v>12.973998006887662</v>
      </c>
      <c r="V20">
        <f>N20/MAX(N:N)*OFF_C</f>
        <v>7.5286195286195277</v>
      </c>
      <c r="W20">
        <f>O20/MAX(O:O)*PUN_C</f>
        <v>0.26782106782106785</v>
      </c>
      <c r="X20">
        <f>SUM(Z20:AC20)</f>
        <v>5.1775574104470659</v>
      </c>
      <c r="Y20">
        <f>X20/DEF_C*10</f>
        <v>8.6292623507451101</v>
      </c>
      <c r="Z20">
        <f>(0.7*(HIT_F*DEF_C))+(P20/(MAX(P:P))*(0.3*(HIT_F*DEF_C)))</f>
        <v>1.0789285714285712</v>
      </c>
      <c r="AA20">
        <f>(0.7*(BkS_F*DEF_C))+(Q20/(MAX(Q:Q))*(0.3*(BkS_F*DEF_C)))</f>
        <v>0.73636363636363622</v>
      </c>
      <c r="AB20">
        <f>(0.7*(TkA_F*DEF_C))+(R20/(MAX(R:R))*(0.3*(TkA_F*DEF_C)))</f>
        <v>1.98</v>
      </c>
      <c r="AC20">
        <f>(0.7*(SH_F*DEF_C))+(S20/(MAX(S:S))*(0.3*(SH_F*DEF_C)))</f>
        <v>1.3822652026548587</v>
      </c>
    </row>
    <row r="21" spans="1:29" x14ac:dyDescent="0.25">
      <c r="A21" s="9">
        <v>19</v>
      </c>
      <c r="B21" s="50" t="s">
        <v>149</v>
      </c>
      <c r="C21" s="51" t="s">
        <v>36</v>
      </c>
      <c r="D21" s="51" t="s">
        <v>324</v>
      </c>
      <c r="E21" s="51" t="s">
        <v>1</v>
      </c>
      <c r="F21" s="52">
        <v>58</v>
      </c>
      <c r="G21" s="52">
        <v>41</v>
      </c>
      <c r="H21" s="52">
        <v>34</v>
      </c>
      <c r="I21" s="52">
        <v>61</v>
      </c>
      <c r="J21" s="52">
        <v>31</v>
      </c>
      <c r="K21" s="52">
        <v>38</v>
      </c>
      <c r="L21" s="52">
        <v>2722</v>
      </c>
      <c r="M21" s="52">
        <v>989</v>
      </c>
      <c r="N21">
        <f>G21*82/F21</f>
        <v>57.96551724137931</v>
      </c>
      <c r="O21">
        <f>H21*82/F21</f>
        <v>48.068965517241381</v>
      </c>
      <c r="P21">
        <f>I21*82/F21</f>
        <v>86.241379310344826</v>
      </c>
      <c r="Q21">
        <f>J21*82/F21</f>
        <v>43.827586206896555</v>
      </c>
      <c r="R21">
        <f>K21*82/F21</f>
        <v>53.724137931034484</v>
      </c>
      <c r="S21">
        <f>L21*82/F21</f>
        <v>3848.344827586207</v>
      </c>
      <c r="U21" s="10">
        <f>SUM(V21:X21)</f>
        <v>12.803367025660393</v>
      </c>
      <c r="V21">
        <f>N21/MAX(N:N)*OFF_C</f>
        <v>7.3176883780332052</v>
      </c>
      <c r="W21">
        <f>O21/MAX(O:O)*PUN_C</f>
        <v>0.53968253968253965</v>
      </c>
      <c r="X21">
        <f>SUM(Z21:AC21)</f>
        <v>4.9459961079446479</v>
      </c>
      <c r="Y21">
        <f>X21/DEF_C*10</f>
        <v>8.2433268465744138</v>
      </c>
      <c r="Z21">
        <f>(0.7*(HIT_F*DEF_C))+(P21/(MAX(P:P))*(0.3*(HIT_F*DEF_C)))</f>
        <v>1.2021243842364531</v>
      </c>
      <c r="AA21">
        <f>(0.7*(BkS_F*DEF_C))+(Q21/(MAX(Q:Q))*(0.3*(BkS_F*DEF_C)))</f>
        <v>0.75506896551724123</v>
      </c>
      <c r="AB21">
        <f>(0.7*(TkA_F*DEF_C))+(R21/(MAX(R:R))*(0.3*(TkA_F*DEF_C)))</f>
        <v>1.710310344827586</v>
      </c>
      <c r="AC21">
        <f>(0.7*(SH_F*DEF_C))+(S21/(MAX(S:S))*(0.3*(SH_F*DEF_C)))</f>
        <v>1.2784924133633671</v>
      </c>
    </row>
    <row r="22" spans="1:29" x14ac:dyDescent="0.25">
      <c r="A22" s="9">
        <v>20</v>
      </c>
      <c r="B22" s="47" t="s">
        <v>326</v>
      </c>
      <c r="C22" s="48" t="s">
        <v>38</v>
      </c>
      <c r="D22" s="48" t="s">
        <v>324</v>
      </c>
      <c r="E22" s="48" t="s">
        <v>1</v>
      </c>
      <c r="F22" s="49">
        <v>59</v>
      </c>
      <c r="G22" s="49">
        <v>44</v>
      </c>
      <c r="H22" s="49">
        <v>20</v>
      </c>
      <c r="I22" s="49">
        <v>6</v>
      </c>
      <c r="J22" s="49">
        <v>25</v>
      </c>
      <c r="K22" s="49">
        <v>27</v>
      </c>
      <c r="L22" s="49">
        <v>488</v>
      </c>
      <c r="M22" s="49">
        <v>1072</v>
      </c>
      <c r="N22">
        <f>G22*82/F22</f>
        <v>61.152542372881356</v>
      </c>
      <c r="O22">
        <f>H22*82/F22</f>
        <v>27.796610169491526</v>
      </c>
      <c r="P22">
        <f>I22*82/F22</f>
        <v>8.3389830508474585</v>
      </c>
      <c r="Q22">
        <f>J22*82/F22</f>
        <v>34.745762711864408</v>
      </c>
      <c r="R22">
        <f>K22*82/F22</f>
        <v>37.525423728813557</v>
      </c>
      <c r="S22">
        <f>L22*82/F22</f>
        <v>678.23728813559319</v>
      </c>
      <c r="U22" s="10">
        <f>SUM(V22:X22)</f>
        <v>12.59795768367384</v>
      </c>
      <c r="V22">
        <f>N22/MAX(N:N)*OFF_C</f>
        <v>7.7200251098556176</v>
      </c>
      <c r="W22">
        <f>O22/MAX(O:O)*PUN_C</f>
        <v>0.3120796341135324</v>
      </c>
      <c r="X22">
        <f>SUM(Z22:AC22)</f>
        <v>4.5658529397046896</v>
      </c>
      <c r="Y22">
        <f>X22/DEF_C*10</f>
        <v>7.6097548995078155</v>
      </c>
      <c r="Z22">
        <f>(0.7*(HIT_F*DEF_C))+(P22/(MAX(P:P))*(0.3*(HIT_F*DEF_C)))</f>
        <v>1.0647094430992734</v>
      </c>
      <c r="AA22">
        <f>(0.7*(BkS_F*DEF_C))+(Q22/(MAX(Q:Q))*(0.3*(BkS_F*DEF_C)))</f>
        <v>0.7291525423728813</v>
      </c>
      <c r="AB22">
        <f>(0.7*(TkA_F*DEF_C))+(R22/(MAX(R:R))*(0.3*(TkA_F*DEF_C)))</f>
        <v>1.6125254237288134</v>
      </c>
      <c r="AC22">
        <f>(0.7*(SH_F*DEF_C))+(S22/(MAX(S:S))*(0.3*(SH_F*DEF_C)))</f>
        <v>1.1594655305037218</v>
      </c>
    </row>
    <row r="23" spans="1:29" x14ac:dyDescent="0.25">
      <c r="A23" s="9">
        <v>21</v>
      </c>
      <c r="B23" s="47" t="s">
        <v>84</v>
      </c>
      <c r="C23" s="48" t="s">
        <v>42</v>
      </c>
      <c r="D23" s="48" t="s">
        <v>324</v>
      </c>
      <c r="E23" s="48" t="s">
        <v>1</v>
      </c>
      <c r="F23" s="49">
        <v>59</v>
      </c>
      <c r="G23" s="49">
        <v>38</v>
      </c>
      <c r="H23" s="49">
        <v>57</v>
      </c>
      <c r="I23" s="49">
        <v>114</v>
      </c>
      <c r="J23" s="49">
        <v>24</v>
      </c>
      <c r="K23" s="49">
        <v>27</v>
      </c>
      <c r="L23" s="49">
        <v>2699</v>
      </c>
      <c r="M23" s="49">
        <v>1140</v>
      </c>
      <c r="N23">
        <f>G23*82/F23</f>
        <v>52.813559322033896</v>
      </c>
      <c r="O23">
        <f>H23*82/F23</f>
        <v>79.220338983050851</v>
      </c>
      <c r="P23">
        <f>I23*82/F23</f>
        <v>158.4406779661017</v>
      </c>
      <c r="Q23">
        <f>J23*82/F23</f>
        <v>33.355932203389834</v>
      </c>
      <c r="R23">
        <f>K23*82/F23</f>
        <v>37.525423728813557</v>
      </c>
      <c r="S23">
        <f>L23*82/F23</f>
        <v>3751.1525423728813</v>
      </c>
      <c r="U23" s="10">
        <f>SUM(V23:X23)</f>
        <v>12.498755823306343</v>
      </c>
      <c r="V23">
        <f>N23/MAX(N:N)*OFF_C</f>
        <v>6.6672944130571237</v>
      </c>
      <c r="W23">
        <f>O23/MAX(O:O)*PUN_C</f>
        <v>0.88942695722356746</v>
      </c>
      <c r="X23">
        <f>SUM(Z23:AC23)</f>
        <v>4.942034453025653</v>
      </c>
      <c r="Y23">
        <f>X23/DEF_C*10</f>
        <v>8.2367240883760893</v>
      </c>
      <c r="Z23">
        <f>(0.7*(HIT_F*DEF_C))+(P23/(MAX(P:P))*(0.3*(HIT_F*DEF_C)))</f>
        <v>1.3294794188861982</v>
      </c>
      <c r="AA23">
        <f>(0.7*(BkS_F*DEF_C))+(Q23/(MAX(Q:Q))*(0.3*(BkS_F*DEF_C)))</f>
        <v>0.725186440677966</v>
      </c>
      <c r="AB23">
        <f>(0.7*(TkA_F*DEF_C))+(R23/(MAX(R:R))*(0.3*(TkA_F*DEF_C)))</f>
        <v>1.6125254237288134</v>
      </c>
      <c r="AC23">
        <f>(0.7*(SH_F*DEF_C))+(S23/(MAX(S:S))*(0.3*(SH_F*DEF_C)))</f>
        <v>1.2748431697326754</v>
      </c>
    </row>
    <row r="24" spans="1:29" x14ac:dyDescent="0.25">
      <c r="A24" s="9">
        <v>22</v>
      </c>
      <c r="B24" s="47" t="s">
        <v>233</v>
      </c>
      <c r="C24" s="48" t="s">
        <v>31</v>
      </c>
      <c r="D24" s="48" t="s">
        <v>324</v>
      </c>
      <c r="E24" s="48" t="s">
        <v>1</v>
      </c>
      <c r="F24" s="49">
        <v>59</v>
      </c>
      <c r="G24" s="49">
        <v>42</v>
      </c>
      <c r="H24" s="49">
        <v>31</v>
      </c>
      <c r="I24" s="49">
        <v>56</v>
      </c>
      <c r="J24" s="49">
        <v>37</v>
      </c>
      <c r="K24" s="49">
        <v>17</v>
      </c>
      <c r="L24" s="49">
        <v>236</v>
      </c>
      <c r="M24" s="49">
        <v>1034</v>
      </c>
      <c r="N24">
        <f>G24*82/F24</f>
        <v>58.372881355932201</v>
      </c>
      <c r="O24">
        <f>H24*82/F24</f>
        <v>43.084745762711862</v>
      </c>
      <c r="P24">
        <f>I24*82/F24</f>
        <v>77.830508474576277</v>
      </c>
      <c r="Q24">
        <f>J24*82/F24</f>
        <v>51.423728813559322</v>
      </c>
      <c r="R24">
        <f>K24*82/F24</f>
        <v>23.627118644067796</v>
      </c>
      <c r="S24">
        <f>L24*82/F24</f>
        <v>328</v>
      </c>
      <c r="U24" s="10">
        <f>SUM(V24:X24)</f>
        <v>12.491814624953268</v>
      </c>
      <c r="V24">
        <f>N24/MAX(N:N)*OFF_C</f>
        <v>7.3691148775894533</v>
      </c>
      <c r="W24">
        <f>O24/MAX(O:O)*PUN_C</f>
        <v>0.48372343287597519</v>
      </c>
      <c r="X24">
        <f>SUM(Z24:AC24)</f>
        <v>4.638976314487838</v>
      </c>
      <c r="Y24">
        <f>X24/DEF_C*10</f>
        <v>7.7316271908130627</v>
      </c>
      <c r="Z24">
        <f>(0.7*(HIT_F*DEF_C))+(P24/(MAX(P:P))*(0.3*(HIT_F*DEF_C)))</f>
        <v>1.1872881355932201</v>
      </c>
      <c r="AA24">
        <f>(0.7*(BkS_F*DEF_C))+(Q24/(MAX(Q:Q))*(0.3*(BkS_F*DEF_C)))</f>
        <v>0.77674576271186435</v>
      </c>
      <c r="AB24">
        <f>(0.7*(TkA_F*DEF_C))+(R24/(MAX(R:R))*(0.3*(TkA_F*DEF_C)))</f>
        <v>1.5286271186440676</v>
      </c>
      <c r="AC24">
        <f>(0.7*(SH_F*DEF_C))+(S24/(MAX(S:S))*(0.3*(SH_F*DEF_C)))</f>
        <v>1.1463152975386852</v>
      </c>
    </row>
    <row r="25" spans="1:29" x14ac:dyDescent="0.25">
      <c r="A25" s="9">
        <v>23</v>
      </c>
      <c r="B25" s="50" t="s">
        <v>171</v>
      </c>
      <c r="C25" s="51" t="s">
        <v>33</v>
      </c>
      <c r="D25" s="51" t="s">
        <v>324</v>
      </c>
      <c r="E25" s="51" t="s">
        <v>1</v>
      </c>
      <c r="F25" s="52">
        <v>54</v>
      </c>
      <c r="G25" s="52">
        <v>37</v>
      </c>
      <c r="H25" s="52">
        <v>16</v>
      </c>
      <c r="I25" s="52">
        <v>34</v>
      </c>
      <c r="J25" s="52">
        <v>40</v>
      </c>
      <c r="K25" s="52">
        <v>27</v>
      </c>
      <c r="L25" s="52">
        <v>4129</v>
      </c>
      <c r="M25" s="52">
        <v>1008</v>
      </c>
      <c r="N25">
        <f>G25*82/F25</f>
        <v>56.185185185185183</v>
      </c>
      <c r="O25">
        <f>H25*82/F25</f>
        <v>24.296296296296298</v>
      </c>
      <c r="P25">
        <f>I25*82/F25</f>
        <v>51.629629629629626</v>
      </c>
      <c r="Q25">
        <f>J25*82/F25</f>
        <v>60.74074074074074</v>
      </c>
      <c r="R25">
        <f>K25*82/F25</f>
        <v>41</v>
      </c>
      <c r="S25">
        <f>L25*82/F25</f>
        <v>6269.9629629629626</v>
      </c>
      <c r="U25" s="10">
        <f>SUM(V25:X25)</f>
        <v>12.313037042145226</v>
      </c>
      <c r="V25">
        <f>N25/MAX(N:N)*OFF_C</f>
        <v>7.0929355281207132</v>
      </c>
      <c r="W25">
        <f>O25/MAX(O:O)*PUN_C</f>
        <v>0.27278071722516167</v>
      </c>
      <c r="X25">
        <f>SUM(Z25:AC25)</f>
        <v>4.9473207967993513</v>
      </c>
      <c r="Y25">
        <f>X25/DEF_C*10</f>
        <v>8.2455346613322522</v>
      </c>
      <c r="Z25">
        <f>(0.7*(HIT_F*DEF_C))+(P25/(MAX(P:P))*(0.3*(HIT_F*DEF_C)))</f>
        <v>1.1410714285714283</v>
      </c>
      <c r="AA25">
        <f>(0.7*(BkS_F*DEF_C))+(Q25/(MAX(Q:Q))*(0.3*(BkS_F*DEF_C)))</f>
        <v>0.80333333333333323</v>
      </c>
      <c r="AB25">
        <f>(0.7*(TkA_F*DEF_C))+(R25/(MAX(R:R))*(0.3*(TkA_F*DEF_C)))</f>
        <v>1.6335</v>
      </c>
      <c r="AC25">
        <f>(0.7*(SH_F*DEF_C))+(S25/(MAX(S:S))*(0.3*(SH_F*DEF_C)))</f>
        <v>1.3694160348945892</v>
      </c>
    </row>
    <row r="26" spans="1:29" x14ac:dyDescent="0.25">
      <c r="A26" s="9">
        <v>24</v>
      </c>
      <c r="B26" s="50" t="s">
        <v>258</v>
      </c>
      <c r="C26" s="51" t="s">
        <v>31</v>
      </c>
      <c r="D26" s="51" t="s">
        <v>324</v>
      </c>
      <c r="E26" s="51" t="s">
        <v>1</v>
      </c>
      <c r="F26" s="52">
        <v>59</v>
      </c>
      <c r="G26" s="52">
        <v>42</v>
      </c>
      <c r="H26" s="52">
        <v>22</v>
      </c>
      <c r="I26" s="52">
        <v>22</v>
      </c>
      <c r="J26" s="52">
        <v>21</v>
      </c>
      <c r="K26" s="52">
        <v>25</v>
      </c>
      <c r="L26" s="52">
        <v>65</v>
      </c>
      <c r="M26" s="52">
        <v>960</v>
      </c>
      <c r="N26">
        <f>G26*82/F26</f>
        <v>58.372881355932201</v>
      </c>
      <c r="O26">
        <f>H26*82/F26</f>
        <v>30.576271186440678</v>
      </c>
      <c r="P26">
        <f>I26*82/F26</f>
        <v>30.576271186440678</v>
      </c>
      <c r="Q26">
        <f>J26*82/F26</f>
        <v>29.1864406779661</v>
      </c>
      <c r="R26">
        <f>K26*82/F26</f>
        <v>34.745762711864408</v>
      </c>
      <c r="S26">
        <f>L26*82/F26</f>
        <v>90.33898305084746</v>
      </c>
      <c r="U26" s="10">
        <f>SUM(V26:X26)</f>
        <v>12.262762923286314</v>
      </c>
      <c r="V26">
        <f>N26/MAX(N:N)*OFF_C</f>
        <v>7.3691148775894533</v>
      </c>
      <c r="W26">
        <f>O26/MAX(O:O)*PUN_C</f>
        <v>0.34328759752488563</v>
      </c>
      <c r="X26">
        <f>SUM(Z26:AC26)</f>
        <v>4.5503604481719737</v>
      </c>
      <c r="Y26">
        <f>X26/DEF_C*10</f>
        <v>7.5839340802866229</v>
      </c>
      <c r="Z26">
        <f>(0.7*(HIT_F*DEF_C))+(P26/(MAX(P:P))*(0.3*(HIT_F*DEF_C)))</f>
        <v>1.1039346246973363</v>
      </c>
      <c r="AA26">
        <f>(0.7*(BkS_F*DEF_C))+(Q26/(MAX(Q:Q))*(0.3*(BkS_F*DEF_C)))</f>
        <v>0.71328813559322024</v>
      </c>
      <c r="AB26">
        <f>(0.7*(TkA_F*DEF_C))+(R26/(MAX(R:R))*(0.3*(TkA_F*DEF_C)))</f>
        <v>1.5957457627118643</v>
      </c>
      <c r="AC26">
        <f>(0.7*(SH_F*DEF_C))+(S26/(MAX(S:S))*(0.3*(SH_F*DEF_C)))</f>
        <v>1.137391925169553</v>
      </c>
    </row>
    <row r="27" spans="1:29" x14ac:dyDescent="0.25">
      <c r="A27" s="9">
        <v>25</v>
      </c>
      <c r="B27" s="50" t="s">
        <v>270</v>
      </c>
      <c r="C27" s="51" t="s">
        <v>31</v>
      </c>
      <c r="D27" s="51" t="s">
        <v>324</v>
      </c>
      <c r="E27" s="51" t="s">
        <v>1</v>
      </c>
      <c r="F27" s="52">
        <v>53</v>
      </c>
      <c r="G27" s="52">
        <v>38</v>
      </c>
      <c r="H27" s="52">
        <v>12</v>
      </c>
      <c r="I27" s="52">
        <v>15</v>
      </c>
      <c r="J27" s="52">
        <v>19</v>
      </c>
      <c r="K27" s="52">
        <v>26</v>
      </c>
      <c r="L27" s="52">
        <v>18</v>
      </c>
      <c r="M27" s="52">
        <v>887</v>
      </c>
      <c r="N27">
        <f>G27*82/F27</f>
        <v>58.79245283018868</v>
      </c>
      <c r="O27">
        <f>H27*82/F27</f>
        <v>18.566037735849058</v>
      </c>
      <c r="P27">
        <f>I27*82/F27</f>
        <v>23.20754716981132</v>
      </c>
      <c r="Q27">
        <f>J27*82/F27</f>
        <v>29.39622641509434</v>
      </c>
      <c r="R27">
        <f>K27*82/F27</f>
        <v>40.226415094339622</v>
      </c>
      <c r="S27">
        <f>L27*82/F27</f>
        <v>27.849056603773583</v>
      </c>
      <c r="U27" s="10">
        <f>SUM(V27:X27)</f>
        <v>12.199227379510496</v>
      </c>
      <c r="V27">
        <f>N27/MAX(N:N)*OFF_C</f>
        <v>7.4220824598183093</v>
      </c>
      <c r="W27">
        <f>O27/MAX(O:O)*PUN_C</f>
        <v>0.20844564240790656</v>
      </c>
      <c r="X27">
        <f>SUM(Z27:AC27)</f>
        <v>4.5686992772842814</v>
      </c>
      <c r="Y27">
        <f>X27/DEF_C*10</f>
        <v>7.6144987954738017</v>
      </c>
      <c r="Z27">
        <f>(0.7*(HIT_F*DEF_C))+(P27/(MAX(P:P))*(0.3*(HIT_F*DEF_C)))</f>
        <v>1.0909366576819406</v>
      </c>
      <c r="AA27">
        <f>(0.7*(BkS_F*DEF_C))+(Q27/(MAX(Q:Q))*(0.3*(BkS_F*DEF_C)))</f>
        <v>0.71388679245283004</v>
      </c>
      <c r="AB27">
        <f>(0.7*(TkA_F*DEF_C))+(R27/(MAX(R:R))*(0.3*(TkA_F*DEF_C)))</f>
        <v>1.6288301886792451</v>
      </c>
      <c r="AC27">
        <f>(0.7*(SH_F*DEF_C))+(S27/(MAX(S:S))*(0.3*(SH_F*DEF_C)))</f>
        <v>1.1350456384702656</v>
      </c>
    </row>
    <row r="28" spans="1:29" x14ac:dyDescent="0.25">
      <c r="A28" s="9">
        <v>26</v>
      </c>
      <c r="B28" s="47" t="s">
        <v>327</v>
      </c>
      <c r="C28" s="48" t="s">
        <v>31</v>
      </c>
      <c r="D28" s="48" t="s">
        <v>324</v>
      </c>
      <c r="E28" s="48" t="s">
        <v>1</v>
      </c>
      <c r="F28" s="49">
        <v>56</v>
      </c>
      <c r="G28" s="49">
        <v>36</v>
      </c>
      <c r="H28" s="49">
        <v>41</v>
      </c>
      <c r="I28" s="49">
        <v>69</v>
      </c>
      <c r="J28" s="49">
        <v>25</v>
      </c>
      <c r="K28" s="49">
        <v>26</v>
      </c>
      <c r="L28" s="49">
        <v>87</v>
      </c>
      <c r="M28" s="49">
        <v>958</v>
      </c>
      <c r="N28">
        <f>G28*82/F28</f>
        <v>52.714285714285715</v>
      </c>
      <c r="O28">
        <f>H28*82/F28</f>
        <v>60.035714285714285</v>
      </c>
      <c r="P28">
        <f>I28*82/F28</f>
        <v>101.03571428571429</v>
      </c>
      <c r="Q28">
        <f>J28*82/F28</f>
        <v>36.607142857142854</v>
      </c>
      <c r="R28">
        <f>K28*82/F28</f>
        <v>38.071428571428569</v>
      </c>
      <c r="S28">
        <f>L28*82/F28</f>
        <v>127.39285714285714</v>
      </c>
      <c r="U28" s="10">
        <f>SUM(V28:X28)</f>
        <v>12.046087737089676</v>
      </c>
      <c r="V28">
        <f>N28/MAX(N:N)*OFF_C</f>
        <v>6.6547619047619042</v>
      </c>
      <c r="W28">
        <f>O28/MAX(O:O)*PUN_C</f>
        <v>0.67403628117913827</v>
      </c>
      <c r="X28">
        <f>SUM(Z28:AC28)</f>
        <v>4.7172895511486335</v>
      </c>
      <c r="Y28">
        <f>X28/DEF_C*10</f>
        <v>7.8621492519143885</v>
      </c>
      <c r="Z28">
        <f>(0.7*(HIT_F*DEF_C))+(P28/(MAX(P:P))*(0.3*(HIT_F*DEF_C)))</f>
        <v>1.2282206632653059</v>
      </c>
      <c r="AA28">
        <f>(0.7*(BkS_F*DEF_C))+(Q28/(MAX(Q:Q))*(0.3*(BkS_F*DEF_C)))</f>
        <v>0.73446428571428557</v>
      </c>
      <c r="AB28">
        <f>(0.7*(TkA_F*DEF_C))+(R28/(MAX(R:R))*(0.3*(TkA_F*DEF_C)))</f>
        <v>1.6158214285714285</v>
      </c>
      <c r="AC28">
        <f>(0.7*(SH_F*DEF_C))+(S28/(MAX(S:S))*(0.3*(SH_F*DEF_C)))</f>
        <v>1.1387831735976142</v>
      </c>
    </row>
    <row r="29" spans="1:29" x14ac:dyDescent="0.25">
      <c r="A29" s="9">
        <v>27</v>
      </c>
      <c r="B29" s="50" t="s">
        <v>226</v>
      </c>
      <c r="C29" s="51" t="s">
        <v>42</v>
      </c>
      <c r="D29" s="51" t="s">
        <v>324</v>
      </c>
      <c r="E29" s="51" t="s">
        <v>1</v>
      </c>
      <c r="F29" s="52">
        <v>57</v>
      </c>
      <c r="G29" s="52">
        <v>39</v>
      </c>
      <c r="H29" s="52">
        <v>18</v>
      </c>
      <c r="I29" s="52">
        <v>22</v>
      </c>
      <c r="J29" s="52">
        <v>24</v>
      </c>
      <c r="K29" s="52">
        <v>32</v>
      </c>
      <c r="L29" s="52">
        <v>172</v>
      </c>
      <c r="M29" s="52">
        <v>1038</v>
      </c>
      <c r="N29">
        <f>G29*82/F29</f>
        <v>56.10526315789474</v>
      </c>
      <c r="O29">
        <f>H29*82/F29</f>
        <v>25.894736842105264</v>
      </c>
      <c r="P29">
        <f>I29*82/F29</f>
        <v>31.649122807017545</v>
      </c>
      <c r="Q29">
        <f>J29*82/F29</f>
        <v>34.526315789473685</v>
      </c>
      <c r="R29">
        <f>K29*82/F29</f>
        <v>46.035087719298247</v>
      </c>
      <c r="S29">
        <f>L29*82/F29</f>
        <v>247.43859649122808</v>
      </c>
      <c r="U29" s="10">
        <f>SUM(V29:X29)</f>
        <v>12.015111428858898</v>
      </c>
      <c r="V29">
        <f>N29/MAX(N:N)*OFF_C</f>
        <v>7.0828460038986361</v>
      </c>
      <c r="W29">
        <f>O29/MAX(O:O)*PUN_C</f>
        <v>0.2907268170426065</v>
      </c>
      <c r="X29">
        <f>SUM(Z29:AC29)</f>
        <v>4.6415386079176546</v>
      </c>
      <c r="Y29">
        <f>X29/DEF_C*10</f>
        <v>7.7358976798627577</v>
      </c>
      <c r="Z29">
        <f>(0.7*(HIT_F*DEF_C))+(P29/(MAX(P:P))*(0.3*(HIT_F*DEF_C)))</f>
        <v>1.1058270676691728</v>
      </c>
      <c r="AA29">
        <f>(0.7*(BkS_F*DEF_C))+(Q29/(MAX(Q:Q))*(0.3*(BkS_F*DEF_C)))</f>
        <v>0.72852631578947358</v>
      </c>
      <c r="AB29">
        <f>(0.7*(TkA_F*DEF_C))+(R29/(MAX(R:R))*(0.3*(TkA_F*DEF_C)))</f>
        <v>1.6638947368421051</v>
      </c>
      <c r="AC29">
        <f>(0.7*(SH_F*DEF_C))+(S29/(MAX(S:S))*(0.3*(SH_F*DEF_C)))</f>
        <v>1.1432904876169028</v>
      </c>
    </row>
    <row r="30" spans="1:29" x14ac:dyDescent="0.25">
      <c r="A30" s="9">
        <v>28</v>
      </c>
      <c r="B30" s="47" t="s">
        <v>206</v>
      </c>
      <c r="C30" s="48" t="s">
        <v>36</v>
      </c>
      <c r="D30" s="48" t="s">
        <v>324</v>
      </c>
      <c r="E30" s="48" t="s">
        <v>1</v>
      </c>
      <c r="F30" s="49">
        <v>46</v>
      </c>
      <c r="G30" s="49">
        <v>30</v>
      </c>
      <c r="H30" s="49">
        <v>4</v>
      </c>
      <c r="I30" s="49">
        <v>66</v>
      </c>
      <c r="J30" s="49">
        <v>42</v>
      </c>
      <c r="K30" s="49">
        <v>30</v>
      </c>
      <c r="L30" s="49">
        <v>3445</v>
      </c>
      <c r="M30" s="49">
        <v>801</v>
      </c>
      <c r="N30">
        <f>G30*82/F30</f>
        <v>53.478260869565219</v>
      </c>
      <c r="O30">
        <f>H30*82/F30</f>
        <v>7.1304347826086953</v>
      </c>
      <c r="P30">
        <f>I30*82/F30</f>
        <v>117.65217391304348</v>
      </c>
      <c r="Q30">
        <f>J30*82/F30</f>
        <v>74.869565217391298</v>
      </c>
      <c r="R30">
        <f>K30*82/F30</f>
        <v>53.478260869565219</v>
      </c>
      <c r="S30">
        <f>L30*82/F30</f>
        <v>6141.086956521739</v>
      </c>
      <c r="U30" s="10">
        <f>SUM(V30:X30)</f>
        <v>12.005849430754704</v>
      </c>
      <c r="V30">
        <f>N30/MAX(N:N)*OFF_C</f>
        <v>6.7512077294685984</v>
      </c>
      <c r="W30">
        <f>O30/MAX(O:O)*PUN_C</f>
        <v>8.0055210489993089E-2</v>
      </c>
      <c r="X30">
        <f>SUM(Z30:AC30)</f>
        <v>5.1745864907961128</v>
      </c>
      <c r="Y30">
        <f>X30/DEF_C*10</f>
        <v>8.6243108179935213</v>
      </c>
      <c r="Z30">
        <f>(0.7*(HIT_F*DEF_C))+(P30/(MAX(P:P))*(0.3*(HIT_F*DEF_C)))</f>
        <v>1.257531055900621</v>
      </c>
      <c r="AA30">
        <f>(0.7*(BkS_F*DEF_C))+(Q30/(MAX(Q:Q))*(0.3*(BkS_F*DEF_C)))</f>
        <v>0.84365217391304337</v>
      </c>
      <c r="AB30">
        <f>(0.7*(TkA_F*DEF_C))+(R30/(MAX(R:R))*(0.3*(TkA_F*DEF_C)))</f>
        <v>1.7088260869565217</v>
      </c>
      <c r="AC30">
        <f>(0.7*(SH_F*DEF_C))+(S30/(MAX(S:S))*(0.3*(SH_F*DEF_C)))</f>
        <v>1.3645771740259269</v>
      </c>
    </row>
    <row r="31" spans="1:29" x14ac:dyDescent="0.25">
      <c r="A31" s="9">
        <v>29</v>
      </c>
      <c r="B31" s="47" t="s">
        <v>159</v>
      </c>
      <c r="C31" s="48" t="s">
        <v>31</v>
      </c>
      <c r="D31" s="48" t="s">
        <v>324</v>
      </c>
      <c r="E31" s="48" t="s">
        <v>1</v>
      </c>
      <c r="F31" s="49">
        <v>57</v>
      </c>
      <c r="G31" s="49">
        <v>33</v>
      </c>
      <c r="H31" s="49">
        <v>35</v>
      </c>
      <c r="I31" s="49">
        <v>63</v>
      </c>
      <c r="J31" s="49">
        <v>47</v>
      </c>
      <c r="K31" s="49">
        <v>44</v>
      </c>
      <c r="L31" s="49">
        <v>5749</v>
      </c>
      <c r="M31" s="49">
        <v>1040</v>
      </c>
      <c r="N31">
        <f>G31*82/F31</f>
        <v>47.473684210526315</v>
      </c>
      <c r="O31">
        <f>H31*82/F31</f>
        <v>50.350877192982459</v>
      </c>
      <c r="P31">
        <f>I31*82/F31</f>
        <v>90.631578947368425</v>
      </c>
      <c r="Q31">
        <f>J31*82/F31</f>
        <v>67.614035087719301</v>
      </c>
      <c r="R31">
        <f>K31*82/F31</f>
        <v>63.298245614035089</v>
      </c>
      <c r="S31">
        <f>L31*82/F31</f>
        <v>8270.4912280701756</v>
      </c>
      <c r="U31" s="10">
        <f>SUM(V31:X31)</f>
        <v>11.80392973194401</v>
      </c>
      <c r="V31">
        <f>N31/MAX(N:N)*OFF_C</f>
        <v>5.9931773879142289</v>
      </c>
      <c r="W31">
        <f>O31/MAX(O:O)*PUN_C</f>
        <v>0.56530214424951264</v>
      </c>
      <c r="X31">
        <f>SUM(Z31:AC31)</f>
        <v>5.2454501997802687</v>
      </c>
      <c r="Y31">
        <f>X31/DEF_C*10</f>
        <v>8.7424169996337806</v>
      </c>
      <c r="Z31">
        <f>(0.7*(HIT_F*DEF_C))+(P31/(MAX(P:P))*(0.3*(HIT_F*DEF_C)))</f>
        <v>1.2098684210526314</v>
      </c>
      <c r="AA31">
        <f>(0.7*(BkS_F*DEF_C))+(Q31/(MAX(Q:Q))*(0.3*(BkS_F*DEF_C)))</f>
        <v>0.82294736842105254</v>
      </c>
      <c r="AB31">
        <f>(0.7*(TkA_F*DEF_C))+(R31/(MAX(R:R))*(0.3*(TkA_F*DEF_C)))</f>
        <v>1.7681052631578946</v>
      </c>
      <c r="AC31">
        <f>(0.7*(SH_F*DEF_C))+(S31/(MAX(S:S))*(0.3*(SH_F*DEF_C)))</f>
        <v>1.4445291471486901</v>
      </c>
    </row>
    <row r="32" spans="1:29" x14ac:dyDescent="0.25">
      <c r="A32" s="9">
        <v>30</v>
      </c>
      <c r="B32" s="50" t="s">
        <v>77</v>
      </c>
      <c r="C32" s="51" t="s">
        <v>31</v>
      </c>
      <c r="D32" s="51" t="s">
        <v>324</v>
      </c>
      <c r="E32" s="51" t="s">
        <v>1</v>
      </c>
      <c r="F32" s="52">
        <v>58</v>
      </c>
      <c r="G32" s="52">
        <v>35</v>
      </c>
      <c r="H32" s="52">
        <v>26</v>
      </c>
      <c r="I32" s="52">
        <v>110</v>
      </c>
      <c r="J32" s="52">
        <v>21</v>
      </c>
      <c r="K32" s="52">
        <v>23</v>
      </c>
      <c r="L32" s="52">
        <v>6118</v>
      </c>
      <c r="M32" s="52">
        <v>1106</v>
      </c>
      <c r="N32">
        <f>G32*82/F32</f>
        <v>49.482758620689658</v>
      </c>
      <c r="O32">
        <f>H32*82/F32</f>
        <v>36.758620689655174</v>
      </c>
      <c r="P32">
        <f>I32*82/F32</f>
        <v>155.51724137931035</v>
      </c>
      <c r="Q32">
        <f>J32*82/F32</f>
        <v>29.689655172413794</v>
      </c>
      <c r="R32">
        <f>K32*82/F32</f>
        <v>32.517241379310342</v>
      </c>
      <c r="S32">
        <f>L32*82/F32</f>
        <v>8649.5862068965525</v>
      </c>
      <c r="U32" s="10">
        <f>SUM(V32:X32)</f>
        <v>11.739608355559589</v>
      </c>
      <c r="V32">
        <f>N32/MAX(N:N)*OFF_C</f>
        <v>6.2468071519795663</v>
      </c>
      <c r="W32">
        <f>O32/MAX(O:O)*PUN_C</f>
        <v>0.41269841269841273</v>
      </c>
      <c r="X32">
        <f>SUM(Z32:AC32)</f>
        <v>5.0801027908816092</v>
      </c>
      <c r="Y32">
        <f>X32/DEF_C*10</f>
        <v>8.466837984802682</v>
      </c>
      <c r="Z32">
        <f>(0.7*(HIT_F*DEF_C))+(P32/(MAX(P:P))*(0.3*(HIT_F*DEF_C)))</f>
        <v>1.3243226600985221</v>
      </c>
      <c r="AA32">
        <f>(0.7*(BkS_F*DEF_C))+(Q32/(MAX(Q:Q))*(0.3*(BkS_F*DEF_C)))</f>
        <v>0.7147241379310344</v>
      </c>
      <c r="AB32">
        <f>(0.7*(TkA_F*DEF_C))+(R32/(MAX(R:R))*(0.3*(TkA_F*DEF_C)))</f>
        <v>1.5822931034482757</v>
      </c>
      <c r="AC32">
        <f>(0.7*(SH_F*DEF_C))+(S32/(MAX(S:S))*(0.3*(SH_F*DEF_C)))</f>
        <v>1.4587628894037765</v>
      </c>
    </row>
    <row r="33" spans="1:29" x14ac:dyDescent="0.25">
      <c r="A33" s="9">
        <v>31</v>
      </c>
      <c r="B33" s="50" t="s">
        <v>74</v>
      </c>
      <c r="C33" s="51" t="s">
        <v>36</v>
      </c>
      <c r="D33" s="51" t="s">
        <v>324</v>
      </c>
      <c r="E33" s="51" t="s">
        <v>1</v>
      </c>
      <c r="F33" s="52">
        <v>60</v>
      </c>
      <c r="G33" s="52">
        <v>37</v>
      </c>
      <c r="H33" s="52">
        <v>30</v>
      </c>
      <c r="I33" s="52">
        <v>25</v>
      </c>
      <c r="J33" s="52">
        <v>15</v>
      </c>
      <c r="K33" s="52">
        <v>69</v>
      </c>
      <c r="L33" s="52">
        <v>20</v>
      </c>
      <c r="M33" s="52">
        <v>1019</v>
      </c>
      <c r="N33">
        <f>G33*82/F33</f>
        <v>50.56666666666667</v>
      </c>
      <c r="O33">
        <f>H33*82/F33</f>
        <v>41</v>
      </c>
      <c r="P33">
        <f>I33*82/F33</f>
        <v>34.166666666666664</v>
      </c>
      <c r="Q33">
        <f>J33*82/F33</f>
        <v>20.5</v>
      </c>
      <c r="R33">
        <f>K33*82/F33</f>
        <v>94.3</v>
      </c>
      <c r="S33">
        <f>L33*82/F33</f>
        <v>27.333333333333332</v>
      </c>
      <c r="U33" s="10">
        <f>SUM(V33:X33)</f>
        <v>11.733003567563848</v>
      </c>
      <c r="V33">
        <f>N33/MAX(N:N)*OFF_C</f>
        <v>6.3836419753086417</v>
      </c>
      <c r="W33">
        <f>O33/MAX(O:O)*PUN_C</f>
        <v>0.46031746031746029</v>
      </c>
      <c r="X33">
        <f>SUM(Z33:AC33)</f>
        <v>4.8890441319377471</v>
      </c>
      <c r="Y33">
        <f>X33/DEF_C*10</f>
        <v>8.1484068865629116</v>
      </c>
      <c r="Z33">
        <f>(0.7*(HIT_F*DEF_C))+(P33/(MAX(P:P))*(0.3*(HIT_F*DEF_C)))</f>
        <v>1.110267857142857</v>
      </c>
      <c r="AA33">
        <f>(0.7*(BkS_F*DEF_C))+(Q33/(MAX(Q:Q))*(0.3*(BkS_F*DEF_C)))</f>
        <v>0.68849999999999989</v>
      </c>
      <c r="AB33">
        <f>(0.7*(TkA_F*DEF_C))+(R33/(MAX(R:R))*(0.3*(TkA_F*DEF_C)))</f>
        <v>1.9552499999999999</v>
      </c>
      <c r="AC33">
        <f>(0.7*(SH_F*DEF_C))+(S33/(MAX(S:S))*(0.3*(SH_F*DEF_C)))</f>
        <v>1.1350262747948903</v>
      </c>
    </row>
    <row r="34" spans="1:29" x14ac:dyDescent="0.25">
      <c r="A34" s="9">
        <v>32</v>
      </c>
      <c r="B34" s="47" t="s">
        <v>143</v>
      </c>
      <c r="C34" s="48" t="s">
        <v>38</v>
      </c>
      <c r="D34" s="48" t="s">
        <v>324</v>
      </c>
      <c r="E34" s="48" t="s">
        <v>1</v>
      </c>
      <c r="F34" s="49">
        <v>37</v>
      </c>
      <c r="G34" s="49">
        <v>22</v>
      </c>
      <c r="H34" s="49">
        <v>29</v>
      </c>
      <c r="I34" s="49">
        <v>75</v>
      </c>
      <c r="J34" s="49">
        <v>15</v>
      </c>
      <c r="K34" s="49">
        <v>14</v>
      </c>
      <c r="L34" s="49">
        <v>70</v>
      </c>
      <c r="M34" s="49">
        <v>576</v>
      </c>
      <c r="N34">
        <f>G34*82/F34</f>
        <v>48.756756756756758</v>
      </c>
      <c r="O34">
        <f>H34*82/F34</f>
        <v>64.270270270270274</v>
      </c>
      <c r="P34">
        <f>I34*82/F34</f>
        <v>166.21621621621622</v>
      </c>
      <c r="Q34">
        <f>J34*82/F34</f>
        <v>33.243243243243242</v>
      </c>
      <c r="R34">
        <f>K34*82/F34</f>
        <v>31.027027027027028</v>
      </c>
      <c r="S34">
        <f>L34*82/F34</f>
        <v>155.13513513513513</v>
      </c>
      <c r="U34" s="10">
        <f>SUM(V34:X34)</f>
        <v>11.657915822480938</v>
      </c>
      <c r="V34">
        <f>N34/MAX(N:N)*OFF_C</f>
        <v>6.1551551551551551</v>
      </c>
      <c r="W34">
        <f>O34/MAX(O:O)*PUN_C</f>
        <v>0.7215787215787216</v>
      </c>
      <c r="X34">
        <f>SUM(Z34:AC34)</f>
        <v>4.7811819457470612</v>
      </c>
      <c r="Y34">
        <f>X34/DEF_C*10</f>
        <v>7.9686365762451015</v>
      </c>
      <c r="Z34">
        <f>(0.7*(HIT_F*DEF_C))+(P34/(MAX(P:P))*(0.3*(HIT_F*DEF_C)))</f>
        <v>1.3431949806949806</v>
      </c>
      <c r="AA34">
        <f>(0.7*(BkS_F*DEF_C))+(Q34/(MAX(Q:Q))*(0.3*(BkS_F*DEF_C)))</f>
        <v>0.72486486486486479</v>
      </c>
      <c r="AB34">
        <f>(0.7*(TkA_F*DEF_C))+(R34/(MAX(R:R))*(0.3*(TkA_F*DEF_C)))</f>
        <v>1.5732972972972972</v>
      </c>
      <c r="AC34">
        <f>(0.7*(SH_F*DEF_C))+(S34/(MAX(S:S))*(0.3*(SH_F*DEF_C)))</f>
        <v>1.1398248028899185</v>
      </c>
    </row>
    <row r="35" spans="1:29" x14ac:dyDescent="0.25">
      <c r="A35" s="9">
        <v>33</v>
      </c>
      <c r="B35" s="47" t="s">
        <v>204</v>
      </c>
      <c r="C35" s="48" t="s">
        <v>42</v>
      </c>
      <c r="D35" s="48" t="s">
        <v>324</v>
      </c>
      <c r="E35" s="48" t="s">
        <v>1</v>
      </c>
      <c r="F35" s="49">
        <v>59</v>
      </c>
      <c r="G35" s="49">
        <v>35</v>
      </c>
      <c r="H35" s="49">
        <v>33</v>
      </c>
      <c r="I35" s="49">
        <v>49</v>
      </c>
      <c r="J35" s="49">
        <v>19</v>
      </c>
      <c r="K35" s="49">
        <v>28</v>
      </c>
      <c r="L35" s="49">
        <v>6078</v>
      </c>
      <c r="M35" s="49">
        <v>963</v>
      </c>
      <c r="N35">
        <f>G35*82/F35</f>
        <v>48.644067796610166</v>
      </c>
      <c r="O35">
        <f>H35*82/F35</f>
        <v>45.864406779661017</v>
      </c>
      <c r="P35">
        <f>I35*82/F35</f>
        <v>68.101694915254242</v>
      </c>
      <c r="Q35">
        <f>J35*82/F35</f>
        <v>26.406779661016948</v>
      </c>
      <c r="R35">
        <f>K35*82/F35</f>
        <v>38.915254237288138</v>
      </c>
      <c r="S35">
        <f>L35*82/F35</f>
        <v>8447.3898305084749</v>
      </c>
      <c r="U35" s="10">
        <f>SUM(V35:X35)</f>
        <v>11.603429861115242</v>
      </c>
      <c r="V35">
        <f>N35/MAX(N:N)*OFF_C</f>
        <v>6.1409290646578771</v>
      </c>
      <c r="W35">
        <f>O35/MAX(O:O)*PUN_C</f>
        <v>0.51493139628732854</v>
      </c>
      <c r="X35">
        <f>SUM(Z35:AC35)</f>
        <v>4.9475694001700363</v>
      </c>
      <c r="Y35">
        <f>X35/DEF_C*10</f>
        <v>8.2459490002833942</v>
      </c>
      <c r="Z35">
        <f>(0.7*(HIT_F*DEF_C))+(P35/(MAX(P:P))*(0.3*(HIT_F*DEF_C)))</f>
        <v>1.1701271186440676</v>
      </c>
      <c r="AA35">
        <f>(0.7*(BkS_F*DEF_C))+(Q35/(MAX(Q:Q))*(0.3*(BkS_F*DEF_C)))</f>
        <v>0.70535593220338977</v>
      </c>
      <c r="AB35">
        <f>(0.7*(TkA_F*DEF_C))+(R35/(MAX(R:R))*(0.3*(TkA_F*DEF_C)))</f>
        <v>1.620915254237288</v>
      </c>
      <c r="AC35">
        <f>(0.7*(SH_F*DEF_C))+(S35/(MAX(S:S))*(0.3*(SH_F*DEF_C)))</f>
        <v>1.4511710950852914</v>
      </c>
    </row>
    <row r="36" spans="1:29" x14ac:dyDescent="0.25">
      <c r="A36" s="9">
        <v>34</v>
      </c>
      <c r="B36" s="50" t="s">
        <v>351</v>
      </c>
      <c r="C36" s="51" t="s">
        <v>38</v>
      </c>
      <c r="D36" s="51" t="s">
        <v>324</v>
      </c>
      <c r="E36" s="51" t="s">
        <v>1</v>
      </c>
      <c r="F36" s="52">
        <v>56</v>
      </c>
      <c r="G36" s="52">
        <v>36</v>
      </c>
      <c r="H36" s="52">
        <v>16</v>
      </c>
      <c r="I36" s="52">
        <v>20</v>
      </c>
      <c r="J36" s="52">
        <v>21</v>
      </c>
      <c r="K36" s="52">
        <v>34</v>
      </c>
      <c r="L36" s="52">
        <v>18</v>
      </c>
      <c r="M36" s="52">
        <v>862</v>
      </c>
      <c r="N36">
        <f>G36*82/F36</f>
        <v>52.714285714285715</v>
      </c>
      <c r="O36">
        <f>H36*82/F36</f>
        <v>23.428571428571427</v>
      </c>
      <c r="P36">
        <f>I36*82/F36</f>
        <v>29.285714285714285</v>
      </c>
      <c r="Q36">
        <f>J36*82/F36</f>
        <v>30.75</v>
      </c>
      <c r="R36">
        <f>K36*82/F36</f>
        <v>49.785714285714285</v>
      </c>
      <c r="S36">
        <f>L36*82/F36</f>
        <v>26.357142857142858</v>
      </c>
      <c r="U36" s="10">
        <f>SUM(V36:X36)</f>
        <v>11.558733953189403</v>
      </c>
      <c r="V36">
        <f>N36/MAX(N:N)*OFF_C</f>
        <v>6.6547619047619042</v>
      </c>
      <c r="W36">
        <f>O36/MAX(O:O)*PUN_C</f>
        <v>0.26303854875283444</v>
      </c>
      <c r="X36">
        <f>SUM(Z36:AC36)</f>
        <v>4.6409334996746647</v>
      </c>
      <c r="Y36">
        <f>X36/DEF_C*10</f>
        <v>7.7348891661244412</v>
      </c>
      <c r="Z36">
        <f>(0.7*(HIT_F*DEF_C))+(P36/(MAX(P:P))*(0.3*(HIT_F*DEF_C)))</f>
        <v>1.101658163265306</v>
      </c>
      <c r="AA36">
        <f>(0.7*(BkS_F*DEF_C))+(Q36/(MAX(Q:Q))*(0.3*(BkS_F*DEF_C)))</f>
        <v>0.71774999999999989</v>
      </c>
      <c r="AB36">
        <f>(0.7*(TkA_F*DEF_C))+(R36/(MAX(R:R))*(0.3*(TkA_F*DEF_C)))</f>
        <v>1.6865357142857142</v>
      </c>
      <c r="AC36">
        <f>(0.7*(SH_F*DEF_C))+(S36/(MAX(S:S))*(0.3*(SH_F*DEF_C)))</f>
        <v>1.1349896221236442</v>
      </c>
    </row>
    <row r="37" spans="1:29" x14ac:dyDescent="0.25">
      <c r="A37" s="9">
        <v>35</v>
      </c>
      <c r="B37" s="47" t="s">
        <v>81</v>
      </c>
      <c r="C37" s="48" t="s">
        <v>31</v>
      </c>
      <c r="D37" s="48" t="s">
        <v>324</v>
      </c>
      <c r="E37" s="48" t="s">
        <v>1</v>
      </c>
      <c r="F37" s="49">
        <v>60</v>
      </c>
      <c r="G37" s="49">
        <v>37</v>
      </c>
      <c r="H37" s="49">
        <v>24</v>
      </c>
      <c r="I37" s="49">
        <v>26</v>
      </c>
      <c r="J37" s="49">
        <v>18</v>
      </c>
      <c r="K37" s="49">
        <v>22</v>
      </c>
      <c r="L37" s="49">
        <v>23</v>
      </c>
      <c r="M37" s="49">
        <v>877</v>
      </c>
      <c r="N37">
        <f>G37*82/F37</f>
        <v>50.56666666666667</v>
      </c>
      <c r="O37">
        <f>H37*82/F37</f>
        <v>32.799999999999997</v>
      </c>
      <c r="P37">
        <f>I37*82/F37</f>
        <v>35.533333333333331</v>
      </c>
      <c r="Q37">
        <f>J37*82/F37</f>
        <v>24.6</v>
      </c>
      <c r="R37">
        <f>K37*82/F37</f>
        <v>30.066666666666666</v>
      </c>
      <c r="S37">
        <f>L37*82/F37</f>
        <v>31.433333333333334</v>
      </c>
      <c r="U37" s="10">
        <f>SUM(V37:X37)</f>
        <v>11.267454731005305</v>
      </c>
      <c r="V37">
        <f>N37/MAX(N:N)*OFF_C</f>
        <v>6.3836419753086417</v>
      </c>
      <c r="W37">
        <f>O37/MAX(O:O)*PUN_C</f>
        <v>0.36825396825396822</v>
      </c>
      <c r="X37">
        <f>SUM(Z37:AC37)</f>
        <v>4.5155587874426946</v>
      </c>
      <c r="Y37">
        <f>X37/DEF_C*10</f>
        <v>7.5259313124044915</v>
      </c>
      <c r="Z37">
        <f>(0.7*(HIT_F*DEF_C))+(P37/(MAX(P:P))*(0.3*(HIT_F*DEF_C)))</f>
        <v>1.1126785714285712</v>
      </c>
      <c r="AA37">
        <f>(0.7*(BkS_F*DEF_C))+(Q37/(MAX(Q:Q))*(0.3*(BkS_F*DEF_C)))</f>
        <v>0.70019999999999993</v>
      </c>
      <c r="AB37">
        <f>(0.7*(TkA_F*DEF_C))+(R37/(MAX(R:R))*(0.3*(TkA_F*DEF_C)))</f>
        <v>1.5674999999999999</v>
      </c>
      <c r="AC37">
        <f>(0.7*(SH_F*DEF_C))+(S37/(MAX(S:S))*(0.3*(SH_F*DEF_C)))</f>
        <v>1.135180216014124</v>
      </c>
    </row>
    <row r="38" spans="1:29" x14ac:dyDescent="0.25">
      <c r="A38" s="9">
        <v>36</v>
      </c>
      <c r="B38" s="47" t="s">
        <v>207</v>
      </c>
      <c r="C38" s="48" t="s">
        <v>42</v>
      </c>
      <c r="D38" s="48" t="s">
        <v>324</v>
      </c>
      <c r="E38" s="48" t="s">
        <v>1</v>
      </c>
      <c r="F38" s="49">
        <v>56</v>
      </c>
      <c r="G38" s="49">
        <v>30</v>
      </c>
      <c r="H38" s="49">
        <v>60</v>
      </c>
      <c r="I38" s="49">
        <v>118</v>
      </c>
      <c r="J38" s="49">
        <v>13</v>
      </c>
      <c r="K38" s="49">
        <v>19</v>
      </c>
      <c r="L38" s="49">
        <v>31</v>
      </c>
      <c r="M38" s="49">
        <v>955</v>
      </c>
      <c r="N38">
        <f>G38*82/F38</f>
        <v>43.928571428571431</v>
      </c>
      <c r="O38">
        <f>H38*82/F38</f>
        <v>87.857142857142861</v>
      </c>
      <c r="P38">
        <f>I38*82/F38</f>
        <v>172.78571428571428</v>
      </c>
      <c r="Q38">
        <f>J38*82/F38</f>
        <v>19.035714285714285</v>
      </c>
      <c r="R38">
        <f>K38*82/F38</f>
        <v>27.821428571428573</v>
      </c>
      <c r="S38">
        <f>L38*82/F38</f>
        <v>45.392857142857146</v>
      </c>
      <c r="U38" s="10">
        <f>SUM(V38:X38)</f>
        <v>11.260784848079155</v>
      </c>
      <c r="V38">
        <f>N38/MAX(N:N)*OFF_C</f>
        <v>5.54563492063492</v>
      </c>
      <c r="W38">
        <f>O38/MAX(O:O)*PUN_C</f>
        <v>0.98639455782312924</v>
      </c>
      <c r="X38">
        <f>SUM(Z38:AC38)</f>
        <v>4.7287553696211058</v>
      </c>
      <c r="Y38">
        <f>X38/DEF_C*10</f>
        <v>7.881258949368509</v>
      </c>
      <c r="Z38">
        <f>(0.7*(HIT_F*DEF_C))+(P38/(MAX(P:P))*(0.3*(HIT_F*DEF_C)))</f>
        <v>1.354783163265306</v>
      </c>
      <c r="AA38">
        <f>(0.7*(BkS_F*DEF_C))+(Q38/(MAX(Q:Q))*(0.3*(BkS_F*DEF_C)))</f>
        <v>0.68432142857142841</v>
      </c>
      <c r="AB38">
        <f>(0.7*(TkA_F*DEF_C))+(R38/(MAX(R:R))*(0.3*(TkA_F*DEF_C)))</f>
        <v>1.5539464285714284</v>
      </c>
      <c r="AC38">
        <f>(0.7*(SH_F*DEF_C))+(S38/(MAX(S:S))*(0.3*(SH_F*DEF_C)))</f>
        <v>1.1357043492129428</v>
      </c>
    </row>
    <row r="39" spans="1:29" x14ac:dyDescent="0.25">
      <c r="A39" s="9">
        <v>37</v>
      </c>
      <c r="B39" s="50" t="s">
        <v>78</v>
      </c>
      <c r="C39" s="51" t="s">
        <v>38</v>
      </c>
      <c r="D39" s="51" t="s">
        <v>324</v>
      </c>
      <c r="E39" s="51" t="s">
        <v>1</v>
      </c>
      <c r="F39" s="52">
        <v>58</v>
      </c>
      <c r="G39" s="52">
        <v>30</v>
      </c>
      <c r="H39" s="52">
        <v>63</v>
      </c>
      <c r="I39" s="52">
        <v>180</v>
      </c>
      <c r="J39" s="52">
        <v>18</v>
      </c>
      <c r="K39" s="52">
        <v>21</v>
      </c>
      <c r="L39" s="52">
        <v>50</v>
      </c>
      <c r="M39" s="52">
        <v>937</v>
      </c>
      <c r="N39">
        <f>G39*82/F39</f>
        <v>42.413793103448278</v>
      </c>
      <c r="O39">
        <f>H39*82/F39</f>
        <v>89.068965517241381</v>
      </c>
      <c r="P39">
        <f>I39*82/F39</f>
        <v>254.48275862068965</v>
      </c>
      <c r="Q39">
        <f>J39*82/F39</f>
        <v>25.448275862068964</v>
      </c>
      <c r="R39">
        <f>K39*82/F39</f>
        <v>29.689655172413794</v>
      </c>
      <c r="S39">
        <f>L39*82/F39</f>
        <v>70.689655172413794</v>
      </c>
      <c r="U39" s="10">
        <f>SUM(V39:X39)</f>
        <v>11.257796742422471</v>
      </c>
      <c r="V39">
        <f>N39/MAX(N:N)*OFF_C</f>
        <v>5.3544061302681989</v>
      </c>
      <c r="W39">
        <f>O39/MAX(O:O)*PUN_C</f>
        <v>1</v>
      </c>
      <c r="X39">
        <f>SUM(Z39:AC39)</f>
        <v>4.903390612154273</v>
      </c>
      <c r="Y39">
        <f>X39/DEF_C*10</f>
        <v>8.1723176869237886</v>
      </c>
      <c r="Z39">
        <f>(0.7*(HIT_F*DEF_C))+(P39/(MAX(P:P))*(0.3*(HIT_F*DEF_C)))</f>
        <v>1.4988916256157632</v>
      </c>
      <c r="AA39">
        <f>(0.7*(BkS_F*DEF_C))+(Q39/(MAX(Q:Q))*(0.3*(BkS_F*DEF_C)))</f>
        <v>0.70262068965517233</v>
      </c>
      <c r="AB39">
        <f>(0.7*(TkA_F*DEF_C))+(R39/(MAX(R:R))*(0.3*(TkA_F*DEF_C)))</f>
        <v>1.5652241379310343</v>
      </c>
      <c r="AC39">
        <f>(0.7*(SH_F*DEF_C))+(S39/(MAX(S:S))*(0.3*(SH_F*DEF_C)))</f>
        <v>1.1366541589523027</v>
      </c>
    </row>
    <row r="40" spans="1:29" x14ac:dyDescent="0.25">
      <c r="A40" s="9">
        <v>38</v>
      </c>
      <c r="B40" s="47" t="s">
        <v>304</v>
      </c>
      <c r="C40" s="48" t="s">
        <v>31</v>
      </c>
      <c r="D40" s="48" t="s">
        <v>324</v>
      </c>
      <c r="E40" s="48" t="s">
        <v>1</v>
      </c>
      <c r="F40" s="49">
        <v>61</v>
      </c>
      <c r="G40" s="49">
        <v>33</v>
      </c>
      <c r="H40" s="49">
        <v>36</v>
      </c>
      <c r="I40" s="49">
        <v>113</v>
      </c>
      <c r="J40" s="49">
        <v>34</v>
      </c>
      <c r="K40" s="49">
        <v>24</v>
      </c>
      <c r="L40" s="49">
        <v>1070</v>
      </c>
      <c r="M40" s="49">
        <v>1007</v>
      </c>
      <c r="N40">
        <f>G40*82/F40</f>
        <v>44.360655737704917</v>
      </c>
      <c r="O40">
        <f>H40*82/F40</f>
        <v>48.393442622950822</v>
      </c>
      <c r="P40">
        <f>I40*82/F40</f>
        <v>151.90163934426229</v>
      </c>
      <c r="Q40">
        <f>J40*82/F40</f>
        <v>45.704918032786885</v>
      </c>
      <c r="R40">
        <f>K40*82/F40</f>
        <v>32.26229508196721</v>
      </c>
      <c r="S40">
        <f>L40*82/F40</f>
        <v>1438.360655737705</v>
      </c>
      <c r="U40" s="10">
        <f>SUM(V40:X40)</f>
        <v>10.990638577093595</v>
      </c>
      <c r="V40">
        <f>N40/MAX(N:N)*OFF_C</f>
        <v>5.6001821493624764</v>
      </c>
      <c r="W40">
        <f>O40/MAX(O:O)*PUN_C</f>
        <v>0.54332552693208436</v>
      </c>
      <c r="X40">
        <f>SUM(Z40:AC40)</f>
        <v>4.8471309007990353</v>
      </c>
      <c r="Y40">
        <f>X40/DEF_C*10</f>
        <v>8.0785515013317255</v>
      </c>
      <c r="Z40">
        <f>(0.7*(HIT_F*DEF_C))+(P40/(MAX(P:P))*(0.3*(HIT_F*DEF_C)))</f>
        <v>1.3179449648711943</v>
      </c>
      <c r="AA40">
        <f>(0.7*(BkS_F*DEF_C))+(Q40/(MAX(Q:Q))*(0.3*(BkS_F*DEF_C)))</f>
        <v>0.7604262295081966</v>
      </c>
      <c r="AB40">
        <f>(0.7*(TkA_F*DEF_C))+(R40/(MAX(R:R))*(0.3*(TkA_F*DEF_C)))</f>
        <v>1.5807540983606556</v>
      </c>
      <c r="AC40">
        <f>(0.7*(SH_F*DEF_C))+(S40/(MAX(S:S))*(0.3*(SH_F*DEF_C)))</f>
        <v>1.1880056080589885</v>
      </c>
    </row>
    <row r="41" spans="1:29" x14ac:dyDescent="0.25">
      <c r="A41" s="9">
        <v>39</v>
      </c>
      <c r="B41" s="47" t="s">
        <v>123</v>
      </c>
      <c r="C41" s="48" t="s">
        <v>31</v>
      </c>
      <c r="D41" s="48" t="s">
        <v>324</v>
      </c>
      <c r="E41" s="48" t="s">
        <v>1</v>
      </c>
      <c r="F41" s="49">
        <v>39</v>
      </c>
      <c r="G41" s="49">
        <v>21</v>
      </c>
      <c r="H41" s="49">
        <v>32</v>
      </c>
      <c r="I41" s="49">
        <v>34</v>
      </c>
      <c r="J41" s="49">
        <v>15</v>
      </c>
      <c r="K41" s="49">
        <v>15</v>
      </c>
      <c r="L41" s="49">
        <v>224</v>
      </c>
      <c r="M41" s="49">
        <v>585</v>
      </c>
      <c r="N41">
        <f>G41*82/F41</f>
        <v>44.153846153846153</v>
      </c>
      <c r="O41">
        <f>H41*82/F41</f>
        <v>67.282051282051285</v>
      </c>
      <c r="P41">
        <f>I41*82/F41</f>
        <v>71.487179487179489</v>
      </c>
      <c r="Q41">
        <f>J41*82/F41</f>
        <v>31.53846153846154</v>
      </c>
      <c r="R41">
        <f>K41*82/F41</f>
        <v>31.53846153846154</v>
      </c>
      <c r="S41">
        <f>L41*82/F41</f>
        <v>470.97435897435895</v>
      </c>
      <c r="U41" s="10">
        <f>SUM(V41:X41)</f>
        <v>10.953633850108456</v>
      </c>
      <c r="V41">
        <f>N41/MAX(N:N)*OFF_C</f>
        <v>5.5740740740740735</v>
      </c>
      <c r="W41">
        <f>O41/MAX(O:O)*PUN_C</f>
        <v>0.75539275539275541</v>
      </c>
      <c r="X41">
        <f>SUM(Z41:AC41)</f>
        <v>4.6241670206416279</v>
      </c>
      <c r="Y41">
        <f>X41/DEF_C*10</f>
        <v>7.7069450344027137</v>
      </c>
      <c r="Z41">
        <f>(0.7*(HIT_F*DEF_C))+(P41/(MAX(P:P))*(0.3*(HIT_F*DEF_C)))</f>
        <v>1.1760989010989009</v>
      </c>
      <c r="AA41">
        <f>(0.7*(BkS_F*DEF_C))+(Q41/(MAX(Q:Q))*(0.3*(BkS_F*DEF_C)))</f>
        <v>0.71999999999999986</v>
      </c>
      <c r="AB41">
        <f>(0.7*(TkA_F*DEF_C))+(R41/(MAX(R:R))*(0.3*(TkA_F*DEF_C)))</f>
        <v>1.5763846153846153</v>
      </c>
      <c r="AC41">
        <f>(0.7*(SH_F*DEF_C))+(S41/(MAX(S:S))*(0.3*(SH_F*DEF_C)))</f>
        <v>1.1516835041581119</v>
      </c>
    </row>
    <row r="42" spans="1:29" x14ac:dyDescent="0.25">
      <c r="A42" s="9">
        <v>40</v>
      </c>
      <c r="B42" s="50" t="s">
        <v>340</v>
      </c>
      <c r="C42" s="51" t="s">
        <v>42</v>
      </c>
      <c r="D42" s="51" t="s">
        <v>324</v>
      </c>
      <c r="E42" s="51" t="s">
        <v>1</v>
      </c>
      <c r="F42" s="52">
        <v>61</v>
      </c>
      <c r="G42" s="52">
        <v>31</v>
      </c>
      <c r="H42" s="52">
        <v>28</v>
      </c>
      <c r="I42" s="52">
        <v>86</v>
      </c>
      <c r="J42" s="52">
        <v>42</v>
      </c>
      <c r="K42" s="52">
        <v>26</v>
      </c>
      <c r="L42" s="52">
        <v>9629</v>
      </c>
      <c r="M42" s="52">
        <v>1062</v>
      </c>
      <c r="N42">
        <f>G42*82/F42</f>
        <v>41.672131147540981</v>
      </c>
      <c r="O42">
        <f>H42*82/F42</f>
        <v>37.639344262295083</v>
      </c>
      <c r="P42">
        <f>I42*82/F42</f>
        <v>115.60655737704919</v>
      </c>
      <c r="Q42">
        <f>J42*82/F42</f>
        <v>56.459016393442624</v>
      </c>
      <c r="R42">
        <f>K42*82/F42</f>
        <v>34.950819672131146</v>
      </c>
      <c r="S42">
        <f>L42*82/F42</f>
        <v>12943.901639344262</v>
      </c>
      <c r="U42" s="10">
        <f>SUM(V42:X42)</f>
        <v>10.945384768843784</v>
      </c>
      <c r="V42">
        <f>N42/MAX(N:N)*OFF_C</f>
        <v>5.2607771706132356</v>
      </c>
      <c r="W42">
        <f>O42/MAX(O:O)*PUN_C</f>
        <v>0.42258652094717669</v>
      </c>
      <c r="X42">
        <f>SUM(Z42:AC42)</f>
        <v>5.2620210772833715</v>
      </c>
      <c r="Y42">
        <f>X42/DEF_C*10</f>
        <v>8.7700351288056186</v>
      </c>
      <c r="Z42">
        <f>(0.7*(HIT_F*DEF_C))+(P42/(MAX(P:P))*(0.3*(HIT_F*DEF_C)))</f>
        <v>1.2539227166276345</v>
      </c>
      <c r="AA42">
        <f>(0.7*(BkS_F*DEF_C))+(Q42/(MAX(Q:Q))*(0.3*(BkS_F*DEF_C)))</f>
        <v>0.79111475409836052</v>
      </c>
      <c r="AB42">
        <f>(0.7*(TkA_F*DEF_C))+(R42/(MAX(R:R))*(0.3*(TkA_F*DEF_C)))</f>
        <v>1.596983606557377</v>
      </c>
      <c r="AC42">
        <f>(0.7*(SH_F*DEF_C))+(S42/(MAX(S:S))*(0.3*(SH_F*DEF_C)))</f>
        <v>1.6199999999999999</v>
      </c>
    </row>
    <row r="43" spans="1:29" x14ac:dyDescent="0.25">
      <c r="A43" s="9">
        <v>41</v>
      </c>
      <c r="B43" s="47" t="s">
        <v>139</v>
      </c>
      <c r="C43" s="48" t="s">
        <v>31</v>
      </c>
      <c r="D43" s="48" t="s">
        <v>324</v>
      </c>
      <c r="E43" s="48" t="s">
        <v>1</v>
      </c>
      <c r="F43" s="49">
        <v>58</v>
      </c>
      <c r="G43" s="49">
        <v>34</v>
      </c>
      <c r="H43" s="49">
        <v>16</v>
      </c>
      <c r="I43" s="49">
        <v>21</v>
      </c>
      <c r="J43" s="49">
        <v>27</v>
      </c>
      <c r="K43" s="49">
        <v>22</v>
      </c>
      <c r="L43" s="49">
        <v>84</v>
      </c>
      <c r="M43" s="49">
        <v>916</v>
      </c>
      <c r="N43">
        <f>G43*82/F43</f>
        <v>48.068965517241381</v>
      </c>
      <c r="O43">
        <f>H43*82/F43</f>
        <v>22.620689655172413</v>
      </c>
      <c r="P43">
        <f>I43*82/F43</f>
        <v>29.689655172413794</v>
      </c>
      <c r="Q43">
        <f>J43*82/F43</f>
        <v>38.172413793103445</v>
      </c>
      <c r="R43">
        <f>K43*82/F43</f>
        <v>31.103448275862068</v>
      </c>
      <c r="S43">
        <f>L43*82/F43</f>
        <v>118.75862068965517</v>
      </c>
      <c r="U43" s="10">
        <f>SUM(V43:X43)</f>
        <v>10.875814533473001</v>
      </c>
      <c r="V43">
        <f>N43/MAX(N:N)*OFF_C</f>
        <v>6.0683269476372921</v>
      </c>
      <c r="W43">
        <f>O43/MAX(O:O)*PUN_C</f>
        <v>0.25396825396825395</v>
      </c>
      <c r="X43">
        <f>SUM(Z43:AC43)</f>
        <v>4.5535193318674541</v>
      </c>
      <c r="Y43">
        <f>X43/DEF_C*10</f>
        <v>7.5891988864457574</v>
      </c>
      <c r="Z43">
        <f>(0.7*(HIT_F*DEF_C))+(P43/(MAX(P:P))*(0.3*(HIT_F*DEF_C)))</f>
        <v>1.1023706896551722</v>
      </c>
      <c r="AA43">
        <f>(0.7*(BkS_F*DEF_C))+(Q43/(MAX(Q:Q))*(0.3*(BkS_F*DEF_C)))</f>
        <v>0.73893103448275843</v>
      </c>
      <c r="AB43">
        <f>(0.7*(TkA_F*DEF_C))+(R43/(MAX(R:R))*(0.3*(TkA_F*DEF_C)))</f>
        <v>1.573758620689655</v>
      </c>
      <c r="AC43">
        <f>(0.7*(SH_F*DEF_C))+(S43/(MAX(S:S))*(0.3*(SH_F*DEF_C)))</f>
        <v>1.1384589870398687</v>
      </c>
    </row>
    <row r="44" spans="1:29" x14ac:dyDescent="0.25">
      <c r="A44" s="9">
        <v>42</v>
      </c>
      <c r="B44" s="47" t="s">
        <v>134</v>
      </c>
      <c r="C44" s="48" t="s">
        <v>36</v>
      </c>
      <c r="D44" s="48" t="s">
        <v>324</v>
      </c>
      <c r="E44" s="48" t="s">
        <v>1</v>
      </c>
      <c r="F44" s="49">
        <v>47</v>
      </c>
      <c r="G44" s="49">
        <v>27</v>
      </c>
      <c r="H44" s="49">
        <v>18</v>
      </c>
      <c r="I44" s="49">
        <v>19</v>
      </c>
      <c r="J44" s="49">
        <v>26</v>
      </c>
      <c r="K44" s="49">
        <v>17</v>
      </c>
      <c r="L44" s="49">
        <v>23</v>
      </c>
      <c r="M44" s="49">
        <v>744</v>
      </c>
      <c r="N44">
        <f>G44*82/F44</f>
        <v>47.106382978723403</v>
      </c>
      <c r="O44">
        <f>H44*82/F44</f>
        <v>31.404255319148938</v>
      </c>
      <c r="P44">
        <f>I44*82/F44</f>
        <v>33.148936170212764</v>
      </c>
      <c r="Q44">
        <f>J44*82/F44</f>
        <v>45.361702127659576</v>
      </c>
      <c r="R44">
        <f>K44*82/F44</f>
        <v>29.659574468085108</v>
      </c>
      <c r="S44">
        <f>L44*82/F44</f>
        <v>40.127659574468083</v>
      </c>
      <c r="U44" s="10">
        <f>SUM(V44:X44)</f>
        <v>10.867860762084899</v>
      </c>
      <c r="V44">
        <f>N44/MAX(N:N)*OFF_C</f>
        <v>5.9468085106382969</v>
      </c>
      <c r="W44">
        <f>O44/MAX(O:O)*PUN_C</f>
        <v>0.35258358662613981</v>
      </c>
      <c r="X44">
        <f>SUM(Z44:AC44)</f>
        <v>4.568468664820462</v>
      </c>
      <c r="Y44">
        <f>X44/DEF_C*10</f>
        <v>7.6141144413674366</v>
      </c>
      <c r="Z44">
        <f>(0.7*(HIT_F*DEF_C))+(P44/(MAX(P:P))*(0.3*(HIT_F*DEF_C)))</f>
        <v>1.1084726443768995</v>
      </c>
      <c r="AA44">
        <f>(0.7*(BkS_F*DEF_C))+(Q44/(MAX(Q:Q))*(0.3*(BkS_F*DEF_C)))</f>
        <v>0.75944680851063817</v>
      </c>
      <c r="AB44">
        <f>(0.7*(TkA_F*DEF_C))+(R44/(MAX(R:R))*(0.3*(TkA_F*DEF_C)))</f>
        <v>1.5650425531914893</v>
      </c>
      <c r="AC44">
        <f>(0.7*(SH_F*DEF_C))+(S44/(MAX(S:S))*(0.3*(SH_F*DEF_C)))</f>
        <v>1.1355066587414349</v>
      </c>
    </row>
    <row r="45" spans="1:29" x14ac:dyDescent="0.25">
      <c r="A45" s="9">
        <v>43</v>
      </c>
      <c r="B45" s="47" t="s">
        <v>349</v>
      </c>
      <c r="C45" s="48" t="s">
        <v>38</v>
      </c>
      <c r="D45" s="48" t="s">
        <v>324</v>
      </c>
      <c r="E45" s="48" t="s">
        <v>1</v>
      </c>
      <c r="F45" s="49">
        <v>54</v>
      </c>
      <c r="G45" s="49">
        <v>31</v>
      </c>
      <c r="H45" s="49">
        <v>22</v>
      </c>
      <c r="I45" s="49">
        <v>25</v>
      </c>
      <c r="J45" s="49">
        <v>15</v>
      </c>
      <c r="K45" s="49">
        <v>18</v>
      </c>
      <c r="L45" s="49">
        <v>105</v>
      </c>
      <c r="M45" s="49">
        <v>788</v>
      </c>
      <c r="N45">
        <f>G45*82/F45</f>
        <v>47.074074074074076</v>
      </c>
      <c r="O45">
        <f>H45*82/F45</f>
        <v>33.407407407407405</v>
      </c>
      <c r="P45">
        <f>I45*82/F45</f>
        <v>37.962962962962962</v>
      </c>
      <c r="Q45">
        <f>J45*82/F45</f>
        <v>22.777777777777779</v>
      </c>
      <c r="R45">
        <f>K45*82/F45</f>
        <v>27.333333333333332</v>
      </c>
      <c r="S45">
        <f>L45*82/F45</f>
        <v>159.44444444444446</v>
      </c>
      <c r="U45" s="10">
        <f>SUM(V45:X45)</f>
        <v>10.820754141672918</v>
      </c>
      <c r="V45">
        <f>N45/MAX(N:N)*OFF_C</f>
        <v>5.9427297668038408</v>
      </c>
      <c r="W45">
        <f>O45/MAX(O:O)*PUN_C</f>
        <v>0.37507348618459724</v>
      </c>
      <c r="X45">
        <f>SUM(Z45:AC45)</f>
        <v>4.5029508886844791</v>
      </c>
      <c r="Y45">
        <f>X45/DEF_C*10</f>
        <v>7.5049181478074658</v>
      </c>
      <c r="Z45">
        <f>(0.7*(HIT_F*DEF_C))+(P45/(MAX(P:P))*(0.3*(HIT_F*DEF_C)))</f>
        <v>1.1169642857142856</v>
      </c>
      <c r="AA45">
        <f>(0.7*(BkS_F*DEF_C))+(Q45/(MAX(Q:Q))*(0.3*(BkS_F*DEF_C)))</f>
        <v>0.69499999999999984</v>
      </c>
      <c r="AB45">
        <f>(0.7*(TkA_F*DEF_C))+(R45/(MAX(R:R))*(0.3*(TkA_F*DEF_C)))</f>
        <v>1.5509999999999999</v>
      </c>
      <c r="AC45">
        <f>(0.7*(SH_F*DEF_C))+(S45/(MAX(S:S))*(0.3*(SH_F*DEF_C)))</f>
        <v>1.1399866029701942</v>
      </c>
    </row>
    <row r="46" spans="1:29" x14ac:dyDescent="0.25">
      <c r="A46" s="9">
        <v>44</v>
      </c>
      <c r="B46" s="50" t="s">
        <v>353</v>
      </c>
      <c r="C46" s="51" t="s">
        <v>33</v>
      </c>
      <c r="D46" s="51" t="s">
        <v>324</v>
      </c>
      <c r="E46" s="51" t="s">
        <v>1</v>
      </c>
      <c r="F46" s="52">
        <v>52</v>
      </c>
      <c r="G46" s="52">
        <v>29</v>
      </c>
      <c r="H46" s="52">
        <v>19</v>
      </c>
      <c r="I46" s="52">
        <v>57</v>
      </c>
      <c r="J46" s="52">
        <v>21</v>
      </c>
      <c r="K46" s="52">
        <v>23</v>
      </c>
      <c r="L46" s="52">
        <v>297</v>
      </c>
      <c r="M46" s="52">
        <v>743</v>
      </c>
      <c r="N46">
        <f>G46*82/F46</f>
        <v>45.730769230769234</v>
      </c>
      <c r="O46">
        <f>H46*82/F46</f>
        <v>29.96153846153846</v>
      </c>
      <c r="P46">
        <f>I46*82/F46</f>
        <v>89.884615384615387</v>
      </c>
      <c r="Q46">
        <f>J46*82/F46</f>
        <v>33.115384615384613</v>
      </c>
      <c r="R46">
        <f>K46*82/F46</f>
        <v>36.269230769230766</v>
      </c>
      <c r="S46">
        <f>L46*82/F46</f>
        <v>468.34615384615387</v>
      </c>
      <c r="U46" s="10">
        <f>SUM(V46:X46)</f>
        <v>10.799111940291489</v>
      </c>
      <c r="V46">
        <f>N46/MAX(N:N)*OFF_C</f>
        <v>5.7731481481481479</v>
      </c>
      <c r="W46">
        <f>O46/MAX(O:O)*PUN_C</f>
        <v>0.33638583638583636</v>
      </c>
      <c r="X46">
        <f>SUM(Z46:AC46)</f>
        <v>4.6895779557575041</v>
      </c>
      <c r="Y46">
        <f>X46/DEF_C*10</f>
        <v>7.8159632595958408</v>
      </c>
      <c r="Z46">
        <f>(0.7*(HIT_F*DEF_C))+(P46/(MAX(P:P))*(0.3*(HIT_F*DEF_C)))</f>
        <v>1.208550824175824</v>
      </c>
      <c r="AA46">
        <f>(0.7*(BkS_F*DEF_C))+(Q46/(MAX(Q:Q))*(0.3*(BkS_F*DEF_C)))</f>
        <v>0.72449999999999992</v>
      </c>
      <c r="AB46">
        <f>(0.7*(TkA_F*DEF_C))+(R46/(MAX(R:R))*(0.3*(TkA_F*DEF_C)))</f>
        <v>1.6049423076923075</v>
      </c>
      <c r="AC46">
        <f>(0.7*(SH_F*DEF_C))+(S46/(MAX(S:S))*(0.3*(SH_F*DEF_C)))</f>
        <v>1.1515848238893724</v>
      </c>
    </row>
    <row r="47" spans="1:29" x14ac:dyDescent="0.25">
      <c r="A47" s="9">
        <v>45</v>
      </c>
      <c r="B47" s="47" t="s">
        <v>79</v>
      </c>
      <c r="C47" s="48" t="s">
        <v>33</v>
      </c>
      <c r="D47" s="48" t="s">
        <v>324</v>
      </c>
      <c r="E47" s="48" t="s">
        <v>1</v>
      </c>
      <c r="F47" s="49">
        <v>61</v>
      </c>
      <c r="G47" s="49">
        <v>33</v>
      </c>
      <c r="H47" s="49">
        <v>12</v>
      </c>
      <c r="I47" s="49">
        <v>66</v>
      </c>
      <c r="J47" s="49">
        <v>17</v>
      </c>
      <c r="K47" s="49">
        <v>22</v>
      </c>
      <c r="L47" s="49">
        <v>1807</v>
      </c>
      <c r="M47" s="49">
        <v>1039</v>
      </c>
      <c r="N47">
        <f>G47*82/F47</f>
        <v>44.360655737704917</v>
      </c>
      <c r="O47">
        <f>H47*82/F47</f>
        <v>16.131147540983605</v>
      </c>
      <c r="P47">
        <f>I47*82/F47</f>
        <v>88.721311475409834</v>
      </c>
      <c r="Q47">
        <f>J47*82/F47</f>
        <v>22.852459016393443</v>
      </c>
      <c r="R47">
        <f>K47*82/F47</f>
        <v>29.57377049180328</v>
      </c>
      <c r="S47">
        <f>L47*82/F47</f>
        <v>2429.0819672131147</v>
      </c>
      <c r="U47" s="10">
        <f>SUM(V47:X47)</f>
        <v>10.472731055627207</v>
      </c>
      <c r="V47">
        <f>N47/MAX(N:N)*OFF_C</f>
        <v>5.6001821493624764</v>
      </c>
      <c r="W47">
        <f>O47/MAX(O:O)*PUN_C</f>
        <v>0.18110850897736142</v>
      </c>
      <c r="X47">
        <f>SUM(Z47:AC47)</f>
        <v>4.6914403972873702</v>
      </c>
      <c r="Y47">
        <f>X47/DEF_C*10</f>
        <v>7.8190673288122836</v>
      </c>
      <c r="Z47">
        <f>(0.7*(HIT_F*DEF_C))+(P47/(MAX(P:P))*(0.3*(HIT_F*DEF_C)))</f>
        <v>1.2064988290398124</v>
      </c>
      <c r="AA47">
        <f>(0.7*(BkS_F*DEF_C))+(Q47/(MAX(Q:Q))*(0.3*(BkS_F*DEF_C)))</f>
        <v>0.6952131147540983</v>
      </c>
      <c r="AB47">
        <f>(0.7*(TkA_F*DEF_C))+(R47/(MAX(R:R))*(0.3*(TkA_F*DEF_C)))</f>
        <v>1.5645245901639342</v>
      </c>
      <c r="AC47">
        <f>(0.7*(SH_F*DEF_C))+(S47/(MAX(S:S))*(0.3*(SH_F*DEF_C)))</f>
        <v>1.2252038633295252</v>
      </c>
    </row>
    <row r="48" spans="1:29" x14ac:dyDescent="0.25">
      <c r="A48" s="9">
        <v>46</v>
      </c>
      <c r="B48" s="50" t="s">
        <v>82</v>
      </c>
      <c r="C48" s="51" t="s">
        <v>33</v>
      </c>
      <c r="D48" s="51" t="s">
        <v>324</v>
      </c>
      <c r="E48" s="51" t="s">
        <v>1</v>
      </c>
      <c r="F48" s="52">
        <v>60</v>
      </c>
      <c r="G48" s="52">
        <v>28</v>
      </c>
      <c r="H48" s="52">
        <v>24</v>
      </c>
      <c r="I48" s="52">
        <v>45</v>
      </c>
      <c r="J48" s="52">
        <v>37</v>
      </c>
      <c r="K48" s="52">
        <v>50</v>
      </c>
      <c r="L48" s="52">
        <v>6288</v>
      </c>
      <c r="M48" s="52">
        <v>1026</v>
      </c>
      <c r="N48">
        <f>G48*82/F48</f>
        <v>38.266666666666666</v>
      </c>
      <c r="O48">
        <f>H48*82/F48</f>
        <v>32.799999999999997</v>
      </c>
      <c r="P48">
        <f>I48*82/F48</f>
        <v>61.5</v>
      </c>
      <c r="Q48">
        <f>J48*82/F48</f>
        <v>50.56666666666667</v>
      </c>
      <c r="R48">
        <f>K48*82/F48</f>
        <v>68.333333333333329</v>
      </c>
      <c r="S48">
        <f>L48*82/F48</f>
        <v>8593.6</v>
      </c>
      <c r="U48" s="10">
        <f>SUM(V48:X48)</f>
        <v>10.387061104155526</v>
      </c>
      <c r="V48">
        <f>N48/MAX(N:N)*OFF_C</f>
        <v>4.8308641975308637</v>
      </c>
      <c r="W48">
        <f>O48/MAX(O:O)*PUN_C</f>
        <v>0.36825396825396822</v>
      </c>
      <c r="X48">
        <f>SUM(Z48:AC48)</f>
        <v>5.1879429383706945</v>
      </c>
      <c r="Y48">
        <f>X48/DEF_C*10</f>
        <v>8.6465715639511576</v>
      </c>
      <c r="Z48">
        <f>(0.7*(HIT_F*DEF_C))+(P48/(MAX(P:P))*(0.3*(HIT_F*DEF_C)))</f>
        <v>1.1584821428571426</v>
      </c>
      <c r="AA48">
        <f>(0.7*(BkS_F*DEF_C))+(Q48/(MAX(Q:Q))*(0.3*(BkS_F*DEF_C)))</f>
        <v>0.77429999999999988</v>
      </c>
      <c r="AB48">
        <f>(0.7*(TkA_F*DEF_C))+(R48/(MAX(R:R))*(0.3*(TkA_F*DEF_C)))</f>
        <v>1.7984999999999998</v>
      </c>
      <c r="AC48">
        <f>(0.7*(SH_F*DEF_C))+(S48/(MAX(S:S))*(0.3*(SH_F*DEF_C)))</f>
        <v>1.4566607955135527</v>
      </c>
    </row>
    <row r="49" spans="1:29" x14ac:dyDescent="0.25">
      <c r="A49" s="9">
        <v>47</v>
      </c>
      <c r="B49" s="47" t="s">
        <v>417</v>
      </c>
      <c r="C49" s="48" t="s">
        <v>33</v>
      </c>
      <c r="D49" s="48" t="s">
        <v>324</v>
      </c>
      <c r="E49" s="48" t="s">
        <v>1</v>
      </c>
      <c r="F49" s="49">
        <v>24</v>
      </c>
      <c r="G49" s="49">
        <v>11</v>
      </c>
      <c r="H49" s="49">
        <v>23</v>
      </c>
      <c r="I49" s="49">
        <v>27</v>
      </c>
      <c r="J49" s="49">
        <v>19</v>
      </c>
      <c r="K49" s="49">
        <v>8</v>
      </c>
      <c r="L49" s="49">
        <v>302</v>
      </c>
      <c r="M49" s="49">
        <v>330</v>
      </c>
      <c r="N49">
        <f>G49*82/F49</f>
        <v>37.583333333333336</v>
      </c>
      <c r="O49">
        <f>H49*82/F49</f>
        <v>78.583333333333329</v>
      </c>
      <c r="P49">
        <f>I49*82/F49</f>
        <v>92.25</v>
      </c>
      <c r="Q49">
        <f>J49*82/F49</f>
        <v>64.916666666666671</v>
      </c>
      <c r="R49">
        <f>K49*82/F49</f>
        <v>27.333333333333332</v>
      </c>
      <c r="S49">
        <f>L49*82/F49</f>
        <v>1031.8333333333333</v>
      </c>
      <c r="U49" s="10">
        <f>SUM(V49:X49)</f>
        <v>10.378588985500059</v>
      </c>
      <c r="V49">
        <f>N49/MAX(N:N)*OFF_C</f>
        <v>4.7445987654320989</v>
      </c>
      <c r="W49">
        <f>O49/MAX(O:O)*PUN_C</f>
        <v>0.88227513227513221</v>
      </c>
      <c r="X49">
        <f>SUM(Z49:AC49)</f>
        <v>4.751715087792828</v>
      </c>
      <c r="Y49">
        <f>X49/DEF_C*10</f>
        <v>7.91952514632138</v>
      </c>
      <c r="Z49">
        <f>(0.7*(HIT_F*DEF_C))+(P49/(MAX(P:P))*(0.3*(HIT_F*DEF_C)))</f>
        <v>1.2127232142857141</v>
      </c>
      <c r="AA49">
        <f>(0.7*(BkS_F*DEF_C))+(Q49/(MAX(Q:Q))*(0.3*(BkS_F*DEF_C)))</f>
        <v>0.81524999999999992</v>
      </c>
      <c r="AB49">
        <f>(0.7*(TkA_F*DEF_C))+(R49/(MAX(R:R))*(0.3*(TkA_F*DEF_C)))</f>
        <v>1.5509999999999999</v>
      </c>
      <c r="AC49">
        <f>(0.7*(SH_F*DEF_C))+(S49/(MAX(S:S))*(0.3*(SH_F*DEF_C)))</f>
        <v>1.1727418735071138</v>
      </c>
    </row>
    <row r="50" spans="1:29" x14ac:dyDescent="0.25">
      <c r="A50" s="9">
        <v>48</v>
      </c>
      <c r="B50" s="47" t="s">
        <v>235</v>
      </c>
      <c r="C50" s="48" t="s">
        <v>36</v>
      </c>
      <c r="D50" s="48" t="s">
        <v>324</v>
      </c>
      <c r="E50" s="48" t="s">
        <v>1</v>
      </c>
      <c r="F50" s="49">
        <v>58</v>
      </c>
      <c r="G50" s="49">
        <v>29</v>
      </c>
      <c r="H50" s="49">
        <v>19</v>
      </c>
      <c r="I50" s="49">
        <v>76</v>
      </c>
      <c r="J50" s="49">
        <v>25</v>
      </c>
      <c r="K50" s="49">
        <v>18</v>
      </c>
      <c r="L50" s="49">
        <v>4729</v>
      </c>
      <c r="M50" s="49">
        <v>943</v>
      </c>
      <c r="N50">
        <f>G50*82/F50</f>
        <v>41</v>
      </c>
      <c r="O50">
        <f>H50*82/F50</f>
        <v>26.862068965517242</v>
      </c>
      <c r="P50">
        <f>I50*82/F50</f>
        <v>107.44827586206897</v>
      </c>
      <c r="Q50">
        <f>J50*82/F50</f>
        <v>35.344827586206897</v>
      </c>
      <c r="R50">
        <f>K50*82/F50</f>
        <v>25.448275862068964</v>
      </c>
      <c r="S50">
        <f>L50*82/F50</f>
        <v>6685.8275862068967</v>
      </c>
      <c r="U50" s="10">
        <f>SUM(V50:X50)</f>
        <v>10.372558359547153</v>
      </c>
      <c r="V50">
        <f>N50/MAX(N:N)*OFF_C</f>
        <v>5.1759259259259256</v>
      </c>
      <c r="W50">
        <f>O50/MAX(O:O)*PUN_C</f>
        <v>0.30158730158730157</v>
      </c>
      <c r="X50">
        <f>SUM(Z50:AC50)</f>
        <v>4.8950451320339257</v>
      </c>
      <c r="Y50">
        <f>X50/DEF_C*10</f>
        <v>8.1584085533898758</v>
      </c>
      <c r="Z50">
        <f>(0.7*(HIT_F*DEF_C))+(P50/(MAX(P:P))*(0.3*(HIT_F*DEF_C)))</f>
        <v>1.2395320197044333</v>
      </c>
      <c r="AA50">
        <f>(0.7*(BkS_F*DEF_C))+(Q50/(MAX(Q:Q))*(0.3*(BkS_F*DEF_C)))</f>
        <v>0.73086206896551709</v>
      </c>
      <c r="AB50">
        <f>(0.7*(TkA_F*DEF_C))+(R50/(MAX(R:R))*(0.3*(TkA_F*DEF_C)))</f>
        <v>1.5396206896551723</v>
      </c>
      <c r="AC50">
        <f>(0.7*(SH_F*DEF_C))+(S50/(MAX(S:S))*(0.3*(SH_F*DEF_C)))</f>
        <v>1.3850303537088033</v>
      </c>
    </row>
    <row r="51" spans="1:29" x14ac:dyDescent="0.25">
      <c r="A51" s="9">
        <v>49</v>
      </c>
      <c r="B51" s="47" t="s">
        <v>343</v>
      </c>
      <c r="C51" s="48" t="s">
        <v>33</v>
      </c>
      <c r="D51" s="48" t="s">
        <v>324</v>
      </c>
      <c r="E51" s="48" t="s">
        <v>1</v>
      </c>
      <c r="F51" s="49">
        <v>59</v>
      </c>
      <c r="G51" s="49">
        <v>30</v>
      </c>
      <c r="H51" s="49">
        <v>14</v>
      </c>
      <c r="I51" s="49">
        <v>8</v>
      </c>
      <c r="J51" s="49">
        <v>28</v>
      </c>
      <c r="K51" s="49">
        <v>26</v>
      </c>
      <c r="L51" s="49">
        <v>5377</v>
      </c>
      <c r="M51" s="49">
        <v>1000</v>
      </c>
      <c r="N51">
        <f>G51*82/F51</f>
        <v>41.694915254237287</v>
      </c>
      <c r="O51">
        <f>H51*82/F51</f>
        <v>19.457627118644069</v>
      </c>
      <c r="P51">
        <f>I51*82/F51</f>
        <v>11.118644067796611</v>
      </c>
      <c r="Q51">
        <f>J51*82/F51</f>
        <v>38.915254237288138</v>
      </c>
      <c r="R51">
        <f>K51*82/F51</f>
        <v>36.135593220338983</v>
      </c>
      <c r="S51">
        <f>L51*82/F51</f>
        <v>7473.1186440677966</v>
      </c>
      <c r="U51" s="10">
        <f>SUM(V51:X51)</f>
        <v>10.311498746067201</v>
      </c>
      <c r="V51">
        <f>N51/MAX(N:N)*OFF_C</f>
        <v>5.2636534839924662</v>
      </c>
      <c r="W51">
        <f>O51/MAX(O:O)*PUN_C</f>
        <v>0.2184557438794727</v>
      </c>
      <c r="X51">
        <f>SUM(Z51:AC51)</f>
        <v>4.8293895181952617</v>
      </c>
      <c r="Y51">
        <f>X51/DEF_C*10</f>
        <v>8.0489825303254356</v>
      </c>
      <c r="Z51">
        <f>(0.7*(HIT_F*DEF_C))+(P51/(MAX(P:P))*(0.3*(HIT_F*DEF_C)))</f>
        <v>1.0696125907990313</v>
      </c>
      <c r="AA51">
        <f>(0.7*(BkS_F*DEF_C))+(Q51/(MAX(Q:Q))*(0.3*(BkS_F*DEF_C)))</f>
        <v>0.74105084745762695</v>
      </c>
      <c r="AB51">
        <f>(0.7*(TkA_F*DEF_C))+(R51/(MAX(R:R))*(0.3*(TkA_F*DEF_C)))</f>
        <v>1.6041355932203389</v>
      </c>
      <c r="AC51">
        <f>(0.7*(SH_F*DEF_C))+(S51/(MAX(S:S))*(0.3*(SH_F*DEF_C)))</f>
        <v>1.4145904867182644</v>
      </c>
    </row>
    <row r="52" spans="1:29" x14ac:dyDescent="0.25">
      <c r="A52" s="9">
        <v>50</v>
      </c>
      <c r="B52" s="47" t="s">
        <v>46</v>
      </c>
      <c r="C52" s="48" t="s">
        <v>38</v>
      </c>
      <c r="D52" s="48" t="s">
        <v>324</v>
      </c>
      <c r="E52" s="48" t="s">
        <v>1</v>
      </c>
      <c r="F52" s="49">
        <v>29</v>
      </c>
      <c r="G52" s="49">
        <v>14</v>
      </c>
      <c r="H52" s="49">
        <v>14</v>
      </c>
      <c r="I52" s="49">
        <v>8</v>
      </c>
      <c r="J52" s="49">
        <v>9</v>
      </c>
      <c r="K52" s="49">
        <v>15</v>
      </c>
      <c r="L52" s="49">
        <v>161</v>
      </c>
      <c r="M52" s="49">
        <v>464</v>
      </c>
      <c r="N52">
        <f>G52*82/F52</f>
        <v>39.586206896551722</v>
      </c>
      <c r="O52">
        <f>H52*82/F52</f>
        <v>39.586206896551722</v>
      </c>
      <c r="P52">
        <f>I52*82/F52</f>
        <v>22.620689655172413</v>
      </c>
      <c r="Q52">
        <f>J52*82/F52</f>
        <v>25.448275862068964</v>
      </c>
      <c r="R52">
        <f>K52*82/F52</f>
        <v>42.413793103448278</v>
      </c>
      <c r="S52">
        <f>L52*82/F52</f>
        <v>455.24137931034483</v>
      </c>
      <c r="U52" s="10">
        <f>SUM(V52:X52)</f>
        <v>10.027539599927232</v>
      </c>
      <c r="V52">
        <f>N52/MAX(N:N)*OFF_C</f>
        <v>4.9974457215836523</v>
      </c>
      <c r="W52">
        <f>O52/MAX(O:O)*PUN_C</f>
        <v>0.44444444444444442</v>
      </c>
      <c r="X52">
        <f>SUM(Z52:AC52)</f>
        <v>4.5856494338991354</v>
      </c>
      <c r="Y52">
        <f>X52/DEF_C*10</f>
        <v>7.642749056498559</v>
      </c>
      <c r="Z52">
        <f>(0.7*(HIT_F*DEF_C))+(P52/(MAX(P:P))*(0.3*(HIT_F*DEF_C)))</f>
        <v>1.0899014778325122</v>
      </c>
      <c r="AA52">
        <f>(0.7*(BkS_F*DEF_C))+(Q52/(MAX(Q:Q))*(0.3*(BkS_F*DEF_C)))</f>
        <v>0.70262068965517233</v>
      </c>
      <c r="AB52">
        <f>(0.7*(TkA_F*DEF_C))+(R52/(MAX(R:R))*(0.3*(TkA_F*DEF_C)))</f>
        <v>1.6420344827586206</v>
      </c>
      <c r="AC52">
        <f>(0.7*(SH_F*DEF_C))+(S52/(MAX(S:S))*(0.3*(SH_F*DEF_C)))</f>
        <v>1.1510927836528302</v>
      </c>
    </row>
    <row r="53" spans="1:29" x14ac:dyDescent="0.25">
      <c r="A53" s="9">
        <v>51</v>
      </c>
      <c r="B53" s="47" t="s">
        <v>135</v>
      </c>
      <c r="C53" s="48" t="s">
        <v>36</v>
      </c>
      <c r="D53" s="48" t="s">
        <v>324</v>
      </c>
      <c r="E53" s="48" t="s">
        <v>1</v>
      </c>
      <c r="F53" s="49">
        <v>59</v>
      </c>
      <c r="G53" s="49">
        <v>27</v>
      </c>
      <c r="H53" s="49">
        <v>14</v>
      </c>
      <c r="I53" s="49">
        <v>17</v>
      </c>
      <c r="J53" s="49">
        <v>22</v>
      </c>
      <c r="K53" s="49">
        <v>36</v>
      </c>
      <c r="L53" s="49">
        <v>6406</v>
      </c>
      <c r="M53" s="49">
        <v>1024</v>
      </c>
      <c r="N53">
        <f>G53*82/F53</f>
        <v>37.525423728813557</v>
      </c>
      <c r="O53">
        <f>H53*82/F53</f>
        <v>19.457627118644069</v>
      </c>
      <c r="P53">
        <f>I53*82/F53</f>
        <v>23.627118644067796</v>
      </c>
      <c r="Q53">
        <f>J53*82/F53</f>
        <v>30.576271186440678</v>
      </c>
      <c r="R53">
        <f>K53*82/F53</f>
        <v>50.033898305084747</v>
      </c>
      <c r="S53">
        <f>L53*82/F53</f>
        <v>8903.2542372881362</v>
      </c>
      <c r="U53" s="10">
        <f>SUM(V53:X53)</f>
        <v>9.9209960418393521</v>
      </c>
      <c r="V53">
        <f>N53/MAX(N:N)*OFF_C</f>
        <v>4.7372881355932197</v>
      </c>
      <c r="W53">
        <f>O53/MAX(O:O)*PUN_C</f>
        <v>0.2184557438794727</v>
      </c>
      <c r="X53">
        <f>SUM(Z53:AC53)</f>
        <v>4.9652521623666601</v>
      </c>
      <c r="Y53">
        <f>X53/DEF_C*10</f>
        <v>8.2754202706111002</v>
      </c>
      <c r="Z53">
        <f>(0.7*(HIT_F*DEF_C))+(P53/(MAX(P:P))*(0.3*(HIT_F*DEF_C)))</f>
        <v>1.0916767554479416</v>
      </c>
      <c r="AA53">
        <f>(0.7*(BkS_F*DEF_C))+(Q53/(MAX(Q:Q))*(0.3*(BkS_F*DEF_C)))</f>
        <v>0.71725423728813542</v>
      </c>
      <c r="AB53">
        <f>(0.7*(TkA_F*DEF_C))+(R53/(MAX(R:R))*(0.3*(TkA_F*DEF_C)))</f>
        <v>1.6880338983050847</v>
      </c>
      <c r="AC53">
        <f>(0.7*(SH_F*DEF_C))+(S53/(MAX(S:S))*(0.3*(SH_F*DEF_C)))</f>
        <v>1.468287271325498</v>
      </c>
    </row>
    <row r="54" spans="1:29" x14ac:dyDescent="0.25">
      <c r="A54" s="9">
        <v>52</v>
      </c>
      <c r="B54" s="50" t="s">
        <v>255</v>
      </c>
      <c r="C54" s="51" t="s">
        <v>33</v>
      </c>
      <c r="D54" s="51" t="s">
        <v>324</v>
      </c>
      <c r="E54" s="51" t="s">
        <v>1</v>
      </c>
      <c r="F54" s="52">
        <v>59</v>
      </c>
      <c r="G54" s="52">
        <v>26</v>
      </c>
      <c r="H54" s="52">
        <v>43</v>
      </c>
      <c r="I54" s="52">
        <v>38</v>
      </c>
      <c r="J54" s="52">
        <v>24</v>
      </c>
      <c r="K54" s="52">
        <v>26</v>
      </c>
      <c r="L54" s="52">
        <v>220</v>
      </c>
      <c r="M54" s="52">
        <v>1013</v>
      </c>
      <c r="N54">
        <f>G54*82/F54</f>
        <v>36.135593220338983</v>
      </c>
      <c r="O54">
        <f>H54*82/F54</f>
        <v>59.762711864406782</v>
      </c>
      <c r="P54">
        <f>I54*82/F54</f>
        <v>52.813559322033896</v>
      </c>
      <c r="Q54">
        <f>J54*82/F54</f>
        <v>33.355932203389834</v>
      </c>
      <c r="R54">
        <f>K54*82/F54</f>
        <v>36.135593220338983</v>
      </c>
      <c r="S54">
        <f>L54*82/F54</f>
        <v>305.76271186440675</v>
      </c>
      <c r="U54" s="10">
        <f>SUM(V54:X54)</f>
        <v>9.8507664351102697</v>
      </c>
      <c r="V54">
        <f>N54/MAX(N:N)*OFF_C</f>
        <v>4.5618330194601384</v>
      </c>
      <c r="W54">
        <f>O54/MAX(O:O)*PUN_C</f>
        <v>0.67097121334409471</v>
      </c>
      <c r="X54">
        <f>SUM(Z54:AC54)</f>
        <v>4.6179622023060372</v>
      </c>
      <c r="Y54">
        <f>X54/DEF_C*10</f>
        <v>7.6966036705100613</v>
      </c>
      <c r="Z54">
        <f>(0.7*(HIT_F*DEF_C))+(P54/(MAX(P:P))*(0.3*(HIT_F*DEF_C)))</f>
        <v>1.1431598062953994</v>
      </c>
      <c r="AA54">
        <f>(0.7*(BkS_F*DEF_C))+(Q54/(MAX(Q:Q))*(0.3*(BkS_F*DEF_C)))</f>
        <v>0.725186440677966</v>
      </c>
      <c r="AB54">
        <f>(0.7*(TkA_F*DEF_C))+(R54/(MAX(R:R))*(0.3*(TkA_F*DEF_C)))</f>
        <v>1.6041355932203389</v>
      </c>
      <c r="AC54">
        <f>(0.7*(SH_F*DEF_C))+(S54/(MAX(S:S))*(0.3*(SH_F*DEF_C)))</f>
        <v>1.1454803621123335</v>
      </c>
    </row>
    <row r="55" spans="1:29" x14ac:dyDescent="0.25">
      <c r="A55" s="9">
        <v>53</v>
      </c>
      <c r="B55" s="50" t="s">
        <v>263</v>
      </c>
      <c r="C55" s="51" t="s">
        <v>33</v>
      </c>
      <c r="D55" s="51" t="s">
        <v>324</v>
      </c>
      <c r="E55" s="51" t="s">
        <v>1</v>
      </c>
      <c r="F55" s="52">
        <v>51</v>
      </c>
      <c r="G55" s="52">
        <v>23</v>
      </c>
      <c r="H55" s="52">
        <v>26</v>
      </c>
      <c r="I55" s="52">
        <v>20</v>
      </c>
      <c r="J55" s="52">
        <v>26</v>
      </c>
      <c r="K55" s="52">
        <v>34</v>
      </c>
      <c r="L55" s="52">
        <v>78</v>
      </c>
      <c r="M55" s="52">
        <v>738</v>
      </c>
      <c r="N55">
        <f>G55*82/F55</f>
        <v>36.980392156862742</v>
      </c>
      <c r="O55">
        <f>H55*82/F55</f>
        <v>41.803921568627452</v>
      </c>
      <c r="P55">
        <f>I55*82/F55</f>
        <v>32.156862745098039</v>
      </c>
      <c r="Q55">
        <f>J55*82/F55</f>
        <v>41.803921568627452</v>
      </c>
      <c r="R55">
        <f>K55*82/F55</f>
        <v>54.666666666666664</v>
      </c>
      <c r="S55">
        <f>L55*82/F55</f>
        <v>125.41176470588235</v>
      </c>
      <c r="U55" s="10">
        <f>SUM(V55:X55)</f>
        <v>9.8485510975286665</v>
      </c>
      <c r="V55">
        <f>N55/MAX(N:N)*OFF_C</f>
        <v>4.6684822076978936</v>
      </c>
      <c r="W55">
        <f>O55/MAX(O:O)*PUN_C</f>
        <v>0.46934329287270465</v>
      </c>
      <c r="X55">
        <f>SUM(Z55:AC55)</f>
        <v>4.7107255969580679</v>
      </c>
      <c r="Y55">
        <f>X55/DEF_C*10</f>
        <v>7.8512093282634465</v>
      </c>
      <c r="Z55">
        <f>(0.7*(HIT_F*DEF_C))+(P55/(MAX(P:P))*(0.3*(HIT_F*DEF_C)))</f>
        <v>1.1067226890756301</v>
      </c>
      <c r="AA55">
        <f>(0.7*(BkS_F*DEF_C))+(Q55/(MAX(Q:Q))*(0.3*(BkS_F*DEF_C)))</f>
        <v>0.74929411764705867</v>
      </c>
      <c r="AB55">
        <f>(0.7*(TkA_F*DEF_C))+(R55/(MAX(R:R))*(0.3*(TkA_F*DEF_C)))</f>
        <v>1.7159999999999997</v>
      </c>
      <c r="AC55">
        <f>(0.7*(SH_F*DEF_C))+(S55/(MAX(S:S))*(0.3*(SH_F*DEF_C)))</f>
        <v>1.1387087902353796</v>
      </c>
    </row>
    <row r="56" spans="1:29" x14ac:dyDescent="0.25">
      <c r="A56" s="9">
        <v>54</v>
      </c>
      <c r="B56" s="47" t="s">
        <v>370</v>
      </c>
      <c r="C56" s="48" t="s">
        <v>36</v>
      </c>
      <c r="D56" s="48" t="s">
        <v>324</v>
      </c>
      <c r="E56" s="48" t="s">
        <v>1</v>
      </c>
      <c r="F56" s="49">
        <v>58</v>
      </c>
      <c r="G56" s="49">
        <v>24</v>
      </c>
      <c r="H56" s="49">
        <v>39</v>
      </c>
      <c r="I56" s="49">
        <v>77</v>
      </c>
      <c r="J56" s="49">
        <v>36</v>
      </c>
      <c r="K56" s="49">
        <v>37</v>
      </c>
      <c r="L56" s="49">
        <v>1045</v>
      </c>
      <c r="M56" s="49">
        <v>845</v>
      </c>
      <c r="N56">
        <f>G56*82/F56</f>
        <v>33.931034482758619</v>
      </c>
      <c r="O56">
        <f>H56*82/F56</f>
        <v>55.137931034482762</v>
      </c>
      <c r="P56">
        <f>I56*82/F56</f>
        <v>108.86206896551724</v>
      </c>
      <c r="Q56">
        <f>J56*82/F56</f>
        <v>50.896551724137929</v>
      </c>
      <c r="R56">
        <f>K56*82/F56</f>
        <v>52.310344827586206</v>
      </c>
      <c r="S56">
        <f>L56*82/F56</f>
        <v>1477.4137931034484</v>
      </c>
      <c r="U56" s="10">
        <f>SUM(V56:X56)</f>
        <v>9.8110875488135818</v>
      </c>
      <c r="V56">
        <f>N56/MAX(N:N)*OFF_C</f>
        <v>4.2835249042145591</v>
      </c>
      <c r="W56">
        <f>O56/MAX(O:O)*PUN_C</f>
        <v>0.61904761904761907</v>
      </c>
      <c r="X56">
        <f>SUM(Z56:AC56)</f>
        <v>4.9085150255514041</v>
      </c>
      <c r="Y56">
        <f>X56/DEF_C*10</f>
        <v>8.1808583759190068</v>
      </c>
      <c r="Z56">
        <f>(0.7*(HIT_F*DEF_C))+(P56/(MAX(P:P))*(0.3*(HIT_F*DEF_C)))</f>
        <v>1.2420258620689653</v>
      </c>
      <c r="AA56">
        <f>(0.7*(BkS_F*DEF_C))+(Q56/(MAX(Q:Q))*(0.3*(BkS_F*DEF_C)))</f>
        <v>0.77524137931034476</v>
      </c>
      <c r="AB56">
        <f>(0.7*(TkA_F*DEF_C))+(R56/(MAX(R:R))*(0.3*(TkA_F*DEF_C)))</f>
        <v>1.7017758620689654</v>
      </c>
      <c r="AC56">
        <f>(0.7*(SH_F*DEF_C))+(S56/(MAX(S:S))*(0.3*(SH_F*DEF_C)))</f>
        <v>1.1894719221031294</v>
      </c>
    </row>
    <row r="57" spans="1:29" x14ac:dyDescent="0.25">
      <c r="A57" s="9">
        <v>55</v>
      </c>
      <c r="B57" s="47" t="s">
        <v>298</v>
      </c>
      <c r="C57" s="48" t="s">
        <v>33</v>
      </c>
      <c r="D57" s="48" t="s">
        <v>324</v>
      </c>
      <c r="E57" s="48" t="s">
        <v>1</v>
      </c>
      <c r="F57" s="49">
        <v>54</v>
      </c>
      <c r="G57" s="49">
        <v>21</v>
      </c>
      <c r="H57" s="49">
        <v>51</v>
      </c>
      <c r="I57" s="49">
        <v>168</v>
      </c>
      <c r="J57" s="49">
        <v>24</v>
      </c>
      <c r="K57" s="49">
        <v>8</v>
      </c>
      <c r="L57" s="49">
        <v>1476</v>
      </c>
      <c r="M57" s="49">
        <v>717</v>
      </c>
      <c r="N57">
        <f>G57*82/F57</f>
        <v>31.888888888888889</v>
      </c>
      <c r="O57">
        <f>H57*82/F57</f>
        <v>77.444444444444443</v>
      </c>
      <c r="P57">
        <f>I57*82/F57</f>
        <v>255.11111111111111</v>
      </c>
      <c r="Q57">
        <f>J57*82/F57</f>
        <v>36.444444444444443</v>
      </c>
      <c r="R57">
        <f>K57*82/F57</f>
        <v>12.148148148148149</v>
      </c>
      <c r="S57">
        <f>L57*82/F57</f>
        <v>2241.3333333333335</v>
      </c>
      <c r="U57" s="10">
        <f>SUM(V57:X57)</f>
        <v>9.8066965672786033</v>
      </c>
      <c r="V57">
        <f>N57/MAX(N:N)*OFF_C</f>
        <v>4.0257201646090532</v>
      </c>
      <c r="W57">
        <f>O57/MAX(O:O)*PUN_C</f>
        <v>0.86948853615520283</v>
      </c>
      <c r="X57">
        <f>SUM(Z57:AC57)</f>
        <v>4.9114878665143475</v>
      </c>
      <c r="Y57">
        <f>X57/DEF_C*10</f>
        <v>8.1858131108572465</v>
      </c>
      <c r="Z57">
        <f>(0.7*(HIT_F*DEF_C))+(P57/(MAX(P:P))*(0.3*(HIT_F*DEF_C)))</f>
        <v>1.4999999999999998</v>
      </c>
      <c r="AA57">
        <f>(0.7*(BkS_F*DEF_C))+(Q57/(MAX(Q:Q))*(0.3*(BkS_F*DEF_C)))</f>
        <v>0.73399999999999987</v>
      </c>
      <c r="AB57">
        <f>(0.7*(TkA_F*DEF_C))+(R57/(MAX(R:R))*(0.3*(TkA_F*DEF_C)))</f>
        <v>1.4593333333333331</v>
      </c>
      <c r="AC57">
        <f>(0.7*(SH_F*DEF_C))+(S57/(MAX(S:S))*(0.3*(SH_F*DEF_C)))</f>
        <v>1.2181545331810155</v>
      </c>
    </row>
    <row r="58" spans="1:29" x14ac:dyDescent="0.25">
      <c r="A58" s="9">
        <v>56</v>
      </c>
      <c r="B58" s="47" t="s">
        <v>336</v>
      </c>
      <c r="C58" s="48" t="s">
        <v>42</v>
      </c>
      <c r="D58" s="48" t="s">
        <v>324</v>
      </c>
      <c r="E58" s="48" t="s">
        <v>1</v>
      </c>
      <c r="F58" s="49">
        <v>37</v>
      </c>
      <c r="G58" s="49">
        <v>18</v>
      </c>
      <c r="H58" s="49">
        <v>6</v>
      </c>
      <c r="I58" s="49">
        <v>24</v>
      </c>
      <c r="J58" s="49">
        <v>11</v>
      </c>
      <c r="K58" s="49">
        <v>16</v>
      </c>
      <c r="L58" s="49">
        <v>293</v>
      </c>
      <c r="M58" s="49">
        <v>540</v>
      </c>
      <c r="N58">
        <f>G58*82/F58</f>
        <v>39.891891891891895</v>
      </c>
      <c r="O58">
        <f>H58*82/F58</f>
        <v>13.297297297297296</v>
      </c>
      <c r="P58">
        <f>I58*82/F58</f>
        <v>53.189189189189186</v>
      </c>
      <c r="Q58">
        <f>J58*82/F58</f>
        <v>24.378378378378379</v>
      </c>
      <c r="R58">
        <f>K58*82/F58</f>
        <v>35.45945945945946</v>
      </c>
      <c r="S58">
        <f>L58*82/F58</f>
        <v>649.35135135135135</v>
      </c>
      <c r="U58" s="10">
        <f>SUM(V58:X58)</f>
        <v>9.7871531614400027</v>
      </c>
      <c r="V58">
        <f>N58/MAX(N:N)*OFF_C</f>
        <v>5.0360360360360357</v>
      </c>
      <c r="W58">
        <f>O58/MAX(O:O)*PUN_C</f>
        <v>0.14929214929214929</v>
      </c>
      <c r="X58">
        <f>SUM(Z58:AC58)</f>
        <v>4.6018249761118177</v>
      </c>
      <c r="Y58">
        <f>X58/DEF_C*10</f>
        <v>7.6697082935196956</v>
      </c>
      <c r="Z58">
        <f>(0.7*(HIT_F*DEF_C))+(P58/(MAX(P:P))*(0.3*(HIT_F*DEF_C)))</f>
        <v>1.1438223938223937</v>
      </c>
      <c r="AA58">
        <f>(0.7*(BkS_F*DEF_C))+(Q58/(MAX(Q:Q))*(0.3*(BkS_F*DEF_C)))</f>
        <v>0.69956756756756744</v>
      </c>
      <c r="AB58">
        <f>(0.7*(TkA_F*DEF_C))+(R58/(MAX(R:R))*(0.3*(TkA_F*DEF_C)))</f>
        <v>1.600054054054054</v>
      </c>
      <c r="AC58">
        <f>(0.7*(SH_F*DEF_C))+(S58/(MAX(S:S))*(0.3*(SH_F*DEF_C)))</f>
        <v>1.1583809606678024</v>
      </c>
    </row>
    <row r="59" spans="1:29" x14ac:dyDescent="0.25">
      <c r="A59" s="9">
        <v>57</v>
      </c>
      <c r="B59" s="47" t="s">
        <v>148</v>
      </c>
      <c r="C59" s="48" t="s">
        <v>38</v>
      </c>
      <c r="D59" s="48" t="s">
        <v>324</v>
      </c>
      <c r="E59" s="48" t="s">
        <v>1</v>
      </c>
      <c r="F59" s="49">
        <v>58</v>
      </c>
      <c r="G59" s="49">
        <v>26</v>
      </c>
      <c r="H59" s="49">
        <v>22</v>
      </c>
      <c r="I59" s="49">
        <v>43</v>
      </c>
      <c r="J59" s="49">
        <v>23</v>
      </c>
      <c r="K59" s="49">
        <v>33</v>
      </c>
      <c r="L59" s="49">
        <v>72</v>
      </c>
      <c r="M59" s="49">
        <v>971</v>
      </c>
      <c r="N59">
        <f>G59*82/F59</f>
        <v>36.758620689655174</v>
      </c>
      <c r="O59">
        <f>H59*82/F59</f>
        <v>31.103448275862068</v>
      </c>
      <c r="P59">
        <f>I59*82/F59</f>
        <v>60.793103448275865</v>
      </c>
      <c r="Q59">
        <f>J59*82/F59</f>
        <v>32.517241379310342</v>
      </c>
      <c r="R59">
        <f>K59*82/F59</f>
        <v>46.655172413793103</v>
      </c>
      <c r="S59">
        <f>L59*82/F59</f>
        <v>101.79310344827586</v>
      </c>
      <c r="U59" s="10">
        <f>SUM(V59:X59)</f>
        <v>9.6751799071544049</v>
      </c>
      <c r="V59">
        <f>N59/MAX(N:N)*OFF_C</f>
        <v>4.6404853128991057</v>
      </c>
      <c r="W59">
        <f>O59/MAX(O:O)*PUN_C</f>
        <v>0.34920634920634919</v>
      </c>
      <c r="X59">
        <f>SUM(Z59:AC59)</f>
        <v>4.6854882450489512</v>
      </c>
      <c r="Y59">
        <f>X59/DEF_C*10</f>
        <v>7.8091470750815848</v>
      </c>
      <c r="Z59">
        <f>(0.7*(HIT_F*DEF_C))+(P59/(MAX(P:P))*(0.3*(HIT_F*DEF_C)))</f>
        <v>1.1572352216748767</v>
      </c>
      <c r="AA59">
        <f>(0.7*(BkS_F*DEF_C))+(Q59/(MAX(Q:Q))*(0.3*(BkS_F*DEF_C)))</f>
        <v>0.72279310344827574</v>
      </c>
      <c r="AB59">
        <f>(0.7*(TkA_F*DEF_C))+(R59/(MAX(R:R))*(0.3*(TkA_F*DEF_C)))</f>
        <v>1.6676379310344827</v>
      </c>
      <c r="AC59">
        <f>(0.7*(SH_F*DEF_C))+(S59/(MAX(S:S))*(0.3*(SH_F*DEF_C)))</f>
        <v>1.1378219888913159</v>
      </c>
    </row>
    <row r="60" spans="1:29" x14ac:dyDescent="0.25">
      <c r="A60" s="9">
        <v>58</v>
      </c>
      <c r="B60" s="50" t="s">
        <v>88</v>
      </c>
      <c r="C60" s="51" t="s">
        <v>33</v>
      </c>
      <c r="D60" s="51" t="s">
        <v>324</v>
      </c>
      <c r="E60" s="51" t="s">
        <v>1</v>
      </c>
      <c r="F60" s="52">
        <v>51</v>
      </c>
      <c r="G60" s="52">
        <v>21</v>
      </c>
      <c r="H60" s="52">
        <v>22</v>
      </c>
      <c r="I60" s="52">
        <v>59</v>
      </c>
      <c r="J60" s="52">
        <v>25</v>
      </c>
      <c r="K60" s="52">
        <v>18</v>
      </c>
      <c r="L60" s="52">
        <v>4337</v>
      </c>
      <c r="M60" s="52">
        <v>843</v>
      </c>
      <c r="N60">
        <f>G60*82/F60</f>
        <v>33.764705882352942</v>
      </c>
      <c r="O60">
        <f>H60*82/F60</f>
        <v>35.372549019607845</v>
      </c>
      <c r="P60">
        <f>I60*82/F60</f>
        <v>94.862745098039213</v>
      </c>
      <c r="Q60">
        <f>J60*82/F60</f>
        <v>40.196078431372548</v>
      </c>
      <c r="R60">
        <f>K60*82/F60</f>
        <v>28.941176470588236</v>
      </c>
      <c r="S60">
        <f>L60*82/F60</f>
        <v>6973.2156862745096</v>
      </c>
      <c r="U60" s="10">
        <f>SUM(V60:X60)</f>
        <v>9.5782283739334346</v>
      </c>
      <c r="V60">
        <f>N60/MAX(N:N)*OFF_C</f>
        <v>4.2625272331154678</v>
      </c>
      <c r="W60">
        <f>O60/MAX(O:O)*PUN_C</f>
        <v>0.39713663243075009</v>
      </c>
      <c r="X60">
        <f>SUM(Z60:AC60)</f>
        <v>4.9185645083872158</v>
      </c>
      <c r="Y60">
        <f>X60/DEF_C*10</f>
        <v>8.1976075139786921</v>
      </c>
      <c r="Z60">
        <f>(0.7*(HIT_F*DEF_C))+(P60/(MAX(P:P))*(0.3*(HIT_F*DEF_C)))</f>
        <v>1.2173319327731091</v>
      </c>
      <c r="AA60">
        <f>(0.7*(BkS_F*DEF_C))+(Q60/(MAX(Q:Q))*(0.3*(BkS_F*DEF_C)))</f>
        <v>0.74470588235294111</v>
      </c>
      <c r="AB60">
        <f>(0.7*(TkA_F*DEF_C))+(R60/(MAX(R:R))*(0.3*(TkA_F*DEF_C)))</f>
        <v>1.5607058823529412</v>
      </c>
      <c r="AC60">
        <f>(0.7*(SH_F*DEF_C))+(S60/(MAX(S:S))*(0.3*(SH_F*DEF_C)))</f>
        <v>1.3958208109082244</v>
      </c>
    </row>
    <row r="61" spans="1:29" x14ac:dyDescent="0.25">
      <c r="A61" s="9">
        <v>59</v>
      </c>
      <c r="B61" s="47" t="s">
        <v>288</v>
      </c>
      <c r="C61" s="48" t="s">
        <v>38</v>
      </c>
      <c r="D61" s="48" t="s">
        <v>324</v>
      </c>
      <c r="E61" s="48" t="s">
        <v>1</v>
      </c>
      <c r="F61" s="49">
        <v>59</v>
      </c>
      <c r="G61" s="49">
        <v>21</v>
      </c>
      <c r="H61" s="49">
        <v>47</v>
      </c>
      <c r="I61" s="49">
        <v>82</v>
      </c>
      <c r="J61" s="49">
        <v>26</v>
      </c>
      <c r="K61" s="49">
        <v>40</v>
      </c>
      <c r="L61" s="49">
        <v>3316</v>
      </c>
      <c r="M61" s="49">
        <v>827</v>
      </c>
      <c r="N61">
        <f>G61*82/F61</f>
        <v>29.1864406779661</v>
      </c>
      <c r="O61">
        <f>H61*82/F61</f>
        <v>65.322033898305079</v>
      </c>
      <c r="P61">
        <f>I61*82/F61</f>
        <v>113.96610169491525</v>
      </c>
      <c r="Q61">
        <f>J61*82/F61</f>
        <v>36.135593220338983</v>
      </c>
      <c r="R61">
        <f>K61*82/F61</f>
        <v>55.593220338983052</v>
      </c>
      <c r="S61">
        <f>L61*82/F61</f>
        <v>4608.6779661016953</v>
      </c>
      <c r="U61" s="10">
        <f>SUM(V61:X61)</f>
        <v>9.4307258661697375</v>
      </c>
      <c r="V61">
        <f>N61/MAX(N:N)*OFF_C</f>
        <v>3.6845574387947266</v>
      </c>
      <c r="W61">
        <f>O61/MAX(O:O)*PUN_C</f>
        <v>0.73338714016680107</v>
      </c>
      <c r="X61">
        <f>SUM(Z61:AC61)</f>
        <v>5.0127812872082087</v>
      </c>
      <c r="Y61">
        <f>X61/DEF_C*10</f>
        <v>8.3546354786803469</v>
      </c>
      <c r="Z61">
        <f>(0.7*(HIT_F*DEF_C))+(P61/(MAX(P:P))*(0.3*(HIT_F*DEF_C)))</f>
        <v>1.2510290556900725</v>
      </c>
      <c r="AA61">
        <f>(0.7*(BkS_F*DEF_C))+(Q61/(MAX(Q:Q))*(0.3*(BkS_F*DEF_C)))</f>
        <v>0.73311864406779648</v>
      </c>
      <c r="AB61">
        <f>(0.7*(TkA_F*DEF_C))+(R61/(MAX(R:R))*(0.3*(TkA_F*DEF_C)))</f>
        <v>1.721593220338983</v>
      </c>
      <c r="AC61">
        <f>(0.7*(SH_F*DEF_C))+(S61/(MAX(S:S))*(0.3*(SH_F*DEF_C)))</f>
        <v>1.3070403671113566</v>
      </c>
    </row>
    <row r="62" spans="1:29" x14ac:dyDescent="0.25">
      <c r="A62" s="9">
        <v>60</v>
      </c>
      <c r="B62" s="50" t="s">
        <v>168</v>
      </c>
      <c r="C62" s="51" t="s">
        <v>33</v>
      </c>
      <c r="D62" s="51" t="s">
        <v>324</v>
      </c>
      <c r="E62" s="51" t="s">
        <v>1</v>
      </c>
      <c r="F62" s="52">
        <v>60</v>
      </c>
      <c r="G62" s="52">
        <v>25</v>
      </c>
      <c r="H62" s="52">
        <v>31</v>
      </c>
      <c r="I62" s="52">
        <v>26</v>
      </c>
      <c r="J62" s="52">
        <v>30</v>
      </c>
      <c r="K62" s="52">
        <v>18</v>
      </c>
      <c r="L62" s="52">
        <v>1689</v>
      </c>
      <c r="M62" s="52">
        <v>855</v>
      </c>
      <c r="N62">
        <f>G62*82/F62</f>
        <v>34.166666666666664</v>
      </c>
      <c r="O62">
        <f>H62*82/F62</f>
        <v>42.366666666666667</v>
      </c>
      <c r="P62">
        <f>I62*82/F62</f>
        <v>35.533333333333331</v>
      </c>
      <c r="Q62">
        <f>J62*82/F62</f>
        <v>41</v>
      </c>
      <c r="R62">
        <f>K62*82/F62</f>
        <v>24.6</v>
      </c>
      <c r="S62">
        <f>L62*82/F62</f>
        <v>2308.3000000000002</v>
      </c>
      <c r="U62" s="10">
        <f>SUM(V62:X62)</f>
        <v>9.4037804584567155</v>
      </c>
      <c r="V62">
        <f>N62/MAX(N:N)*OFF_C</f>
        <v>4.3132716049382713</v>
      </c>
      <c r="W62">
        <f>O62/MAX(O:O)*PUN_C</f>
        <v>0.47566137566137567</v>
      </c>
      <c r="X62">
        <f>SUM(Z62:AC62)</f>
        <v>4.6148474778570687</v>
      </c>
      <c r="Y62">
        <f>X62/DEF_C*10</f>
        <v>7.6914124630951139</v>
      </c>
      <c r="Z62">
        <f>(0.7*(HIT_F*DEF_C))+(P62/(MAX(P:P))*(0.3*(HIT_F*DEF_C)))</f>
        <v>1.1126785714285712</v>
      </c>
      <c r="AA62">
        <f>(0.7*(BkS_F*DEF_C))+(Q62/(MAX(Q:Q))*(0.3*(BkS_F*DEF_C)))</f>
        <v>0.74699999999999989</v>
      </c>
      <c r="AB62">
        <f>(0.7*(TkA_F*DEF_C))+(R62/(MAX(R:R))*(0.3*(TkA_F*DEF_C)))</f>
        <v>1.5345</v>
      </c>
      <c r="AC62">
        <f>(0.7*(SH_F*DEF_C))+(S62/(MAX(S:S))*(0.3*(SH_F*DEF_C)))</f>
        <v>1.2206689064284972</v>
      </c>
    </row>
    <row r="63" spans="1:29" x14ac:dyDescent="0.25">
      <c r="A63" s="9">
        <v>61</v>
      </c>
      <c r="B63" s="50" t="s">
        <v>365</v>
      </c>
      <c r="C63" s="51" t="s">
        <v>33</v>
      </c>
      <c r="D63" s="51" t="s">
        <v>324</v>
      </c>
      <c r="E63" s="51" t="s">
        <v>1</v>
      </c>
      <c r="F63" s="52">
        <v>49</v>
      </c>
      <c r="G63" s="52">
        <v>21</v>
      </c>
      <c r="H63" s="52">
        <v>10</v>
      </c>
      <c r="I63" s="52">
        <v>55</v>
      </c>
      <c r="J63" s="52">
        <v>17</v>
      </c>
      <c r="K63" s="52">
        <v>17</v>
      </c>
      <c r="L63" s="52">
        <v>2294</v>
      </c>
      <c r="M63" s="52">
        <v>677</v>
      </c>
      <c r="N63">
        <f>G63*82/F63</f>
        <v>35.142857142857146</v>
      </c>
      <c r="O63">
        <f>H63*82/F63</f>
        <v>16.73469387755102</v>
      </c>
      <c r="P63">
        <f>I63*82/F63</f>
        <v>92.040816326530617</v>
      </c>
      <c r="Q63">
        <f>J63*82/F63</f>
        <v>28.448979591836736</v>
      </c>
      <c r="R63">
        <f>K63*82/F63</f>
        <v>28.448979591836736</v>
      </c>
      <c r="S63">
        <f>L63*82/F63</f>
        <v>3838.9387755102039</v>
      </c>
      <c r="U63" s="10">
        <f>SUM(V63:X63)</f>
        <v>9.3838044566639027</v>
      </c>
      <c r="V63">
        <f>N63/MAX(N:N)*OFF_C</f>
        <v>4.4365079365079367</v>
      </c>
      <c r="W63">
        <f>O63/MAX(O:O)*PUN_C</f>
        <v>0.18788467768059605</v>
      </c>
      <c r="X63">
        <f>SUM(Z63:AC63)</f>
        <v>4.7594118424753695</v>
      </c>
      <c r="Y63">
        <f>X63/DEF_C*10</f>
        <v>7.9323530707922831</v>
      </c>
      <c r="Z63">
        <f>(0.7*(HIT_F*DEF_C))+(P63/(MAX(P:P))*(0.3*(HIT_F*DEF_C)))</f>
        <v>1.2123542274052477</v>
      </c>
      <c r="AA63">
        <f>(0.7*(BkS_F*DEF_C))+(Q63/(MAX(Q:Q))*(0.3*(BkS_F*DEF_C)))</f>
        <v>0.7111836734693876</v>
      </c>
      <c r="AB63">
        <f>(0.7*(TkA_F*DEF_C))+(R63/(MAX(R:R))*(0.3*(TkA_F*DEF_C)))</f>
        <v>1.5577346938775509</v>
      </c>
      <c r="AC63">
        <f>(0.7*(SH_F*DEF_C))+(S63/(MAX(S:S))*(0.3*(SH_F*DEF_C)))</f>
        <v>1.278139247723183</v>
      </c>
    </row>
    <row r="64" spans="1:29" x14ac:dyDescent="0.25">
      <c r="A64" s="9">
        <v>62</v>
      </c>
      <c r="B64" s="47" t="s">
        <v>354</v>
      </c>
      <c r="C64" s="48" t="s">
        <v>38</v>
      </c>
      <c r="D64" s="48" t="s">
        <v>324</v>
      </c>
      <c r="E64" s="48" t="s">
        <v>1</v>
      </c>
      <c r="F64" s="49">
        <v>52</v>
      </c>
      <c r="G64" s="49">
        <v>23</v>
      </c>
      <c r="H64" s="49">
        <v>12</v>
      </c>
      <c r="I64" s="49">
        <v>62</v>
      </c>
      <c r="J64" s="49">
        <v>23</v>
      </c>
      <c r="K64" s="49">
        <v>10</v>
      </c>
      <c r="L64" s="49">
        <v>55</v>
      </c>
      <c r="M64" s="49">
        <v>785</v>
      </c>
      <c r="N64">
        <f>G64*82/F64</f>
        <v>36.269230769230766</v>
      </c>
      <c r="O64">
        <f>H64*82/F64</f>
        <v>18.923076923076923</v>
      </c>
      <c r="P64">
        <f>I64*82/F64</f>
        <v>97.769230769230774</v>
      </c>
      <c r="Q64">
        <f>J64*82/F64</f>
        <v>36.269230769230766</v>
      </c>
      <c r="R64">
        <f>K64*82/F64</f>
        <v>15.76923076923077</v>
      </c>
      <c r="S64">
        <f>L64*82/F64</f>
        <v>86.730769230769226</v>
      </c>
      <c r="U64" s="10">
        <f>SUM(V64:X64)</f>
        <v>9.365565463927414</v>
      </c>
      <c r="V64">
        <f>N64/MAX(N:N)*OFF_C</f>
        <v>4.5787037037037024</v>
      </c>
      <c r="W64">
        <f>O64/MAX(O:O)*PUN_C</f>
        <v>0.21245421245421245</v>
      </c>
      <c r="X64">
        <f>SUM(Z64:AC64)</f>
        <v>4.5744075477694999</v>
      </c>
      <c r="Y64">
        <f>X64/DEF_C*10</f>
        <v>7.6240125796158331</v>
      </c>
      <c r="Z64">
        <f>(0.7*(HIT_F*DEF_C))+(P64/(MAX(P:P))*(0.3*(HIT_F*DEF_C)))</f>
        <v>1.222458791208791</v>
      </c>
      <c r="AA64">
        <f>(0.7*(BkS_F*DEF_C))+(Q64/(MAX(Q:Q))*(0.3*(BkS_F*DEF_C)))</f>
        <v>0.73349999999999982</v>
      </c>
      <c r="AB64">
        <f>(0.7*(TkA_F*DEF_C))+(R64/(MAX(R:R))*(0.3*(TkA_F*DEF_C)))</f>
        <v>1.4811923076923075</v>
      </c>
      <c r="AC64">
        <f>(0.7*(SH_F*DEF_C))+(S64/(MAX(S:S))*(0.3*(SH_F*DEF_C)))</f>
        <v>1.1372564488684023</v>
      </c>
    </row>
    <row r="65" spans="1:29" x14ac:dyDescent="0.25">
      <c r="A65" s="9">
        <v>63</v>
      </c>
      <c r="B65" s="50" t="s">
        <v>160</v>
      </c>
      <c r="C65" s="51" t="s">
        <v>36</v>
      </c>
      <c r="D65" s="51" t="s">
        <v>324</v>
      </c>
      <c r="E65" s="51" t="s">
        <v>1</v>
      </c>
      <c r="F65" s="52">
        <v>52</v>
      </c>
      <c r="G65" s="52">
        <v>17</v>
      </c>
      <c r="H65" s="52">
        <v>33</v>
      </c>
      <c r="I65" s="52">
        <v>146</v>
      </c>
      <c r="J65" s="52">
        <v>60</v>
      </c>
      <c r="K65" s="52">
        <v>26</v>
      </c>
      <c r="L65" s="52">
        <v>3147</v>
      </c>
      <c r="M65" s="52">
        <v>886</v>
      </c>
      <c r="N65">
        <f>G65*82/F65</f>
        <v>26.807692307692307</v>
      </c>
      <c r="O65">
        <f>H65*82/F65</f>
        <v>52.03846153846154</v>
      </c>
      <c r="P65">
        <f>I65*82/F65</f>
        <v>230.23076923076923</v>
      </c>
      <c r="Q65">
        <f>J65*82/F65</f>
        <v>94.615384615384613</v>
      </c>
      <c r="R65">
        <f>K65*82/F65</f>
        <v>41</v>
      </c>
      <c r="S65">
        <f>L65*82/F65</f>
        <v>4962.5769230769229</v>
      </c>
      <c r="U65" s="10">
        <f>SUM(V65:X65)</f>
        <v>9.2784490643048372</v>
      </c>
      <c r="V65">
        <f>N65/MAX(N:N)*OFF_C</f>
        <v>3.3842592592592591</v>
      </c>
      <c r="W65">
        <f>O65/MAX(O:O)*PUN_C</f>
        <v>0.58424908424908428</v>
      </c>
      <c r="X65">
        <f>SUM(Z65:AC65)</f>
        <v>5.3099407207964937</v>
      </c>
      <c r="Y65">
        <f>X65/DEF_C*10</f>
        <v>8.8499012013274889</v>
      </c>
      <c r="Z65">
        <f>(0.7*(HIT_F*DEF_C))+(P65/(MAX(P:P))*(0.3*(HIT_F*DEF_C)))</f>
        <v>1.4561126373626372</v>
      </c>
      <c r="AA65">
        <f>(0.7*(BkS_F*DEF_C))+(Q65/(MAX(Q:Q))*(0.3*(BkS_F*DEF_C)))</f>
        <v>0.89999999999999991</v>
      </c>
      <c r="AB65">
        <f>(0.7*(TkA_F*DEF_C))+(R65/(MAX(R:R))*(0.3*(TkA_F*DEF_C)))</f>
        <v>1.6335</v>
      </c>
      <c r="AC65">
        <f>(0.7*(SH_F*DEF_C))+(S65/(MAX(S:S))*(0.3*(SH_F*DEF_C)))</f>
        <v>1.3203280834338575</v>
      </c>
    </row>
    <row r="66" spans="1:29" x14ac:dyDescent="0.25">
      <c r="A66" s="9">
        <v>64</v>
      </c>
      <c r="B66" s="47" t="s">
        <v>358</v>
      </c>
      <c r="C66" s="48" t="s">
        <v>42</v>
      </c>
      <c r="D66" s="48" t="s">
        <v>324</v>
      </c>
      <c r="E66" s="48" t="s">
        <v>1</v>
      </c>
      <c r="F66" s="49">
        <v>52</v>
      </c>
      <c r="G66" s="49">
        <v>19</v>
      </c>
      <c r="H66" s="49">
        <v>26</v>
      </c>
      <c r="I66" s="49">
        <v>40</v>
      </c>
      <c r="J66" s="49">
        <v>16</v>
      </c>
      <c r="K66" s="49">
        <v>28</v>
      </c>
      <c r="L66" s="49">
        <v>3707</v>
      </c>
      <c r="M66" s="49">
        <v>760</v>
      </c>
      <c r="N66">
        <f>G66*82/F66</f>
        <v>29.96153846153846</v>
      </c>
      <c r="O66">
        <f>H66*82/F66</f>
        <v>41</v>
      </c>
      <c r="P66">
        <f>I66*82/F66</f>
        <v>63.07692307692308</v>
      </c>
      <c r="Q66">
        <f>J66*82/F66</f>
        <v>25.23076923076923</v>
      </c>
      <c r="R66">
        <f>K66*82/F66</f>
        <v>44.153846153846153</v>
      </c>
      <c r="S66">
        <f>L66*82/F66</f>
        <v>5845.6538461538457</v>
      </c>
      <c r="U66" s="10">
        <f>SUM(V66:X66)</f>
        <v>9.1120117192573815</v>
      </c>
      <c r="V66">
        <f>N66/MAX(N:N)*OFF_C</f>
        <v>3.7824074074074066</v>
      </c>
      <c r="W66">
        <f>O66/MAX(O:O)*PUN_C</f>
        <v>0.46031746031746029</v>
      </c>
      <c r="X66">
        <f>SUM(Z66:AC66)</f>
        <v>4.8692868515325154</v>
      </c>
      <c r="Y66">
        <f>X66/DEF_C*10</f>
        <v>8.1154780858875259</v>
      </c>
      <c r="Z66">
        <f>(0.7*(HIT_F*DEF_C))+(P66/(MAX(P:P))*(0.3*(HIT_F*DEF_C)))</f>
        <v>1.1612637362637361</v>
      </c>
      <c r="AA66">
        <f>(0.7*(BkS_F*DEF_C))+(Q66/(MAX(Q:Q))*(0.3*(BkS_F*DEF_C)))</f>
        <v>0.70199999999999985</v>
      </c>
      <c r="AB66">
        <f>(0.7*(TkA_F*DEF_C))+(R66/(MAX(R:R))*(0.3*(TkA_F*DEF_C)))</f>
        <v>1.6525384615384615</v>
      </c>
      <c r="AC66">
        <f>(0.7*(SH_F*DEF_C))+(S66/(MAX(S:S))*(0.3*(SH_F*DEF_C)))</f>
        <v>1.3534846537303178</v>
      </c>
    </row>
    <row r="67" spans="1:29" x14ac:dyDescent="0.25">
      <c r="A67" s="9">
        <v>65</v>
      </c>
      <c r="B67" s="50" t="s">
        <v>422</v>
      </c>
      <c r="C67" s="51" t="s">
        <v>38</v>
      </c>
      <c r="D67" s="51" t="s">
        <v>324</v>
      </c>
      <c r="E67" s="51" t="s">
        <v>1</v>
      </c>
      <c r="F67" s="52">
        <v>19</v>
      </c>
      <c r="G67" s="52">
        <v>7</v>
      </c>
      <c r="H67" s="52">
        <v>2</v>
      </c>
      <c r="I67" s="52">
        <v>10</v>
      </c>
      <c r="J67" s="52">
        <v>18</v>
      </c>
      <c r="K67" s="52">
        <v>8</v>
      </c>
      <c r="L67" s="52">
        <v>663</v>
      </c>
      <c r="M67" s="52">
        <v>327</v>
      </c>
      <c r="N67">
        <f>G67*82/F67</f>
        <v>30.210526315789473</v>
      </c>
      <c r="O67">
        <f>H67*82/F67</f>
        <v>8.6315789473684212</v>
      </c>
      <c r="P67">
        <f>I67*82/F67</f>
        <v>43.157894736842103</v>
      </c>
      <c r="Q67">
        <f>J67*82/F67</f>
        <v>77.684210526315795</v>
      </c>
      <c r="R67">
        <f>K67*82/F67</f>
        <v>34.526315789473685</v>
      </c>
      <c r="S67">
        <f>L67*82/F67</f>
        <v>2861.3684210526317</v>
      </c>
      <c r="U67" s="10">
        <f>SUM(V67:X67)</f>
        <v>8.7244169443525479</v>
      </c>
      <c r="V67">
        <f>N67/MAX(N:N)*OFF_C</f>
        <v>3.8138401559454187</v>
      </c>
      <c r="W67">
        <f>O67/MAX(O:O)*PUN_C</f>
        <v>9.6908939014202167E-2</v>
      </c>
      <c r="X67">
        <f>SUM(Z67:AC67)</f>
        <v>4.8136678493929281</v>
      </c>
      <c r="Y67">
        <f>X67/DEF_C*10</f>
        <v>8.0227797489882136</v>
      </c>
      <c r="Z67">
        <f>(0.7*(HIT_F*DEF_C))+(P67/(MAX(P:P))*(0.3*(HIT_F*DEF_C)))</f>
        <v>1.126127819548872</v>
      </c>
      <c r="AA67">
        <f>(0.7*(BkS_F*DEF_C))+(Q67/(MAX(Q:Q))*(0.3*(BkS_F*DEF_C)))</f>
        <v>0.85168421052631571</v>
      </c>
      <c r="AB67">
        <f>(0.7*(TkA_F*DEF_C))+(R67/(MAX(R:R))*(0.3*(TkA_F*DEF_C)))</f>
        <v>1.5944210526315787</v>
      </c>
      <c r="AC67">
        <f>(0.7*(SH_F*DEF_C))+(S67/(MAX(S:S))*(0.3*(SH_F*DEF_C)))</f>
        <v>1.2414347666861618</v>
      </c>
    </row>
    <row r="68" spans="1:29" x14ac:dyDescent="0.25">
      <c r="A68" s="9">
        <v>66</v>
      </c>
      <c r="B68" s="50" t="s">
        <v>289</v>
      </c>
      <c r="C68" s="51" t="s">
        <v>42</v>
      </c>
      <c r="D68" s="51" t="s">
        <v>324</v>
      </c>
      <c r="E68" s="51" t="s">
        <v>1</v>
      </c>
      <c r="F68" s="52">
        <v>58</v>
      </c>
      <c r="G68" s="52">
        <v>22</v>
      </c>
      <c r="H68" s="52">
        <v>6</v>
      </c>
      <c r="I68" s="52">
        <v>20</v>
      </c>
      <c r="J68" s="52">
        <v>23</v>
      </c>
      <c r="K68" s="52">
        <v>26</v>
      </c>
      <c r="L68" s="52">
        <v>69</v>
      </c>
      <c r="M68" s="52">
        <v>847</v>
      </c>
      <c r="N68">
        <f>G68*82/F68</f>
        <v>31.103448275862068</v>
      </c>
      <c r="O68">
        <f>H68*82/F68</f>
        <v>8.4827586206896548</v>
      </c>
      <c r="P68">
        <f>I68*82/F68</f>
        <v>28.275862068965516</v>
      </c>
      <c r="Q68">
        <f>J68*82/F68</f>
        <v>32.517241379310342</v>
      </c>
      <c r="R68">
        <f>K68*82/F68</f>
        <v>36.758620689655174</v>
      </c>
      <c r="S68">
        <f>L68*82/F68</f>
        <v>97.551724137931032</v>
      </c>
      <c r="U68" s="10">
        <f>SUM(V68:X68)</f>
        <v>8.5900318325853391</v>
      </c>
      <c r="V68">
        <f>N68/MAX(N:N)*OFF_C</f>
        <v>3.9265644955300125</v>
      </c>
      <c r="W68">
        <f>O68/MAX(O:O)*PUN_C</f>
        <v>9.5238095238095233E-2</v>
      </c>
      <c r="X68">
        <f>SUM(Z68:AC68)</f>
        <v>4.5682292418172317</v>
      </c>
      <c r="Y68">
        <f>X68/DEF_C*10</f>
        <v>7.6137154030287189</v>
      </c>
      <c r="Z68">
        <f>(0.7*(HIT_F*DEF_C))+(P68/(MAX(P:P))*(0.3*(HIT_F*DEF_C)))</f>
        <v>1.0998768472906402</v>
      </c>
      <c r="AA68">
        <f>(0.7*(BkS_F*DEF_C))+(Q68/(MAX(Q:Q))*(0.3*(BkS_F*DEF_C)))</f>
        <v>0.72279310344827574</v>
      </c>
      <c r="AB68">
        <f>(0.7*(TkA_F*DEF_C))+(R68/(MAX(R:R))*(0.3*(TkA_F*DEF_C)))</f>
        <v>1.6078965517241377</v>
      </c>
      <c r="AC68">
        <f>(0.7*(SH_F*DEF_C))+(S68/(MAX(S:S))*(0.3*(SH_F*DEF_C)))</f>
        <v>1.1376627393541778</v>
      </c>
    </row>
    <row r="69" spans="1:29" x14ac:dyDescent="0.25">
      <c r="A69" s="9">
        <v>67</v>
      </c>
      <c r="B69" s="50" t="s">
        <v>345</v>
      </c>
      <c r="C69" s="51" t="s">
        <v>38</v>
      </c>
      <c r="D69" s="51" t="s">
        <v>324</v>
      </c>
      <c r="E69" s="51" t="s">
        <v>1</v>
      </c>
      <c r="F69" s="52">
        <v>35</v>
      </c>
      <c r="G69" s="52">
        <v>13</v>
      </c>
      <c r="H69" s="52">
        <v>6</v>
      </c>
      <c r="I69" s="52">
        <v>18</v>
      </c>
      <c r="J69" s="52">
        <v>7</v>
      </c>
      <c r="K69" s="52">
        <v>5</v>
      </c>
      <c r="L69" s="52">
        <v>0</v>
      </c>
      <c r="M69" s="52">
        <v>381</v>
      </c>
      <c r="N69">
        <f>G69*82/F69</f>
        <v>30.457142857142856</v>
      </c>
      <c r="O69">
        <f>H69*82/F69</f>
        <v>14.057142857142857</v>
      </c>
      <c r="P69">
        <f>I69*82/F69</f>
        <v>42.171428571428571</v>
      </c>
      <c r="Q69">
        <f>J69*82/F69</f>
        <v>16.399999999999999</v>
      </c>
      <c r="R69">
        <f>K69*82/F69</f>
        <v>11.714285714285714</v>
      </c>
      <c r="S69">
        <f>L69*82/F69</f>
        <v>0</v>
      </c>
      <c r="U69" s="10">
        <f>SUM(V69:X69)</f>
        <v>8.3946987150415708</v>
      </c>
      <c r="V69">
        <f>N69/MAX(N:N)*OFF_C</f>
        <v>3.8449735449735445</v>
      </c>
      <c r="W69">
        <f>O69/MAX(O:O)*PUN_C</f>
        <v>0.15782312925170067</v>
      </c>
      <c r="X69">
        <f>SUM(Z69:AC69)</f>
        <v>4.3919020408163263</v>
      </c>
      <c r="Y69">
        <f>X69/DEF_C*10</f>
        <v>7.3198367346938777</v>
      </c>
      <c r="Z69">
        <f>(0.7*(HIT_F*DEF_C))+(P69/(MAX(P:P))*(0.3*(HIT_F*DEF_C)))</f>
        <v>1.1243877551020407</v>
      </c>
      <c r="AA69">
        <f>(0.7*(BkS_F*DEF_C))+(Q69/(MAX(Q:Q))*(0.3*(BkS_F*DEF_C)))</f>
        <v>0.67679999999999985</v>
      </c>
      <c r="AB69">
        <f>(0.7*(TkA_F*DEF_C))+(R69/(MAX(R:R))*(0.3*(TkA_F*DEF_C)))</f>
        <v>1.4567142857142856</v>
      </c>
      <c r="AC69">
        <f>(0.7*(SH_F*DEF_C))+(S69/(MAX(S:S))*(0.3*(SH_F*DEF_C)))</f>
        <v>1.1339999999999999</v>
      </c>
    </row>
    <row r="70" spans="1:29" x14ac:dyDescent="0.25">
      <c r="A70" s="9">
        <v>68</v>
      </c>
      <c r="B70" s="47" t="s">
        <v>378</v>
      </c>
      <c r="C70" s="48" t="s">
        <v>38</v>
      </c>
      <c r="D70" s="48" t="s">
        <v>324</v>
      </c>
      <c r="E70" s="48" t="s">
        <v>1</v>
      </c>
      <c r="F70" s="49">
        <v>41</v>
      </c>
      <c r="G70" s="49">
        <v>14</v>
      </c>
      <c r="H70" s="49">
        <v>10</v>
      </c>
      <c r="I70" s="49">
        <v>17</v>
      </c>
      <c r="J70" s="49">
        <v>15</v>
      </c>
      <c r="K70" s="49">
        <v>18</v>
      </c>
      <c r="L70" s="49">
        <v>873</v>
      </c>
      <c r="M70" s="49">
        <v>567</v>
      </c>
      <c r="N70">
        <f>G70*82/F70</f>
        <v>28</v>
      </c>
      <c r="O70">
        <f>H70*82/F70</f>
        <v>20</v>
      </c>
      <c r="P70">
        <f>I70*82/F70</f>
        <v>34</v>
      </c>
      <c r="Q70">
        <f>J70*82/F70</f>
        <v>30</v>
      </c>
      <c r="R70">
        <f>K70*82/F70</f>
        <v>36</v>
      </c>
      <c r="S70">
        <f>L70*82/F70</f>
        <v>1746</v>
      </c>
      <c r="U70" s="10">
        <f>SUM(V70:X70)</f>
        <v>8.3877809119883349</v>
      </c>
      <c r="V70">
        <f>N70/MAX(N:N)*OFF_C</f>
        <v>3.534778681120144</v>
      </c>
      <c r="W70">
        <f>O70/MAX(O:O)*PUN_C</f>
        <v>0.22454510259388308</v>
      </c>
      <c r="X70">
        <f>SUM(Z70:AC70)</f>
        <v>4.6284571282743077</v>
      </c>
      <c r="Y70">
        <f>X70/DEF_C*10</f>
        <v>7.7140952137905128</v>
      </c>
      <c r="Z70">
        <f>(0.7*(HIT_F*DEF_C))+(P70/(MAX(P:P))*(0.3*(HIT_F*DEF_C)))</f>
        <v>1.1099738675958186</v>
      </c>
      <c r="AA70">
        <f>(0.7*(BkS_F*DEF_C))+(Q70/(MAX(Q:Q))*(0.3*(BkS_F*DEF_C)))</f>
        <v>0.71560975609756083</v>
      </c>
      <c r="AB70">
        <f>(0.7*(TkA_F*DEF_C))+(R70/(MAX(R:R))*(0.3*(TkA_F*DEF_C)))</f>
        <v>1.6033170731707316</v>
      </c>
      <c r="AC70">
        <f>(0.7*(SH_F*DEF_C))+(S70/(MAX(S:S))*(0.3*(SH_F*DEF_C)))</f>
        <v>1.1995564314101963</v>
      </c>
    </row>
    <row r="71" spans="1:29" x14ac:dyDescent="0.25">
      <c r="A71" s="9">
        <v>69</v>
      </c>
      <c r="B71" s="47" t="s">
        <v>279</v>
      </c>
      <c r="C71" s="48" t="s">
        <v>42</v>
      </c>
      <c r="D71" s="48" t="s">
        <v>324</v>
      </c>
      <c r="E71" s="48" t="s">
        <v>1</v>
      </c>
      <c r="F71" s="49">
        <v>57</v>
      </c>
      <c r="G71" s="49">
        <v>18</v>
      </c>
      <c r="H71" s="49">
        <v>16</v>
      </c>
      <c r="I71" s="49">
        <v>66</v>
      </c>
      <c r="J71" s="49">
        <v>24</v>
      </c>
      <c r="K71" s="49">
        <v>29</v>
      </c>
      <c r="L71" s="49">
        <v>787</v>
      </c>
      <c r="M71" s="49">
        <v>787</v>
      </c>
      <c r="N71">
        <f>G71*82/F71</f>
        <v>25.894736842105264</v>
      </c>
      <c r="O71">
        <f>H71*82/F71</f>
        <v>23.017543859649123</v>
      </c>
      <c r="P71">
        <f>I71*82/F71</f>
        <v>94.94736842105263</v>
      </c>
      <c r="Q71">
        <f>J71*82/F71</f>
        <v>34.526315789473685</v>
      </c>
      <c r="R71">
        <f>K71*82/F71</f>
        <v>41.719298245614034</v>
      </c>
      <c r="S71">
        <f>L71*82/F71</f>
        <v>1132.1754385964912</v>
      </c>
      <c r="U71" s="10">
        <f>SUM(V71:X71)</f>
        <v>8.2877886916781911</v>
      </c>
      <c r="V71">
        <f>N71/MAX(N:N)*OFF_C</f>
        <v>3.269005847953216</v>
      </c>
      <c r="W71">
        <f>O71/MAX(O:O)*PUN_C</f>
        <v>0.25842383737120578</v>
      </c>
      <c r="X71">
        <f>SUM(Z71:AC71)</f>
        <v>4.7603590063537693</v>
      </c>
      <c r="Y71">
        <f>X71/DEF_C*10</f>
        <v>7.9339316772562816</v>
      </c>
      <c r="Z71">
        <f>(0.7*(HIT_F*DEF_C))+(P71/(MAX(P:P))*(0.3*(HIT_F*DEF_C)))</f>
        <v>1.2174812030075186</v>
      </c>
      <c r="AA71">
        <f>(0.7*(BkS_F*DEF_C))+(Q71/(MAX(Q:Q))*(0.3*(BkS_F*DEF_C)))</f>
        <v>0.72852631578947358</v>
      </c>
      <c r="AB71">
        <f>(0.7*(TkA_F*DEF_C))+(R71/(MAX(R:R))*(0.3*(TkA_F*DEF_C)))</f>
        <v>1.6378421052631578</v>
      </c>
      <c r="AC71">
        <f>(0.7*(SH_F*DEF_C))+(S71/(MAX(S:S))*(0.3*(SH_F*DEF_C)))</f>
        <v>1.1765093822936195</v>
      </c>
    </row>
    <row r="72" spans="1:29" x14ac:dyDescent="0.25">
      <c r="A72" s="9">
        <v>70</v>
      </c>
      <c r="B72" s="50" t="s">
        <v>348</v>
      </c>
      <c r="C72" s="51" t="s">
        <v>33</v>
      </c>
      <c r="D72" s="51" t="s">
        <v>324</v>
      </c>
      <c r="E72" s="51" t="s">
        <v>1</v>
      </c>
      <c r="F72" s="52">
        <v>53</v>
      </c>
      <c r="G72" s="52">
        <v>18</v>
      </c>
      <c r="H72" s="52">
        <v>8</v>
      </c>
      <c r="I72" s="52">
        <v>22</v>
      </c>
      <c r="J72" s="52">
        <v>11</v>
      </c>
      <c r="K72" s="52">
        <v>22</v>
      </c>
      <c r="L72" s="52">
        <v>0</v>
      </c>
      <c r="M72" s="52">
        <v>695</v>
      </c>
      <c r="N72">
        <f>G72*82/F72</f>
        <v>27.849056603773583</v>
      </c>
      <c r="O72">
        <f>H72*82/F72</f>
        <v>12.377358490566039</v>
      </c>
      <c r="P72">
        <f>I72*82/F72</f>
        <v>34.037735849056602</v>
      </c>
      <c r="Q72">
        <f>J72*82/F72</f>
        <v>17.018867924528301</v>
      </c>
      <c r="R72">
        <f>K72*82/F72</f>
        <v>34.037735849056602</v>
      </c>
      <c r="S72">
        <f>L72*82/F72</f>
        <v>0</v>
      </c>
      <c r="U72" s="10">
        <f>SUM(V72:X72)</f>
        <v>8.1687651991614256</v>
      </c>
      <c r="V72">
        <f>N72/MAX(N:N)*OFF_C</f>
        <v>3.5157232704402515</v>
      </c>
      <c r="W72">
        <f>O72/MAX(O:O)*PUN_C</f>
        <v>0.13896376160527105</v>
      </c>
      <c r="X72">
        <f>SUM(Z72:AC72)</f>
        <v>4.5140781671159029</v>
      </c>
      <c r="Y72">
        <f>X72/DEF_C*10</f>
        <v>7.5234636118598388</v>
      </c>
      <c r="Z72">
        <f>(0.7*(HIT_F*DEF_C))+(P72/(MAX(P:P))*(0.3*(HIT_F*DEF_C)))</f>
        <v>1.1100404312668462</v>
      </c>
      <c r="AA72">
        <f>(0.7*(BkS_F*DEF_C))+(Q72/(MAX(Q:Q))*(0.3*(BkS_F*DEF_C)))</f>
        <v>0.67856603773584889</v>
      </c>
      <c r="AB72">
        <f>(0.7*(TkA_F*DEF_C))+(R72/(MAX(R:R))*(0.3*(TkA_F*DEF_C)))</f>
        <v>1.5914716981132075</v>
      </c>
      <c r="AC72">
        <f>(0.7*(SH_F*DEF_C))+(S72/(MAX(S:S))*(0.3*(SH_F*DEF_C)))</f>
        <v>1.1339999999999999</v>
      </c>
    </row>
    <row r="73" spans="1:29" x14ac:dyDescent="0.25">
      <c r="A73" s="9">
        <v>71</v>
      </c>
      <c r="B73" s="47" t="s">
        <v>395</v>
      </c>
      <c r="C73" s="48" t="s">
        <v>42</v>
      </c>
      <c r="D73" s="48" t="s">
        <v>324</v>
      </c>
      <c r="E73" s="48" t="s">
        <v>1</v>
      </c>
      <c r="F73" s="49">
        <v>31</v>
      </c>
      <c r="G73" s="49">
        <v>7</v>
      </c>
      <c r="H73" s="49">
        <v>2</v>
      </c>
      <c r="I73" s="49">
        <v>36</v>
      </c>
      <c r="J73" s="49">
        <v>18</v>
      </c>
      <c r="K73" s="49">
        <v>10</v>
      </c>
      <c r="L73" s="49">
        <v>163</v>
      </c>
      <c r="M73" s="49">
        <v>371</v>
      </c>
      <c r="N73">
        <f>G73*82/F73</f>
        <v>18.516129032258064</v>
      </c>
      <c r="O73">
        <f>H73*82/F73</f>
        <v>5.290322580645161</v>
      </c>
      <c r="P73">
        <f>I73*82/F73</f>
        <v>95.225806451612897</v>
      </c>
      <c r="Q73">
        <f>J73*82/F73</f>
        <v>47.612903225806448</v>
      </c>
      <c r="R73">
        <f>K73*82/F73</f>
        <v>26.451612903225808</v>
      </c>
      <c r="S73">
        <f>L73*82/F73</f>
        <v>431.16129032258067</v>
      </c>
      <c r="U73" s="10">
        <f>SUM(V73:X73)</f>
        <v>7.0766201301960336</v>
      </c>
      <c r="V73">
        <f>N73/MAX(N:N)*OFF_C</f>
        <v>2.3375149342891279</v>
      </c>
      <c r="W73">
        <f>O73/MAX(O:O)*PUN_C</f>
        <v>5.9395801331285199E-2</v>
      </c>
      <c r="X73">
        <f>SUM(Z73:AC73)</f>
        <v>4.679709394575621</v>
      </c>
      <c r="Y73">
        <f>X73/DEF_C*10</f>
        <v>7.7995156576260349</v>
      </c>
      <c r="Z73">
        <f>(0.7*(HIT_F*DEF_C))+(P73/(MAX(P:P))*(0.3*(HIT_F*DEF_C)))</f>
        <v>1.2179723502304145</v>
      </c>
      <c r="AA73">
        <f>(0.7*(BkS_F*DEF_C))+(Q73/(MAX(Q:Q))*(0.3*(BkS_F*DEF_C)))</f>
        <v>0.7658709677419353</v>
      </c>
      <c r="AB73">
        <f>(0.7*(TkA_F*DEF_C))+(R73/(MAX(R:R))*(0.3*(TkA_F*DEF_C)))</f>
        <v>1.5456774193548386</v>
      </c>
      <c r="AC73">
        <f>(0.7*(SH_F*DEF_C))+(S73/(MAX(S:S))*(0.3*(SH_F*DEF_C)))</f>
        <v>1.150188657248433</v>
      </c>
    </row>
    <row r="74" spans="1:29" x14ac:dyDescent="0.25">
      <c r="A74" s="9">
        <v>72</v>
      </c>
      <c r="B74" s="50" t="s">
        <v>296</v>
      </c>
      <c r="C74" s="51" t="s">
        <v>36</v>
      </c>
      <c r="D74" s="51" t="s">
        <v>324</v>
      </c>
      <c r="E74" s="51" t="s">
        <v>1</v>
      </c>
      <c r="F74" s="52">
        <v>31</v>
      </c>
      <c r="G74" s="52">
        <v>5</v>
      </c>
      <c r="H74" s="52">
        <v>2</v>
      </c>
      <c r="I74" s="52">
        <v>46</v>
      </c>
      <c r="J74" s="52">
        <v>14</v>
      </c>
      <c r="K74" s="52">
        <v>10</v>
      </c>
      <c r="L74" s="52">
        <v>901</v>
      </c>
      <c r="M74" s="52">
        <v>308</v>
      </c>
      <c r="N74">
        <f>G74*82/F74</f>
        <v>13.225806451612904</v>
      </c>
      <c r="O74">
        <f>H74*82/F74</f>
        <v>5.290322580645161</v>
      </c>
      <c r="P74">
        <f>I74*82/F74</f>
        <v>121.6774193548387</v>
      </c>
      <c r="Q74">
        <f>J74*82/F74</f>
        <v>37.032258064516128</v>
      </c>
      <c r="R74">
        <f>K74*82/F74</f>
        <v>26.451612903225808</v>
      </c>
      <c r="S74">
        <f>L74*82/F74</f>
        <v>2383.2903225806454</v>
      </c>
      <c r="U74" s="10">
        <f>SUM(V74:X74)</f>
        <v>6.4985200419254632</v>
      </c>
      <c r="V74">
        <f>N74/MAX(N:N)*OFF_C</f>
        <v>1.6696535244922341</v>
      </c>
      <c r="W74">
        <f>O74/MAX(O:O)*PUN_C</f>
        <v>5.9395801331285199E-2</v>
      </c>
      <c r="X74">
        <f>SUM(Z74:AC74)</f>
        <v>4.7694707161019441</v>
      </c>
      <c r="Y74">
        <f>X74/DEF_C*10</f>
        <v>7.9491178601699062</v>
      </c>
      <c r="Z74">
        <f>(0.7*(HIT_F*DEF_C))+(P74/(MAX(P:P))*(0.3*(HIT_F*DEF_C)))</f>
        <v>1.2646313364055297</v>
      </c>
      <c r="AA74">
        <f>(0.7*(BkS_F*DEF_C))+(Q74/(MAX(Q:Q))*(0.3*(BkS_F*DEF_C)))</f>
        <v>0.73567741935483855</v>
      </c>
      <c r="AB74">
        <f>(0.7*(TkA_F*DEF_C))+(R74/(MAX(R:R))*(0.3*(TkA_F*DEF_C)))</f>
        <v>1.5456774193548386</v>
      </c>
      <c r="AC74">
        <f>(0.7*(SH_F*DEF_C))+(S74/(MAX(S:S))*(0.3*(SH_F*DEF_C)))</f>
        <v>1.223484540986737</v>
      </c>
    </row>
    <row r="75" spans="1:29" x14ac:dyDescent="0.25">
      <c r="A75" s="9">
        <v>73</v>
      </c>
      <c r="B75" s="47" t="s">
        <v>377</v>
      </c>
      <c r="C75" s="48" t="s">
        <v>38</v>
      </c>
      <c r="D75" s="48" t="s">
        <v>324</v>
      </c>
      <c r="E75" s="48" t="s">
        <v>1</v>
      </c>
      <c r="F75" s="49">
        <v>25</v>
      </c>
      <c r="G75" s="49">
        <v>2</v>
      </c>
      <c r="H75" s="49">
        <v>22</v>
      </c>
      <c r="I75" s="49">
        <v>34</v>
      </c>
      <c r="J75" s="49">
        <v>9</v>
      </c>
      <c r="K75" s="49">
        <v>5</v>
      </c>
      <c r="L75" s="49">
        <v>0</v>
      </c>
      <c r="M75" s="49">
        <v>237</v>
      </c>
      <c r="N75">
        <f>G75*82/F75</f>
        <v>6.56</v>
      </c>
      <c r="O75">
        <f>H75*82/F75</f>
        <v>72.16</v>
      </c>
      <c r="P75">
        <f>I75*82/F75</f>
        <v>111.52</v>
      </c>
      <c r="Q75">
        <f>J75*82/F75</f>
        <v>29.52</v>
      </c>
      <c r="R75">
        <f>K75*82/F75</f>
        <v>16.399999999999999</v>
      </c>
      <c r="S75">
        <f>L75*82/F75</f>
        <v>0</v>
      </c>
      <c r="U75" s="10">
        <f>SUM(V75:X75)</f>
        <v>6.2182611640211629</v>
      </c>
      <c r="V75">
        <f>N75/MAX(N:N)*OFF_C</f>
        <v>0.82814814814814797</v>
      </c>
      <c r="W75">
        <f>O75/MAX(O:O)*PUN_C</f>
        <v>0.81015873015873008</v>
      </c>
      <c r="X75">
        <f>SUM(Z75:AC75)</f>
        <v>4.579954285714285</v>
      </c>
      <c r="Y75">
        <f>X75/DEF_C*10</f>
        <v>7.6332571428571416</v>
      </c>
      <c r="Z75">
        <f>(0.7*(HIT_F*DEF_C))+(P75/(MAX(P:P))*(0.3*(HIT_F*DEF_C)))</f>
        <v>1.2467142857142854</v>
      </c>
      <c r="AA75">
        <f>(0.7*(BkS_F*DEF_C))+(Q75/(MAX(Q:Q))*(0.3*(BkS_F*DEF_C)))</f>
        <v>0.71423999999999987</v>
      </c>
      <c r="AB75">
        <f>(0.7*(TkA_F*DEF_C))+(R75/(MAX(R:R))*(0.3*(TkA_F*DEF_C)))</f>
        <v>1.4849999999999999</v>
      </c>
      <c r="AC75">
        <f>(0.7*(SH_F*DEF_C))+(S75/(MAX(S:S))*(0.3*(SH_F*DEF_C)))</f>
        <v>1.1339999999999999</v>
      </c>
    </row>
    <row r="76" spans="1:29" x14ac:dyDescent="0.25">
      <c r="B76" s="11"/>
      <c r="C76" s="11"/>
      <c r="D76" s="11"/>
      <c r="E76" s="11"/>
      <c r="F76" s="12"/>
      <c r="G76" s="12"/>
      <c r="H76" s="12"/>
      <c r="I76" s="12"/>
      <c r="J76" s="12"/>
      <c r="K76" s="12"/>
      <c r="L76" s="12"/>
      <c r="U76" s="10"/>
    </row>
    <row r="77" spans="1:29" x14ac:dyDescent="0.25">
      <c r="B77" s="11"/>
      <c r="C77" s="11"/>
      <c r="D77" s="11"/>
      <c r="E77" s="11"/>
      <c r="F77" s="12"/>
      <c r="G77" s="12"/>
      <c r="H77" s="12"/>
      <c r="I77" s="12"/>
      <c r="J77" s="12"/>
      <c r="K77" s="12"/>
      <c r="L77" s="12"/>
      <c r="U77" s="10"/>
    </row>
    <row r="78" spans="1:29" x14ac:dyDescent="0.25">
      <c r="B78" s="11"/>
      <c r="C78" s="11"/>
      <c r="D78" s="11"/>
      <c r="E78" s="11"/>
      <c r="F78" s="12"/>
      <c r="G78" s="12"/>
      <c r="H78" s="12"/>
      <c r="I78" s="12"/>
      <c r="J78" s="12"/>
      <c r="K78" s="12"/>
      <c r="L78" s="12"/>
      <c r="U78" s="10"/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4"/>
      <c r="H81" s="12"/>
      <c r="I81" s="12"/>
      <c r="J81" s="12"/>
      <c r="K81" s="12"/>
      <c r="L81" s="12"/>
      <c r="U81" s="10"/>
    </row>
  </sheetData>
  <autoFilter ref="B2:AC73">
    <sortState ref="B3:AC75">
      <sortCondition descending="1" ref="U2:U73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workbookViewId="0">
      <selection activeCell="J18" sqref="J18"/>
    </sheetView>
  </sheetViews>
  <sheetFormatPr defaultColWidth="25.85546875" defaultRowHeight="15" x14ac:dyDescent="0.25"/>
  <cols>
    <col min="1" max="1" width="3.85546875" style="23" customWidth="1"/>
    <col min="2" max="2" width="18.7109375" style="36" bestFit="1" customWidth="1"/>
    <col min="3" max="3" width="6.28515625" style="44" customWidth="1"/>
    <col min="4" max="4" width="18.7109375" style="2" bestFit="1" customWidth="1"/>
    <col min="5" max="5" width="5.85546875" style="28" customWidth="1"/>
    <col min="6" max="6" width="19.42578125" style="2" bestFit="1" customWidth="1"/>
    <col min="7" max="7" width="5.5703125" style="28" customWidth="1"/>
    <col min="8" max="8" width="23.7109375" style="2" bestFit="1" customWidth="1"/>
    <col min="9" max="9" width="5.5703125" style="28" customWidth="1"/>
    <col min="10" max="10" width="18" style="2" bestFit="1" customWidth="1"/>
    <col min="11" max="11" width="5.5703125" style="31" customWidth="1"/>
    <col min="12" max="13" width="11.7109375" customWidth="1"/>
  </cols>
  <sheetData>
    <row r="1" spans="1:11" x14ac:dyDescent="0.25">
      <c r="A1" s="22">
        <v>1</v>
      </c>
      <c r="B1" s="39" t="str">
        <f>G!B3</f>
        <v>Frederik Andersen</v>
      </c>
      <c r="C1" s="42">
        <f>G!M3</f>
        <v>2988</v>
      </c>
      <c r="D1" s="62" t="str">
        <f>D!B3</f>
        <v>Brent Burns</v>
      </c>
      <c r="E1" s="27">
        <f>D!U3</f>
        <v>16.730489935633202</v>
      </c>
      <c r="F1" s="25" t="str">
        <f>'C'!B3</f>
        <v>Evgeni Malkin</v>
      </c>
      <c r="G1" s="27">
        <f>'C'!U3</f>
        <v>18.841849056283657</v>
      </c>
      <c r="H1" s="25" t="str">
        <f>'R'!B3</f>
        <v>Nikita Kucherov</v>
      </c>
      <c r="I1" s="27">
        <f>'R'!U3</f>
        <v>18.305547983613103</v>
      </c>
      <c r="J1" s="25" t="str">
        <f>L!B3</f>
        <v>Brad Marchand</v>
      </c>
      <c r="K1" s="30">
        <f>L!U3</f>
        <v>19.088202766893154</v>
      </c>
    </row>
    <row r="2" spans="1:11" x14ac:dyDescent="0.25">
      <c r="A2" s="23">
        <v>2</v>
      </c>
      <c r="B2" s="40" t="str">
        <f>G!B4</f>
        <v>Sergei Bobrovsky</v>
      </c>
      <c r="C2" s="42">
        <f>G!M4</f>
        <v>2893</v>
      </c>
      <c r="D2" s="2" t="str">
        <f>D!B4</f>
        <v>John Klingberg</v>
      </c>
      <c r="E2" s="28">
        <f>D!U4</f>
        <v>16.585202013101128</v>
      </c>
      <c r="F2" s="2" t="str">
        <f>'C'!B4</f>
        <v>Nathan MacKinnon</v>
      </c>
      <c r="G2" s="28">
        <f>'C'!U4</f>
        <v>18.408463806172424</v>
      </c>
      <c r="H2" s="2" t="str">
        <f>'R'!B4</f>
        <v>Blake Wheeler</v>
      </c>
      <c r="I2" s="28">
        <f>'R'!U4</f>
        <v>17.066744893077107</v>
      </c>
      <c r="J2" s="2" t="str">
        <f>L!B4</f>
        <v>Taylor Hall</v>
      </c>
      <c r="K2" s="31">
        <f>L!U4</f>
        <v>17.461519421390943</v>
      </c>
    </row>
    <row r="3" spans="1:11" x14ac:dyDescent="0.25">
      <c r="A3" s="23">
        <v>3</v>
      </c>
      <c r="B3" s="40" t="str">
        <f>G!B5</f>
        <v>Connor Hellebuyck</v>
      </c>
      <c r="C3" s="42">
        <f>G!M5</f>
        <v>2884</v>
      </c>
      <c r="D3" s="2" t="str">
        <f>D!B5</f>
        <v>P.K. Subban</v>
      </c>
      <c r="E3" s="28">
        <f>D!U5</f>
        <v>16.421541273695798</v>
      </c>
      <c r="F3" s="2" t="str">
        <f>'C'!B5</f>
        <v>Connor McDavid</v>
      </c>
      <c r="G3" s="28">
        <f>'C'!U5</f>
        <v>18.297284554111464</v>
      </c>
      <c r="H3" s="2" t="str">
        <f>'R'!B5</f>
        <v>Jakub Voracek</v>
      </c>
      <c r="I3" s="28">
        <f>'R'!U5</f>
        <v>16.267805597494096</v>
      </c>
      <c r="J3" s="2" t="str">
        <f>L!B5</f>
        <v>Claude Giroux</v>
      </c>
      <c r="K3" s="31">
        <f>L!U5</f>
        <v>17.028330570948395</v>
      </c>
    </row>
    <row r="4" spans="1:11" x14ac:dyDescent="0.25">
      <c r="A4" s="23">
        <v>4</v>
      </c>
      <c r="B4" s="40" t="str">
        <f>G!B6</f>
        <v>Andrei Vasilevskiy</v>
      </c>
      <c r="C4" s="42">
        <f>G!M6</f>
        <v>2873</v>
      </c>
      <c r="D4" s="2" t="str">
        <f>D!B6</f>
        <v>Victor Hedman</v>
      </c>
      <c r="E4" s="28">
        <f>D!U6</f>
        <v>16.261771002207905</v>
      </c>
      <c r="F4" s="2" t="str">
        <f>'C'!B6</f>
        <v>Steven Stamkos</v>
      </c>
      <c r="G4" s="28">
        <f>'C'!U6</f>
        <v>17.282197664869663</v>
      </c>
      <c r="H4" s="2" t="str">
        <f>'R'!B6</f>
        <v>Phil Kessel</v>
      </c>
      <c r="I4" s="28">
        <f>'R'!U6</f>
        <v>15.799951271760946</v>
      </c>
      <c r="J4" s="2" t="str">
        <f>L!B6</f>
        <v>Alex Ovechkin</v>
      </c>
      <c r="K4" s="31">
        <f>L!U6</f>
        <v>16.625683334059982</v>
      </c>
    </row>
    <row r="5" spans="1:11" ht="15.75" thickBot="1" x14ac:dyDescent="0.3">
      <c r="A5" s="24">
        <v>5</v>
      </c>
      <c r="B5" s="41" t="str">
        <f>G!B7</f>
        <v>Henrik Lundqvist</v>
      </c>
      <c r="C5" s="54">
        <f>G!M7</f>
        <v>2863</v>
      </c>
      <c r="D5" s="2" t="str">
        <f>D!B7</f>
        <v>John Carlson</v>
      </c>
      <c r="E5" s="28">
        <f>D!U7</f>
        <v>16.075512705869912</v>
      </c>
      <c r="F5" s="2" t="str">
        <f>'C'!B7</f>
        <v>Anze Kopitar</v>
      </c>
      <c r="G5" s="28">
        <f>'C'!U7</f>
        <v>17.101442992096658</v>
      </c>
      <c r="H5" s="2" t="str">
        <f>'R'!B7</f>
        <v>Mark Stone</v>
      </c>
      <c r="I5" s="28">
        <f>'R'!U7</f>
        <v>15.710427871783335</v>
      </c>
      <c r="J5" s="2" t="str">
        <f>L!B7</f>
        <v>Johnny Gaudreau</v>
      </c>
      <c r="K5" s="31">
        <f>L!U7</f>
        <v>16.590789467008268</v>
      </c>
    </row>
    <row r="6" spans="1:11" x14ac:dyDescent="0.25">
      <c r="A6" s="22">
        <v>6</v>
      </c>
      <c r="B6" s="39" t="str">
        <f>G!B8</f>
        <v>Mike Smith</v>
      </c>
      <c r="C6" s="42">
        <f>G!M8</f>
        <v>2754</v>
      </c>
      <c r="D6" s="25" t="str">
        <f>D!B8</f>
        <v>Erik Karlsson</v>
      </c>
      <c r="E6" s="27">
        <f>D!U8</f>
        <v>15.879841528069614</v>
      </c>
      <c r="F6" s="25" t="str">
        <f>'C'!B8</f>
        <v>Sidney Crosby</v>
      </c>
      <c r="G6" s="27">
        <f>'C'!U8</f>
        <v>17.055716481927529</v>
      </c>
      <c r="H6" s="25" t="str">
        <f>'R'!B8</f>
        <v>Leon Draisaitl</v>
      </c>
      <c r="I6" s="27">
        <f>'R'!U8</f>
        <v>15.083999455025875</v>
      </c>
      <c r="J6" s="25" t="str">
        <f>L!B8</f>
        <v>Jaden Schwartz</v>
      </c>
      <c r="K6" s="30">
        <f>L!U8</f>
        <v>16.171725059509384</v>
      </c>
    </row>
    <row r="7" spans="1:11" x14ac:dyDescent="0.25">
      <c r="A7" s="23">
        <v>7</v>
      </c>
      <c r="B7" s="40" t="str">
        <f>G!B9</f>
        <v>John Gibson</v>
      </c>
      <c r="C7" s="42">
        <f>G!M9</f>
        <v>2586</v>
      </c>
      <c r="D7" s="2" t="str">
        <f>D!B9</f>
        <v>Shayne Gostisbehere</v>
      </c>
      <c r="E7" s="28">
        <f>D!U9</f>
        <v>15.4254711054162</v>
      </c>
      <c r="F7" s="2" t="str">
        <f>'C'!B9</f>
        <v>Mark Scheifele</v>
      </c>
      <c r="G7" s="28">
        <f>'C'!U9</f>
        <v>16.761681589160158</v>
      </c>
      <c r="H7" s="2" t="str">
        <f>'R'!B9</f>
        <v>Alexander Radulov</v>
      </c>
      <c r="I7" s="28">
        <f>'R'!U9</f>
        <v>14.764791711378713</v>
      </c>
      <c r="J7" s="2" t="str">
        <f>L!B9</f>
        <v>David Perron</v>
      </c>
      <c r="K7" s="31">
        <f>L!U9</f>
        <v>16.091222907289204</v>
      </c>
    </row>
    <row r="8" spans="1:11" x14ac:dyDescent="0.25">
      <c r="A8" s="23">
        <v>8</v>
      </c>
      <c r="B8" s="40" t="str">
        <f>G!B10</f>
        <v>Jonathan Quick</v>
      </c>
      <c r="C8" s="42">
        <f>G!M10</f>
        <v>2555</v>
      </c>
      <c r="D8" s="2" t="str">
        <f>D!B10</f>
        <v>Drew Doughty</v>
      </c>
      <c r="E8" s="28">
        <f>D!U10</f>
        <v>15.380511078257374</v>
      </c>
      <c r="F8" s="2" t="str">
        <f>'C'!B10</f>
        <v>John Tavares</v>
      </c>
      <c r="G8" s="28">
        <f>'C'!U10</f>
        <v>16.720099108580037</v>
      </c>
      <c r="H8" s="2" t="str">
        <f>'R'!B10</f>
        <v>Mikko Rantanen</v>
      </c>
      <c r="I8" s="28">
        <f>'R'!U10</f>
        <v>14.489922953754505</v>
      </c>
      <c r="J8" s="2" t="str">
        <f>L!B10</f>
        <v>Jamie Benn</v>
      </c>
      <c r="K8" s="31">
        <f>L!U10</f>
        <v>15.204391657467191</v>
      </c>
    </row>
    <row r="9" spans="1:11" x14ac:dyDescent="0.25">
      <c r="A9" s="23">
        <v>9</v>
      </c>
      <c r="B9" s="40" t="str">
        <f>G!B11</f>
        <v>Cam Talbot</v>
      </c>
      <c r="C9" s="42">
        <f>G!M11</f>
        <v>2541</v>
      </c>
      <c r="D9" s="2" t="str">
        <f>D!B11</f>
        <v>Dustin Byfuglien</v>
      </c>
      <c r="E9" s="28">
        <f>D!U11</f>
        <v>15.315842072015755</v>
      </c>
      <c r="F9" s="2" t="str">
        <f>'C'!B11</f>
        <v>Patrice Bergeron</v>
      </c>
      <c r="G9" s="28">
        <f>'C'!U11</f>
        <v>16.494033985930226</v>
      </c>
      <c r="H9" s="2" t="str">
        <f>'R'!B11</f>
        <v>Reilly Smith</v>
      </c>
      <c r="I9" s="28">
        <f>'R'!U11</f>
        <v>14.393667518809991</v>
      </c>
      <c r="J9" s="2" t="str">
        <f>L!B11</f>
        <v>Filip Forsberg</v>
      </c>
      <c r="K9" s="31">
        <f>L!U11</f>
        <v>14.886974981714559</v>
      </c>
    </row>
    <row r="10" spans="1:11" ht="15.75" thickBot="1" x14ac:dyDescent="0.3">
      <c r="A10" s="24">
        <v>10</v>
      </c>
      <c r="B10" s="41" t="str">
        <f>G!B12</f>
        <v>Ben Bishop</v>
      </c>
      <c r="C10" s="54">
        <f>G!M12</f>
        <v>2525</v>
      </c>
      <c r="D10" s="2" t="str">
        <f>D!B12</f>
        <v>Kris Letang</v>
      </c>
      <c r="E10" s="28">
        <f>D!U12</f>
        <v>15.058463934633721</v>
      </c>
      <c r="F10" s="2" t="str">
        <f>'C'!B12</f>
        <v>Ryan Getzlaf</v>
      </c>
      <c r="G10" s="28">
        <f>'C'!U12</f>
        <v>16.424662922654708</v>
      </c>
      <c r="H10" s="2" t="str">
        <f>'R'!B12</f>
        <v>Patrick Kane</v>
      </c>
      <c r="I10" s="28">
        <f>'R'!U12</f>
        <v>14.303526573381877</v>
      </c>
      <c r="J10" s="2" t="str">
        <f>L!B12</f>
        <v>Jonathan Huberdeau</v>
      </c>
      <c r="K10" s="31">
        <f>L!U12</f>
        <v>14.850999040645672</v>
      </c>
    </row>
    <row r="11" spans="1:11" x14ac:dyDescent="0.25">
      <c r="A11" s="22">
        <v>11</v>
      </c>
      <c r="B11" s="39" t="str">
        <f>G!B13</f>
        <v>Pekka Rinne</v>
      </c>
      <c r="C11" s="42">
        <f>G!M13</f>
        <v>2494</v>
      </c>
      <c r="D11" s="25" t="str">
        <f>D!B13</f>
        <v>Shea Weber</v>
      </c>
      <c r="E11" s="27">
        <f>D!U13</f>
        <v>14.815380837074546</v>
      </c>
      <c r="F11" s="25" t="str">
        <f>'C'!B13</f>
        <v>Vincent Trocheck</v>
      </c>
      <c r="G11" s="27">
        <f>'C'!U13</f>
        <v>16.355669137811201</v>
      </c>
      <c r="H11" s="25" t="str">
        <f>'R'!B13</f>
        <v>David Pastrnak</v>
      </c>
      <c r="I11" s="27">
        <f>'R'!U13</f>
        <v>14.239302494056142</v>
      </c>
      <c r="J11" s="25" t="str">
        <f>L!B13</f>
        <v>Gabriel Landeskog</v>
      </c>
      <c r="K11" s="30">
        <f>L!U13</f>
        <v>13.680846064507636</v>
      </c>
    </row>
    <row r="12" spans="1:11" x14ac:dyDescent="0.25">
      <c r="A12" s="23">
        <v>12</v>
      </c>
      <c r="B12" s="40" t="str">
        <f>G!B14</f>
        <v>Braden Holtby</v>
      </c>
      <c r="C12" s="42">
        <f>G!M14</f>
        <v>2487</v>
      </c>
      <c r="D12" s="2" t="str">
        <f>D!B14</f>
        <v>Alex Pietrangelo</v>
      </c>
      <c r="E12" s="28">
        <f>D!U14</f>
        <v>14.791373292705844</v>
      </c>
      <c r="F12" s="2" t="str">
        <f>'C'!B14</f>
        <v>Sean Couturier</v>
      </c>
      <c r="G12" s="28">
        <f>'C'!U14</f>
        <v>16.150790117690981</v>
      </c>
      <c r="H12" s="2" t="str">
        <f>'R'!B14</f>
        <v>Brock Boeser</v>
      </c>
      <c r="I12" s="28">
        <f>'R'!U14</f>
        <v>13.772594260504224</v>
      </c>
      <c r="J12" s="2" t="str">
        <f>L!B14</f>
        <v>Rickard Rakell</v>
      </c>
      <c r="K12" s="31">
        <f>L!U14</f>
        <v>13.635947667777078</v>
      </c>
    </row>
    <row r="13" spans="1:11" x14ac:dyDescent="0.25">
      <c r="A13" s="23">
        <v>13</v>
      </c>
      <c r="B13" s="40" t="str">
        <f>G!B15</f>
        <v>Jacob Markstrom</v>
      </c>
      <c r="C13" s="42">
        <f>G!M15</f>
        <v>2478</v>
      </c>
      <c r="D13" s="2" t="str">
        <f>D!B15</f>
        <v>Torey Krug</v>
      </c>
      <c r="E13" s="28">
        <f>D!U15</f>
        <v>14.496639260318222</v>
      </c>
      <c r="F13" s="2" t="str">
        <f>'C'!B15</f>
        <v>Aleksander Barkov</v>
      </c>
      <c r="G13" s="28">
        <f>'C'!U15</f>
        <v>16.033088771362259</v>
      </c>
      <c r="H13" s="2" t="str">
        <f>'R'!B15</f>
        <v>Mikael Granlund</v>
      </c>
      <c r="I13" s="28">
        <f>'R'!U15</f>
        <v>13.631157274226048</v>
      </c>
      <c r="J13" s="2" t="str">
        <f>L!B15</f>
        <v>Sebastian Aho</v>
      </c>
      <c r="K13" s="31">
        <f>L!U15</f>
        <v>13.55311496280526</v>
      </c>
    </row>
    <row r="14" spans="1:11" x14ac:dyDescent="0.25">
      <c r="A14" s="23">
        <v>14</v>
      </c>
      <c r="B14" s="40" t="str">
        <f>G!B16</f>
        <v>Carey Price</v>
      </c>
      <c r="C14" s="42">
        <f>G!M16</f>
        <v>2435</v>
      </c>
      <c r="D14" s="2" t="str">
        <f>D!B16</f>
        <v>Jake Muzzin</v>
      </c>
      <c r="E14" s="28">
        <f>D!U16</f>
        <v>14.416157015197243</v>
      </c>
      <c r="F14" s="2" t="str">
        <f>'C'!B16</f>
        <v>Mathew Barzal</v>
      </c>
      <c r="G14" s="28">
        <f>'C'!U16</f>
        <v>15.99602098215442</v>
      </c>
      <c r="H14" s="2" t="str">
        <f>'R'!B16</f>
        <v>Vladimir Tarasenko</v>
      </c>
      <c r="I14" s="28">
        <f>'R'!U16</f>
        <v>13.613830468812399</v>
      </c>
      <c r="J14" s="2" t="str">
        <f>L!B16</f>
        <v>Mathieu Perreault</v>
      </c>
      <c r="K14" s="31">
        <f>L!U16</f>
        <v>13.427567548021933</v>
      </c>
    </row>
    <row r="15" spans="1:11" ht="15.75" thickBot="1" x14ac:dyDescent="0.3">
      <c r="A15" s="24">
        <v>15</v>
      </c>
      <c r="B15" s="41" t="str">
        <f>G!B17</f>
        <v>Brian Elliott</v>
      </c>
      <c r="C15" s="54">
        <f>G!M17</f>
        <v>2403</v>
      </c>
      <c r="D15" s="2" t="str">
        <f>D!B17</f>
        <v>Ryan Suter</v>
      </c>
      <c r="E15" s="28">
        <f>D!U17</f>
        <v>14.374333498324456</v>
      </c>
      <c r="F15" s="2" t="str">
        <f>'C'!B17</f>
        <v>Brayden Schenn</v>
      </c>
      <c r="G15" s="28">
        <f>'C'!U17</f>
        <v>15.721037399152261</v>
      </c>
      <c r="H15" s="2" t="str">
        <f>'R'!B17</f>
        <v>Joe Pavelski</v>
      </c>
      <c r="I15" s="28">
        <f>'R'!U17</f>
        <v>13.197221065318043</v>
      </c>
      <c r="J15" s="2" t="str">
        <f>L!B17</f>
        <v>Artemi Panarin</v>
      </c>
      <c r="K15" s="31">
        <f>L!U17</f>
        <v>13.340175769631948</v>
      </c>
    </row>
    <row r="16" spans="1:11" x14ac:dyDescent="0.25">
      <c r="A16" s="22">
        <v>16</v>
      </c>
      <c r="B16" s="39" t="str">
        <f>G!B18</f>
        <v>Robin Lehner</v>
      </c>
      <c r="C16" s="42">
        <f>G!M18</f>
        <v>2378</v>
      </c>
      <c r="D16" s="25" t="str">
        <f>D!B18</f>
        <v>Tyson Barrie</v>
      </c>
      <c r="E16" s="27">
        <f>D!U18</f>
        <v>14.225655692283912</v>
      </c>
      <c r="F16" s="25" t="str">
        <f>'C'!B18</f>
        <v>Jack Eichel</v>
      </c>
      <c r="G16" s="27">
        <f>'C'!U18</f>
        <v>15.591712593216656</v>
      </c>
      <c r="H16" s="25" t="str">
        <f>'R'!B18</f>
        <v>Mats Zuccarello</v>
      </c>
      <c r="I16" s="27">
        <f>'R'!U18</f>
        <v>12.889912804149727</v>
      </c>
      <c r="J16" s="25" t="str">
        <f>L!B18</f>
        <v>Anders Lee</v>
      </c>
      <c r="K16" s="30">
        <f>L!U18</f>
        <v>13.067896662538191</v>
      </c>
    </row>
    <row r="17" spans="1:11" x14ac:dyDescent="0.25">
      <c r="A17" s="23">
        <v>17</v>
      </c>
      <c r="B17" s="40" t="str">
        <f>G!B19</f>
        <v>Craig Anderson</v>
      </c>
      <c r="C17" s="42">
        <f>G!M19</f>
        <v>2372</v>
      </c>
      <c r="D17" s="2" t="str">
        <f>D!B19</f>
        <v>Seth Jones</v>
      </c>
      <c r="E17" s="28">
        <f>D!U19</f>
        <v>14.15560770260344</v>
      </c>
      <c r="F17" s="2" t="str">
        <f>'C'!B19</f>
        <v>Evgeny Kuznetsov</v>
      </c>
      <c r="G17" s="28">
        <f>'C'!U19</f>
        <v>15.309411342747687</v>
      </c>
      <c r="H17" s="2" t="str">
        <f>'R'!B19</f>
        <v>Patrik Laine</v>
      </c>
      <c r="I17" s="28">
        <f>'R'!U19</f>
        <v>12.797932433074298</v>
      </c>
      <c r="J17" s="2" t="str">
        <f>L!B19</f>
        <v>Matthew Tkachuk</v>
      </c>
      <c r="K17" s="31">
        <f>L!U19</f>
        <v>13.040821855934535</v>
      </c>
    </row>
    <row r="18" spans="1:11" ht="15" customHeight="1" x14ac:dyDescent="0.25">
      <c r="A18" s="23">
        <v>18</v>
      </c>
      <c r="B18" s="40" t="str">
        <f>G!B20</f>
        <v>Devan Dubnyk</v>
      </c>
      <c r="C18" s="42">
        <f>G!M20</f>
        <v>2329</v>
      </c>
      <c r="D18" s="2" t="str">
        <f>D!B20</f>
        <v>Keith Yandle</v>
      </c>
      <c r="E18" s="28">
        <f>D!U20</f>
        <v>14.112537643069011</v>
      </c>
      <c r="F18" s="2" t="str">
        <f>'C'!B20</f>
        <v>Auston Matthews</v>
      </c>
      <c r="G18" s="28">
        <f>'C'!U20</f>
        <v>15.22374694219231</v>
      </c>
      <c r="H18" s="2" t="str">
        <f>'R'!B20</f>
        <v>Mitchell Marner</v>
      </c>
      <c r="I18" s="28">
        <f>'R'!U20</f>
        <v>12.631617518290456</v>
      </c>
      <c r="J18" s="2" t="str">
        <f>L!B20</f>
        <v>Nick Schmaltz</v>
      </c>
      <c r="K18" s="31">
        <f>L!U20</f>
        <v>12.973998006887662</v>
      </c>
    </row>
    <row r="19" spans="1:11" x14ac:dyDescent="0.25">
      <c r="A19" s="23">
        <v>19</v>
      </c>
      <c r="B19" s="40" t="str">
        <f>G!B21</f>
        <v>Jake Allen</v>
      </c>
      <c r="C19" s="42">
        <f>G!M21</f>
        <v>2316</v>
      </c>
      <c r="D19" s="2" t="str">
        <f>D!B21</f>
        <v>Roman Josi</v>
      </c>
      <c r="E19" s="28">
        <f>D!U21</f>
        <v>14.095426943101486</v>
      </c>
      <c r="F19" s="2" t="str">
        <f>'C'!B21</f>
        <v>Eric Staal</v>
      </c>
      <c r="G19" s="28">
        <f>'C'!U21</f>
        <v>15.130816161710118</v>
      </c>
      <c r="H19" s="2" t="str">
        <f>'R'!B21</f>
        <v>Evgenii Dadonov</v>
      </c>
      <c r="I19" s="28">
        <f>'R'!U21</f>
        <v>12.543411836366554</v>
      </c>
      <c r="J19" s="2" t="str">
        <f>L!B21</f>
        <v>Jason Zucker</v>
      </c>
      <c r="K19" s="31">
        <f>L!U21</f>
        <v>12.803367025660393</v>
      </c>
    </row>
    <row r="20" spans="1:11" ht="15.75" thickBot="1" x14ac:dyDescent="0.3">
      <c r="A20" s="24">
        <v>20</v>
      </c>
      <c r="B20" s="41" t="str">
        <f>G!B22</f>
        <v>Jaroslav Halak</v>
      </c>
      <c r="C20" s="54">
        <f>G!M22</f>
        <v>2312</v>
      </c>
      <c r="D20" s="2" t="str">
        <f>D!B22</f>
        <v>Ryan McDonagh</v>
      </c>
      <c r="E20" s="28">
        <f>D!U22</f>
        <v>14.020847022177435</v>
      </c>
      <c r="F20" s="2" t="str">
        <f>'C'!B22</f>
        <v>Sean Monahan</v>
      </c>
      <c r="G20" s="28">
        <f>'C'!U22</f>
        <v>14.998775116871167</v>
      </c>
      <c r="H20" s="2" t="str">
        <f>'R'!B22</f>
        <v>Teuvo Teravainen</v>
      </c>
      <c r="I20" s="28">
        <f>'R'!U22</f>
        <v>12.537036687886076</v>
      </c>
      <c r="J20" s="2" t="str">
        <f>L!B22</f>
        <v>Clayton Keller</v>
      </c>
      <c r="K20" s="31">
        <f>L!U22</f>
        <v>12.59795768367384</v>
      </c>
    </row>
    <row r="21" spans="1:11" x14ac:dyDescent="0.25">
      <c r="A21" s="22">
        <v>21</v>
      </c>
      <c r="B21" s="39" t="str">
        <f>G!B23</f>
        <v>Jimmy Howard</v>
      </c>
      <c r="C21" s="42">
        <f>G!M23</f>
        <v>2307</v>
      </c>
      <c r="D21" s="25" t="str">
        <f>D!B23</f>
        <v>Rasmus Ristolainen</v>
      </c>
      <c r="E21" s="27">
        <f>D!U23</f>
        <v>14.01640708767453</v>
      </c>
      <c r="F21" s="25" t="str">
        <f>'C'!B23</f>
        <v>Tyler Seguin</v>
      </c>
      <c r="G21" s="27">
        <f>'C'!U23</f>
        <v>14.756613848372831</v>
      </c>
      <c r="H21" s="25" t="str">
        <f>'R'!B23</f>
        <v>Wayne Simmonds</v>
      </c>
      <c r="I21" s="27">
        <f>'R'!U23</f>
        <v>12.359340819407471</v>
      </c>
      <c r="J21" s="25" t="str">
        <f>L!B23</f>
        <v>Evander Kane</v>
      </c>
      <c r="K21" s="30">
        <f>L!U23</f>
        <v>12.498755823306343</v>
      </c>
    </row>
    <row r="22" spans="1:11" x14ac:dyDescent="0.25">
      <c r="A22" s="23">
        <v>22</v>
      </c>
      <c r="B22" s="40" t="str">
        <f>G!B24</f>
        <v>Martin Jones</v>
      </c>
      <c r="C22" s="42">
        <f>G!M24</f>
        <v>2266</v>
      </c>
      <c r="D22" s="2" t="str">
        <f>D!B24</f>
        <v>Jared Spurgeon</v>
      </c>
      <c r="E22" s="28">
        <f>D!U24</f>
        <v>13.98331707537103</v>
      </c>
      <c r="F22" s="2" t="str">
        <f>'C'!B24</f>
        <v>Brayden Point</v>
      </c>
      <c r="G22" s="28">
        <f>'C'!U24</f>
        <v>14.536631438931176</v>
      </c>
      <c r="H22" s="2" t="str">
        <f>'R'!B24</f>
        <v>Kyle Palmieri</v>
      </c>
      <c r="I22" s="28">
        <f>'R'!U24</f>
        <v>12.314987405582741</v>
      </c>
      <c r="J22" s="2" t="str">
        <f>L!B24</f>
        <v>Vladislav Namestnikov</v>
      </c>
      <c r="K22" s="31">
        <f>L!U24</f>
        <v>12.491814624953268</v>
      </c>
    </row>
    <row r="23" spans="1:11" x14ac:dyDescent="0.25">
      <c r="A23" s="23">
        <v>23</v>
      </c>
      <c r="B23" s="40" t="str">
        <f>G!B25</f>
        <v>Tuukka Rask</v>
      </c>
      <c r="C23" s="42">
        <f>G!M25</f>
        <v>2209</v>
      </c>
      <c r="D23" s="2" t="str">
        <f>D!B25</f>
        <v>Mark Giordano</v>
      </c>
      <c r="E23" s="28">
        <f>D!U25</f>
        <v>13.658777589205704</v>
      </c>
      <c r="F23" s="2" t="str">
        <f>'C'!B25</f>
        <v>Dylan Larkin</v>
      </c>
      <c r="G23" s="28">
        <f>'C'!U25</f>
        <v>14.086722774807715</v>
      </c>
      <c r="H23" s="2" t="str">
        <f>'R'!B25</f>
        <v>Corey Perry</v>
      </c>
      <c r="I23" s="28">
        <f>'R'!U25</f>
        <v>12.282302216173585</v>
      </c>
      <c r="J23" s="2" t="str">
        <f>L!B25</f>
        <v>Alexander Steen</v>
      </c>
      <c r="K23" s="31">
        <f>L!U25</f>
        <v>12.313037042145226</v>
      </c>
    </row>
    <row r="24" spans="1:11" x14ac:dyDescent="0.25">
      <c r="A24" s="23">
        <v>24</v>
      </c>
      <c r="B24" s="40" t="str">
        <f>G!B26</f>
        <v>Matt Murray</v>
      </c>
      <c r="C24" s="42">
        <f>G!M26</f>
        <v>2163</v>
      </c>
      <c r="D24" s="2" t="str">
        <f>D!B26</f>
        <v>Morgan Rielly</v>
      </c>
      <c r="E24" s="28">
        <f>D!U26</f>
        <v>13.546233841466666</v>
      </c>
      <c r="F24" s="2" t="str">
        <f>'C'!B26</f>
        <v>Logan Couture</v>
      </c>
      <c r="G24" s="28">
        <f>'C'!U26</f>
        <v>13.890041668434602</v>
      </c>
      <c r="H24" s="2" t="str">
        <f>'R'!B26</f>
        <v>William Nylander</v>
      </c>
      <c r="I24" s="28">
        <f>'R'!U26</f>
        <v>12.259535633065234</v>
      </c>
      <c r="J24" s="2" t="str">
        <f>L!B26</f>
        <v>Nikolaj Ehlers</v>
      </c>
      <c r="K24" s="31">
        <f>L!U26</f>
        <v>12.262762923286314</v>
      </c>
    </row>
    <row r="25" spans="1:11" ht="15.75" thickBot="1" x14ac:dyDescent="0.3">
      <c r="A25" s="24">
        <v>25</v>
      </c>
      <c r="B25" s="41" t="str">
        <f>G!B27</f>
        <v>Cory Schneider</v>
      </c>
      <c r="C25" s="54">
        <f>G!M27</f>
        <v>2068</v>
      </c>
      <c r="D25" s="2" t="str">
        <f>D!B27</f>
        <v>Dougie Hamilton</v>
      </c>
      <c r="E25" s="28">
        <f>D!U27</f>
        <v>13.510319409298905</v>
      </c>
      <c r="F25" s="2" t="str">
        <f>'C'!B27</f>
        <v>Nicklas Backstrom</v>
      </c>
      <c r="G25" s="28">
        <f>'C'!U27</f>
        <v>13.703254229054773</v>
      </c>
      <c r="H25" s="2" t="str">
        <f>'R'!B27</f>
        <v>Viktor Arvidsson</v>
      </c>
      <c r="I25" s="28">
        <f>'R'!U27</f>
        <v>12.187800427222435</v>
      </c>
      <c r="J25" s="2" t="str">
        <f>L!B27</f>
        <v>Kyle Connor</v>
      </c>
      <c r="K25" s="31">
        <f>L!U27</f>
        <v>12.199227379510496</v>
      </c>
    </row>
    <row r="26" spans="1:11" x14ac:dyDescent="0.25">
      <c r="A26" s="22">
        <v>26</v>
      </c>
      <c r="B26" s="39" t="str">
        <f>G!B28</f>
        <v>James Reimer</v>
      </c>
      <c r="C26" s="42">
        <f>G!M28</f>
        <v>1899</v>
      </c>
      <c r="D26" s="25" t="str">
        <f>D!B28</f>
        <v>Matt Dumba</v>
      </c>
      <c r="E26" s="27">
        <f>D!U28</f>
        <v>13.413700947912158</v>
      </c>
      <c r="F26" s="25" t="str">
        <f>'C'!B28</f>
        <v>Tyler Johnson</v>
      </c>
      <c r="G26" s="27">
        <f>'C'!U28</f>
        <v>13.060489802244453</v>
      </c>
      <c r="H26" s="25" t="str">
        <f>'R'!B28</f>
        <v>David Backes</v>
      </c>
      <c r="I26" s="27">
        <f>'R'!U28</f>
        <v>12.152648495548526</v>
      </c>
      <c r="J26" s="25" t="str">
        <f>L!B28</f>
        <v>Anthony Mantha</v>
      </c>
      <c r="K26" s="30">
        <f>L!U28</f>
        <v>12.046087737089676</v>
      </c>
    </row>
    <row r="27" spans="1:11" x14ac:dyDescent="0.25">
      <c r="A27" s="23">
        <v>27</v>
      </c>
      <c r="B27" s="40" t="str">
        <f>G!B29</f>
        <v>Antti Raanta</v>
      </c>
      <c r="C27" s="42">
        <f>G!M29</f>
        <v>1884</v>
      </c>
      <c r="D27" s="2" t="str">
        <f>D!B29</f>
        <v>Erik Johnson</v>
      </c>
      <c r="E27" s="28">
        <f>D!U29</f>
        <v>13.399111852405674</v>
      </c>
      <c r="F27" s="2" t="str">
        <f>'C'!B29</f>
        <v>Ryan O'Reilly</v>
      </c>
      <c r="G27" s="28">
        <f>'C'!U29</f>
        <v>13.055121153061231</v>
      </c>
      <c r="H27" s="2" t="str">
        <f>'R'!B29</f>
        <v>Jordan Eberle</v>
      </c>
      <c r="I27" s="28">
        <f>'R'!U29</f>
        <v>12.077230006893409</v>
      </c>
      <c r="J27" s="2" t="str">
        <f>L!B29</f>
        <v>Mike Hoffman</v>
      </c>
      <c r="K27" s="31">
        <f>L!U29</f>
        <v>12.015111428858898</v>
      </c>
    </row>
    <row r="28" spans="1:11" x14ac:dyDescent="0.25">
      <c r="A28" s="23">
        <v>28</v>
      </c>
      <c r="B28" s="40" t="str">
        <f>G!B30</f>
        <v>Scott Darling</v>
      </c>
      <c r="C28" s="42">
        <f>G!M30</f>
        <v>1847</v>
      </c>
      <c r="D28" s="2" t="str">
        <f>D!B30</f>
        <v>Colin Miller</v>
      </c>
      <c r="E28" s="28">
        <f>D!U30</f>
        <v>13.381480149150091</v>
      </c>
      <c r="F28" s="2" t="str">
        <f>'C'!B30</f>
        <v>Ryan Johansen</v>
      </c>
      <c r="G28" s="28">
        <f>'C'!U30</f>
        <v>12.95264838920277</v>
      </c>
      <c r="H28" s="2" t="str">
        <f>'R'!B30</f>
        <v>Patric Hornqvist</v>
      </c>
      <c r="I28" s="28">
        <f>'R'!U30</f>
        <v>11.969988176698864</v>
      </c>
      <c r="J28" s="2" t="str">
        <f>L!B30</f>
        <v>Ondrej Palat</v>
      </c>
      <c r="K28" s="31">
        <f>L!U30</f>
        <v>12.005849430754704</v>
      </c>
    </row>
    <row r="29" spans="1:11" x14ac:dyDescent="0.25">
      <c r="A29" s="23">
        <v>29</v>
      </c>
      <c r="B29" s="40" t="str">
        <f>G!B31</f>
        <v>Semyon Varlamov</v>
      </c>
      <c r="C29" s="42">
        <f>G!M31</f>
        <v>1795</v>
      </c>
      <c r="D29" s="2" t="str">
        <f>D!B31</f>
        <v>Nick Leddy</v>
      </c>
      <c r="E29" s="28">
        <f>D!U31</f>
        <v>13.377083686254066</v>
      </c>
      <c r="F29" s="2" t="str">
        <f>'C'!B31</f>
        <v>Jonathan Toews</v>
      </c>
      <c r="G29" s="28">
        <f>'C'!U31</f>
        <v>12.943078249011192</v>
      </c>
      <c r="H29" s="2" t="str">
        <f>'R'!B31</f>
        <v>James Neal</v>
      </c>
      <c r="I29" s="28">
        <f>'R'!U31</f>
        <v>11.84300550247703</v>
      </c>
      <c r="J29" s="2" t="str">
        <f>L!B31</f>
        <v>Tomas Hertl</v>
      </c>
      <c r="K29" s="31">
        <f>L!U31</f>
        <v>11.80392973194401</v>
      </c>
    </row>
    <row r="30" spans="1:11" ht="15.75" thickBot="1" x14ac:dyDescent="0.3">
      <c r="A30" s="24">
        <v>30</v>
      </c>
      <c r="B30" s="41" t="str">
        <f>G!B32</f>
        <v>Cam Ward</v>
      </c>
      <c r="C30" s="54">
        <f>G!M32</f>
        <v>1781</v>
      </c>
      <c r="D30" s="2" t="str">
        <f>D!B32</f>
        <v>Jake Gardiner</v>
      </c>
      <c r="E30" s="28">
        <f>D!U32</f>
        <v>13.360795633534845</v>
      </c>
      <c r="F30" s="2" t="str">
        <f>'C'!B32</f>
        <v>Ryan Nugent-Hopkins</v>
      </c>
      <c r="G30" s="28">
        <f>'C'!U32</f>
        <v>12.834995321407565</v>
      </c>
      <c r="H30" s="2" t="str">
        <f>'R'!B32</f>
        <v>T.J. Oshie</v>
      </c>
      <c r="I30" s="28">
        <f>'R'!U32</f>
        <v>11.724525197472165</v>
      </c>
      <c r="J30" s="2" t="str">
        <f>L!B32</f>
        <v>Max Pacioretty</v>
      </c>
      <c r="K30" s="31">
        <f>L!U32</f>
        <v>11.739608355559589</v>
      </c>
    </row>
    <row r="31" spans="1:11" x14ac:dyDescent="0.25">
      <c r="A31" s="22">
        <v>31</v>
      </c>
      <c r="B31" s="39" t="str">
        <f>G!B33</f>
        <v>Jonathan Bernier</v>
      </c>
      <c r="C31" s="42">
        <f>G!M33</f>
        <v>1683</v>
      </c>
      <c r="D31" s="25" t="str">
        <f>D!B33</f>
        <v>Cam Fowler</v>
      </c>
      <c r="E31" s="27">
        <f>D!U33</f>
        <v>13.238326983585036</v>
      </c>
      <c r="F31" s="25" t="str">
        <f>'C'!B33</f>
        <v>Bo Horvat</v>
      </c>
      <c r="G31" s="27">
        <f>'C'!U33</f>
        <v>12.819221753526922</v>
      </c>
      <c r="H31" s="25" t="str">
        <f>'R'!B33</f>
        <v>Thomas Vanek</v>
      </c>
      <c r="I31" s="27">
        <f>'R'!U33</f>
        <v>11.680582389425414</v>
      </c>
      <c r="J31" s="25" t="str">
        <f>L!B33</f>
        <v>Jeff Skinner</v>
      </c>
      <c r="K31" s="30">
        <f>L!U33</f>
        <v>11.733003567563848</v>
      </c>
    </row>
    <row r="32" spans="1:11" x14ac:dyDescent="0.25">
      <c r="A32" s="23">
        <v>32</v>
      </c>
      <c r="B32" s="40" t="str">
        <f>G!B34</f>
        <v>Marc-Andre Fleury</v>
      </c>
      <c r="C32" s="42">
        <f>G!M34</f>
        <v>1628</v>
      </c>
      <c r="D32" s="2" t="str">
        <f>D!B34</f>
        <v>Charlie McAvoy</v>
      </c>
      <c r="E32" s="28">
        <f>D!U34</f>
        <v>13.182453946657253</v>
      </c>
      <c r="F32" s="2" t="str">
        <f>'C'!B34</f>
        <v>Nazem Kadri</v>
      </c>
      <c r="G32" s="28">
        <f>'C'!U34</f>
        <v>12.607782775019192</v>
      </c>
      <c r="H32" s="2" t="str">
        <f>'R'!B34</f>
        <v>J.T. Miller</v>
      </c>
      <c r="I32" s="28">
        <f>'R'!U34</f>
        <v>11.612358684884351</v>
      </c>
      <c r="J32" s="2" t="str">
        <f>L!B34</f>
        <v>Chris Kreider</v>
      </c>
      <c r="K32" s="31">
        <f>L!U34</f>
        <v>11.657915822480938</v>
      </c>
    </row>
    <row r="33" spans="1:11" x14ac:dyDescent="0.25">
      <c r="A33" s="23">
        <v>33</v>
      </c>
      <c r="B33" s="40" t="str">
        <f>G!B35</f>
        <v>Corey Crawford</v>
      </c>
      <c r="C33" s="42">
        <f>G!M35</f>
        <v>1584</v>
      </c>
      <c r="D33" s="2" t="str">
        <f>D!B35</f>
        <v>Mattias Ekholm</v>
      </c>
      <c r="E33" s="28">
        <f>D!U35</f>
        <v>13.140719746015556</v>
      </c>
      <c r="F33" s="2" t="str">
        <f>'C'!B35</f>
        <v>Nico Hischier</v>
      </c>
      <c r="G33" s="28">
        <f>'C'!U35</f>
        <v>12.264037408943125</v>
      </c>
      <c r="H33" s="2" t="str">
        <f>'R'!B35</f>
        <v>Pavel Buchnevich</v>
      </c>
      <c r="I33" s="28">
        <f>'R'!U35</f>
        <v>11.459459667414109</v>
      </c>
      <c r="J33" s="2" t="str">
        <f>L!B35</f>
        <v>Alex Killorn</v>
      </c>
      <c r="K33" s="31">
        <f>L!U35</f>
        <v>11.603429861115242</v>
      </c>
    </row>
    <row r="34" spans="1:11" x14ac:dyDescent="0.25">
      <c r="A34" s="23">
        <v>34</v>
      </c>
      <c r="B34" s="40" t="str">
        <f>G!B36</f>
        <v>Thomas Greiss</v>
      </c>
      <c r="C34" s="42">
        <f>G!M36</f>
        <v>1312</v>
      </c>
      <c r="D34" s="2" t="str">
        <f>D!B36</f>
        <v>Kevin Shattenkirk</v>
      </c>
      <c r="E34" s="28">
        <f>D!U36</f>
        <v>13.105215814017303</v>
      </c>
      <c r="F34" s="2" t="str">
        <f>'C'!B36</f>
        <v>Paul Stastny</v>
      </c>
      <c r="G34" s="28">
        <f>'C'!U36</f>
        <v>12.256305821971612</v>
      </c>
      <c r="H34" s="2" t="str">
        <f>'R'!B36</f>
        <v>Kyle Okposo</v>
      </c>
      <c r="I34" s="28">
        <f>'R'!U36</f>
        <v>11.340197537670488</v>
      </c>
      <c r="J34" s="2" t="str">
        <f>L!B36</f>
        <v>Kevin Fiala</v>
      </c>
      <c r="K34" s="31">
        <f>L!U36</f>
        <v>11.558733953189403</v>
      </c>
    </row>
    <row r="35" spans="1:11" ht="15.75" thickBot="1" x14ac:dyDescent="0.3">
      <c r="A35" s="24">
        <v>35</v>
      </c>
      <c r="B35" s="41" t="str">
        <f>G!B37</f>
        <v>Carter Hutton</v>
      </c>
      <c r="C35" s="54">
        <f>G!M37</f>
        <v>1293</v>
      </c>
      <c r="D35" s="2" t="str">
        <f>D!B37</f>
        <v>Aaron Ekblad</v>
      </c>
      <c r="E35" s="28">
        <f>D!U37</f>
        <v>13.094730879254801</v>
      </c>
      <c r="F35" s="2" t="str">
        <f>'C'!B37</f>
        <v>Henrik Zetterberg</v>
      </c>
      <c r="G35" s="28">
        <f>'C'!U37</f>
        <v>12.202684281796161</v>
      </c>
      <c r="H35" s="2" t="str">
        <f>'R'!B37</f>
        <v>Alex DeBrincat</v>
      </c>
      <c r="I35" s="28">
        <f>'R'!U37</f>
        <v>11.262505007364407</v>
      </c>
      <c r="J35" s="2" t="str">
        <f>L!B37</f>
        <v>James van Riemsdyk</v>
      </c>
      <c r="K35" s="31">
        <f>L!U37</f>
        <v>11.267454731005305</v>
      </c>
    </row>
    <row r="36" spans="1:11" x14ac:dyDescent="0.25">
      <c r="A36" s="22">
        <v>36</v>
      </c>
      <c r="B36" s="39" t="str">
        <f>G!B38</f>
        <v>Aaron Dell</v>
      </c>
      <c r="C36" s="42">
        <f>G!M38</f>
        <v>1289</v>
      </c>
      <c r="D36" s="25" t="str">
        <f>D!B38</f>
        <v>Ivan Provorov</v>
      </c>
      <c r="E36" s="27">
        <f>D!U38</f>
        <v>12.91792256395577</v>
      </c>
      <c r="F36" s="25" t="str">
        <f>'C'!B38</f>
        <v>Derek Stepan</v>
      </c>
      <c r="G36" s="27">
        <f>'C'!U38</f>
        <v>11.895866557914696</v>
      </c>
      <c r="H36" s="25" t="str">
        <f>'R'!B38</f>
        <v>Brendan Gallagher</v>
      </c>
      <c r="I36" s="27">
        <f>'R'!U38</f>
        <v>11.109857446677719</v>
      </c>
      <c r="J36" s="25" t="str">
        <f>L!B38</f>
        <v>Patrick Maroon</v>
      </c>
      <c r="K36" s="30">
        <f>L!U38</f>
        <v>11.260784848079155</v>
      </c>
    </row>
    <row r="37" spans="1:11" x14ac:dyDescent="0.25">
      <c r="A37" s="23">
        <v>37</v>
      </c>
      <c r="B37" s="40" t="str">
        <f>G!B39</f>
        <v>Keith Kinkaid</v>
      </c>
      <c r="C37" s="42">
        <f>G!M39</f>
        <v>1248</v>
      </c>
      <c r="D37" s="2" t="str">
        <f>D!B39</f>
        <v>Alex Goligoski</v>
      </c>
      <c r="E37" s="28">
        <f>D!U39</f>
        <v>12.870875126107137</v>
      </c>
      <c r="F37" s="2" t="str">
        <f>'C'!B39</f>
        <v>Alexander Kerfoot</v>
      </c>
      <c r="G37" s="28">
        <f>'C'!U39</f>
        <v>11.869347984785289</v>
      </c>
      <c r="H37" s="2" t="str">
        <f>'R'!B39</f>
        <v>Craig Smith</v>
      </c>
      <c r="I37" s="28">
        <f>'R'!U39</f>
        <v>11.074179583584211</v>
      </c>
      <c r="J37" s="2" t="str">
        <f>L!B39</f>
        <v>Milan Lucic</v>
      </c>
      <c r="K37" s="31">
        <f>L!U39</f>
        <v>11.257796742422471</v>
      </c>
    </row>
    <row r="38" spans="1:11" x14ac:dyDescent="0.25">
      <c r="A38" s="23">
        <v>38</v>
      </c>
      <c r="B38" s="40" t="str">
        <f>G!B40</f>
        <v>Petr Mrazek</v>
      </c>
      <c r="C38" s="42">
        <f>G!M40</f>
        <v>1184</v>
      </c>
      <c r="D38" s="2" t="str">
        <f>D!B40</f>
        <v>Colton Parayko</v>
      </c>
      <c r="E38" s="28">
        <f>D!U40</f>
        <v>12.852158963344312</v>
      </c>
      <c r="F38" s="2" t="str">
        <f>'C'!B40</f>
        <v>Matt Duchene</v>
      </c>
      <c r="G38" s="28">
        <f>'C'!U40</f>
        <v>11.856012263252392</v>
      </c>
      <c r="H38" s="2" t="str">
        <f>'R'!B40</f>
        <v>Travis Konecny</v>
      </c>
      <c r="I38" s="28">
        <f>'R'!U40</f>
        <v>11.008220607328902</v>
      </c>
      <c r="J38" s="2" t="str">
        <f>L!B40</f>
        <v>Jake Guentzel</v>
      </c>
      <c r="K38" s="31">
        <f>L!U40</f>
        <v>10.990638577093595</v>
      </c>
    </row>
    <row r="39" spans="1:11" x14ac:dyDescent="0.25">
      <c r="A39" s="23">
        <v>39</v>
      </c>
      <c r="B39" s="40" t="str">
        <f>G!B41</f>
        <v>Anton Khudobin</v>
      </c>
      <c r="C39" s="42">
        <f>G!M41</f>
        <v>1177</v>
      </c>
      <c r="D39" s="2" t="str">
        <f>D!B41</f>
        <v>Mikhail Sergachev</v>
      </c>
      <c r="E39" s="28">
        <f>D!U41</f>
        <v>12.82043100179996</v>
      </c>
      <c r="F39" s="2" t="str">
        <f>'C'!B41</f>
        <v>Mika Zibanejad</v>
      </c>
      <c r="G39" s="28">
        <f>'C'!U41</f>
        <v>11.679284585828778</v>
      </c>
      <c r="H39" s="2" t="str">
        <f>'R'!B41</f>
        <v>Charlie Coyle</v>
      </c>
      <c r="I39" s="28">
        <f>'R'!U41</f>
        <v>10.881352422478752</v>
      </c>
      <c r="J39" s="2" t="str">
        <f>L!B41</f>
        <v>Nino Niederreiter</v>
      </c>
      <c r="K39" s="31">
        <f>L!U41</f>
        <v>10.953633850108456</v>
      </c>
    </row>
    <row r="40" spans="1:11" ht="15.75" thickBot="1" x14ac:dyDescent="0.3">
      <c r="A40" s="24">
        <v>40</v>
      </c>
      <c r="B40" s="41" t="str">
        <f>G!B42</f>
        <v>Alex Stalock</v>
      </c>
      <c r="C40" s="54">
        <f>G!M42</f>
        <v>1169</v>
      </c>
      <c r="D40" s="2" t="str">
        <f>D!B42</f>
        <v>Oliver Ekman-Larsson</v>
      </c>
      <c r="E40" s="28">
        <f>D!U42</f>
        <v>12.715980901372522</v>
      </c>
      <c r="F40" s="2" t="str">
        <f>'C'!B42</f>
        <v>Mikko Koivu</v>
      </c>
      <c r="G40" s="28">
        <f>'C'!U42</f>
        <v>11.558744633527981</v>
      </c>
      <c r="H40" s="2" t="str">
        <f>'R'!B42</f>
        <v>Elias Lindholm</v>
      </c>
      <c r="I40" s="28">
        <f>'R'!U42</f>
        <v>10.802294115399109</v>
      </c>
      <c r="J40" s="2" t="str">
        <f>L!B42</f>
        <v>Zach Hyman</v>
      </c>
      <c r="K40" s="31">
        <f>L!U42</f>
        <v>10.945384768843784</v>
      </c>
    </row>
    <row r="41" spans="1:11" x14ac:dyDescent="0.25">
      <c r="A41" s="22">
        <v>41</v>
      </c>
      <c r="B41" s="39" t="str">
        <f>G!B43</f>
        <v>Anton Forsberg</v>
      </c>
      <c r="C41" s="42">
        <f>G!M43</f>
        <v>1140</v>
      </c>
      <c r="D41" s="25" t="str">
        <f>D!B43</f>
        <v>Mike Green</v>
      </c>
      <c r="E41" s="27">
        <f>D!U43</f>
        <v>12.695110594655297</v>
      </c>
      <c r="F41" s="25" t="str">
        <f>'C'!B43</f>
        <v>Bryan Little</v>
      </c>
      <c r="G41" s="27">
        <f>'C'!U43</f>
        <v>11.471684564274884</v>
      </c>
      <c r="H41" s="25" t="str">
        <f>'R'!B43</f>
        <v>Nick Foligno</v>
      </c>
      <c r="I41" s="27">
        <f>'R'!U43</f>
        <v>10.542532728658575</v>
      </c>
      <c r="J41" s="25" t="str">
        <f>L!B43</f>
        <v>Alex Galchenyuk</v>
      </c>
      <c r="K41" s="30">
        <f>L!U43</f>
        <v>10.875814533473001</v>
      </c>
    </row>
    <row r="42" spans="1:11" x14ac:dyDescent="0.25">
      <c r="A42" s="23">
        <v>42</v>
      </c>
      <c r="B42" s="40" t="str">
        <f>G!B44</f>
        <v>Scott Wedgewood</v>
      </c>
      <c r="C42" s="42">
        <f>G!M44</f>
        <v>1096</v>
      </c>
      <c r="D42" s="2" t="str">
        <f>D!B44</f>
        <v>Hampus Lindholm</v>
      </c>
      <c r="E42" s="28">
        <f>D!U44</f>
        <v>12.660618730501778</v>
      </c>
      <c r="F42" s="2" t="str">
        <f>'C'!B44</f>
        <v>Kyle Turris</v>
      </c>
      <c r="G42" s="28">
        <f>'C'!U44</f>
        <v>11.261827535921206</v>
      </c>
      <c r="H42" s="2" t="str">
        <f>'R'!B44</f>
        <v>Tyler Toffoli</v>
      </c>
      <c r="I42" s="28">
        <f>'R'!U44</f>
        <v>10.505345060253077</v>
      </c>
      <c r="J42" s="2" t="str">
        <f>L!B44</f>
        <v>Sven Baertschi</v>
      </c>
      <c r="K42" s="31">
        <f>L!U44</f>
        <v>10.867860762084899</v>
      </c>
    </row>
    <row r="43" spans="1:11" x14ac:dyDescent="0.25">
      <c r="A43" s="23">
        <v>43</v>
      </c>
      <c r="B43" s="40" t="str">
        <f>G!B45</f>
        <v>Chad Johnson</v>
      </c>
      <c r="C43" s="42">
        <f>G!M45</f>
        <v>1086</v>
      </c>
      <c r="D43" s="2" t="str">
        <f>D!B45</f>
        <v>Jacob Trouba</v>
      </c>
      <c r="E43" s="28">
        <f>D!U45</f>
        <v>12.559501834633181</v>
      </c>
      <c r="F43" s="2" t="str">
        <f>'C'!B45</f>
        <v>Jonathan Drouin</v>
      </c>
      <c r="G43" s="28">
        <f>'C'!U45</f>
        <v>10.986833531457822</v>
      </c>
      <c r="H43" s="2" t="str">
        <f>'R'!B45</f>
        <v>Bobby Ryan</v>
      </c>
      <c r="I43" s="28">
        <f>'R'!U45</f>
        <v>10.342408480408736</v>
      </c>
      <c r="J43" s="2" t="str">
        <f>L!B45</f>
        <v>Kevin Labanc</v>
      </c>
      <c r="K43" s="31">
        <f>L!U45</f>
        <v>10.820754141672918</v>
      </c>
    </row>
    <row r="44" spans="1:11" x14ac:dyDescent="0.25">
      <c r="A44" s="23">
        <v>44</v>
      </c>
      <c r="B44" s="40" t="str">
        <f>G!B46</f>
        <v>Anders Nilsson</v>
      </c>
      <c r="C44" s="42">
        <f>G!M46</f>
        <v>1069</v>
      </c>
      <c r="D44" s="2" t="str">
        <f>D!B46</f>
        <v>Ryan Ellis</v>
      </c>
      <c r="E44" s="28">
        <f>D!U46</f>
        <v>12.535287136935789</v>
      </c>
      <c r="F44" s="2" t="str">
        <f>'C'!B46</f>
        <v>Kevin Hayes</v>
      </c>
      <c r="G44" s="28">
        <f>'C'!U46</f>
        <v>10.821644970158969</v>
      </c>
      <c r="H44" s="2" t="str">
        <f>'R'!B46</f>
        <v>Ryan Hartman</v>
      </c>
      <c r="I44" s="28">
        <f>'R'!U46</f>
        <v>10.331162128443065</v>
      </c>
      <c r="J44" s="2" t="str">
        <f>L!B46</f>
        <v>Jake DeBrusk</v>
      </c>
      <c r="K44" s="31">
        <f>L!U46</f>
        <v>10.799111940291489</v>
      </c>
    </row>
    <row r="45" spans="1:11" ht="15.75" thickBot="1" x14ac:dyDescent="0.3">
      <c r="A45" s="24">
        <v>45</v>
      </c>
      <c r="B45" s="41" t="str">
        <f>G!B47</f>
        <v>Mike Condon</v>
      </c>
      <c r="C45" s="54">
        <f>G!M47</f>
        <v>1058</v>
      </c>
      <c r="D45" s="2" t="str">
        <f>D!B47</f>
        <v>Duncan Keith</v>
      </c>
      <c r="E45" s="28">
        <f>D!U47</f>
        <v>12.456356391055632</v>
      </c>
      <c r="F45" s="2" t="str">
        <f>'C'!B47</f>
        <v>Alexander Wennberg</v>
      </c>
      <c r="G45" s="28">
        <f>'C'!U47</f>
        <v>10.574643180301399</v>
      </c>
      <c r="H45" s="2" t="str">
        <f>'R'!B47</f>
        <v>Jakob Silfverberg</v>
      </c>
      <c r="I45" s="28">
        <f>'R'!U47</f>
        <v>10.243376256610377</v>
      </c>
      <c r="J45" s="2" t="str">
        <f>L!B47</f>
        <v>Patrick Marleau</v>
      </c>
      <c r="K45" s="31">
        <f>L!U47</f>
        <v>10.472731055627207</v>
      </c>
    </row>
    <row r="46" spans="1:11" x14ac:dyDescent="0.25">
      <c r="A46" s="22">
        <v>46</v>
      </c>
      <c r="B46" s="39" t="str">
        <f>G!B48</f>
        <v>Kari Lehtonen</v>
      </c>
      <c r="C46" s="42">
        <f>G!M48</f>
        <v>1032</v>
      </c>
      <c r="D46" s="25" t="str">
        <f>D!B48</f>
        <v>Sami Vatanen</v>
      </c>
      <c r="E46" s="27">
        <f>D!U48</f>
        <v>12.297590947144444</v>
      </c>
      <c r="F46" s="25" t="str">
        <f>'C'!B48</f>
        <v>Adrian Kempe</v>
      </c>
      <c r="G46" s="27">
        <f>'C'!U48</f>
        <v>10.425586640168465</v>
      </c>
      <c r="H46" s="25" t="str">
        <f>'R'!B48</f>
        <v>Oliver Bjorkstrand</v>
      </c>
      <c r="I46" s="27">
        <f>'R'!U48</f>
        <v>10.237335751404153</v>
      </c>
      <c r="J46" s="25" t="str">
        <f>L!B48</f>
        <v>Rick Nash</v>
      </c>
      <c r="K46" s="30">
        <f>L!U48</f>
        <v>10.387061104155526</v>
      </c>
    </row>
    <row r="47" spans="1:11" x14ac:dyDescent="0.25">
      <c r="A47" s="23">
        <v>47</v>
      </c>
      <c r="B47" s="40" t="str">
        <f>G!B49</f>
        <v>Philipp Grubauer</v>
      </c>
      <c r="C47" s="42">
        <f>G!M49</f>
        <v>1017</v>
      </c>
      <c r="D47" s="2" t="str">
        <f>D!B49</f>
        <v>Mike Matheson</v>
      </c>
      <c r="E47" s="28">
        <f>D!U49</f>
        <v>12.293661658541865</v>
      </c>
      <c r="F47" s="2" t="str">
        <f>'C'!B49</f>
        <v>Christian Dvorak</v>
      </c>
      <c r="G47" s="28">
        <f>'C'!U49</f>
        <v>10.369811008761173</v>
      </c>
      <c r="H47" s="2" t="str">
        <f>'R'!B49</f>
        <v>Andreas Athanasiou</v>
      </c>
      <c r="I47" s="28">
        <f>'R'!U49</f>
        <v>10.16284651392191</v>
      </c>
      <c r="J47" s="2" t="str">
        <f>L!B49</f>
        <v>Tyler Bertuzzi</v>
      </c>
      <c r="K47" s="31">
        <f>L!U49</f>
        <v>10.378588985500059</v>
      </c>
    </row>
    <row r="48" spans="1:11" x14ac:dyDescent="0.25">
      <c r="A48" s="23">
        <v>48</v>
      </c>
      <c r="B48" s="40" t="str">
        <f>G!B50</f>
        <v>Michal Neuvirth</v>
      </c>
      <c r="C48" s="42">
        <f>G!M50</f>
        <v>1011</v>
      </c>
      <c r="D48" s="2" t="str">
        <f>D!B50</f>
        <v>TJ Brodie</v>
      </c>
      <c r="E48" s="28">
        <f>D!U50</f>
        <v>12.242224528445703</v>
      </c>
      <c r="F48" s="2" t="str">
        <f>'C'!B50</f>
        <v>Pierre-Luc Dubois</v>
      </c>
      <c r="G48" s="28">
        <f>'C'!U50</f>
        <v>10.363801265412272</v>
      </c>
      <c r="H48" s="2" t="str">
        <f>'R'!B50</f>
        <v>Cam Atkinson</v>
      </c>
      <c r="I48" s="28">
        <f>'R'!U50</f>
        <v>10.047985812360281</v>
      </c>
      <c r="J48" s="2" t="str">
        <f>L!B50</f>
        <v>Tanner Pearson</v>
      </c>
      <c r="K48" s="31">
        <f>L!U50</f>
        <v>10.372558359547153</v>
      </c>
    </row>
    <row r="49" spans="1:11" x14ac:dyDescent="0.25">
      <c r="A49" s="23">
        <v>49</v>
      </c>
      <c r="B49" s="40" t="str">
        <f>G!B51</f>
        <v>Darcy Kuemper</v>
      </c>
      <c r="C49" s="42">
        <f>G!M51</f>
        <v>939</v>
      </c>
      <c r="D49" s="2" t="str">
        <f>D!B51</f>
        <v>Matt Niskanen</v>
      </c>
      <c r="E49" s="28">
        <f>D!U51</f>
        <v>12.066507970625914</v>
      </c>
      <c r="F49" s="2" t="str">
        <f>'C'!B51</f>
        <v>J.T. Compher</v>
      </c>
      <c r="G49" s="28">
        <f>'C'!U51</f>
        <v>10.175478597253235</v>
      </c>
      <c r="H49" s="2" t="str">
        <f>'R'!B51</f>
        <v>Joshua Ho-Sang</v>
      </c>
      <c r="I49" s="28">
        <f>'R'!U51</f>
        <v>10.015063169266744</v>
      </c>
      <c r="J49" s="2" t="str">
        <f>L!B51</f>
        <v>Mattias Janmark</v>
      </c>
      <c r="K49" s="31">
        <f>L!U51</f>
        <v>10.311498746067201</v>
      </c>
    </row>
    <row r="50" spans="1:11" ht="15.75" thickBot="1" x14ac:dyDescent="0.3">
      <c r="A50" s="24">
        <v>50</v>
      </c>
      <c r="B50" s="41" t="str">
        <f>G!B52</f>
        <v>Malcolm Subban</v>
      </c>
      <c r="C50" s="54">
        <f>G!M52</f>
        <v>926</v>
      </c>
      <c r="D50" s="2" t="str">
        <f>D!B52</f>
        <v>Zdeno Chara</v>
      </c>
      <c r="E50" s="28">
        <f>D!U52</f>
        <v>12.027024147455201</v>
      </c>
      <c r="F50" s="2" t="str">
        <f>'C'!B52</f>
        <v>Ryan Kesler</v>
      </c>
      <c r="G50" s="28">
        <f>'C'!U52</f>
        <v>10.144735186801427</v>
      </c>
      <c r="H50" s="2" t="str">
        <f>'R'!B52</f>
        <v>Alex Tuch</v>
      </c>
      <c r="I50" s="28">
        <f>'R'!U52</f>
        <v>9.9461599952439954</v>
      </c>
      <c r="J50" s="2" t="str">
        <f>L!B52</f>
        <v>Marcus Johansson</v>
      </c>
      <c r="K50" s="31">
        <f>L!U52</f>
        <v>10.027539599927232</v>
      </c>
    </row>
    <row r="51" spans="1:11" x14ac:dyDescent="0.25">
      <c r="A51" s="22">
        <v>51</v>
      </c>
      <c r="B51" s="39" t="str">
        <f>G!B53</f>
        <v>Roberto Luongo</v>
      </c>
      <c r="C51" s="42">
        <f>G!M53</f>
        <v>909</v>
      </c>
      <c r="D51" s="25" t="str">
        <f>D!B53</f>
        <v>Zach Werenski</v>
      </c>
      <c r="E51" s="27">
        <f>D!U53</f>
        <v>11.962276333802521</v>
      </c>
      <c r="F51" s="25" t="str">
        <f>'C'!B53</f>
        <v>Victor Rask</v>
      </c>
      <c r="G51" s="27">
        <f>'C'!U53</f>
        <v>9.2998200870658145</v>
      </c>
      <c r="H51" s="25" t="str">
        <f>'R'!B53</f>
        <v>Gustav Nyquist</v>
      </c>
      <c r="I51" s="27">
        <f>'R'!U53</f>
        <v>9.9227024348165038</v>
      </c>
      <c r="J51" s="25" t="str">
        <f>L!B53</f>
        <v>Brandon Saad</v>
      </c>
      <c r="K51" s="30">
        <f>L!U53</f>
        <v>9.9209960418393521</v>
      </c>
    </row>
    <row r="52" spans="1:11" x14ac:dyDescent="0.25">
      <c r="A52" s="23">
        <v>52</v>
      </c>
      <c r="B52" s="40" t="str">
        <f>G!B54</f>
        <v>Ondrej Pavelec</v>
      </c>
      <c r="C52" s="42">
        <f>G!M54</f>
        <v>737</v>
      </c>
      <c r="D52" s="2" t="str">
        <f>D!B54</f>
        <v>Will Butcher</v>
      </c>
      <c r="E52" s="28">
        <f>D!U54</f>
        <v>11.857152452187307</v>
      </c>
      <c r="F52" s="2" t="str">
        <f>'C'!B54</f>
        <v>Jason Spezza</v>
      </c>
      <c r="G52" s="28">
        <f>'C'!U54</f>
        <v>8.9961585246108111</v>
      </c>
      <c r="H52" s="2" t="str">
        <f>'R'!B54</f>
        <v>Sam Reinhart</v>
      </c>
      <c r="I52" s="28">
        <f>'R'!U54</f>
        <v>9.8881024591826723</v>
      </c>
      <c r="J52" s="2" t="str">
        <f>L!B54</f>
        <v>Max Domi</v>
      </c>
      <c r="K52" s="31">
        <f>L!U54</f>
        <v>9.8507664351102697</v>
      </c>
    </row>
    <row r="53" spans="1:11" x14ac:dyDescent="0.25">
      <c r="A53" s="23">
        <v>53</v>
      </c>
      <c r="B53" s="40" t="str">
        <f>G!B55</f>
        <v>Laurent Brossoit</v>
      </c>
      <c r="C53" s="42">
        <f>G!M55</f>
        <v>707</v>
      </c>
      <c r="D53" s="2" t="str">
        <f>D!B55</f>
        <v>Justin Faulk</v>
      </c>
      <c r="E53" s="28">
        <f>D!U55</f>
        <v>11.790256846607738</v>
      </c>
      <c r="F53" s="2" t="str">
        <f>'C'!B55</f>
        <v>Jared McCann</v>
      </c>
      <c r="G53" s="28">
        <f>'C'!U55</f>
        <v>8.9848444733281561</v>
      </c>
      <c r="H53" s="2" t="str">
        <f>'R'!B55</f>
        <v>Christian Fischer</v>
      </c>
      <c r="I53" s="28">
        <f>'R'!U55</f>
        <v>9.8197350006277215</v>
      </c>
      <c r="J53" s="2" t="str">
        <f>L!B55</f>
        <v>Joonas Donskoi</v>
      </c>
      <c r="K53" s="31">
        <f>L!U55</f>
        <v>9.8485510975286665</v>
      </c>
    </row>
    <row r="54" spans="1:11" x14ac:dyDescent="0.25">
      <c r="A54" s="23">
        <v>54</v>
      </c>
      <c r="B54" s="40" t="str">
        <f>G!B56</f>
        <v>Joonas Korpisalo</v>
      </c>
      <c r="C54" s="42">
        <f>G!M56</f>
        <v>686</v>
      </c>
      <c r="D54" s="2" t="str">
        <f>D!B56</f>
        <v>Darnell Nurse</v>
      </c>
      <c r="E54" s="28">
        <f>D!U56</f>
        <v>11.76411995708842</v>
      </c>
      <c r="F54" s="2" t="str">
        <f>'C'!B56</f>
        <v>Drake Caggiula</v>
      </c>
      <c r="G54" s="28">
        <f>'C'!U56</f>
        <v>8.4451527676099296</v>
      </c>
      <c r="H54" s="2" t="str">
        <f>'R'!B56</f>
        <v>Andre Burakovsky</v>
      </c>
      <c r="I54" s="28">
        <f>'R'!U56</f>
        <v>9.6335979920564867</v>
      </c>
      <c r="J54" s="2" t="str">
        <f>L!B56</f>
        <v>Timo Meier</v>
      </c>
      <c r="K54" s="31">
        <f>L!U56</f>
        <v>9.8110875488135818</v>
      </c>
    </row>
    <row r="55" spans="1:11" ht="15.75" thickBot="1" x14ac:dyDescent="0.3">
      <c r="A55" s="24">
        <v>55</v>
      </c>
      <c r="B55" s="41" t="str">
        <f>G!B57</f>
        <v>Louis Domingue</v>
      </c>
      <c r="C55" s="54">
        <f>G!M57</f>
        <v>646</v>
      </c>
      <c r="D55" s="2" t="str">
        <f>D!B57</f>
        <v>Josh Morrissey</v>
      </c>
      <c r="E55" s="28">
        <f>D!U57</f>
        <v>11.724476742947285</v>
      </c>
      <c r="F55" s="2" t="str">
        <f>'C'!B57</f>
        <v>Jack Roslovic</v>
      </c>
      <c r="G55" s="28">
        <f>'C'!U57</f>
        <v>8.4215823129132517</v>
      </c>
      <c r="H55" s="2" t="str">
        <f>'R'!B57</f>
        <v>Anthony Duclair</v>
      </c>
      <c r="I55" s="28">
        <f>'R'!U57</f>
        <v>9.2077663317932004</v>
      </c>
      <c r="J55" s="2" t="str">
        <f>L!B57</f>
        <v>Nick Ritchie</v>
      </c>
      <c r="K55" s="31">
        <f>L!U57</f>
        <v>9.8066965672786033</v>
      </c>
    </row>
    <row r="56" spans="1:11" x14ac:dyDescent="0.25">
      <c r="A56" s="22">
        <v>56</v>
      </c>
      <c r="B56" s="39" t="str">
        <f>G!B58</f>
        <v>Steve Mason</v>
      </c>
      <c r="C56" s="42">
        <f>G!M58</f>
        <v>562</v>
      </c>
      <c r="D56" s="25" t="str">
        <f>D!B58</f>
        <v>Calvin de Haan</v>
      </c>
      <c r="E56" s="27">
        <f>D!U58</f>
        <v>11.680245320870311</v>
      </c>
      <c r="F56" s="25" t="str">
        <f>'C'!B58</f>
        <v>Nolan Patrick</v>
      </c>
      <c r="G56" s="27">
        <f>'C'!U58</f>
        <v>8.2635489741261736</v>
      </c>
      <c r="H56" s="25" t="str">
        <f>'R'!B58</f>
        <v>Ryan Strome</v>
      </c>
      <c r="I56" s="27">
        <f>'R'!U58</f>
        <v>8.9747175590053736</v>
      </c>
      <c r="J56" s="25" t="str">
        <f>L!B58</f>
        <v>Sven Andrighetto</v>
      </c>
      <c r="K56" s="30">
        <f>L!U58</f>
        <v>9.7871531614400027</v>
      </c>
    </row>
    <row r="57" spans="1:11" x14ac:dyDescent="0.25">
      <c r="A57" s="23">
        <v>57</v>
      </c>
      <c r="B57" s="40" t="str">
        <f>G!B59</f>
        <v>Antti Niemi</v>
      </c>
      <c r="C57" s="42">
        <f>G!M59</f>
        <v>546</v>
      </c>
      <c r="D57" s="2" t="str">
        <f>D!B59</f>
        <v>Esa Lindell</v>
      </c>
      <c r="E57" s="28">
        <f>D!U59</f>
        <v>11.665295743903485</v>
      </c>
      <c r="F57" s="2" t="str">
        <f>'C'!B59</f>
        <v>Nick Cousins</v>
      </c>
      <c r="G57" s="28">
        <f>'C'!U59</f>
        <v>8.2432547418797579</v>
      </c>
      <c r="H57" s="2" t="str">
        <f>'R'!B59</f>
        <v>Anders Bjork</v>
      </c>
      <c r="I57" s="28">
        <f>'R'!U59</f>
        <v>8.8942025420251145</v>
      </c>
      <c r="J57" s="2" t="str">
        <f>L!B59</f>
        <v>Tomas Tatar</v>
      </c>
      <c r="K57" s="31">
        <f>L!U59</f>
        <v>9.6751799071544049</v>
      </c>
    </row>
    <row r="58" spans="1:11" x14ac:dyDescent="0.25">
      <c r="A58" s="23">
        <v>58</v>
      </c>
      <c r="B58" s="40" t="str">
        <f>G!B60</f>
        <v>Charlie Lindgren</v>
      </c>
      <c r="C58" s="42">
        <f>G!M60</f>
        <v>469</v>
      </c>
      <c r="D58" s="2" t="str">
        <f>D!B60</f>
        <v>Dion Phaneuf</v>
      </c>
      <c r="E58" s="28">
        <f>D!U60</f>
        <v>11.637202140830528</v>
      </c>
      <c r="F58" s="2" t="str">
        <f>'C'!B60</f>
        <v>Tage Thompson</v>
      </c>
      <c r="G58" s="28">
        <f>'C'!U60</f>
        <v>7.6974225879469493</v>
      </c>
      <c r="H58" s="2" t="str">
        <f>'R'!B60</f>
        <v>Jesse Puljujarvi</v>
      </c>
      <c r="I58" s="28">
        <f>'R'!U60</f>
        <v>8.5981932674318902</v>
      </c>
      <c r="J58" s="2" t="str">
        <f>L!B60</f>
        <v>Andrew Ladd</v>
      </c>
      <c r="K58" s="31">
        <f>L!U60</f>
        <v>9.5782283739334346</v>
      </c>
    </row>
    <row r="59" spans="1:11" x14ac:dyDescent="0.25">
      <c r="A59" s="23">
        <v>59</v>
      </c>
      <c r="B59" s="40" t="str">
        <f>G!B61</f>
        <v>Eddie Lack</v>
      </c>
      <c r="C59" s="42">
        <f>G!M61</f>
        <v>284</v>
      </c>
      <c r="D59" s="2" t="str">
        <f>D!B61</f>
        <v>Noah Hanifin</v>
      </c>
      <c r="E59" s="28">
        <f>D!U61</f>
        <v>11.614562219180419</v>
      </c>
      <c r="F59" s="2" t="str">
        <f>'C'!B61</f>
        <v>Colin White</v>
      </c>
      <c r="G59" s="28">
        <f>'C'!U61</f>
        <v>7.2602293637651929</v>
      </c>
      <c r="H59" s="2" t="str">
        <f>'R'!B61</f>
        <v>Tobias Rieder</v>
      </c>
      <c r="I59" s="28">
        <f>'R'!U61</f>
        <v>8.4626343423609161</v>
      </c>
      <c r="J59" s="2" t="str">
        <f>L!B61</f>
        <v>Sam Bennett</v>
      </c>
      <c r="K59" s="31">
        <f>L!U61</f>
        <v>9.4307258661697375</v>
      </c>
    </row>
    <row r="60" spans="1:11" ht="15.75" thickBot="1" x14ac:dyDescent="0.3">
      <c r="A60" s="24">
        <v>60</v>
      </c>
      <c r="B60" s="41" t="str">
        <f>G!B62</f>
        <v>Oscar Dansk</v>
      </c>
      <c r="C60" s="54">
        <f>G!M62</f>
        <v>169</v>
      </c>
      <c r="D60" s="2" t="str">
        <f>D!B62</f>
        <v>Nikita Zadorov</v>
      </c>
      <c r="E60" s="28">
        <f>D!U62</f>
        <v>11.590612267497718</v>
      </c>
      <c r="F60" s="2" t="str">
        <f>'C'!B62</f>
        <v>Joel Eriksson Ek</v>
      </c>
      <c r="G60" s="28">
        <f>'C'!U62</f>
        <v>7.2124387475499994</v>
      </c>
      <c r="H60" s="2" t="str">
        <f>'R'!B62</f>
        <v>Jake Virtanen</v>
      </c>
      <c r="I60" s="28">
        <f>'R'!U62</f>
        <v>8.363499980514618</v>
      </c>
      <c r="J60" s="2" t="str">
        <f>L!B62</f>
        <v>Brock Nelson</v>
      </c>
      <c r="K60" s="31">
        <f>L!U62</f>
        <v>9.4037804584567155</v>
      </c>
    </row>
    <row r="61" spans="1:11" x14ac:dyDescent="0.25">
      <c r="A61" s="22">
        <v>61</v>
      </c>
      <c r="B61" s="39" t="str">
        <f>G!B63</f>
        <v>Alex Lyon</v>
      </c>
      <c r="C61" s="42">
        <f>G!M63</f>
        <v>147</v>
      </c>
      <c r="D61" s="25" t="str">
        <f>D!B63</f>
        <v>Brandon Montour</v>
      </c>
      <c r="E61" s="27">
        <f>D!U63</f>
        <v>11.501127621044567</v>
      </c>
      <c r="F61" s="25" t="str">
        <f>'C'!B63</f>
        <v>Daniel O'Regan</v>
      </c>
      <c r="G61" s="27">
        <f>'C'!U63</f>
        <v>7.0503320112114203</v>
      </c>
      <c r="H61" s="25" t="str">
        <f>'R'!B63</f>
        <v>Luke Kunin</v>
      </c>
      <c r="I61" s="27">
        <f>'R'!U63</f>
        <v>7.9160475444646865</v>
      </c>
      <c r="J61" s="25" t="str">
        <f>L!B63</f>
        <v>Anthony Beauvillier</v>
      </c>
      <c r="K61" s="30">
        <f>L!U63</f>
        <v>9.3838044566639027</v>
      </c>
    </row>
    <row r="62" spans="1:11" x14ac:dyDescent="0.25">
      <c r="A62" s="23">
        <v>62</v>
      </c>
      <c r="B62" s="40" t="str">
        <f>G!B64</f>
        <v>Jon Gillies</v>
      </c>
      <c r="C62" s="42">
        <f>G!M64</f>
        <v>69</v>
      </c>
      <c r="D62" s="2" t="str">
        <f>D!B64</f>
        <v>Steven Santini</v>
      </c>
      <c r="E62" s="28">
        <f>D!U64</f>
        <v>11.484790326977686</v>
      </c>
      <c r="F62" s="2" t="str">
        <f>'C'!B64</f>
        <v>Curtis Lazar</v>
      </c>
      <c r="G62" s="28">
        <f>'C'!U64</f>
        <v>6.7711891294103808</v>
      </c>
      <c r="H62" s="2" t="str">
        <f>'R'!B64</f>
        <v>Kasperi Kapanen</v>
      </c>
      <c r="I62" s="28">
        <f>'R'!U64</f>
        <v>7.7835890086358033</v>
      </c>
      <c r="J62" s="2" t="str">
        <f>L!B64</f>
        <v>Brendan Perlini</v>
      </c>
      <c r="K62" s="31">
        <f>L!U64</f>
        <v>9.365565463927414</v>
      </c>
    </row>
    <row r="63" spans="1:11" x14ac:dyDescent="0.25">
      <c r="A63" s="23">
        <v>63</v>
      </c>
      <c r="B63" s="40" t="str">
        <f>G!B65</f>
        <v>Calvin Pickard</v>
      </c>
      <c r="C63" s="42">
        <f>G!M65</f>
        <v>63</v>
      </c>
      <c r="D63" s="2" t="str">
        <f>D!B65</f>
        <v>Shea Theodore</v>
      </c>
      <c r="E63" s="28">
        <f>D!U65</f>
        <v>11.481664505123565</v>
      </c>
      <c r="F63" s="2" t="str">
        <f>'C'!B65</f>
        <v>Oskar Sundqvist</v>
      </c>
      <c r="G63" s="28">
        <f>'C'!U65</f>
        <v>6.4943021127079623</v>
      </c>
      <c r="H63" s="2" t="str">
        <f>'R'!B65</f>
        <v>Patrick Sharp</v>
      </c>
      <c r="I63" s="28">
        <f>'R'!U65</f>
        <v>7.6947327575419138</v>
      </c>
      <c r="J63" s="2" t="str">
        <f>L!B65</f>
        <v>Boone Jenner</v>
      </c>
      <c r="K63" s="31">
        <f>L!U65</f>
        <v>9.2784490643048372</v>
      </c>
    </row>
    <row r="64" spans="1:11" x14ac:dyDescent="0.25">
      <c r="A64" s="23">
        <v>64</v>
      </c>
      <c r="B64" s="40" t="str">
        <f>G!B66</f>
        <v>Linus Ullmark</v>
      </c>
      <c r="C64" s="42">
        <f>G!M66</f>
        <v>60</v>
      </c>
      <c r="D64" s="2" t="str">
        <f>D!B66</f>
        <v>Brent Seabrook</v>
      </c>
      <c r="E64" s="28">
        <f>D!U66</f>
        <v>11.359193006182842</v>
      </c>
      <c r="F64" s="2" t="str">
        <f>'C'!B66</f>
        <v>Jori Lehtera</v>
      </c>
      <c r="G64" s="28">
        <f>'C'!U66</f>
        <v>6.0547683844438014</v>
      </c>
      <c r="H64" s="2" t="str">
        <f>'R'!B66</f>
        <v>Chris Stewart</v>
      </c>
      <c r="I64" s="28">
        <f>'R'!U66</f>
        <v>7.6573916588952837</v>
      </c>
      <c r="J64" s="2" t="str">
        <f>L!B66</f>
        <v>Pavel Zacha</v>
      </c>
      <c r="K64" s="31">
        <f>L!U66</f>
        <v>9.1120117192573815</v>
      </c>
    </row>
    <row r="65" spans="1:11" ht="15.75" thickBot="1" x14ac:dyDescent="0.3">
      <c r="A65" s="24">
        <v>65</v>
      </c>
      <c r="B65" s="41" t="str">
        <f>G!B67</f>
        <v>Michael Hutchinson</v>
      </c>
      <c r="C65" s="54">
        <f>G!M67</f>
        <v>60</v>
      </c>
      <c r="D65" s="2" t="str">
        <f>D!B67</f>
        <v>Jaccob Slavin</v>
      </c>
      <c r="E65" s="28">
        <f>D!U67</f>
        <v>11.271357669494837</v>
      </c>
      <c r="F65" s="2">
        <f>'C'!B67</f>
        <v>0</v>
      </c>
      <c r="G65" s="28">
        <f>'C'!U67</f>
        <v>0</v>
      </c>
      <c r="H65" s="2" t="str">
        <f>'R'!B67</f>
        <v>Brett Ritchie</v>
      </c>
      <c r="I65" s="28">
        <f>'R'!U67</f>
        <v>7.2387846354810232</v>
      </c>
      <c r="J65" s="2" t="str">
        <f>L!B67</f>
        <v>Zach Parise</v>
      </c>
      <c r="K65" s="31">
        <f>L!U67</f>
        <v>8.7244169443525479</v>
      </c>
    </row>
    <row r="66" spans="1:11" x14ac:dyDescent="0.25">
      <c r="A66" s="22">
        <v>66</v>
      </c>
      <c r="B66" s="39" t="str">
        <f>G!B68</f>
        <v>J.F. Berube</v>
      </c>
      <c r="C66" s="42">
        <f>G!M68</f>
        <v>44</v>
      </c>
      <c r="D66" s="25" t="str">
        <f>D!B68</f>
        <v>Ryan Pulock</v>
      </c>
      <c r="E66" s="27">
        <f>D!U68</f>
        <v>11.219219849252353</v>
      </c>
      <c r="F66" s="25">
        <f>'C'!B68</f>
        <v>0</v>
      </c>
      <c r="G66" s="27">
        <f>'C'!U68</f>
        <v>0</v>
      </c>
      <c r="H66" s="25" t="str">
        <f>'R'!B68</f>
        <v>Nikolay Goldobin</v>
      </c>
      <c r="I66" s="27">
        <f>'R'!U68</f>
        <v>7.0181982810180887</v>
      </c>
      <c r="J66" s="25" t="str">
        <f>L!B68</f>
        <v>Conor Sheary</v>
      </c>
      <c r="K66" s="30">
        <f>L!U68</f>
        <v>8.5900318325853391</v>
      </c>
    </row>
    <row r="67" spans="1:11" x14ac:dyDescent="0.25">
      <c r="A67" s="23">
        <v>67</v>
      </c>
      <c r="B67" s="40">
        <f>G!B69</f>
        <v>0</v>
      </c>
      <c r="C67" s="42">
        <f>G!M69</f>
        <v>0</v>
      </c>
      <c r="D67" s="2" t="str">
        <f>D!B69</f>
        <v>Justin Schultz</v>
      </c>
      <c r="E67" s="28">
        <f>D!U69</f>
        <v>11.21665972472508</v>
      </c>
      <c r="F67" s="2">
        <f>'C'!B69</f>
        <v>0</v>
      </c>
      <c r="G67" s="28">
        <f>'C'!U69</f>
        <v>0</v>
      </c>
      <c r="H67" s="2" t="str">
        <f>'R'!B69</f>
        <v>Anton Slepyshev</v>
      </c>
      <c r="I67" s="28">
        <f>'R'!U69</f>
        <v>6.9788310890989598</v>
      </c>
      <c r="J67" s="2" t="str">
        <f>L!B69</f>
        <v>Sonny Milano</v>
      </c>
      <c r="K67" s="31">
        <f>L!U69</f>
        <v>8.3946987150415708</v>
      </c>
    </row>
    <row r="68" spans="1:11" x14ac:dyDescent="0.25">
      <c r="A68" s="23">
        <v>68</v>
      </c>
      <c r="B68" s="40">
        <f>G!B70</f>
        <v>0</v>
      </c>
      <c r="C68" s="42">
        <f>G!M70</f>
        <v>0</v>
      </c>
      <c r="D68" s="2" t="str">
        <f>D!B70</f>
        <v>Nikita Zaitsev</v>
      </c>
      <c r="E68" s="28">
        <f>D!U70</f>
        <v>11.158773582102906</v>
      </c>
      <c r="F68" s="2">
        <f>'C'!B70</f>
        <v>0</v>
      </c>
      <c r="G68" s="28">
        <f>'C'!U70</f>
        <v>0</v>
      </c>
      <c r="H68" s="2">
        <f>'R'!B70</f>
        <v>0</v>
      </c>
      <c r="I68" s="28">
        <f>'R'!U70</f>
        <v>0</v>
      </c>
      <c r="J68" s="2" t="str">
        <f>L!B70</f>
        <v>Tyson Jost</v>
      </c>
      <c r="K68" s="31">
        <f>L!U70</f>
        <v>8.3877809119883349</v>
      </c>
    </row>
    <row r="69" spans="1:11" x14ac:dyDescent="0.25">
      <c r="A69" s="23">
        <v>69</v>
      </c>
      <c r="B69" s="40">
        <f>G!B71</f>
        <v>0</v>
      </c>
      <c r="C69" s="42">
        <f>G!M71</f>
        <v>0</v>
      </c>
      <c r="D69" s="2" t="str">
        <f>D!B71</f>
        <v>Olli Maatta</v>
      </c>
      <c r="E69" s="28">
        <f>D!U71</f>
        <v>11.15724358113161</v>
      </c>
      <c r="F69" s="2">
        <f>'C'!B71</f>
        <v>0</v>
      </c>
      <c r="G69" s="28">
        <f>'C'!U71</f>
        <v>0</v>
      </c>
      <c r="H69" s="2">
        <f>'R'!B71</f>
        <v>0</v>
      </c>
      <c r="I69" s="28">
        <f>'R'!U71</f>
        <v>0</v>
      </c>
      <c r="J69" s="2" t="str">
        <f>L!B71</f>
        <v>Jimmy Vesey</v>
      </c>
      <c r="K69" s="31">
        <f>L!U71</f>
        <v>8.2877886916781911</v>
      </c>
    </row>
    <row r="70" spans="1:11" ht="15.75" thickBot="1" x14ac:dyDescent="0.3">
      <c r="A70" s="24">
        <v>70</v>
      </c>
      <c r="B70" s="41">
        <f>G!B72</f>
        <v>0</v>
      </c>
      <c r="C70" s="54">
        <f>G!M72</f>
        <v>0</v>
      </c>
      <c r="D70" s="2" t="str">
        <f>D!B72</f>
        <v>Brady Skjei</v>
      </c>
      <c r="E70" s="28">
        <f>D!U72</f>
        <v>11.041479634192244</v>
      </c>
      <c r="F70" s="2">
        <f>'C'!B72</f>
        <v>0</v>
      </c>
      <c r="G70" s="28">
        <f>'C'!U72</f>
        <v>0</v>
      </c>
      <c r="H70" s="2">
        <f>'R'!B72</f>
        <v>0</v>
      </c>
      <c r="I70" s="28">
        <f>'R'!U72</f>
        <v>0</v>
      </c>
      <c r="J70" s="2" t="str">
        <f>L!B72</f>
        <v>Jakub Vrana</v>
      </c>
      <c r="K70" s="31">
        <f>L!U72</f>
        <v>8.1687651991614256</v>
      </c>
    </row>
    <row r="71" spans="1:11" x14ac:dyDescent="0.25">
      <c r="A71" s="22">
        <v>71</v>
      </c>
      <c r="B71" s="39"/>
      <c r="C71" s="42">
        <f>G!M73</f>
        <v>0</v>
      </c>
      <c r="D71" s="25" t="str">
        <f>D!B73</f>
        <v>Oscar Klefbom</v>
      </c>
      <c r="E71" s="27">
        <f>D!U73</f>
        <v>10.905449163261844</v>
      </c>
      <c r="F71" s="25">
        <f>'C'!B73</f>
        <v>0</v>
      </c>
      <c r="G71" s="27">
        <f>'C'!U73</f>
        <v>0</v>
      </c>
      <c r="H71" s="25">
        <f>'R'!B73</f>
        <v>0</v>
      </c>
      <c r="I71" s="27">
        <f>'R'!U73</f>
        <v>0</v>
      </c>
      <c r="J71" s="25" t="str">
        <f>L!B73</f>
        <v>Ivan Barbashev</v>
      </c>
      <c r="K71" s="30">
        <f>L!U73</f>
        <v>7.0766201301960336</v>
      </c>
    </row>
    <row r="72" spans="1:11" x14ac:dyDescent="0.25">
      <c r="A72" s="23">
        <v>72</v>
      </c>
      <c r="B72" s="40"/>
      <c r="C72" s="42">
        <f>G!M74</f>
        <v>0</v>
      </c>
      <c r="D72" s="2" t="str">
        <f>D!B74</f>
        <v>Thomas Chabot</v>
      </c>
      <c r="E72" s="28">
        <f>D!U74</f>
        <v>10.882585191696073</v>
      </c>
      <c r="F72" s="2">
        <f>'C'!B74</f>
        <v>0</v>
      </c>
      <c r="G72" s="28">
        <f>'C'!U74</f>
        <v>0</v>
      </c>
      <c r="H72" s="2">
        <f>'R'!B74</f>
        <v>0</v>
      </c>
      <c r="I72" s="28">
        <f>'R'!U74</f>
        <v>0</v>
      </c>
      <c r="J72" s="2" t="str">
        <f>L!B74</f>
        <v>Tyler Motte</v>
      </c>
      <c r="K72" s="31">
        <f>L!U74</f>
        <v>6.4985200419254632</v>
      </c>
    </row>
    <row r="73" spans="1:11" x14ac:dyDescent="0.25">
      <c r="A73" s="23">
        <v>73</v>
      </c>
      <c r="B73" s="40"/>
      <c r="C73" s="42">
        <f>G!M75</f>
        <v>0</v>
      </c>
      <c r="D73" s="2" t="str">
        <f>D!B75</f>
        <v>Jakob Chychrun</v>
      </c>
      <c r="E73" s="28">
        <f>D!U75</f>
        <v>10.8726510438327</v>
      </c>
      <c r="F73" s="2">
        <f>'C'!B75</f>
        <v>0</v>
      </c>
      <c r="G73" s="28">
        <f>'C'!U75</f>
        <v>0</v>
      </c>
      <c r="H73" s="2">
        <f>'R'!B75</f>
        <v>0</v>
      </c>
      <c r="I73" s="28">
        <f>'R'!U75</f>
        <v>0</v>
      </c>
      <c r="J73" s="2" t="str">
        <f>L!B75</f>
        <v>Frank Vatrano</v>
      </c>
      <c r="K73" s="31">
        <f>L!U75</f>
        <v>6.2182611640211629</v>
      </c>
    </row>
    <row r="74" spans="1:11" x14ac:dyDescent="0.25">
      <c r="A74" s="23">
        <v>74</v>
      </c>
      <c r="B74" s="40"/>
      <c r="C74" s="42">
        <f>G!M76</f>
        <v>0</v>
      </c>
      <c r="D74" s="2" t="str">
        <f>D!B76</f>
        <v>Brendan Smith</v>
      </c>
      <c r="E74" s="28">
        <f>D!U76</f>
        <v>10.859287036233642</v>
      </c>
      <c r="F74" s="2">
        <f>'C'!B76</f>
        <v>0</v>
      </c>
      <c r="G74" s="28">
        <f>'C'!U76</f>
        <v>0</v>
      </c>
      <c r="H74" s="2">
        <f>'R'!B76</f>
        <v>0</v>
      </c>
      <c r="I74" s="28">
        <f>'R'!U76</f>
        <v>0</v>
      </c>
      <c r="J74" s="2">
        <f>L!B76</f>
        <v>0</v>
      </c>
      <c r="K74" s="31">
        <f>L!U76</f>
        <v>0</v>
      </c>
    </row>
    <row r="75" spans="1:11" ht="15.75" thickBot="1" x14ac:dyDescent="0.3">
      <c r="A75" s="24">
        <v>75</v>
      </c>
      <c r="B75" s="41"/>
      <c r="C75" s="54">
        <f>G!M77</f>
        <v>0</v>
      </c>
      <c r="D75" s="2" t="str">
        <f>D!B77</f>
        <v>Brett Pesce</v>
      </c>
      <c r="E75" s="28">
        <f>D!U77</f>
        <v>10.835136058976737</v>
      </c>
      <c r="F75" s="2">
        <f>'C'!B77</f>
        <v>0</v>
      </c>
      <c r="G75" s="28">
        <f>'C'!U77</f>
        <v>0</v>
      </c>
      <c r="H75" s="2">
        <f>'R'!B77</f>
        <v>0</v>
      </c>
      <c r="I75" s="28">
        <f>'R'!U77</f>
        <v>0</v>
      </c>
      <c r="J75" s="2">
        <f>L!B77</f>
        <v>0</v>
      </c>
      <c r="K75" s="31">
        <f>L!U77</f>
        <v>0</v>
      </c>
    </row>
    <row r="76" spans="1:11" x14ac:dyDescent="0.25">
      <c r="A76" s="22">
        <v>76</v>
      </c>
      <c r="B76" s="39"/>
      <c r="C76" s="42">
        <f>G!M78</f>
        <v>0</v>
      </c>
      <c r="D76" s="25" t="str">
        <f>D!B78</f>
        <v>Damon Severson</v>
      </c>
      <c r="E76" s="27">
        <f>D!U78</f>
        <v>10.732839194450719</v>
      </c>
      <c r="F76" s="25">
        <f>'C'!B78</f>
        <v>0</v>
      </c>
      <c r="G76" s="27">
        <f>'C'!U78</f>
        <v>0</v>
      </c>
      <c r="H76" s="25">
        <f>'R'!B78</f>
        <v>0</v>
      </c>
      <c r="I76" s="27">
        <f>'R'!U78</f>
        <v>0</v>
      </c>
      <c r="J76" s="25"/>
      <c r="K76" s="30"/>
    </row>
    <row r="77" spans="1:11" x14ac:dyDescent="0.25">
      <c r="A77" s="23">
        <v>77</v>
      </c>
      <c r="B77" s="40"/>
      <c r="C77" s="42">
        <f>G!M79</f>
        <v>0</v>
      </c>
      <c r="D77" s="2" t="str">
        <f>D!B79</f>
        <v>Cody Ceci</v>
      </c>
      <c r="E77" s="28">
        <f>D!U79</f>
        <v>10.705147125610871</v>
      </c>
      <c r="F77" s="2">
        <f>'C'!B79</f>
        <v>0</v>
      </c>
      <c r="G77" s="28">
        <f>'C'!U79</f>
        <v>0</v>
      </c>
      <c r="H77" s="2">
        <f>'R'!B79</f>
        <v>0</v>
      </c>
      <c r="I77" s="28">
        <f>'R'!U79</f>
        <v>0</v>
      </c>
    </row>
    <row r="78" spans="1:11" x14ac:dyDescent="0.25">
      <c r="A78" s="23">
        <v>78</v>
      </c>
      <c r="B78" s="40"/>
      <c r="C78" s="42">
        <f>G!M80</f>
        <v>0</v>
      </c>
      <c r="D78" s="2" t="str">
        <f>D!B80</f>
        <v>Adam Larsson</v>
      </c>
      <c r="E78" s="28">
        <f>D!U80</f>
        <v>10.634151722166512</v>
      </c>
      <c r="F78" s="2">
        <f>'C'!B80</f>
        <v>0</v>
      </c>
      <c r="G78" s="28">
        <f>'C'!U80</f>
        <v>0</v>
      </c>
      <c r="H78" s="2">
        <f>'R'!B80</f>
        <v>0</v>
      </c>
      <c r="I78" s="28">
        <f>'R'!U80</f>
        <v>0</v>
      </c>
    </row>
    <row r="79" spans="1:11" x14ac:dyDescent="0.25">
      <c r="A79" s="23">
        <v>79</v>
      </c>
      <c r="B79" s="40"/>
      <c r="C79" s="42">
        <f>G!M81</f>
        <v>0</v>
      </c>
      <c r="D79" s="2" t="str">
        <f>D!B81</f>
        <v>Jake McCabe</v>
      </c>
      <c r="E79" s="28">
        <f>D!U81</f>
        <v>10.384258021919766</v>
      </c>
      <c r="F79" s="2">
        <f>'C'!B81</f>
        <v>0</v>
      </c>
      <c r="G79" s="28">
        <f>'C'!U81</f>
        <v>0</v>
      </c>
      <c r="H79" s="2">
        <f>'R'!B81</f>
        <v>0</v>
      </c>
      <c r="I79" s="28">
        <f>'R'!U81</f>
        <v>0</v>
      </c>
    </row>
    <row r="80" spans="1:11" ht="15.75" thickBot="1" x14ac:dyDescent="0.3">
      <c r="A80" s="24">
        <v>80</v>
      </c>
      <c r="B80" s="41"/>
      <c r="C80" s="54">
        <f>G!M82</f>
        <v>0</v>
      </c>
      <c r="D80" s="2" t="str">
        <f>D!B82</f>
        <v>Travis Hamonic</v>
      </c>
      <c r="E80" s="28">
        <f>D!U82</f>
        <v>10.308439938310764</v>
      </c>
      <c r="F80" s="2">
        <f>'C'!B82</f>
        <v>0</v>
      </c>
      <c r="G80" s="28">
        <f>'C'!U82</f>
        <v>0</v>
      </c>
      <c r="H80" s="2">
        <f>'R'!B82</f>
        <v>0</v>
      </c>
      <c r="I80" s="28">
        <f>'R'!U82</f>
        <v>0</v>
      </c>
    </row>
    <row r="81" spans="1:11" x14ac:dyDescent="0.25">
      <c r="A81" s="22">
        <v>81</v>
      </c>
      <c r="B81" s="39"/>
      <c r="C81" s="42">
        <f>G!M83</f>
        <v>0</v>
      </c>
      <c r="D81" s="25" t="str">
        <f>D!B83</f>
        <v>Derrick Pouliot</v>
      </c>
      <c r="E81" s="27">
        <f>D!U83</f>
        <v>10.284628240717986</v>
      </c>
      <c r="F81" s="25"/>
      <c r="G81" s="27"/>
      <c r="H81" s="25"/>
      <c r="I81" s="27"/>
      <c r="J81" s="25"/>
      <c r="K81" s="30"/>
    </row>
    <row r="82" spans="1:11" x14ac:dyDescent="0.25">
      <c r="A82" s="23">
        <v>82</v>
      </c>
      <c r="B82" s="40"/>
      <c r="C82" s="42">
        <f>G!M84</f>
        <v>0</v>
      </c>
      <c r="D82" s="2" t="str">
        <f>D!B84</f>
        <v>Slater Koekkoek</v>
      </c>
      <c r="E82" s="28">
        <f>D!U84</f>
        <v>9.9560080289556296</v>
      </c>
    </row>
    <row r="83" spans="1:11" x14ac:dyDescent="0.25">
      <c r="A83" s="23">
        <v>83</v>
      </c>
      <c r="B83" s="40"/>
      <c r="C83" s="42">
        <f>G!M85</f>
        <v>0</v>
      </c>
      <c r="D83" s="2" t="str">
        <f>D!B85</f>
        <v>Yohann Auvitu</v>
      </c>
      <c r="E83" s="28">
        <f>D!U85</f>
        <v>9.8972779971957863</v>
      </c>
    </row>
    <row r="84" spans="1:11" x14ac:dyDescent="0.25">
      <c r="A84" s="23">
        <v>84</v>
      </c>
      <c r="B84" s="40"/>
      <c r="C84" s="42">
        <f>G!M86</f>
        <v>0</v>
      </c>
      <c r="D84" s="2" t="str">
        <f>D!B86</f>
        <v>Madison Bowey</v>
      </c>
      <c r="E84" s="28">
        <f>D!U86</f>
        <v>9.8131851584129137</v>
      </c>
    </row>
    <row r="85" spans="1:11" ht="15.75" thickBot="1" x14ac:dyDescent="0.3">
      <c r="A85" s="24">
        <v>85</v>
      </c>
      <c r="B85" s="41"/>
      <c r="C85" s="54">
        <f>G!M87</f>
        <v>0</v>
      </c>
      <c r="D85" s="2" t="str">
        <f>D!B87</f>
        <v>Trevor Daley</v>
      </c>
      <c r="E85" s="28">
        <f>D!U87</f>
        <v>9.7396790833546181</v>
      </c>
      <c r="H85" s="26"/>
      <c r="I85" s="29"/>
    </row>
    <row r="86" spans="1:11" x14ac:dyDescent="0.25">
      <c r="A86" s="22">
        <v>86</v>
      </c>
      <c r="B86" s="35"/>
      <c r="C86" s="43"/>
      <c r="D86" s="25" t="str">
        <f>D!B88</f>
        <v>Ryan Murray</v>
      </c>
      <c r="E86" s="27">
        <f>D!U88</f>
        <v>9.6363651850339078</v>
      </c>
      <c r="F86" s="25"/>
      <c r="G86" s="27"/>
      <c r="H86" s="25"/>
      <c r="I86" s="27"/>
      <c r="J86" s="25"/>
      <c r="K86" s="30"/>
    </row>
    <row r="87" spans="1:11" x14ac:dyDescent="0.25">
      <c r="A87" s="23">
        <v>87</v>
      </c>
      <c r="D87" s="2" t="str">
        <f>D!B89</f>
        <v>Tony DeAngelo</v>
      </c>
      <c r="E87" s="28">
        <f>D!U89</f>
        <v>9.5734798003044688</v>
      </c>
    </row>
    <row r="88" spans="1:11" x14ac:dyDescent="0.25">
      <c r="A88" s="23">
        <v>88</v>
      </c>
      <c r="D88" s="2" t="str">
        <f>D!B90</f>
        <v>Troy Stecher</v>
      </c>
      <c r="E88" s="28">
        <f>D!U90</f>
        <v>9.4022475813969599</v>
      </c>
    </row>
    <row r="89" spans="1:11" x14ac:dyDescent="0.25">
      <c r="A89" s="23">
        <v>89</v>
      </c>
      <c r="D89" s="2" t="str">
        <f>D!B91</f>
        <v>Brandon Carlo</v>
      </c>
      <c r="E89" s="28">
        <f>D!U91</f>
        <v>9.1839086580439719</v>
      </c>
    </row>
    <row r="90" spans="1:11" ht="15.75" thickBot="1" x14ac:dyDescent="0.3">
      <c r="A90" s="24">
        <v>90</v>
      </c>
      <c r="B90" s="37"/>
      <c r="C90" s="45"/>
      <c r="D90" s="2" t="str">
        <f>D!B92</f>
        <v>Ian McCoshen</v>
      </c>
      <c r="E90" s="28">
        <f>D!U92</f>
        <v>9.0700203160321742</v>
      </c>
      <c r="F90" s="26"/>
      <c r="G90" s="29"/>
      <c r="H90" s="26"/>
      <c r="I90" s="29"/>
      <c r="J90" s="26"/>
      <c r="K90" s="32"/>
    </row>
    <row r="91" spans="1:11" x14ac:dyDescent="0.25">
      <c r="A91" s="22">
        <v>91</v>
      </c>
      <c r="B91" s="35"/>
      <c r="C91" s="43"/>
      <c r="D91" s="25" t="str">
        <f>D!B93</f>
        <v>Ben Hutton</v>
      </c>
      <c r="E91" s="27">
        <f>D!U93</f>
        <v>8.9810451080968505</v>
      </c>
      <c r="F91" s="25"/>
      <c r="G91" s="27"/>
      <c r="H91" s="25"/>
      <c r="I91" s="27"/>
      <c r="J91" s="25"/>
      <c r="K91" s="30"/>
    </row>
    <row r="92" spans="1:11" x14ac:dyDescent="0.25">
      <c r="A92" s="23">
        <v>92</v>
      </c>
      <c r="D92" s="2" t="str">
        <f>D!B94</f>
        <v>Haydn Fleury</v>
      </c>
      <c r="E92" s="28">
        <f>D!U94</f>
        <v>8.8651909783099949</v>
      </c>
    </row>
    <row r="93" spans="1:11" x14ac:dyDescent="0.25">
      <c r="A93" s="23">
        <v>93</v>
      </c>
      <c r="D93" s="2" t="str">
        <f>D!B95</f>
        <v>Nathan Beaulieu</v>
      </c>
      <c r="E93" s="28">
        <f>D!U95</f>
        <v>8.8098680037421317</v>
      </c>
    </row>
    <row r="94" spans="1:11" x14ac:dyDescent="0.25">
      <c r="A94" s="23">
        <v>94</v>
      </c>
      <c r="D94" s="2" t="str">
        <f>D!B96</f>
        <v>Travis Sanheim</v>
      </c>
      <c r="E94" s="28">
        <f>D!U96</f>
        <v>8.6241938064003456</v>
      </c>
    </row>
    <row r="95" spans="1:11" ht="15.75" thickBot="1" x14ac:dyDescent="0.3">
      <c r="A95" s="24">
        <v>95</v>
      </c>
      <c r="B95" s="37"/>
      <c r="C95" s="45"/>
      <c r="D95" s="2" t="str">
        <f>D!B97</f>
        <v>Victor Mete</v>
      </c>
      <c r="E95" s="28">
        <f>D!U97</f>
        <v>8.4610009077469392</v>
      </c>
      <c r="F95" s="26"/>
      <c r="G95" s="29"/>
      <c r="H95" s="26"/>
      <c r="I95" s="29"/>
      <c r="J95" s="26"/>
      <c r="K95" s="32"/>
    </row>
    <row r="96" spans="1:11" x14ac:dyDescent="0.25">
      <c r="A96" s="22">
        <v>96</v>
      </c>
      <c r="B96" s="35"/>
      <c r="C96" s="43"/>
      <c r="D96" s="25" t="str">
        <f>D!B98</f>
        <v>Xavier Ouellet</v>
      </c>
      <c r="E96" s="27">
        <f>D!U98</f>
        <v>8.3748420358669193</v>
      </c>
      <c r="F96" s="25"/>
      <c r="G96" s="27"/>
      <c r="H96" s="25"/>
      <c r="I96" s="27"/>
      <c r="J96" s="25"/>
      <c r="K96" s="30"/>
    </row>
    <row r="97" spans="1:11" x14ac:dyDescent="0.25">
      <c r="A97" s="23">
        <v>97</v>
      </c>
      <c r="D97" s="2" t="str">
        <f>D!B99</f>
        <v>Chris Bigras</v>
      </c>
      <c r="E97" s="28">
        <f>D!U99</f>
        <v>7.9191753942683079</v>
      </c>
    </row>
    <row r="98" spans="1:11" s="21" customFormat="1" x14ac:dyDescent="0.25">
      <c r="A98" s="23">
        <v>98</v>
      </c>
      <c r="B98" s="36"/>
      <c r="C98" s="44"/>
      <c r="D98" s="2">
        <f>D!B100</f>
        <v>0</v>
      </c>
      <c r="E98" s="28">
        <f>D!U100</f>
        <v>0</v>
      </c>
      <c r="F98" s="2"/>
      <c r="G98" s="28"/>
      <c r="H98" s="2"/>
      <c r="I98" s="28"/>
      <c r="J98" s="2"/>
      <c r="K98" s="31"/>
    </row>
    <row r="99" spans="1:11" s="21" customFormat="1" x14ac:dyDescent="0.25">
      <c r="A99" s="23">
        <v>99</v>
      </c>
      <c r="B99" s="36"/>
      <c r="C99" s="44"/>
      <c r="D99" s="2">
        <f>D!B101</f>
        <v>0</v>
      </c>
      <c r="E99" s="28">
        <f>D!U101</f>
        <v>0</v>
      </c>
      <c r="F99" s="2"/>
      <c r="G99" s="28"/>
      <c r="H99" s="2"/>
      <c r="I99" s="28"/>
      <c r="J99" s="2"/>
      <c r="K99" s="31"/>
    </row>
    <row r="100" spans="1:11" s="21" customFormat="1" ht="15.75" thickBot="1" x14ac:dyDescent="0.3">
      <c r="A100" s="24">
        <v>100</v>
      </c>
      <c r="B100" s="37"/>
      <c r="C100" s="45"/>
      <c r="D100" s="2">
        <f>D!B102</f>
        <v>0</v>
      </c>
      <c r="E100" s="28">
        <f>D!U102</f>
        <v>0</v>
      </c>
      <c r="F100" s="26"/>
      <c r="G100" s="29"/>
      <c r="H100" s="26"/>
      <c r="I100" s="29"/>
      <c r="J100" s="26"/>
      <c r="K100" s="32"/>
    </row>
    <row r="101" spans="1:11" s="21" customFormat="1" x14ac:dyDescent="0.25">
      <c r="A101" s="22">
        <v>101</v>
      </c>
      <c r="B101" s="35"/>
      <c r="C101" s="43"/>
      <c r="D101" s="25"/>
      <c r="E101" s="27"/>
      <c r="F101" s="25"/>
      <c r="G101" s="27"/>
      <c r="H101" s="25"/>
      <c r="I101" s="27"/>
      <c r="J101" s="25"/>
      <c r="K101" s="30"/>
    </row>
    <row r="102" spans="1:11" s="21" customFormat="1" x14ac:dyDescent="0.25">
      <c r="A102" s="23">
        <v>102</v>
      </c>
      <c r="B102" s="36"/>
      <c r="C102" s="44"/>
      <c r="D102" s="2"/>
      <c r="E102" s="28"/>
      <c r="F102" s="2"/>
      <c r="G102" s="28"/>
      <c r="H102" s="2"/>
      <c r="I102" s="28"/>
      <c r="J102" s="2"/>
      <c r="K102" s="31"/>
    </row>
    <row r="103" spans="1:11" s="21" customFormat="1" x14ac:dyDescent="0.25">
      <c r="A103" s="23">
        <v>103</v>
      </c>
      <c r="B103" s="36"/>
      <c r="C103" s="44"/>
      <c r="D103" s="2"/>
      <c r="E103" s="28"/>
      <c r="F103" s="2"/>
      <c r="G103" s="28"/>
      <c r="H103" s="2"/>
      <c r="I103" s="28"/>
      <c r="J103" s="2"/>
      <c r="K103" s="31"/>
    </row>
    <row r="104" spans="1:11" s="21" customFormat="1" x14ac:dyDescent="0.25">
      <c r="A104" s="23">
        <v>104</v>
      </c>
      <c r="B104" s="36"/>
      <c r="C104" s="44"/>
      <c r="D104" s="2"/>
      <c r="E104" s="28"/>
      <c r="F104" s="2"/>
      <c r="G104" s="28"/>
      <c r="H104" s="2"/>
      <c r="I104" s="28"/>
      <c r="J104" s="2"/>
      <c r="K104" s="31"/>
    </row>
    <row r="105" spans="1:11" s="21" customFormat="1" ht="15.75" thickBot="1" x14ac:dyDescent="0.3">
      <c r="A105" s="24">
        <v>105</v>
      </c>
      <c r="B105" s="37"/>
      <c r="C105" s="45"/>
      <c r="D105" s="2"/>
      <c r="E105" s="28"/>
      <c r="F105" s="26"/>
      <c r="G105" s="29"/>
      <c r="H105" s="26"/>
      <c r="I105" s="29"/>
      <c r="J105" s="26"/>
      <c r="K105" s="32"/>
    </row>
    <row r="106" spans="1:11" s="21" customFormat="1" x14ac:dyDescent="0.25">
      <c r="A106" s="22">
        <v>106</v>
      </c>
      <c r="B106" s="35"/>
      <c r="C106" s="43"/>
      <c r="D106" s="25"/>
      <c r="E106" s="27"/>
      <c r="F106" s="25"/>
      <c r="G106" s="27"/>
      <c r="H106" s="25"/>
      <c r="I106" s="27"/>
      <c r="J106" s="25"/>
      <c r="K106" s="30"/>
    </row>
    <row r="107" spans="1:11" s="21" customFormat="1" x14ac:dyDescent="0.25">
      <c r="A107" s="23">
        <v>107</v>
      </c>
      <c r="B107" s="36"/>
      <c r="C107" s="44"/>
      <c r="D107" s="2"/>
      <c r="E107" s="28"/>
      <c r="F107" s="2"/>
      <c r="G107" s="28"/>
      <c r="H107" s="2"/>
      <c r="I107" s="28"/>
      <c r="J107" s="2"/>
      <c r="K107" s="31"/>
    </row>
    <row r="108" spans="1:11" x14ac:dyDescent="0.25">
      <c r="A108" s="23">
        <v>108</v>
      </c>
    </row>
    <row r="109" spans="1:11" x14ac:dyDescent="0.25">
      <c r="A109" s="23">
        <v>109</v>
      </c>
    </row>
    <row r="110" spans="1:11" ht="15.75" thickBot="1" x14ac:dyDescent="0.3">
      <c r="A110" s="24">
        <v>110</v>
      </c>
      <c r="B110" s="37"/>
      <c r="C110" s="45"/>
      <c r="F110" s="26"/>
      <c r="G110" s="29"/>
      <c r="H110" s="26"/>
      <c r="I110" s="29"/>
      <c r="J110" s="26"/>
      <c r="K110" s="32"/>
    </row>
    <row r="111" spans="1:11" x14ac:dyDescent="0.25">
      <c r="A111" s="22">
        <v>111</v>
      </c>
      <c r="B111" s="35"/>
      <c r="C111" s="43"/>
      <c r="D111" s="25"/>
      <c r="E111" s="27"/>
      <c r="F111" s="25"/>
      <c r="G111" s="27"/>
      <c r="H111" s="25"/>
      <c r="I111" s="27"/>
      <c r="J111" s="25"/>
      <c r="K111" s="30"/>
    </row>
    <row r="112" spans="1:11" x14ac:dyDescent="0.25">
      <c r="A112" s="23">
        <v>112</v>
      </c>
    </row>
    <row r="113" spans="1:11" x14ac:dyDescent="0.25">
      <c r="A113" s="23">
        <v>113</v>
      </c>
    </row>
    <row r="115" spans="1:11" ht="15.75" thickBot="1" x14ac:dyDescent="0.3">
      <c r="A115" s="24"/>
      <c r="B115" s="37"/>
      <c r="C115" s="45"/>
      <c r="F115" s="26"/>
      <c r="G115" s="29"/>
      <c r="H115" s="26"/>
      <c r="I115" s="29"/>
      <c r="J115" s="26"/>
      <c r="K115" s="32"/>
    </row>
    <row r="116" spans="1:11" x14ac:dyDescent="0.25">
      <c r="A116" s="22"/>
      <c r="B116" s="35"/>
      <c r="C116" s="43"/>
      <c r="D116" s="25"/>
      <c r="E116" s="27"/>
      <c r="F116" s="25"/>
      <c r="G116" s="27"/>
      <c r="H116" s="25"/>
      <c r="I116" s="27"/>
      <c r="J116" s="25"/>
      <c r="K116" s="30"/>
    </row>
    <row r="120" spans="1:11" ht="15.75" thickBot="1" x14ac:dyDescent="0.3">
      <c r="A120" s="24"/>
      <c r="B120" s="38"/>
      <c r="C120" s="46"/>
      <c r="D120" s="26"/>
      <c r="E120" s="29"/>
      <c r="F120" s="26"/>
      <c r="G120" s="29"/>
      <c r="H120" s="26"/>
      <c r="I120" s="29"/>
      <c r="J120" s="26"/>
      <c r="K120" s="32"/>
    </row>
    <row r="121" spans="1:11" x14ac:dyDescent="0.25">
      <c r="A121" s="22"/>
      <c r="B121" s="35"/>
      <c r="C121" s="43"/>
      <c r="D121" s="25"/>
      <c r="E121" s="27"/>
      <c r="F121" s="25"/>
      <c r="G121" s="27"/>
      <c r="H121" s="25"/>
      <c r="I121" s="27"/>
      <c r="J121" s="25"/>
      <c r="K121" s="30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W71"/>
  <sheetViews>
    <sheetView tabSelected="1" workbookViewId="0">
      <selection activeCell="V30" sqref="V30"/>
    </sheetView>
  </sheetViews>
  <sheetFormatPr defaultRowHeight="15" x14ac:dyDescent="0.25"/>
  <sheetData>
    <row r="4" spans="17:21" ht="15.75" thickBot="1" x14ac:dyDescent="0.3"/>
    <row r="5" spans="17:21" x14ac:dyDescent="0.25">
      <c r="Q5" s="70" t="s">
        <v>317</v>
      </c>
      <c r="R5" s="71"/>
      <c r="S5" s="71"/>
      <c r="T5" s="71"/>
      <c r="U5" s="72"/>
    </row>
    <row r="6" spans="17:21" x14ac:dyDescent="0.25">
      <c r="Q6" s="55"/>
      <c r="R6" s="56" t="s">
        <v>314</v>
      </c>
      <c r="S6" s="56" t="s">
        <v>315</v>
      </c>
      <c r="T6" s="56" t="s">
        <v>316</v>
      </c>
      <c r="U6" s="57" t="s">
        <v>318</v>
      </c>
    </row>
    <row r="7" spans="17:21" x14ac:dyDescent="0.25">
      <c r="Q7" s="55" t="s">
        <v>31</v>
      </c>
      <c r="R7" s="21">
        <f>COUNTIF(G!C3:C12,"SUN")</f>
        <v>3</v>
      </c>
      <c r="S7" s="21">
        <f>COUNTIF(G!C13:C22,"SUN")</f>
        <v>2</v>
      </c>
      <c r="T7" s="21">
        <f>COUNTIF(G!C23:C32,"SUN")</f>
        <v>1</v>
      </c>
      <c r="U7" s="57">
        <f>SUM(R7:T7)</f>
        <v>6</v>
      </c>
    </row>
    <row r="8" spans="17:21" x14ac:dyDescent="0.25">
      <c r="Q8" s="55" t="s">
        <v>36</v>
      </c>
      <c r="R8" s="21">
        <f>COUNTIF(G!C3:C12,"RAM")</f>
        <v>1</v>
      </c>
      <c r="S8" s="21">
        <f>COUNTIF(G!C13:C22,"RAM")</f>
        <v>4</v>
      </c>
      <c r="T8" s="21">
        <f>COUNTIF(G!C23:C32,"RAM")</f>
        <v>2</v>
      </c>
      <c r="U8" s="57">
        <f t="shared" ref="U8:U11" si="0">SUM(R8:T8)</f>
        <v>7</v>
      </c>
    </row>
    <row r="9" spans="17:21" x14ac:dyDescent="0.25">
      <c r="Q9" s="55" t="s">
        <v>33</v>
      </c>
      <c r="R9" s="21">
        <f>COUNTIF(G!C3:C12,"PAC")</f>
        <v>3</v>
      </c>
      <c r="S9" s="21">
        <f>COUNTIF(G!C13:C22,"PAC")</f>
        <v>1</v>
      </c>
      <c r="T9" s="21">
        <f>COUNTIF(G!C23:C32,"PAC")</f>
        <v>1</v>
      </c>
      <c r="U9" s="57">
        <f t="shared" si="0"/>
        <v>5</v>
      </c>
    </row>
    <row r="10" spans="17:21" x14ac:dyDescent="0.25">
      <c r="Q10" s="55" t="s">
        <v>42</v>
      </c>
      <c r="R10" s="21">
        <f>COUNTIF(G!C3:C12,"BUC")</f>
        <v>1</v>
      </c>
      <c r="S10" s="21">
        <f>COUNTIF(G!C13:C22,"BUC")</f>
        <v>0</v>
      </c>
      <c r="T10" s="21">
        <f>COUNTIF(G!C23:C32,"BUC")</f>
        <v>4</v>
      </c>
      <c r="U10" s="57">
        <f t="shared" si="0"/>
        <v>5</v>
      </c>
    </row>
    <row r="11" spans="17:21" x14ac:dyDescent="0.25">
      <c r="Q11" s="55" t="s">
        <v>38</v>
      </c>
      <c r="R11" s="21">
        <f>COUNTIF(G!C3:C12,"REB")</f>
        <v>2</v>
      </c>
      <c r="S11" s="21">
        <f>COUNTIF(G!C13:C22,"REB")</f>
        <v>3</v>
      </c>
      <c r="T11" s="21">
        <f>COUNTIF(G!C23:C32,"REB")</f>
        <v>2</v>
      </c>
      <c r="U11" s="57">
        <f t="shared" si="0"/>
        <v>7</v>
      </c>
    </row>
    <row r="12" spans="17:21" ht="15.75" thickBot="1" x14ac:dyDescent="0.3">
      <c r="Q12" s="58"/>
      <c r="R12" s="59">
        <f t="shared" ref="R12:S12" si="1">SUM(R7:R11)</f>
        <v>10</v>
      </c>
      <c r="S12" s="59">
        <f t="shared" si="1"/>
        <v>10</v>
      </c>
      <c r="T12" s="59">
        <f>SUM(T7:T11)</f>
        <v>10</v>
      </c>
      <c r="U12" s="60">
        <f>SUM(U7:U11)</f>
        <v>30</v>
      </c>
    </row>
    <row r="19" spans="17:23" ht="15.75" thickBot="1" x14ac:dyDescent="0.3"/>
    <row r="20" spans="17:23" x14ac:dyDescent="0.25">
      <c r="Q20" s="70" t="s">
        <v>13</v>
      </c>
      <c r="R20" s="71"/>
      <c r="S20" s="71"/>
      <c r="T20" s="71"/>
      <c r="U20" s="71"/>
      <c r="V20" s="71"/>
      <c r="W20" s="72"/>
    </row>
    <row r="21" spans="17:23" x14ac:dyDescent="0.25">
      <c r="Q21" s="55"/>
      <c r="R21" s="56" t="s">
        <v>314</v>
      </c>
      <c r="S21" s="56" t="s">
        <v>315</v>
      </c>
      <c r="T21" s="56" t="s">
        <v>316</v>
      </c>
      <c r="U21" s="61" t="s">
        <v>319</v>
      </c>
      <c r="V21" s="61" t="s">
        <v>320</v>
      </c>
      <c r="W21" s="57" t="s">
        <v>318</v>
      </c>
    </row>
    <row r="22" spans="17:23" x14ac:dyDescent="0.25">
      <c r="Q22" s="55" t="s">
        <v>31</v>
      </c>
      <c r="R22" s="21">
        <f>COUNTIF(D!C3:C12,"SUN")</f>
        <v>2</v>
      </c>
      <c r="S22" s="21">
        <f>COUNTIF(D!C13:C22,"SUN")</f>
        <v>3</v>
      </c>
      <c r="T22" s="21">
        <f>COUNTIF(D!C23:C32,"SUN")</f>
        <v>0</v>
      </c>
      <c r="U22" s="21">
        <f>COUNTIF(D!C33:C42,"SUN")</f>
        <v>3</v>
      </c>
      <c r="V22" s="21">
        <f>COUNTIF(D!C43:C52,"SUN")</f>
        <v>2</v>
      </c>
      <c r="W22" s="57">
        <f>SUM(R22:V22)</f>
        <v>10</v>
      </c>
    </row>
    <row r="23" spans="17:23" x14ac:dyDescent="0.25">
      <c r="Q23" s="55" t="s">
        <v>36</v>
      </c>
      <c r="R23" s="21">
        <f>COUNTIF(D!C3:C12,"RAM")</f>
        <v>2</v>
      </c>
      <c r="S23" s="21">
        <f>COUNTIF(D!C13:C22,"RAM")</f>
        <v>4</v>
      </c>
      <c r="T23" s="21">
        <f>COUNTIF(D!C23:C32,"RAM")</f>
        <v>2</v>
      </c>
      <c r="U23" s="21">
        <f>COUNTIF(D!C33:C42,"RAM")</f>
        <v>2</v>
      </c>
      <c r="V23" s="21">
        <f>COUNTIF(D!C43:C52,"RAM")</f>
        <v>0</v>
      </c>
      <c r="W23" s="57">
        <f t="shared" ref="W23:W26" si="2">SUM(R23:V23)</f>
        <v>10</v>
      </c>
    </row>
    <row r="24" spans="17:23" x14ac:dyDescent="0.25">
      <c r="Q24" s="55" t="s">
        <v>33</v>
      </c>
      <c r="R24" s="21">
        <f>COUNTIF(D!C3:C12,"PAC")</f>
        <v>4</v>
      </c>
      <c r="S24" s="21">
        <f>COUNTIF(D!C13:C22,"PAC")</f>
        <v>0</v>
      </c>
      <c r="T24" s="21">
        <f>COUNTIF(D!C23:C32,"PAC")</f>
        <v>2</v>
      </c>
      <c r="U24" s="21">
        <f>COUNTIF(D!C33:C42,"PAC")</f>
        <v>2</v>
      </c>
      <c r="V24" s="21">
        <f>COUNTIF(D!C43:C52,"PAC")</f>
        <v>3</v>
      </c>
      <c r="W24" s="57">
        <f t="shared" si="2"/>
        <v>11</v>
      </c>
    </row>
    <row r="25" spans="17:23" x14ac:dyDescent="0.25">
      <c r="Q25" s="55" t="s">
        <v>42</v>
      </c>
      <c r="R25" s="21">
        <f>COUNTIF(D!C3:C12,"BUC")</f>
        <v>1</v>
      </c>
      <c r="S25" s="21">
        <f>COUNTIF(D!C13:C22,"BUC")</f>
        <v>0</v>
      </c>
      <c r="T25" s="21">
        <f>COUNTIF(D!C23:C32,"BUC")</f>
        <v>2</v>
      </c>
      <c r="U25" s="21">
        <f>COUNTIF(D!C33:C42,"BUC")</f>
        <v>3</v>
      </c>
      <c r="V25" s="21">
        <f>COUNTIF(D!C43:C52,"BUC")</f>
        <v>3</v>
      </c>
      <c r="W25" s="57">
        <f t="shared" si="2"/>
        <v>9</v>
      </c>
    </row>
    <row r="26" spans="17:23" x14ac:dyDescent="0.25">
      <c r="Q26" s="55" t="s">
        <v>38</v>
      </c>
      <c r="R26" s="21">
        <f>COUNTIF(D!C3:C12,"REB")</f>
        <v>1</v>
      </c>
      <c r="S26" s="21">
        <f>COUNTIF(D!C13:C22,"REB")</f>
        <v>3</v>
      </c>
      <c r="T26" s="21">
        <f>COUNTIF(D!C23:C32,"REB")</f>
        <v>4</v>
      </c>
      <c r="U26" s="21">
        <f>COUNTIF(D!C33:C42,"REB")</f>
        <v>0</v>
      </c>
      <c r="V26" s="21">
        <f>COUNTIF(D!C43:C52,"REB")</f>
        <v>2</v>
      </c>
      <c r="W26" s="57">
        <f t="shared" si="2"/>
        <v>10</v>
      </c>
    </row>
    <row r="27" spans="17:23" ht="15.75" thickBot="1" x14ac:dyDescent="0.3">
      <c r="Q27" s="58"/>
      <c r="R27" s="59">
        <f t="shared" ref="R27" si="3">SUM(R22:R26)</f>
        <v>10</v>
      </c>
      <c r="S27" s="59">
        <f t="shared" ref="S27" si="4">SUM(S22:S26)</f>
        <v>10</v>
      </c>
      <c r="T27" s="59">
        <f>SUM(T22:T26)</f>
        <v>10</v>
      </c>
      <c r="U27" s="59">
        <f t="shared" ref="U27:V27" si="5">SUM(U22:U26)</f>
        <v>10</v>
      </c>
      <c r="V27" s="59">
        <f t="shared" si="5"/>
        <v>10</v>
      </c>
      <c r="W27" s="60">
        <f>SUM(W22:W26)</f>
        <v>50</v>
      </c>
    </row>
    <row r="33" spans="17:21" ht="15.75" thickBot="1" x14ac:dyDescent="0.3"/>
    <row r="34" spans="17:21" x14ac:dyDescent="0.25">
      <c r="Q34" s="70" t="s">
        <v>321</v>
      </c>
      <c r="R34" s="71"/>
      <c r="S34" s="71"/>
      <c r="T34" s="71"/>
      <c r="U34" s="72"/>
    </row>
    <row r="35" spans="17:21" x14ac:dyDescent="0.25">
      <c r="Q35" s="55"/>
      <c r="R35" s="56" t="s">
        <v>314</v>
      </c>
      <c r="S35" s="56" t="s">
        <v>315</v>
      </c>
      <c r="T35" s="56" t="s">
        <v>316</v>
      </c>
      <c r="U35" s="57" t="s">
        <v>318</v>
      </c>
    </row>
    <row r="36" spans="17:21" x14ac:dyDescent="0.25">
      <c r="Q36" s="55" t="s">
        <v>31</v>
      </c>
      <c r="R36" s="21">
        <f>COUNTIF('C'!C3:C12,"SUN")</f>
        <v>1</v>
      </c>
      <c r="S36" s="21">
        <f>COUNTIF('C'!C13:C22,"SUN")</f>
        <v>2</v>
      </c>
      <c r="T36" s="21">
        <f>COUNTIF('C'!C23:C32,"SUN")</f>
        <v>1</v>
      </c>
      <c r="U36" s="57">
        <f>SUM(R36:T36)</f>
        <v>4</v>
      </c>
    </row>
    <row r="37" spans="17:21" x14ac:dyDescent="0.25">
      <c r="Q37" s="55" t="s">
        <v>36</v>
      </c>
      <c r="R37" s="21">
        <f>COUNTIF('C'!C3:C12,"RAM")</f>
        <v>4</v>
      </c>
      <c r="S37" s="21">
        <f>COUNTIF('C'!C13:C22,"RAM")</f>
        <v>2</v>
      </c>
      <c r="T37" s="21">
        <f>COUNTIF('C'!C23:C32,"RAM")</f>
        <v>1</v>
      </c>
      <c r="U37" s="57">
        <f t="shared" ref="U37:U40" si="6">SUM(R37:T37)</f>
        <v>7</v>
      </c>
    </row>
    <row r="38" spans="17:21" x14ac:dyDescent="0.25">
      <c r="Q38" s="55" t="s">
        <v>33</v>
      </c>
      <c r="R38" s="21">
        <f>COUNTIF('C'!C3:C12,"PAC")</f>
        <v>4</v>
      </c>
      <c r="S38" s="21">
        <f>COUNTIF('C'!C13:C22,"PAC")</f>
        <v>0</v>
      </c>
      <c r="T38" s="21">
        <f>COUNTIF('C'!C23:C32,"PAC")</f>
        <v>2</v>
      </c>
      <c r="U38" s="57">
        <f t="shared" si="6"/>
        <v>6</v>
      </c>
    </row>
    <row r="39" spans="17:21" x14ac:dyDescent="0.25">
      <c r="Q39" s="55" t="s">
        <v>42</v>
      </c>
      <c r="R39" s="21">
        <f>COUNTIF('C'!C3:C12,"BUC")</f>
        <v>0</v>
      </c>
      <c r="S39" s="21">
        <f>COUNTIF('C'!C13:C22,"BUC")</f>
        <v>3</v>
      </c>
      <c r="T39" s="21">
        <f>COUNTIF('C'!C23:C32,"BUC")</f>
        <v>2</v>
      </c>
      <c r="U39" s="57">
        <f t="shared" si="6"/>
        <v>5</v>
      </c>
    </row>
    <row r="40" spans="17:21" x14ac:dyDescent="0.25">
      <c r="Q40" s="55" t="s">
        <v>38</v>
      </c>
      <c r="R40" s="21">
        <f>COUNTIF('C'!C3:C12,"REB")</f>
        <v>1</v>
      </c>
      <c r="S40" s="21">
        <f>COUNTIF('C'!C13:C22,"REB")</f>
        <v>3</v>
      </c>
      <c r="T40" s="21">
        <f>COUNTIF('C'!C23:C32,"REB")</f>
        <v>4</v>
      </c>
      <c r="U40" s="57">
        <f t="shared" si="6"/>
        <v>8</v>
      </c>
    </row>
    <row r="41" spans="17:21" ht="15.75" thickBot="1" x14ac:dyDescent="0.3">
      <c r="Q41" s="58"/>
      <c r="R41" s="59">
        <f t="shared" ref="R41" si="7">SUM(R36:R40)</f>
        <v>10</v>
      </c>
      <c r="S41" s="59">
        <f t="shared" ref="S41" si="8">SUM(S36:S40)</f>
        <v>10</v>
      </c>
      <c r="T41" s="59">
        <f>SUM(T36:T40)</f>
        <v>10</v>
      </c>
      <c r="U41" s="60">
        <f>SUM(U36:U40)</f>
        <v>30</v>
      </c>
    </row>
    <row r="48" spans="17:21" ht="15.75" thickBot="1" x14ac:dyDescent="0.3"/>
    <row r="49" spans="17:21" x14ac:dyDescent="0.25">
      <c r="Q49" s="70" t="s">
        <v>323</v>
      </c>
      <c r="R49" s="71"/>
      <c r="S49" s="71"/>
      <c r="T49" s="71"/>
      <c r="U49" s="72"/>
    </row>
    <row r="50" spans="17:21" x14ac:dyDescent="0.25">
      <c r="Q50" s="55"/>
      <c r="R50" s="56" t="s">
        <v>314</v>
      </c>
      <c r="S50" s="56" t="s">
        <v>315</v>
      </c>
      <c r="T50" s="56" t="s">
        <v>316</v>
      </c>
      <c r="U50" s="57" t="s">
        <v>318</v>
      </c>
    </row>
    <row r="51" spans="17:21" x14ac:dyDescent="0.25">
      <c r="Q51" s="55" t="s">
        <v>31</v>
      </c>
      <c r="R51" s="21">
        <f>COUNTIF('R'!C3:C12,"SUN")</f>
        <v>2</v>
      </c>
      <c r="S51" s="21">
        <f>COUNTIF('R'!C13:C22,"SUN")</f>
        <v>3</v>
      </c>
      <c r="T51" s="21">
        <f>COUNTIF('R'!C23:C32,"SUN")</f>
        <v>1</v>
      </c>
      <c r="U51" s="57">
        <f>SUM(R51:T51)</f>
        <v>6</v>
      </c>
    </row>
    <row r="52" spans="17:21" x14ac:dyDescent="0.25">
      <c r="Q52" s="55" t="s">
        <v>36</v>
      </c>
      <c r="R52" s="21">
        <f>COUNTIF('R'!C3:C12,"RAM")</f>
        <v>1</v>
      </c>
      <c r="S52" s="21">
        <f>COUNTIF('R'!C13:C22,"RAM")</f>
        <v>3</v>
      </c>
      <c r="T52" s="21">
        <f>COUNTIF('R'!C23:C32,"RAM")</f>
        <v>3</v>
      </c>
      <c r="U52" s="57">
        <f t="shared" ref="U52:U55" si="9">SUM(R52:T52)</f>
        <v>7</v>
      </c>
    </row>
    <row r="53" spans="17:21" x14ac:dyDescent="0.25">
      <c r="Q53" s="55" t="s">
        <v>33</v>
      </c>
      <c r="R53" s="21">
        <f>COUNTIF('R'!C3:C12,"PAC")</f>
        <v>2</v>
      </c>
      <c r="S53" s="21">
        <f>COUNTIF('R'!C13:C22,"PAC")</f>
        <v>1</v>
      </c>
      <c r="T53" s="21">
        <f>COUNTIF('R'!C23:C32,"PAC")</f>
        <v>2</v>
      </c>
      <c r="U53" s="57">
        <f t="shared" si="9"/>
        <v>5</v>
      </c>
    </row>
    <row r="54" spans="17:21" x14ac:dyDescent="0.25">
      <c r="Q54" s="55" t="s">
        <v>42</v>
      </c>
      <c r="R54" s="21">
        <f>COUNTIF('R'!C3:C12,"BUC")</f>
        <v>2</v>
      </c>
      <c r="S54" s="21">
        <f>COUNTIF('R'!C13:C22,"BUC")</f>
        <v>3</v>
      </c>
      <c r="T54" s="21">
        <f>COUNTIF('R'!C23:C32,"BUC")</f>
        <v>2</v>
      </c>
      <c r="U54" s="57">
        <f t="shared" si="9"/>
        <v>7</v>
      </c>
    </row>
    <row r="55" spans="17:21" x14ac:dyDescent="0.25">
      <c r="Q55" s="55" t="s">
        <v>38</v>
      </c>
      <c r="R55" s="21">
        <f>COUNTIF('R'!C3:C12,"REB")</f>
        <v>3</v>
      </c>
      <c r="S55" s="21">
        <f>COUNTIF('R'!C13:C22,"REB")</f>
        <v>0</v>
      </c>
      <c r="T55" s="21">
        <f>COUNTIF('R'!C23:C32,"REB")</f>
        <v>2</v>
      </c>
      <c r="U55" s="57">
        <f t="shared" si="9"/>
        <v>5</v>
      </c>
    </row>
    <row r="56" spans="17:21" ht="15.75" thickBot="1" x14ac:dyDescent="0.3">
      <c r="Q56" s="58"/>
      <c r="R56" s="59">
        <f t="shared" ref="R56" si="10">SUM(R51:R55)</f>
        <v>10</v>
      </c>
      <c r="S56" s="59">
        <f t="shared" ref="S56" si="11">SUM(S51:S55)</f>
        <v>10</v>
      </c>
      <c r="T56" s="59">
        <f>SUM(T51:T55)</f>
        <v>10</v>
      </c>
      <c r="U56" s="60">
        <f>SUM(U51:U55)</f>
        <v>30</v>
      </c>
    </row>
    <row r="63" spans="17:21" ht="15.75" thickBot="1" x14ac:dyDescent="0.3"/>
    <row r="64" spans="17:21" x14ac:dyDescent="0.25">
      <c r="Q64" s="70" t="s">
        <v>322</v>
      </c>
      <c r="R64" s="71"/>
      <c r="S64" s="71"/>
      <c r="T64" s="71"/>
      <c r="U64" s="72"/>
    </row>
    <row r="65" spans="17:21" x14ac:dyDescent="0.25">
      <c r="Q65" s="55"/>
      <c r="R65" s="56" t="s">
        <v>314</v>
      </c>
      <c r="S65" s="56" t="s">
        <v>315</v>
      </c>
      <c r="T65" s="56" t="s">
        <v>316</v>
      </c>
      <c r="U65" s="57" t="s">
        <v>318</v>
      </c>
    </row>
    <row r="66" spans="17:21" x14ac:dyDescent="0.25">
      <c r="Q66" s="55" t="s">
        <v>31</v>
      </c>
      <c r="R66" s="21">
        <f>COUNTIF(L!C3:C12,"SUN")</f>
        <v>3</v>
      </c>
      <c r="S66" s="21">
        <f>COUNTIF(L!C13:C22,"SUN")</f>
        <v>1</v>
      </c>
      <c r="T66" s="21">
        <f>COUNTIF(L!C23:C32,"SUN")</f>
        <v>6</v>
      </c>
      <c r="U66" s="57">
        <f>SUM(R66:T66)</f>
        <v>10</v>
      </c>
    </row>
    <row r="67" spans="17:21" x14ac:dyDescent="0.25">
      <c r="Q67" s="55" t="s">
        <v>36</v>
      </c>
      <c r="R67" s="21">
        <f>COUNTIF(L!C3:C12,"RAM")</f>
        <v>2</v>
      </c>
      <c r="S67" s="21">
        <f>COUNTIF(L!C13:C22,"RAM")</f>
        <v>3</v>
      </c>
      <c r="T67" s="21">
        <f>COUNTIF(L!C23:C32,"RAM")</f>
        <v>1</v>
      </c>
      <c r="U67" s="57">
        <f t="shared" ref="U67:U70" si="12">SUM(R67:T67)</f>
        <v>6</v>
      </c>
    </row>
    <row r="68" spans="17:21" x14ac:dyDescent="0.25">
      <c r="Q68" s="55" t="s">
        <v>33</v>
      </c>
      <c r="R68" s="21">
        <f>COUNTIF(L!C3:C12,"PAC")</f>
        <v>3</v>
      </c>
      <c r="S68" s="21">
        <f>COUNTIF(L!C13:C22,"PAC")</f>
        <v>1</v>
      </c>
      <c r="T68" s="21">
        <f>COUNTIF(L!C23:C32,"PAC")</f>
        <v>1</v>
      </c>
      <c r="U68" s="57">
        <f t="shared" si="12"/>
        <v>5</v>
      </c>
    </row>
    <row r="69" spans="17:21" x14ac:dyDescent="0.25">
      <c r="Q69" s="55" t="s">
        <v>42</v>
      </c>
      <c r="R69" s="21">
        <f>COUNTIF(L!C3:C12,"BUC")</f>
        <v>0</v>
      </c>
      <c r="S69" s="21">
        <f>COUNTIF(L!C13:C22,"BUC")</f>
        <v>4</v>
      </c>
      <c r="T69" s="21">
        <f>COUNTIF(L!C23:C32,"BUC")</f>
        <v>2</v>
      </c>
      <c r="U69" s="57">
        <f t="shared" si="12"/>
        <v>6</v>
      </c>
    </row>
    <row r="70" spans="17:21" x14ac:dyDescent="0.25">
      <c r="Q70" s="55" t="s">
        <v>38</v>
      </c>
      <c r="R70" s="21">
        <f>COUNTIF(L!C3:C12,"REB")</f>
        <v>2</v>
      </c>
      <c r="S70" s="21">
        <f>COUNTIF(L!C13:C22,"REB")</f>
        <v>1</v>
      </c>
      <c r="T70" s="21">
        <f>COUNTIF(L!C23:C32,"REB")</f>
        <v>0</v>
      </c>
      <c r="U70" s="57">
        <f t="shared" si="12"/>
        <v>3</v>
      </c>
    </row>
    <row r="71" spans="17:21" ht="15.75" thickBot="1" x14ac:dyDescent="0.3">
      <c r="Q71" s="58"/>
      <c r="R71" s="59">
        <f t="shared" ref="R71" si="13">SUM(R66:R70)</f>
        <v>10</v>
      </c>
      <c r="S71" s="59">
        <f t="shared" ref="S71" si="14">SUM(S66:S70)</f>
        <v>10</v>
      </c>
      <c r="T71" s="59">
        <f>SUM(T66:T70)</f>
        <v>10</v>
      </c>
      <c r="U71" s="60">
        <f>SUM(U66:U70)</f>
        <v>30</v>
      </c>
    </row>
  </sheetData>
  <mergeCells count="5">
    <mergeCell ref="Q5:U5"/>
    <mergeCell ref="Q20:W20"/>
    <mergeCell ref="Q34:U34"/>
    <mergeCell ref="Q49:U49"/>
    <mergeCell ref="Q64:U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2018-02-20T03:42:56Z</dcterms:modified>
</cp:coreProperties>
</file>