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" yWindow="-60" windowWidth="18315" windowHeight="9780" activeTab="7"/>
  </bookViews>
  <sheets>
    <sheet name="Valeurs" sheetId="7" r:id="rId1"/>
    <sheet name="STATS" sheetId="2" r:id="rId2"/>
    <sheet name="G" sheetId="9" r:id="rId3"/>
    <sheet name="D" sheetId="3" r:id="rId4"/>
    <sheet name="C" sheetId="4" r:id="rId5"/>
    <sheet name="R" sheetId="5" r:id="rId6"/>
    <sheet name="L" sheetId="6" r:id="rId7"/>
    <sheet name="Impression" sheetId="8" r:id="rId8"/>
    <sheet name="Graphs" sheetId="10" r:id="rId9"/>
  </sheets>
  <definedNames>
    <definedName name="_xlnm._FilterDatabase" localSheetId="4" hidden="1">'C'!$B$2:$AC$72</definedName>
    <definedName name="_xlnm._FilterDatabase" localSheetId="3" hidden="1">D!$B$2:$AC$85</definedName>
    <definedName name="_xlnm._FilterDatabase" localSheetId="2" hidden="1">G!$B$2:$M$2</definedName>
    <definedName name="_xlnm._FilterDatabase" localSheetId="6" hidden="1">L!$B$2:$AC$71</definedName>
    <definedName name="_xlnm._FilterDatabase" localSheetId="5" hidden="1">'R'!$B$2:$AC$69</definedName>
    <definedName name="_xlnm._FilterDatabase" localSheetId="1" hidden="1">STATS!$A$1:$T$937</definedName>
    <definedName name="BkS_D">Valeurs!$B$3</definedName>
    <definedName name="BkS_F">Valeurs!$D$3</definedName>
    <definedName name="DEF_C">Valeurs!$H$3</definedName>
    <definedName name="DEF_D">Valeurs!$H$2</definedName>
    <definedName name="DEF_L">Valeurs!$H$5</definedName>
    <definedName name="DEF_R">Valeurs!$H$4</definedName>
    <definedName name="HIT_D">Valeurs!$B$2</definedName>
    <definedName name="HIT_F">Valeurs!$D$2</definedName>
    <definedName name="OFF_C">Valeurs!$I$3</definedName>
    <definedName name="OFF_D">Valeurs!$I$2</definedName>
    <definedName name="OFF_L">Valeurs!$I$5</definedName>
    <definedName name="OFF_R">Valeurs!$I$4</definedName>
    <definedName name="_xlnm.Print_Area" localSheetId="8">Graphs!$A$1:$P$74</definedName>
    <definedName name="_xlnm.Print_Area" localSheetId="7">Impression!$A$1:$K$50</definedName>
    <definedName name="PUN_C">Valeurs!$J$3</definedName>
    <definedName name="PUN_D">Valeurs!$J$2</definedName>
    <definedName name="PUN_L">Valeurs!$J$5</definedName>
    <definedName name="PUN_R">Valeurs!$J$4</definedName>
    <definedName name="SH_D">Valeurs!$B$5</definedName>
    <definedName name="SH_F">Valeurs!$D$5</definedName>
    <definedName name="TkA_D">Valeurs!$B$4</definedName>
    <definedName name="TkA_F">Valeurs!$D$4</definedName>
    <definedName name="ZONE_DB">STATS!$A:$I</definedName>
  </definedNames>
  <calcPr calcId="152511"/>
</workbook>
</file>

<file path=xl/calcChain.xml><?xml version="1.0" encoding="utf-8"?>
<calcChain xmlns="http://schemas.openxmlformats.org/spreadsheetml/2006/main">
  <c r="B1" i="8" l="1"/>
  <c r="H66" i="8"/>
  <c r="H67" i="8"/>
  <c r="H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N68" i="4"/>
  <c r="O68" i="4"/>
  <c r="P68" i="4"/>
  <c r="Q68" i="4"/>
  <c r="R68" i="4"/>
  <c r="S68" i="4"/>
  <c r="N63" i="4"/>
  <c r="O63" i="4"/>
  <c r="P63" i="4"/>
  <c r="Q63" i="4"/>
  <c r="R63" i="4"/>
  <c r="S63" i="4"/>
  <c r="D86" i="8" l="1"/>
  <c r="D87" i="8"/>
  <c r="D88" i="8"/>
  <c r="D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J76" i="8"/>
  <c r="J77" i="8"/>
  <c r="J78" i="8"/>
  <c r="K78" i="8"/>
  <c r="J79" i="8"/>
  <c r="K79" i="8"/>
  <c r="J80" i="8"/>
  <c r="K80" i="8"/>
  <c r="J81" i="8"/>
  <c r="K81" i="8"/>
  <c r="J82" i="8"/>
  <c r="K82" i="8"/>
  <c r="J83" i="8"/>
  <c r="K83" i="8"/>
  <c r="J84" i="8"/>
  <c r="K84" i="8"/>
  <c r="J85" i="8"/>
  <c r="K85" i="8"/>
  <c r="N65" i="6"/>
  <c r="O65" i="6"/>
  <c r="P65" i="6"/>
  <c r="Q65" i="6"/>
  <c r="R65" i="6"/>
  <c r="S65" i="6"/>
  <c r="N47" i="6"/>
  <c r="O47" i="6"/>
  <c r="P47" i="6"/>
  <c r="Q47" i="6"/>
  <c r="R47" i="6"/>
  <c r="S47" i="6"/>
  <c r="N51" i="4"/>
  <c r="O51" i="4"/>
  <c r="P51" i="4"/>
  <c r="Q51" i="4"/>
  <c r="R51" i="4"/>
  <c r="S51" i="4"/>
  <c r="N60" i="4"/>
  <c r="O60" i="4"/>
  <c r="P60" i="4"/>
  <c r="Q60" i="4"/>
  <c r="R60" i="4"/>
  <c r="S60" i="4"/>
  <c r="N49" i="4"/>
  <c r="O49" i="4"/>
  <c r="P49" i="4"/>
  <c r="Q49" i="4"/>
  <c r="R49" i="4"/>
  <c r="S49" i="4"/>
  <c r="U70" i="10"/>
  <c r="U69" i="10"/>
  <c r="U68" i="10"/>
  <c r="U67" i="10"/>
  <c r="U66" i="10"/>
  <c r="U55" i="10"/>
  <c r="U54" i="10"/>
  <c r="U53" i="10"/>
  <c r="U52" i="10"/>
  <c r="U51" i="10"/>
  <c r="U40" i="10"/>
  <c r="U39" i="10"/>
  <c r="U38" i="10"/>
  <c r="U37" i="10"/>
  <c r="U36" i="10"/>
  <c r="T70" i="10"/>
  <c r="T69" i="10"/>
  <c r="T68" i="10"/>
  <c r="T67" i="10"/>
  <c r="T66" i="10"/>
  <c r="T55" i="10"/>
  <c r="T54" i="10"/>
  <c r="T53" i="10"/>
  <c r="T52" i="10"/>
  <c r="T51" i="10"/>
  <c r="T40" i="10"/>
  <c r="T39" i="10"/>
  <c r="T38" i="10"/>
  <c r="T37" i="10"/>
  <c r="T36" i="10"/>
  <c r="S70" i="10"/>
  <c r="S69" i="10"/>
  <c r="S68" i="10"/>
  <c r="S67" i="10"/>
  <c r="S66" i="10"/>
  <c r="S55" i="10"/>
  <c r="S54" i="10"/>
  <c r="S53" i="10"/>
  <c r="S52" i="10"/>
  <c r="S51" i="10"/>
  <c r="S40" i="10"/>
  <c r="S39" i="10"/>
  <c r="S38" i="10"/>
  <c r="S37" i="10"/>
  <c r="S36" i="10"/>
  <c r="R70" i="10"/>
  <c r="R69" i="10"/>
  <c r="R68" i="10"/>
  <c r="R67" i="10"/>
  <c r="R66" i="10"/>
  <c r="R55" i="10"/>
  <c r="R54" i="10"/>
  <c r="R53" i="10"/>
  <c r="R52" i="10"/>
  <c r="R51" i="10"/>
  <c r="R40" i="10"/>
  <c r="R39" i="10"/>
  <c r="R38" i="10"/>
  <c r="R37" i="10"/>
  <c r="R36" i="10"/>
  <c r="T11" i="10"/>
  <c r="T10" i="10"/>
  <c r="T9" i="10"/>
  <c r="T8" i="10"/>
  <c r="T7" i="10"/>
  <c r="S11" i="10"/>
  <c r="S10" i="10"/>
  <c r="S9" i="10"/>
  <c r="S8" i="10"/>
  <c r="S7" i="10"/>
  <c r="R11" i="10"/>
  <c r="R10" i="10"/>
  <c r="R9" i="10"/>
  <c r="R8" i="10"/>
  <c r="R7" i="10"/>
  <c r="V52" i="10" l="1"/>
  <c r="V55" i="10"/>
  <c r="V54" i="10"/>
  <c r="V66" i="10"/>
  <c r="V69" i="10"/>
  <c r="V67" i="10"/>
  <c r="V68" i="10"/>
  <c r="V70" i="10"/>
  <c r="U71" i="10"/>
  <c r="U56" i="10"/>
  <c r="V51" i="10"/>
  <c r="V53" i="10"/>
  <c r="V38" i="10"/>
  <c r="U41" i="10"/>
  <c r="V39" i="10"/>
  <c r="V40" i="10"/>
  <c r="V37" i="10"/>
  <c r="V36" i="10"/>
  <c r="D1" i="8"/>
  <c r="J71" i="8"/>
  <c r="J72" i="8"/>
  <c r="J73" i="8"/>
  <c r="J74" i="8"/>
  <c r="J75" i="8"/>
  <c r="B61" i="8"/>
  <c r="C61" i="8"/>
  <c r="B62" i="8"/>
  <c r="C62" i="8"/>
  <c r="B63" i="8"/>
  <c r="C63" i="8"/>
  <c r="B64" i="8"/>
  <c r="C64" i="8"/>
  <c r="B65" i="8"/>
  <c r="C65" i="8"/>
  <c r="N56" i="5"/>
  <c r="O56" i="5"/>
  <c r="P56" i="5"/>
  <c r="Q56" i="5"/>
  <c r="R56" i="5"/>
  <c r="S56" i="5"/>
  <c r="N56" i="4"/>
  <c r="O56" i="4"/>
  <c r="P56" i="4"/>
  <c r="Q56" i="4"/>
  <c r="R56" i="4"/>
  <c r="S56" i="4"/>
  <c r="J66" i="8" l="1"/>
  <c r="J67" i="8"/>
  <c r="J68" i="8"/>
  <c r="J69" i="8"/>
  <c r="J70" i="8"/>
  <c r="H56" i="8"/>
  <c r="H57" i="8"/>
  <c r="H58" i="8"/>
  <c r="H59" i="8"/>
  <c r="H60" i="8"/>
  <c r="H61" i="8"/>
  <c r="H62" i="8"/>
  <c r="H63" i="8"/>
  <c r="H64" i="8"/>
  <c r="H65" i="8"/>
  <c r="F61" i="8"/>
  <c r="F62" i="8"/>
  <c r="F63" i="8"/>
  <c r="F64" i="8"/>
  <c r="F65" i="8"/>
  <c r="F66" i="8"/>
  <c r="F67" i="8"/>
  <c r="F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N40" i="5"/>
  <c r="O40" i="5"/>
  <c r="P40" i="5"/>
  <c r="Q40" i="5"/>
  <c r="R40" i="5"/>
  <c r="S40" i="5"/>
  <c r="N68" i="5"/>
  <c r="O68" i="5"/>
  <c r="P68" i="5"/>
  <c r="Q68" i="5"/>
  <c r="R68" i="5"/>
  <c r="S68" i="5"/>
  <c r="N60" i="5"/>
  <c r="O60" i="5"/>
  <c r="P60" i="5"/>
  <c r="Q60" i="5"/>
  <c r="R60" i="5"/>
  <c r="S60" i="5"/>
  <c r="N47" i="5"/>
  <c r="O47" i="5"/>
  <c r="P47" i="5"/>
  <c r="Q47" i="5"/>
  <c r="R47" i="5"/>
  <c r="S47" i="5"/>
  <c r="N58" i="5"/>
  <c r="O58" i="5"/>
  <c r="P58" i="5"/>
  <c r="Q58" i="5"/>
  <c r="R58" i="5"/>
  <c r="S58" i="5"/>
  <c r="N51" i="5"/>
  <c r="O51" i="5"/>
  <c r="P51" i="5"/>
  <c r="Q51" i="5"/>
  <c r="R51" i="5"/>
  <c r="S51" i="5"/>
  <c r="N36" i="5"/>
  <c r="O36" i="5"/>
  <c r="P36" i="5"/>
  <c r="Q36" i="5"/>
  <c r="R36" i="5"/>
  <c r="S36" i="5"/>
  <c r="N77" i="3"/>
  <c r="O77" i="3"/>
  <c r="P77" i="3"/>
  <c r="Q77" i="3"/>
  <c r="R77" i="3"/>
  <c r="S77" i="3"/>
  <c r="N28" i="3"/>
  <c r="O28" i="3"/>
  <c r="P28" i="3"/>
  <c r="Q28" i="3"/>
  <c r="R28" i="3"/>
  <c r="S28" i="3"/>
  <c r="N57" i="3"/>
  <c r="O57" i="3"/>
  <c r="P57" i="3"/>
  <c r="Q57" i="3"/>
  <c r="R57" i="3"/>
  <c r="S57" i="3"/>
  <c r="T26" i="10" l="1"/>
  <c r="T25" i="10"/>
  <c r="T24" i="10"/>
  <c r="T23" i="10"/>
  <c r="T22" i="10"/>
  <c r="S26" i="10"/>
  <c r="S25" i="10"/>
  <c r="S24" i="10"/>
  <c r="S23" i="10"/>
  <c r="S22" i="10"/>
  <c r="R26" i="10"/>
  <c r="R25" i="10"/>
  <c r="R24" i="10"/>
  <c r="R23" i="10"/>
  <c r="R22" i="10"/>
  <c r="U23" i="10" l="1"/>
  <c r="U22" i="10"/>
  <c r="U26" i="10"/>
  <c r="U25" i="10"/>
  <c r="U24" i="10"/>
  <c r="T12" i="10"/>
  <c r="U8" i="10"/>
  <c r="T71" i="10"/>
  <c r="S71" i="10"/>
  <c r="R71" i="10"/>
  <c r="T56" i="10"/>
  <c r="S56" i="10"/>
  <c r="R56" i="10"/>
  <c r="S41" i="10"/>
  <c r="T41" i="10"/>
  <c r="R41" i="10"/>
  <c r="T27" i="10"/>
  <c r="S27" i="10"/>
  <c r="R27" i="10"/>
  <c r="S12" i="10"/>
  <c r="U11" i="10"/>
  <c r="U10" i="10"/>
  <c r="U9" i="10"/>
  <c r="U27" i="10" l="1"/>
  <c r="V71" i="10"/>
  <c r="V56" i="10"/>
  <c r="V41" i="10"/>
  <c r="U7" i="10"/>
  <c r="U12" i="10" s="1"/>
  <c r="R12" i="10"/>
  <c r="N22" i="6"/>
  <c r="O22" i="6"/>
  <c r="P22" i="6"/>
  <c r="Q22" i="6"/>
  <c r="R22" i="6"/>
  <c r="S22" i="6"/>
  <c r="N11" i="5"/>
  <c r="O11" i="5"/>
  <c r="P11" i="5"/>
  <c r="Q11" i="5"/>
  <c r="R11" i="5"/>
  <c r="S11" i="5"/>
  <c r="B46" i="8" l="1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76" i="8"/>
  <c r="C77" i="8"/>
  <c r="C78" i="8"/>
  <c r="C79" i="8"/>
  <c r="C80" i="8"/>
  <c r="C81" i="8"/>
  <c r="C82" i="8"/>
  <c r="C83" i="8"/>
  <c r="C84" i="8"/>
  <c r="C85" i="8"/>
  <c r="C6" i="8"/>
  <c r="C7" i="8"/>
  <c r="C8" i="8"/>
  <c r="C9" i="8"/>
  <c r="C10" i="8"/>
  <c r="C2" i="8"/>
  <c r="C3" i="8"/>
  <c r="C4" i="8"/>
  <c r="C5" i="8"/>
  <c r="C1" i="8"/>
  <c r="N63" i="6"/>
  <c r="O63" i="6"/>
  <c r="P63" i="6"/>
  <c r="Q63" i="6"/>
  <c r="R63" i="6"/>
  <c r="S63" i="6"/>
  <c r="N37" i="6"/>
  <c r="O37" i="6"/>
  <c r="P37" i="6"/>
  <c r="Q37" i="6"/>
  <c r="R37" i="6"/>
  <c r="S37" i="6"/>
  <c r="N58" i="6"/>
  <c r="O58" i="6"/>
  <c r="P58" i="6"/>
  <c r="Q58" i="6"/>
  <c r="R58" i="6"/>
  <c r="S58" i="6"/>
  <c r="N69" i="6"/>
  <c r="O69" i="6"/>
  <c r="P69" i="6"/>
  <c r="Q69" i="6"/>
  <c r="R69" i="6"/>
  <c r="S69" i="6"/>
  <c r="N54" i="6"/>
  <c r="O54" i="6"/>
  <c r="P54" i="6"/>
  <c r="Q54" i="6"/>
  <c r="R54" i="6"/>
  <c r="S54" i="6"/>
  <c r="N25" i="6"/>
  <c r="O25" i="6"/>
  <c r="P25" i="6"/>
  <c r="Q25" i="6"/>
  <c r="R25" i="6"/>
  <c r="S25" i="6"/>
  <c r="N16" i="3"/>
  <c r="O16" i="3"/>
  <c r="P16" i="3"/>
  <c r="Q16" i="3"/>
  <c r="R16" i="3"/>
  <c r="S16" i="3"/>
  <c r="N55" i="3"/>
  <c r="N76" i="3"/>
  <c r="N59" i="3"/>
  <c r="N73" i="3"/>
  <c r="N36" i="3"/>
  <c r="N49" i="3"/>
  <c r="N66" i="3"/>
  <c r="N37" i="3"/>
  <c r="N84" i="3"/>
  <c r="N83" i="3"/>
  <c r="N56" i="3"/>
  <c r="N50" i="3"/>
  <c r="N18" i="3"/>
  <c r="N45" i="3"/>
  <c r="N24" i="3"/>
  <c r="N23" i="3"/>
  <c r="N30" i="3"/>
  <c r="N19" i="3"/>
  <c r="N63" i="3"/>
  <c r="N8" i="3"/>
  <c r="N38" i="3"/>
  <c r="N20" i="3"/>
  <c r="N82" i="3"/>
  <c r="N14" i="3"/>
  <c r="N34" i="3"/>
  <c r="N32" i="3"/>
  <c r="N79" i="3"/>
  <c r="N43" i="3"/>
  <c r="N68" i="3"/>
  <c r="N58" i="3"/>
  <c r="N85" i="3"/>
  <c r="N48" i="3"/>
  <c r="N52" i="3"/>
  <c r="N12" i="3"/>
  <c r="N71" i="3"/>
  <c r="N81" i="3"/>
  <c r="N75" i="3"/>
  <c r="N47" i="3"/>
  <c r="N51" i="3"/>
  <c r="N9" i="3"/>
  <c r="N44" i="3"/>
  <c r="N22" i="3"/>
  <c r="N11" i="3"/>
  <c r="N62" i="3"/>
  <c r="N69" i="3"/>
  <c r="N40" i="3"/>
  <c r="N35" i="3"/>
  <c r="N5" i="3"/>
  <c r="N60" i="3"/>
  <c r="N7" i="3"/>
  <c r="N74" i="3"/>
  <c r="N25" i="3"/>
  <c r="N72" i="3"/>
  <c r="N15" i="3"/>
  <c r="N80" i="3"/>
  <c r="N67" i="3"/>
  <c r="N39" i="3"/>
  <c r="N65" i="3"/>
  <c r="N10" i="3"/>
  <c r="N27" i="3"/>
  <c r="N21" i="3"/>
  <c r="N6" i="3"/>
  <c r="N46" i="3"/>
  <c r="N64" i="3"/>
  <c r="N78" i="3"/>
  <c r="N29" i="3"/>
  <c r="N31" i="3"/>
  <c r="N54" i="3"/>
  <c r="N61" i="3"/>
  <c r="N41" i="3"/>
  <c r="N4" i="3"/>
  <c r="N70" i="3"/>
  <c r="N26" i="3"/>
  <c r="N13" i="3"/>
  <c r="N33" i="3"/>
  <c r="N3" i="3"/>
  <c r="N53" i="3"/>
  <c r="N42" i="3"/>
  <c r="N17" i="3"/>
  <c r="O55" i="3"/>
  <c r="O76" i="3"/>
  <c r="O59" i="3"/>
  <c r="O73" i="3"/>
  <c r="O36" i="3"/>
  <c r="O49" i="3"/>
  <c r="O66" i="3"/>
  <c r="O37" i="3"/>
  <c r="O84" i="3"/>
  <c r="O83" i="3"/>
  <c r="O56" i="3"/>
  <c r="O50" i="3"/>
  <c r="O18" i="3"/>
  <c r="O45" i="3"/>
  <c r="O24" i="3"/>
  <c r="O23" i="3"/>
  <c r="O30" i="3"/>
  <c r="O19" i="3"/>
  <c r="O63" i="3"/>
  <c r="O8" i="3"/>
  <c r="O38" i="3"/>
  <c r="O20" i="3"/>
  <c r="O82" i="3"/>
  <c r="O14" i="3"/>
  <c r="O34" i="3"/>
  <c r="O32" i="3"/>
  <c r="O79" i="3"/>
  <c r="O43" i="3"/>
  <c r="O68" i="3"/>
  <c r="O58" i="3"/>
  <c r="O85" i="3"/>
  <c r="O48" i="3"/>
  <c r="O52" i="3"/>
  <c r="O12" i="3"/>
  <c r="O71" i="3"/>
  <c r="O81" i="3"/>
  <c r="O75" i="3"/>
  <c r="O47" i="3"/>
  <c r="O51" i="3"/>
  <c r="O9" i="3"/>
  <c r="O44" i="3"/>
  <c r="O22" i="3"/>
  <c r="O11" i="3"/>
  <c r="O62" i="3"/>
  <c r="O69" i="3"/>
  <c r="O40" i="3"/>
  <c r="O35" i="3"/>
  <c r="O5" i="3"/>
  <c r="O60" i="3"/>
  <c r="O7" i="3"/>
  <c r="O74" i="3"/>
  <c r="O25" i="3"/>
  <c r="O72" i="3"/>
  <c r="O15" i="3"/>
  <c r="O80" i="3"/>
  <c r="O67" i="3"/>
  <c r="O39" i="3"/>
  <c r="O65" i="3"/>
  <c r="O10" i="3"/>
  <c r="O27" i="3"/>
  <c r="O21" i="3"/>
  <c r="O6" i="3"/>
  <c r="O46" i="3"/>
  <c r="O64" i="3"/>
  <c r="O78" i="3"/>
  <c r="O29" i="3"/>
  <c r="O31" i="3"/>
  <c r="O54" i="3"/>
  <c r="O61" i="3"/>
  <c r="O41" i="3"/>
  <c r="O4" i="3"/>
  <c r="O70" i="3"/>
  <c r="O26" i="3"/>
  <c r="O13" i="3"/>
  <c r="O33" i="3"/>
  <c r="O3" i="3"/>
  <c r="O53" i="3"/>
  <c r="O42" i="3"/>
  <c r="O17" i="3"/>
  <c r="P55" i="3"/>
  <c r="P76" i="3"/>
  <c r="P59" i="3"/>
  <c r="P73" i="3"/>
  <c r="P36" i="3"/>
  <c r="P49" i="3"/>
  <c r="P66" i="3"/>
  <c r="P37" i="3"/>
  <c r="P84" i="3"/>
  <c r="P83" i="3"/>
  <c r="P56" i="3"/>
  <c r="P50" i="3"/>
  <c r="P18" i="3"/>
  <c r="P45" i="3"/>
  <c r="P24" i="3"/>
  <c r="P23" i="3"/>
  <c r="P30" i="3"/>
  <c r="P19" i="3"/>
  <c r="P63" i="3"/>
  <c r="P8" i="3"/>
  <c r="P38" i="3"/>
  <c r="P20" i="3"/>
  <c r="P82" i="3"/>
  <c r="P14" i="3"/>
  <c r="P34" i="3"/>
  <c r="P32" i="3"/>
  <c r="P79" i="3"/>
  <c r="P43" i="3"/>
  <c r="P68" i="3"/>
  <c r="P58" i="3"/>
  <c r="P85" i="3"/>
  <c r="P48" i="3"/>
  <c r="P52" i="3"/>
  <c r="P12" i="3"/>
  <c r="P71" i="3"/>
  <c r="P81" i="3"/>
  <c r="P75" i="3"/>
  <c r="P47" i="3"/>
  <c r="P51" i="3"/>
  <c r="P9" i="3"/>
  <c r="P44" i="3"/>
  <c r="P22" i="3"/>
  <c r="P11" i="3"/>
  <c r="P62" i="3"/>
  <c r="P69" i="3"/>
  <c r="P40" i="3"/>
  <c r="P35" i="3"/>
  <c r="P5" i="3"/>
  <c r="P60" i="3"/>
  <c r="P7" i="3"/>
  <c r="P74" i="3"/>
  <c r="P25" i="3"/>
  <c r="P72" i="3"/>
  <c r="P15" i="3"/>
  <c r="P80" i="3"/>
  <c r="P67" i="3"/>
  <c r="P39" i="3"/>
  <c r="P65" i="3"/>
  <c r="P10" i="3"/>
  <c r="P27" i="3"/>
  <c r="P21" i="3"/>
  <c r="P6" i="3"/>
  <c r="P46" i="3"/>
  <c r="P64" i="3"/>
  <c r="P78" i="3"/>
  <c r="P29" i="3"/>
  <c r="P31" i="3"/>
  <c r="P54" i="3"/>
  <c r="P61" i="3"/>
  <c r="P41" i="3"/>
  <c r="P4" i="3"/>
  <c r="P70" i="3"/>
  <c r="P26" i="3"/>
  <c r="P13" i="3"/>
  <c r="P33" i="3"/>
  <c r="P3" i="3"/>
  <c r="P53" i="3"/>
  <c r="P42" i="3"/>
  <c r="P17" i="3"/>
  <c r="Q55" i="3"/>
  <c r="Q76" i="3"/>
  <c r="Q59" i="3"/>
  <c r="Q73" i="3"/>
  <c r="Q36" i="3"/>
  <c r="Q49" i="3"/>
  <c r="Q66" i="3"/>
  <c r="Q37" i="3"/>
  <c r="Q84" i="3"/>
  <c r="Q83" i="3"/>
  <c r="Q56" i="3"/>
  <c r="Q50" i="3"/>
  <c r="Q18" i="3"/>
  <c r="Q45" i="3"/>
  <c r="Q24" i="3"/>
  <c r="Q23" i="3"/>
  <c r="Q30" i="3"/>
  <c r="Q19" i="3"/>
  <c r="Q63" i="3"/>
  <c r="Q8" i="3"/>
  <c r="Q38" i="3"/>
  <c r="Q20" i="3"/>
  <c r="Q82" i="3"/>
  <c r="Q14" i="3"/>
  <c r="Q34" i="3"/>
  <c r="Q32" i="3"/>
  <c r="Q79" i="3"/>
  <c r="Q43" i="3"/>
  <c r="Q68" i="3"/>
  <c r="Q58" i="3"/>
  <c r="Q85" i="3"/>
  <c r="Q48" i="3"/>
  <c r="Q52" i="3"/>
  <c r="Q12" i="3"/>
  <c r="Q71" i="3"/>
  <c r="Q81" i="3"/>
  <c r="Q75" i="3"/>
  <c r="Q47" i="3"/>
  <c r="Q51" i="3"/>
  <c r="Q9" i="3"/>
  <c r="Q44" i="3"/>
  <c r="Q22" i="3"/>
  <c r="Q11" i="3"/>
  <c r="Q62" i="3"/>
  <c r="Q69" i="3"/>
  <c r="Q40" i="3"/>
  <c r="Q35" i="3"/>
  <c r="Q5" i="3"/>
  <c r="Q60" i="3"/>
  <c r="Q7" i="3"/>
  <c r="Q74" i="3"/>
  <c r="Q25" i="3"/>
  <c r="Q72" i="3"/>
  <c r="Q15" i="3"/>
  <c r="Q80" i="3"/>
  <c r="Q67" i="3"/>
  <c r="Q39" i="3"/>
  <c r="Q65" i="3"/>
  <c r="Q10" i="3"/>
  <c r="Q27" i="3"/>
  <c r="Q21" i="3"/>
  <c r="Q6" i="3"/>
  <c r="Q46" i="3"/>
  <c r="Q64" i="3"/>
  <c r="Q78" i="3"/>
  <c r="Q29" i="3"/>
  <c r="Q31" i="3"/>
  <c r="Q54" i="3"/>
  <c r="Q61" i="3"/>
  <c r="Q41" i="3"/>
  <c r="Q4" i="3"/>
  <c r="Q70" i="3"/>
  <c r="Q26" i="3"/>
  <c r="Q13" i="3"/>
  <c r="Q33" i="3"/>
  <c r="Q3" i="3"/>
  <c r="Q53" i="3"/>
  <c r="Q42" i="3"/>
  <c r="Q17" i="3"/>
  <c r="R55" i="3"/>
  <c r="R76" i="3"/>
  <c r="R59" i="3"/>
  <c r="R73" i="3"/>
  <c r="R36" i="3"/>
  <c r="R49" i="3"/>
  <c r="R66" i="3"/>
  <c r="R37" i="3"/>
  <c r="R84" i="3"/>
  <c r="R83" i="3"/>
  <c r="R56" i="3"/>
  <c r="R50" i="3"/>
  <c r="R18" i="3"/>
  <c r="R45" i="3"/>
  <c r="R24" i="3"/>
  <c r="R23" i="3"/>
  <c r="R30" i="3"/>
  <c r="R19" i="3"/>
  <c r="R63" i="3"/>
  <c r="R8" i="3"/>
  <c r="R38" i="3"/>
  <c r="R20" i="3"/>
  <c r="R82" i="3"/>
  <c r="R14" i="3"/>
  <c r="R34" i="3"/>
  <c r="R32" i="3"/>
  <c r="R79" i="3"/>
  <c r="R43" i="3"/>
  <c r="R68" i="3"/>
  <c r="R58" i="3"/>
  <c r="R85" i="3"/>
  <c r="R48" i="3"/>
  <c r="R52" i="3"/>
  <c r="R12" i="3"/>
  <c r="R71" i="3"/>
  <c r="R81" i="3"/>
  <c r="R75" i="3"/>
  <c r="R47" i="3"/>
  <c r="R51" i="3"/>
  <c r="R9" i="3"/>
  <c r="R44" i="3"/>
  <c r="R22" i="3"/>
  <c r="R11" i="3"/>
  <c r="R62" i="3"/>
  <c r="R69" i="3"/>
  <c r="R40" i="3"/>
  <c r="R35" i="3"/>
  <c r="R5" i="3"/>
  <c r="R60" i="3"/>
  <c r="R7" i="3"/>
  <c r="R74" i="3"/>
  <c r="R25" i="3"/>
  <c r="R72" i="3"/>
  <c r="R15" i="3"/>
  <c r="R80" i="3"/>
  <c r="R67" i="3"/>
  <c r="R39" i="3"/>
  <c r="R65" i="3"/>
  <c r="R10" i="3"/>
  <c r="R27" i="3"/>
  <c r="R21" i="3"/>
  <c r="R6" i="3"/>
  <c r="R46" i="3"/>
  <c r="R64" i="3"/>
  <c r="R78" i="3"/>
  <c r="R29" i="3"/>
  <c r="R31" i="3"/>
  <c r="R54" i="3"/>
  <c r="R61" i="3"/>
  <c r="R41" i="3"/>
  <c r="R4" i="3"/>
  <c r="R70" i="3"/>
  <c r="R26" i="3"/>
  <c r="R13" i="3"/>
  <c r="R33" i="3"/>
  <c r="R3" i="3"/>
  <c r="R53" i="3"/>
  <c r="R42" i="3"/>
  <c r="R17" i="3"/>
  <c r="S55" i="3"/>
  <c r="S76" i="3"/>
  <c r="S59" i="3"/>
  <c r="S73" i="3"/>
  <c r="S36" i="3"/>
  <c r="S49" i="3"/>
  <c r="S66" i="3"/>
  <c r="S37" i="3"/>
  <c r="S84" i="3"/>
  <c r="S83" i="3"/>
  <c r="S56" i="3"/>
  <c r="S50" i="3"/>
  <c r="S18" i="3"/>
  <c r="S45" i="3"/>
  <c r="S24" i="3"/>
  <c r="S23" i="3"/>
  <c r="S30" i="3"/>
  <c r="S19" i="3"/>
  <c r="S63" i="3"/>
  <c r="S8" i="3"/>
  <c r="S38" i="3"/>
  <c r="S20" i="3"/>
  <c r="S82" i="3"/>
  <c r="S14" i="3"/>
  <c r="S34" i="3"/>
  <c r="S32" i="3"/>
  <c r="S79" i="3"/>
  <c r="S43" i="3"/>
  <c r="S68" i="3"/>
  <c r="S58" i="3"/>
  <c r="S85" i="3"/>
  <c r="S48" i="3"/>
  <c r="S52" i="3"/>
  <c r="S12" i="3"/>
  <c r="S71" i="3"/>
  <c r="S81" i="3"/>
  <c r="S75" i="3"/>
  <c r="S47" i="3"/>
  <c r="S51" i="3"/>
  <c r="S9" i="3"/>
  <c r="S44" i="3"/>
  <c r="S22" i="3"/>
  <c r="S11" i="3"/>
  <c r="S62" i="3"/>
  <c r="S69" i="3"/>
  <c r="S40" i="3"/>
  <c r="S35" i="3"/>
  <c r="S5" i="3"/>
  <c r="S60" i="3"/>
  <c r="S7" i="3"/>
  <c r="S74" i="3"/>
  <c r="S25" i="3"/>
  <c r="S72" i="3"/>
  <c r="S15" i="3"/>
  <c r="S80" i="3"/>
  <c r="S67" i="3"/>
  <c r="S39" i="3"/>
  <c r="S65" i="3"/>
  <c r="S10" i="3"/>
  <c r="S27" i="3"/>
  <c r="S21" i="3"/>
  <c r="S6" i="3"/>
  <c r="S46" i="3"/>
  <c r="S64" i="3"/>
  <c r="S78" i="3"/>
  <c r="S29" i="3"/>
  <c r="S31" i="3"/>
  <c r="S54" i="3"/>
  <c r="S61" i="3"/>
  <c r="S41" i="3"/>
  <c r="S4" i="3"/>
  <c r="S70" i="3"/>
  <c r="S26" i="3"/>
  <c r="S13" i="3"/>
  <c r="S33" i="3"/>
  <c r="S3" i="3"/>
  <c r="S53" i="3"/>
  <c r="S42" i="3"/>
  <c r="S17" i="3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D81" i="8"/>
  <c r="D82" i="8"/>
  <c r="D83" i="8"/>
  <c r="D84" i="8"/>
  <c r="D85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B4" i="8"/>
  <c r="B3" i="8"/>
  <c r="B2" i="8"/>
  <c r="N10" i="5"/>
  <c r="O10" i="5"/>
  <c r="P10" i="5"/>
  <c r="Q10" i="5"/>
  <c r="R10" i="5"/>
  <c r="S10" i="5"/>
  <c r="N26" i="5"/>
  <c r="O26" i="5"/>
  <c r="P26" i="5"/>
  <c r="Q26" i="5"/>
  <c r="R26" i="5"/>
  <c r="S26" i="5"/>
  <c r="N13" i="5"/>
  <c r="O13" i="5"/>
  <c r="P13" i="5"/>
  <c r="Q13" i="5"/>
  <c r="R13" i="5"/>
  <c r="S13" i="5"/>
  <c r="N8" i="5"/>
  <c r="O8" i="5"/>
  <c r="P8" i="5"/>
  <c r="Q8" i="5"/>
  <c r="R8" i="5"/>
  <c r="S8" i="5"/>
  <c r="N4" i="6"/>
  <c r="O4" i="6"/>
  <c r="P4" i="6"/>
  <c r="Q4" i="6"/>
  <c r="R4" i="6"/>
  <c r="S4" i="6"/>
  <c r="N38" i="6"/>
  <c r="O38" i="6"/>
  <c r="P38" i="6"/>
  <c r="Q38" i="6"/>
  <c r="R38" i="6"/>
  <c r="S38" i="6"/>
  <c r="N70" i="6"/>
  <c r="O70" i="6"/>
  <c r="P70" i="6"/>
  <c r="Q70" i="6"/>
  <c r="R70" i="6"/>
  <c r="S70" i="6"/>
  <c r="N8" i="6"/>
  <c r="O8" i="6"/>
  <c r="P8" i="6"/>
  <c r="Q8" i="6"/>
  <c r="R8" i="6"/>
  <c r="S8" i="6"/>
  <c r="N32" i="6"/>
  <c r="O32" i="6"/>
  <c r="P32" i="6"/>
  <c r="Q32" i="6"/>
  <c r="R32" i="6"/>
  <c r="S32" i="6"/>
  <c r="N71" i="6"/>
  <c r="O71" i="6"/>
  <c r="P71" i="6"/>
  <c r="Q71" i="6"/>
  <c r="R71" i="6"/>
  <c r="S71" i="6"/>
  <c r="J61" i="8"/>
  <c r="J62" i="8"/>
  <c r="J63" i="8"/>
  <c r="J64" i="8"/>
  <c r="J65" i="8"/>
  <c r="N21" i="6"/>
  <c r="O21" i="6"/>
  <c r="P21" i="6"/>
  <c r="Q21" i="6"/>
  <c r="R21" i="6"/>
  <c r="S21" i="6"/>
  <c r="N10" i="4"/>
  <c r="O10" i="4"/>
  <c r="P10" i="4"/>
  <c r="Q10" i="4"/>
  <c r="R10" i="4"/>
  <c r="S10" i="4"/>
  <c r="N34" i="4"/>
  <c r="O34" i="4"/>
  <c r="P34" i="4"/>
  <c r="Q34" i="4"/>
  <c r="R34" i="4"/>
  <c r="S34" i="4"/>
  <c r="N13" i="4"/>
  <c r="O13" i="4"/>
  <c r="P13" i="4"/>
  <c r="Q13" i="4"/>
  <c r="R13" i="4"/>
  <c r="S13" i="4"/>
  <c r="N48" i="4"/>
  <c r="O48" i="4"/>
  <c r="P48" i="4"/>
  <c r="Q48" i="4"/>
  <c r="R48" i="4"/>
  <c r="S48" i="4"/>
  <c r="N28" i="6"/>
  <c r="O28" i="6"/>
  <c r="P28" i="6"/>
  <c r="Q28" i="6"/>
  <c r="R28" i="6"/>
  <c r="S28" i="6"/>
  <c r="N26" i="4"/>
  <c r="O26" i="4"/>
  <c r="P26" i="4"/>
  <c r="Q26" i="4"/>
  <c r="R26" i="4"/>
  <c r="S26" i="4"/>
  <c r="N53" i="4"/>
  <c r="O53" i="4"/>
  <c r="P53" i="4"/>
  <c r="Q53" i="4"/>
  <c r="R53" i="4"/>
  <c r="S53" i="4"/>
  <c r="N23" i="4"/>
  <c r="O23" i="4"/>
  <c r="P23" i="4"/>
  <c r="Q23" i="4"/>
  <c r="R23" i="4"/>
  <c r="S23" i="4"/>
  <c r="D76" i="8"/>
  <c r="D77" i="8"/>
  <c r="D78" i="8"/>
  <c r="D79" i="8"/>
  <c r="D80" i="8"/>
  <c r="D71" i="8"/>
  <c r="D72" i="8"/>
  <c r="D73" i="8"/>
  <c r="D74" i="8"/>
  <c r="D75" i="8"/>
  <c r="D66" i="8"/>
  <c r="D67" i="8"/>
  <c r="D68" i="8"/>
  <c r="D69" i="8"/>
  <c r="D7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4" i="8"/>
  <c r="F5" i="8"/>
  <c r="F3" i="8"/>
  <c r="F2" i="8"/>
  <c r="F1" i="8"/>
  <c r="N40" i="4"/>
  <c r="O40" i="4"/>
  <c r="P40" i="4"/>
  <c r="Q40" i="4"/>
  <c r="R40" i="4"/>
  <c r="S40" i="4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3" i="8"/>
  <c r="J4" i="8"/>
  <c r="J5" i="8"/>
  <c r="J2" i="8"/>
  <c r="J1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3" i="8"/>
  <c r="H4" i="8"/>
  <c r="H5" i="8"/>
  <c r="H2" i="8"/>
  <c r="H1" i="8"/>
  <c r="N61" i="4"/>
  <c r="O61" i="4"/>
  <c r="P61" i="4"/>
  <c r="Q61" i="4"/>
  <c r="R61" i="4"/>
  <c r="S61" i="4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3" i="8"/>
  <c r="D4" i="8"/>
  <c r="D5" i="8"/>
  <c r="D2" i="8"/>
  <c r="N12" i="5"/>
  <c r="O12" i="5"/>
  <c r="P12" i="5"/>
  <c r="Q12" i="5"/>
  <c r="R12" i="5"/>
  <c r="S12" i="5"/>
  <c r="N6" i="5"/>
  <c r="O6" i="5"/>
  <c r="P6" i="5"/>
  <c r="Q6" i="5"/>
  <c r="R6" i="5"/>
  <c r="S6" i="5"/>
  <c r="N5" i="5"/>
  <c r="O5" i="5"/>
  <c r="P5" i="5"/>
  <c r="Q5" i="5"/>
  <c r="R5" i="5"/>
  <c r="S5" i="5"/>
  <c r="N4" i="5"/>
  <c r="O4" i="5"/>
  <c r="P4" i="5"/>
  <c r="Q4" i="5"/>
  <c r="R4" i="5"/>
  <c r="S4" i="5"/>
  <c r="N45" i="4"/>
  <c r="O45" i="4"/>
  <c r="P45" i="4"/>
  <c r="R45" i="4"/>
  <c r="Q45" i="4"/>
  <c r="S45" i="4"/>
  <c r="N9" i="5"/>
  <c r="O9" i="5"/>
  <c r="P9" i="5"/>
  <c r="R9" i="5"/>
  <c r="Q9" i="5"/>
  <c r="S9" i="5"/>
  <c r="N50" i="6"/>
  <c r="O50" i="6"/>
  <c r="P50" i="6"/>
  <c r="R50" i="6"/>
  <c r="Q50" i="6"/>
  <c r="S50" i="6"/>
  <c r="N66" i="6"/>
  <c r="O66" i="6"/>
  <c r="P66" i="6"/>
  <c r="R66" i="6"/>
  <c r="Q66" i="6"/>
  <c r="S66" i="6"/>
  <c r="N39" i="6"/>
  <c r="O39" i="6"/>
  <c r="P39" i="6"/>
  <c r="R39" i="6"/>
  <c r="Q39" i="6"/>
  <c r="S39" i="6"/>
  <c r="N19" i="6"/>
  <c r="O19" i="6"/>
  <c r="P19" i="6"/>
  <c r="R19" i="6"/>
  <c r="Q19" i="6"/>
  <c r="S19" i="6"/>
  <c r="N44" i="5"/>
  <c r="O44" i="5"/>
  <c r="P44" i="5"/>
  <c r="R44" i="5"/>
  <c r="Q44" i="5"/>
  <c r="S44" i="5"/>
  <c r="N57" i="4"/>
  <c r="O57" i="4"/>
  <c r="P57" i="4"/>
  <c r="R57" i="4"/>
  <c r="Q57" i="4"/>
  <c r="S57" i="4"/>
  <c r="N41" i="5"/>
  <c r="N27" i="5"/>
  <c r="N61" i="5"/>
  <c r="N7" i="5"/>
  <c r="N35" i="5"/>
  <c r="N22" i="5"/>
  <c r="N45" i="5"/>
  <c r="N66" i="5"/>
  <c r="N20" i="5"/>
  <c r="N43" i="5"/>
  <c r="N37" i="5"/>
  <c r="N14" i="5"/>
  <c r="N50" i="5"/>
  <c r="N28" i="5"/>
  <c r="N49" i="5"/>
  <c r="N21" i="5"/>
  <c r="N30" i="5"/>
  <c r="N38" i="5"/>
  <c r="N34" i="5"/>
  <c r="N24" i="5"/>
  <c r="N65" i="5"/>
  <c r="N46" i="5"/>
  <c r="N57" i="5"/>
  <c r="N48" i="5"/>
  <c r="N25" i="5"/>
  <c r="N19" i="5"/>
  <c r="N29" i="5"/>
  <c r="N17" i="5"/>
  <c r="N42" i="5"/>
  <c r="N32" i="5"/>
  <c r="N3" i="5"/>
  <c r="N54" i="5"/>
  <c r="N31" i="5"/>
  <c r="N53" i="5"/>
  <c r="N59" i="5"/>
  <c r="N62" i="5"/>
  <c r="N18" i="5"/>
  <c r="N39" i="5"/>
  <c r="N23" i="5"/>
  <c r="N33" i="5"/>
  <c r="N63" i="5"/>
  <c r="N52" i="5"/>
  <c r="N64" i="5"/>
  <c r="N67" i="5"/>
  <c r="N15" i="5"/>
  <c r="N16" i="5"/>
  <c r="N55" i="5"/>
  <c r="O41" i="5"/>
  <c r="O27" i="5"/>
  <c r="O61" i="5"/>
  <c r="O7" i="5"/>
  <c r="O35" i="5"/>
  <c r="O22" i="5"/>
  <c r="O45" i="5"/>
  <c r="O66" i="5"/>
  <c r="O20" i="5"/>
  <c r="O43" i="5"/>
  <c r="O37" i="5"/>
  <c r="O14" i="5"/>
  <c r="O50" i="5"/>
  <c r="O28" i="5"/>
  <c r="O49" i="5"/>
  <c r="O21" i="5"/>
  <c r="O30" i="5"/>
  <c r="O38" i="5"/>
  <c r="O34" i="5"/>
  <c r="O24" i="5"/>
  <c r="O65" i="5"/>
  <c r="O46" i="5"/>
  <c r="O57" i="5"/>
  <c r="O48" i="5"/>
  <c r="O25" i="5"/>
  <c r="O19" i="5"/>
  <c r="O29" i="5"/>
  <c r="O17" i="5"/>
  <c r="O42" i="5"/>
  <c r="O32" i="5"/>
  <c r="O3" i="5"/>
  <c r="O54" i="5"/>
  <c r="O31" i="5"/>
  <c r="O53" i="5"/>
  <c r="O59" i="5"/>
  <c r="O62" i="5"/>
  <c r="O18" i="5"/>
  <c r="O39" i="5"/>
  <c r="O23" i="5"/>
  <c r="O33" i="5"/>
  <c r="O63" i="5"/>
  <c r="O52" i="5"/>
  <c r="O64" i="5"/>
  <c r="O67" i="5"/>
  <c r="O15" i="5"/>
  <c r="O16" i="5"/>
  <c r="O55" i="5"/>
  <c r="P41" i="5"/>
  <c r="P27" i="5"/>
  <c r="P61" i="5"/>
  <c r="P7" i="5"/>
  <c r="P35" i="5"/>
  <c r="P22" i="5"/>
  <c r="P45" i="5"/>
  <c r="P66" i="5"/>
  <c r="P20" i="5"/>
  <c r="P43" i="5"/>
  <c r="P37" i="5"/>
  <c r="P14" i="5"/>
  <c r="P50" i="5"/>
  <c r="P28" i="5"/>
  <c r="P49" i="5"/>
  <c r="P21" i="5"/>
  <c r="P30" i="5"/>
  <c r="P38" i="5"/>
  <c r="P34" i="5"/>
  <c r="P24" i="5"/>
  <c r="P65" i="5"/>
  <c r="P46" i="5"/>
  <c r="P57" i="5"/>
  <c r="P48" i="5"/>
  <c r="P25" i="5"/>
  <c r="P19" i="5"/>
  <c r="P29" i="5"/>
  <c r="P17" i="5"/>
  <c r="P42" i="5"/>
  <c r="P32" i="5"/>
  <c r="P3" i="5"/>
  <c r="P54" i="5"/>
  <c r="P31" i="5"/>
  <c r="P53" i="5"/>
  <c r="P59" i="5"/>
  <c r="P62" i="5"/>
  <c r="P18" i="5"/>
  <c r="P39" i="5"/>
  <c r="P23" i="5"/>
  <c r="P33" i="5"/>
  <c r="P63" i="5"/>
  <c r="P52" i="5"/>
  <c r="P64" i="5"/>
  <c r="P67" i="5"/>
  <c r="P15" i="5"/>
  <c r="P16" i="5"/>
  <c r="P55" i="5"/>
  <c r="R41" i="5"/>
  <c r="R27" i="5"/>
  <c r="R61" i="5"/>
  <c r="R7" i="5"/>
  <c r="R35" i="5"/>
  <c r="R22" i="5"/>
  <c r="R45" i="5"/>
  <c r="R66" i="5"/>
  <c r="R20" i="5"/>
  <c r="R43" i="5"/>
  <c r="R37" i="5"/>
  <c r="R14" i="5"/>
  <c r="R50" i="5"/>
  <c r="R28" i="5"/>
  <c r="R49" i="5"/>
  <c r="R21" i="5"/>
  <c r="R30" i="5"/>
  <c r="R38" i="5"/>
  <c r="R34" i="5"/>
  <c r="R24" i="5"/>
  <c r="R65" i="5"/>
  <c r="R46" i="5"/>
  <c r="R57" i="5"/>
  <c r="R48" i="5"/>
  <c r="R25" i="5"/>
  <c r="R19" i="5"/>
  <c r="R29" i="5"/>
  <c r="R17" i="5"/>
  <c r="R42" i="5"/>
  <c r="R32" i="5"/>
  <c r="R3" i="5"/>
  <c r="R54" i="5"/>
  <c r="R31" i="5"/>
  <c r="R53" i="5"/>
  <c r="R59" i="5"/>
  <c r="R62" i="5"/>
  <c r="R18" i="5"/>
  <c r="R39" i="5"/>
  <c r="R23" i="5"/>
  <c r="R33" i="5"/>
  <c r="R63" i="5"/>
  <c r="R52" i="5"/>
  <c r="R64" i="5"/>
  <c r="R67" i="5"/>
  <c r="R15" i="5"/>
  <c r="R16" i="5"/>
  <c r="R55" i="5"/>
  <c r="Q41" i="5"/>
  <c r="Q27" i="5"/>
  <c r="Q61" i="5"/>
  <c r="Q7" i="5"/>
  <c r="Q35" i="5"/>
  <c r="Q22" i="5"/>
  <c r="Q45" i="5"/>
  <c r="Q66" i="5"/>
  <c r="Q20" i="5"/>
  <c r="Q43" i="5"/>
  <c r="Q37" i="5"/>
  <c r="Q14" i="5"/>
  <c r="Q50" i="5"/>
  <c r="Q28" i="5"/>
  <c r="Q49" i="5"/>
  <c r="Q21" i="5"/>
  <c r="Q30" i="5"/>
  <c r="Q38" i="5"/>
  <c r="Q34" i="5"/>
  <c r="Q24" i="5"/>
  <c r="Q65" i="5"/>
  <c r="Q46" i="5"/>
  <c r="Q57" i="5"/>
  <c r="Q48" i="5"/>
  <c r="Q25" i="5"/>
  <c r="Q19" i="5"/>
  <c r="Q29" i="5"/>
  <c r="Q17" i="5"/>
  <c r="Q42" i="5"/>
  <c r="Q32" i="5"/>
  <c r="Q3" i="5"/>
  <c r="Q54" i="5"/>
  <c r="Q31" i="5"/>
  <c r="Q53" i="5"/>
  <c r="Q59" i="5"/>
  <c r="Q62" i="5"/>
  <c r="Q18" i="5"/>
  <c r="Q39" i="5"/>
  <c r="Q23" i="5"/>
  <c r="Q33" i="5"/>
  <c r="Q63" i="5"/>
  <c r="Q52" i="5"/>
  <c r="Q64" i="5"/>
  <c r="Q67" i="5"/>
  <c r="Q15" i="5"/>
  <c r="Q16" i="5"/>
  <c r="Q55" i="5"/>
  <c r="S41" i="5"/>
  <c r="S27" i="5"/>
  <c r="S61" i="5"/>
  <c r="S7" i="5"/>
  <c r="S35" i="5"/>
  <c r="S22" i="5"/>
  <c r="S45" i="5"/>
  <c r="S66" i="5"/>
  <c r="S20" i="5"/>
  <c r="S43" i="5"/>
  <c r="S37" i="5"/>
  <c r="S14" i="5"/>
  <c r="S50" i="5"/>
  <c r="S28" i="5"/>
  <c r="S49" i="5"/>
  <c r="S21" i="5"/>
  <c r="S30" i="5"/>
  <c r="S38" i="5"/>
  <c r="S34" i="5"/>
  <c r="S24" i="5"/>
  <c r="S65" i="5"/>
  <c r="S46" i="5"/>
  <c r="S57" i="5"/>
  <c r="S48" i="5"/>
  <c r="S25" i="5"/>
  <c r="S19" i="5"/>
  <c r="S29" i="5"/>
  <c r="S17" i="5"/>
  <c r="S42" i="5"/>
  <c r="S32" i="5"/>
  <c r="S3" i="5"/>
  <c r="S54" i="5"/>
  <c r="S31" i="5"/>
  <c r="S53" i="5"/>
  <c r="S59" i="5"/>
  <c r="S62" i="5"/>
  <c r="S18" i="5"/>
  <c r="S39" i="5"/>
  <c r="S23" i="5"/>
  <c r="S33" i="5"/>
  <c r="S63" i="5"/>
  <c r="S52" i="5"/>
  <c r="S64" i="5"/>
  <c r="S67" i="5"/>
  <c r="S15" i="5"/>
  <c r="S16" i="5"/>
  <c r="S55" i="5"/>
  <c r="N37" i="4"/>
  <c r="O37" i="4"/>
  <c r="P37" i="4"/>
  <c r="R37" i="4"/>
  <c r="Q37" i="4"/>
  <c r="S37" i="4"/>
  <c r="N22" i="4"/>
  <c r="N46" i="4"/>
  <c r="N67" i="4"/>
  <c r="N30" i="4"/>
  <c r="N16" i="4"/>
  <c r="N31" i="4"/>
  <c r="N50" i="4"/>
  <c r="N32" i="4"/>
  <c r="N42" i="4"/>
  <c r="N6" i="4"/>
  <c r="N54" i="4"/>
  <c r="N36" i="4"/>
  <c r="N35" i="4"/>
  <c r="N43" i="4"/>
  <c r="N44" i="4"/>
  <c r="N11" i="4"/>
  <c r="N7" i="4"/>
  <c r="N58" i="4"/>
  <c r="N47" i="4"/>
  <c r="N41" i="4"/>
  <c r="N5" i="4"/>
  <c r="N39" i="4"/>
  <c r="N3" i="4"/>
  <c r="N28" i="4"/>
  <c r="N15" i="4"/>
  <c r="N14" i="4"/>
  <c r="N4" i="4"/>
  <c r="N64" i="4"/>
  <c r="N65" i="4"/>
  <c r="N20" i="4"/>
  <c r="N12" i="4"/>
  <c r="N52" i="4"/>
  <c r="N33" i="4"/>
  <c r="N59" i="4"/>
  <c r="N25" i="4"/>
  <c r="N8" i="4"/>
  <c r="N62" i="4"/>
  <c r="N21" i="4"/>
  <c r="N29" i="4"/>
  <c r="N27" i="4"/>
  <c r="N19" i="4"/>
  <c r="N24" i="4"/>
  <c r="N55" i="4"/>
  <c r="N66" i="4"/>
  <c r="N18" i="4"/>
  <c r="N17" i="4"/>
  <c r="N9" i="4"/>
  <c r="N38" i="4"/>
  <c r="O22" i="4"/>
  <c r="O46" i="4"/>
  <c r="O67" i="4"/>
  <c r="O30" i="4"/>
  <c r="O16" i="4"/>
  <c r="O31" i="4"/>
  <c r="O50" i="4"/>
  <c r="O32" i="4"/>
  <c r="O42" i="4"/>
  <c r="O6" i="4"/>
  <c r="O54" i="4"/>
  <c r="O36" i="4"/>
  <c r="O35" i="4"/>
  <c r="O43" i="4"/>
  <c r="O44" i="4"/>
  <c r="O11" i="4"/>
  <c r="O7" i="4"/>
  <c r="O58" i="4"/>
  <c r="O47" i="4"/>
  <c r="O41" i="4"/>
  <c r="O5" i="4"/>
  <c r="O39" i="4"/>
  <c r="O3" i="4"/>
  <c r="O28" i="4"/>
  <c r="O15" i="4"/>
  <c r="O14" i="4"/>
  <c r="O4" i="4"/>
  <c r="O64" i="4"/>
  <c r="O65" i="4"/>
  <c r="O20" i="4"/>
  <c r="O12" i="4"/>
  <c r="O52" i="4"/>
  <c r="O33" i="4"/>
  <c r="O59" i="4"/>
  <c r="O25" i="4"/>
  <c r="O8" i="4"/>
  <c r="O62" i="4"/>
  <c r="O21" i="4"/>
  <c r="O29" i="4"/>
  <c r="O27" i="4"/>
  <c r="O19" i="4"/>
  <c r="O24" i="4"/>
  <c r="O55" i="4"/>
  <c r="O66" i="4"/>
  <c r="O18" i="4"/>
  <c r="O17" i="4"/>
  <c r="O9" i="4"/>
  <c r="O38" i="4"/>
  <c r="P22" i="4"/>
  <c r="P46" i="4"/>
  <c r="P67" i="4"/>
  <c r="P30" i="4"/>
  <c r="P16" i="4"/>
  <c r="P31" i="4"/>
  <c r="P50" i="4"/>
  <c r="P32" i="4"/>
  <c r="P42" i="4"/>
  <c r="P6" i="4"/>
  <c r="P54" i="4"/>
  <c r="P36" i="4"/>
  <c r="P35" i="4"/>
  <c r="P43" i="4"/>
  <c r="P44" i="4"/>
  <c r="P11" i="4"/>
  <c r="P7" i="4"/>
  <c r="P58" i="4"/>
  <c r="P47" i="4"/>
  <c r="P41" i="4"/>
  <c r="P5" i="4"/>
  <c r="P39" i="4"/>
  <c r="P3" i="4"/>
  <c r="P28" i="4"/>
  <c r="P15" i="4"/>
  <c r="P14" i="4"/>
  <c r="P4" i="4"/>
  <c r="P64" i="4"/>
  <c r="P65" i="4"/>
  <c r="P20" i="4"/>
  <c r="P12" i="4"/>
  <c r="P52" i="4"/>
  <c r="P33" i="4"/>
  <c r="P59" i="4"/>
  <c r="P25" i="4"/>
  <c r="P8" i="4"/>
  <c r="P62" i="4"/>
  <c r="P21" i="4"/>
  <c r="P29" i="4"/>
  <c r="P27" i="4"/>
  <c r="P19" i="4"/>
  <c r="P24" i="4"/>
  <c r="P55" i="4"/>
  <c r="P66" i="4"/>
  <c r="P18" i="4"/>
  <c r="P17" i="4"/>
  <c r="P9" i="4"/>
  <c r="P38" i="4"/>
  <c r="R22" i="4"/>
  <c r="R46" i="4"/>
  <c r="R67" i="4"/>
  <c r="R30" i="4"/>
  <c r="R16" i="4"/>
  <c r="R31" i="4"/>
  <c r="R50" i="4"/>
  <c r="R32" i="4"/>
  <c r="R42" i="4"/>
  <c r="R6" i="4"/>
  <c r="R54" i="4"/>
  <c r="R36" i="4"/>
  <c r="R35" i="4"/>
  <c r="R43" i="4"/>
  <c r="R44" i="4"/>
  <c r="R11" i="4"/>
  <c r="R7" i="4"/>
  <c r="R58" i="4"/>
  <c r="R47" i="4"/>
  <c r="R41" i="4"/>
  <c r="R5" i="4"/>
  <c r="R39" i="4"/>
  <c r="R3" i="4"/>
  <c r="R28" i="4"/>
  <c r="R15" i="4"/>
  <c r="R14" i="4"/>
  <c r="R4" i="4"/>
  <c r="R64" i="4"/>
  <c r="R65" i="4"/>
  <c r="R20" i="4"/>
  <c r="R12" i="4"/>
  <c r="R52" i="4"/>
  <c r="R33" i="4"/>
  <c r="R59" i="4"/>
  <c r="R25" i="4"/>
  <c r="R8" i="4"/>
  <c r="R62" i="4"/>
  <c r="R21" i="4"/>
  <c r="R29" i="4"/>
  <c r="R27" i="4"/>
  <c r="R19" i="4"/>
  <c r="R24" i="4"/>
  <c r="R55" i="4"/>
  <c r="R66" i="4"/>
  <c r="R18" i="4"/>
  <c r="R17" i="4"/>
  <c r="R9" i="4"/>
  <c r="R38" i="4"/>
  <c r="Q22" i="4"/>
  <c r="Q46" i="4"/>
  <c r="Q67" i="4"/>
  <c r="Q30" i="4"/>
  <c r="Q16" i="4"/>
  <c r="Q31" i="4"/>
  <c r="Q50" i="4"/>
  <c r="Q32" i="4"/>
  <c r="Q42" i="4"/>
  <c r="Q6" i="4"/>
  <c r="Q54" i="4"/>
  <c r="Q36" i="4"/>
  <c r="Q35" i="4"/>
  <c r="Q43" i="4"/>
  <c r="Q44" i="4"/>
  <c r="Q11" i="4"/>
  <c r="Q7" i="4"/>
  <c r="Q58" i="4"/>
  <c r="Q47" i="4"/>
  <c r="Q41" i="4"/>
  <c r="Q5" i="4"/>
  <c r="Q39" i="4"/>
  <c r="Q3" i="4"/>
  <c r="Q28" i="4"/>
  <c r="Q15" i="4"/>
  <c r="Q14" i="4"/>
  <c r="Q4" i="4"/>
  <c r="Q64" i="4"/>
  <c r="Q65" i="4"/>
  <c r="Q20" i="4"/>
  <c r="Q12" i="4"/>
  <c r="Q52" i="4"/>
  <c r="Q33" i="4"/>
  <c r="Q59" i="4"/>
  <c r="Q25" i="4"/>
  <c r="Q8" i="4"/>
  <c r="Q62" i="4"/>
  <c r="Q21" i="4"/>
  <c r="Q29" i="4"/>
  <c r="Q27" i="4"/>
  <c r="Q19" i="4"/>
  <c r="Q24" i="4"/>
  <c r="Q55" i="4"/>
  <c r="Q66" i="4"/>
  <c r="Q18" i="4"/>
  <c r="Q17" i="4"/>
  <c r="Q9" i="4"/>
  <c r="Q38" i="4"/>
  <c r="S22" i="4"/>
  <c r="S46" i="4"/>
  <c r="S67" i="4"/>
  <c r="S30" i="4"/>
  <c r="S16" i="4"/>
  <c r="S31" i="4"/>
  <c r="S50" i="4"/>
  <c r="S32" i="4"/>
  <c r="S42" i="4"/>
  <c r="S6" i="4"/>
  <c r="S54" i="4"/>
  <c r="S36" i="4"/>
  <c r="S35" i="4"/>
  <c r="S43" i="4"/>
  <c r="S44" i="4"/>
  <c r="S11" i="4"/>
  <c r="S7" i="4"/>
  <c r="S58" i="4"/>
  <c r="S47" i="4"/>
  <c r="S41" i="4"/>
  <c r="S5" i="4"/>
  <c r="S39" i="4"/>
  <c r="S3" i="4"/>
  <c r="S28" i="4"/>
  <c r="S15" i="4"/>
  <c r="S14" i="4"/>
  <c r="S4" i="4"/>
  <c r="S64" i="4"/>
  <c r="S65" i="4"/>
  <c r="S20" i="4"/>
  <c r="S12" i="4"/>
  <c r="S52" i="4"/>
  <c r="S33" i="4"/>
  <c r="S59" i="4"/>
  <c r="S25" i="4"/>
  <c r="S8" i="4"/>
  <c r="S62" i="4"/>
  <c r="S21" i="4"/>
  <c r="S29" i="4"/>
  <c r="S27" i="4"/>
  <c r="S19" i="4"/>
  <c r="S24" i="4"/>
  <c r="S55" i="4"/>
  <c r="S66" i="4"/>
  <c r="S18" i="4"/>
  <c r="S17" i="4"/>
  <c r="S9" i="4"/>
  <c r="S38" i="4"/>
  <c r="N41" i="6"/>
  <c r="O41" i="6"/>
  <c r="P41" i="6"/>
  <c r="R41" i="6"/>
  <c r="Q41" i="6"/>
  <c r="S41" i="6"/>
  <c r="N23" i="6"/>
  <c r="N17" i="6"/>
  <c r="N45" i="6"/>
  <c r="N57" i="6"/>
  <c r="N10" i="6"/>
  <c r="N67" i="6"/>
  <c r="N52" i="6"/>
  <c r="N11" i="6"/>
  <c r="N36" i="6"/>
  <c r="N48" i="6"/>
  <c r="N68" i="6"/>
  <c r="N24" i="6"/>
  <c r="N31" i="6"/>
  <c r="N46" i="6"/>
  <c r="N29" i="6"/>
  <c r="N64" i="6"/>
  <c r="N14" i="6"/>
  <c r="N56" i="6"/>
  <c r="N55" i="6"/>
  <c r="N33" i="6"/>
  <c r="N59" i="6"/>
  <c r="N16" i="6"/>
  <c r="N42" i="6"/>
  <c r="N60" i="6"/>
  <c r="N62" i="6"/>
  <c r="N34" i="6"/>
  <c r="N9" i="6"/>
  <c r="N43" i="6"/>
  <c r="N26" i="6"/>
  <c r="N6" i="6"/>
  <c r="N27" i="6"/>
  <c r="N53" i="6"/>
  <c r="N20" i="6"/>
  <c r="N61" i="6"/>
  <c r="N35" i="6"/>
  <c r="N3" i="6"/>
  <c r="N44" i="6"/>
  <c r="N7" i="6"/>
  <c r="N49" i="6"/>
  <c r="N18" i="6"/>
  <c r="N12" i="6"/>
  <c r="N30" i="6"/>
  <c r="N40" i="6"/>
  <c r="N15" i="6"/>
  <c r="N51" i="6"/>
  <c r="N13" i="6"/>
  <c r="N5" i="6"/>
  <c r="O23" i="6"/>
  <c r="O17" i="6"/>
  <c r="O45" i="6"/>
  <c r="O57" i="6"/>
  <c r="O10" i="6"/>
  <c r="O67" i="6"/>
  <c r="O52" i="6"/>
  <c r="O11" i="6"/>
  <c r="O36" i="6"/>
  <c r="O48" i="6"/>
  <c r="O68" i="6"/>
  <c r="O24" i="6"/>
  <c r="O31" i="6"/>
  <c r="O46" i="6"/>
  <c r="O29" i="6"/>
  <c r="O64" i="6"/>
  <c r="O14" i="6"/>
  <c r="O56" i="6"/>
  <c r="O55" i="6"/>
  <c r="O33" i="6"/>
  <c r="O59" i="6"/>
  <c r="O16" i="6"/>
  <c r="O42" i="6"/>
  <c r="O60" i="6"/>
  <c r="O62" i="6"/>
  <c r="O34" i="6"/>
  <c r="O9" i="6"/>
  <c r="O43" i="6"/>
  <c r="O26" i="6"/>
  <c r="O6" i="6"/>
  <c r="O27" i="6"/>
  <c r="O53" i="6"/>
  <c r="O20" i="6"/>
  <c r="O61" i="6"/>
  <c r="O35" i="6"/>
  <c r="O3" i="6"/>
  <c r="O44" i="6"/>
  <c r="O7" i="6"/>
  <c r="O49" i="6"/>
  <c r="O18" i="6"/>
  <c r="O12" i="6"/>
  <c r="O30" i="6"/>
  <c r="O40" i="6"/>
  <c r="O15" i="6"/>
  <c r="O51" i="6"/>
  <c r="O13" i="6"/>
  <c r="O5" i="6"/>
  <c r="P23" i="6"/>
  <c r="P17" i="6"/>
  <c r="P45" i="6"/>
  <c r="P57" i="6"/>
  <c r="P10" i="6"/>
  <c r="P67" i="6"/>
  <c r="P52" i="6"/>
  <c r="P11" i="6"/>
  <c r="P36" i="6"/>
  <c r="P48" i="6"/>
  <c r="P68" i="6"/>
  <c r="P24" i="6"/>
  <c r="P31" i="6"/>
  <c r="P46" i="6"/>
  <c r="P29" i="6"/>
  <c r="P64" i="6"/>
  <c r="P14" i="6"/>
  <c r="P56" i="6"/>
  <c r="P55" i="6"/>
  <c r="P33" i="6"/>
  <c r="P59" i="6"/>
  <c r="P16" i="6"/>
  <c r="P42" i="6"/>
  <c r="P60" i="6"/>
  <c r="P62" i="6"/>
  <c r="P34" i="6"/>
  <c r="P9" i="6"/>
  <c r="P43" i="6"/>
  <c r="P26" i="6"/>
  <c r="P6" i="6"/>
  <c r="P27" i="6"/>
  <c r="P53" i="6"/>
  <c r="P20" i="6"/>
  <c r="P61" i="6"/>
  <c r="P35" i="6"/>
  <c r="P3" i="6"/>
  <c r="P44" i="6"/>
  <c r="P7" i="6"/>
  <c r="P49" i="6"/>
  <c r="P18" i="6"/>
  <c r="P12" i="6"/>
  <c r="P30" i="6"/>
  <c r="P40" i="6"/>
  <c r="P15" i="6"/>
  <c r="P51" i="6"/>
  <c r="P13" i="6"/>
  <c r="P5" i="6"/>
  <c r="R23" i="6"/>
  <c r="R17" i="6"/>
  <c r="R45" i="6"/>
  <c r="R57" i="6"/>
  <c r="R10" i="6"/>
  <c r="R67" i="6"/>
  <c r="R52" i="6"/>
  <c r="R11" i="6"/>
  <c r="R36" i="6"/>
  <c r="R48" i="6"/>
  <c r="R68" i="6"/>
  <c r="R24" i="6"/>
  <c r="R31" i="6"/>
  <c r="R46" i="6"/>
  <c r="R29" i="6"/>
  <c r="R64" i="6"/>
  <c r="R14" i="6"/>
  <c r="R56" i="6"/>
  <c r="R55" i="6"/>
  <c r="R33" i="6"/>
  <c r="R59" i="6"/>
  <c r="R16" i="6"/>
  <c r="R42" i="6"/>
  <c r="R60" i="6"/>
  <c r="R62" i="6"/>
  <c r="R34" i="6"/>
  <c r="R9" i="6"/>
  <c r="R43" i="6"/>
  <c r="R26" i="6"/>
  <c r="R6" i="6"/>
  <c r="R27" i="6"/>
  <c r="R53" i="6"/>
  <c r="R20" i="6"/>
  <c r="R61" i="6"/>
  <c r="R35" i="6"/>
  <c r="R3" i="6"/>
  <c r="R44" i="6"/>
  <c r="R7" i="6"/>
  <c r="R49" i="6"/>
  <c r="R18" i="6"/>
  <c r="R12" i="6"/>
  <c r="R30" i="6"/>
  <c r="R40" i="6"/>
  <c r="R15" i="6"/>
  <c r="R51" i="6"/>
  <c r="R13" i="6"/>
  <c r="R5" i="6"/>
  <c r="Q23" i="6"/>
  <c r="Q17" i="6"/>
  <c r="Q45" i="6"/>
  <c r="Q57" i="6"/>
  <c r="Q10" i="6"/>
  <c r="Q67" i="6"/>
  <c r="Q52" i="6"/>
  <c r="Q11" i="6"/>
  <c r="Q36" i="6"/>
  <c r="Q48" i="6"/>
  <c r="Q68" i="6"/>
  <c r="Q24" i="6"/>
  <c r="Q31" i="6"/>
  <c r="Q46" i="6"/>
  <c r="Q29" i="6"/>
  <c r="Q64" i="6"/>
  <c r="Q14" i="6"/>
  <c r="Q56" i="6"/>
  <c r="Q55" i="6"/>
  <c r="Q33" i="6"/>
  <c r="Q59" i="6"/>
  <c r="Q16" i="6"/>
  <c r="Q42" i="6"/>
  <c r="Q60" i="6"/>
  <c r="Q62" i="6"/>
  <c r="Q34" i="6"/>
  <c r="Q9" i="6"/>
  <c r="Q43" i="6"/>
  <c r="Q26" i="6"/>
  <c r="Q6" i="6"/>
  <c r="Q27" i="6"/>
  <c r="Q53" i="6"/>
  <c r="Q20" i="6"/>
  <c r="Q61" i="6"/>
  <c r="Q35" i="6"/>
  <c r="Q3" i="6"/>
  <c r="Q44" i="6"/>
  <c r="Q7" i="6"/>
  <c r="Q49" i="6"/>
  <c r="Q18" i="6"/>
  <c r="Q12" i="6"/>
  <c r="Q30" i="6"/>
  <c r="Q40" i="6"/>
  <c r="Q15" i="6"/>
  <c r="Q51" i="6"/>
  <c r="Q13" i="6"/>
  <c r="Q5" i="6"/>
  <c r="S23" i="6"/>
  <c r="S17" i="6"/>
  <c r="S45" i="6"/>
  <c r="S57" i="6"/>
  <c r="S10" i="6"/>
  <c r="S67" i="6"/>
  <c r="S52" i="6"/>
  <c r="S11" i="6"/>
  <c r="S36" i="6"/>
  <c r="S48" i="6"/>
  <c r="S68" i="6"/>
  <c r="S24" i="6"/>
  <c r="S31" i="6"/>
  <c r="S46" i="6"/>
  <c r="S29" i="6"/>
  <c r="S64" i="6"/>
  <c r="S14" i="6"/>
  <c r="S56" i="6"/>
  <c r="S55" i="6"/>
  <c r="S33" i="6"/>
  <c r="S59" i="6"/>
  <c r="S16" i="6"/>
  <c r="S42" i="6"/>
  <c r="S60" i="6"/>
  <c r="S62" i="6"/>
  <c r="S34" i="6"/>
  <c r="S9" i="6"/>
  <c r="S43" i="6"/>
  <c r="S26" i="6"/>
  <c r="S6" i="6"/>
  <c r="S27" i="6"/>
  <c r="S53" i="6"/>
  <c r="S20" i="6"/>
  <c r="S61" i="6"/>
  <c r="S35" i="6"/>
  <c r="S3" i="6"/>
  <c r="S44" i="6"/>
  <c r="S7" i="6"/>
  <c r="S49" i="6"/>
  <c r="S18" i="6"/>
  <c r="S12" i="6"/>
  <c r="S30" i="6"/>
  <c r="S40" i="6"/>
  <c r="S15" i="6"/>
  <c r="S51" i="6"/>
  <c r="S13" i="6"/>
  <c r="S5" i="6"/>
  <c r="AC68" i="4" l="1"/>
  <c r="AC63" i="4"/>
  <c r="AA63" i="4"/>
  <c r="AA68" i="4"/>
  <c r="AB68" i="4"/>
  <c r="AB63" i="4"/>
  <c r="Z63" i="4"/>
  <c r="Z68" i="4"/>
  <c r="W68" i="4"/>
  <c r="W63" i="4"/>
  <c r="V63" i="4"/>
  <c r="V68" i="4"/>
  <c r="AB56" i="4"/>
  <c r="W56" i="4"/>
  <c r="AC56" i="4"/>
  <c r="AA56" i="4"/>
  <c r="Z56" i="4"/>
  <c r="V56" i="4"/>
  <c r="AC47" i="6"/>
  <c r="AC65" i="6"/>
  <c r="AB47" i="6"/>
  <c r="AB65" i="6"/>
  <c r="AA65" i="6"/>
  <c r="AA47" i="6"/>
  <c r="X47" i="6" s="1"/>
  <c r="Y47" i="6" s="1"/>
  <c r="Z47" i="6"/>
  <c r="Z65" i="6"/>
  <c r="W47" i="6"/>
  <c r="W65" i="6"/>
  <c r="V65" i="6"/>
  <c r="V47" i="6"/>
  <c r="AA51" i="4"/>
  <c r="AA49" i="4"/>
  <c r="AA60" i="4"/>
  <c r="V51" i="4"/>
  <c r="V49" i="4"/>
  <c r="V60" i="4"/>
  <c r="AB49" i="4"/>
  <c r="AB60" i="4"/>
  <c r="AB51" i="4"/>
  <c r="Z51" i="4"/>
  <c r="Z49" i="4"/>
  <c r="X49" i="4" s="1"/>
  <c r="Y49" i="4" s="1"/>
  <c r="Z60" i="4"/>
  <c r="AC49" i="4"/>
  <c r="AC51" i="4"/>
  <c r="AC60" i="4"/>
  <c r="W49" i="4"/>
  <c r="W51" i="4"/>
  <c r="W60" i="4"/>
  <c r="AC56" i="5"/>
  <c r="AA56" i="5"/>
  <c r="AB56" i="5"/>
  <c r="Z56" i="5"/>
  <c r="W56" i="5"/>
  <c r="V56" i="5"/>
  <c r="AB80" i="3"/>
  <c r="W11" i="3"/>
  <c r="V21" i="3"/>
  <c r="AB47" i="5"/>
  <c r="AB51" i="5"/>
  <c r="AB68" i="5"/>
  <c r="AB58" i="5"/>
  <c r="AB40" i="5"/>
  <c r="AB36" i="5"/>
  <c r="AB60" i="5"/>
  <c r="Z51" i="5"/>
  <c r="Z47" i="5"/>
  <c r="Z40" i="5"/>
  <c r="Z68" i="5"/>
  <c r="Z36" i="5"/>
  <c r="Z60" i="5"/>
  <c r="Z58" i="5"/>
  <c r="V68" i="5"/>
  <c r="V58" i="5"/>
  <c r="V36" i="5"/>
  <c r="V60" i="5"/>
  <c r="V40" i="5"/>
  <c r="V47" i="5"/>
  <c r="V51" i="5"/>
  <c r="AC36" i="5"/>
  <c r="AC68" i="5"/>
  <c r="AC58" i="5"/>
  <c r="AC60" i="5"/>
  <c r="AC51" i="5"/>
  <c r="AC40" i="5"/>
  <c r="AC47" i="5"/>
  <c r="AA36" i="5"/>
  <c r="AA47" i="5"/>
  <c r="AA40" i="5"/>
  <c r="AA51" i="5"/>
  <c r="AA68" i="5"/>
  <c r="AA58" i="5"/>
  <c r="AA60" i="5"/>
  <c r="W68" i="5"/>
  <c r="W58" i="5"/>
  <c r="W36" i="5"/>
  <c r="W60" i="5"/>
  <c r="W40" i="5"/>
  <c r="W51" i="5"/>
  <c r="W47" i="5"/>
  <c r="AB17" i="5"/>
  <c r="W22" i="6"/>
  <c r="AC22" i="6"/>
  <c r="AA70" i="3"/>
  <c r="Z49" i="3"/>
  <c r="W35" i="3"/>
  <c r="V11" i="3"/>
  <c r="Z50" i="3"/>
  <c r="W66" i="3"/>
  <c r="AC14" i="3"/>
  <c r="AB77" i="3"/>
  <c r="AB57" i="3"/>
  <c r="AB28" i="3"/>
  <c r="Z46" i="3"/>
  <c r="W28" i="3"/>
  <c r="W77" i="3"/>
  <c r="W57" i="3"/>
  <c r="AC28" i="3"/>
  <c r="AC57" i="3"/>
  <c r="AC77" i="3"/>
  <c r="AA24" i="3"/>
  <c r="V34" i="3"/>
  <c r="Z62" i="3"/>
  <c r="AA31" i="3"/>
  <c r="Z5" i="3"/>
  <c r="Z57" i="3"/>
  <c r="Z28" i="3"/>
  <c r="Z77" i="3"/>
  <c r="AB9" i="3"/>
  <c r="AA57" i="3"/>
  <c r="AA28" i="3"/>
  <c r="AA77" i="3"/>
  <c r="V28" i="3"/>
  <c r="V57" i="3"/>
  <c r="V77" i="3"/>
  <c r="V9" i="3"/>
  <c r="Z8" i="3"/>
  <c r="V19" i="3"/>
  <c r="V30" i="3"/>
  <c r="V52" i="3"/>
  <c r="V22" i="3"/>
  <c r="Z71" i="3"/>
  <c r="V60" i="3"/>
  <c r="Z42" i="3"/>
  <c r="V5" i="3"/>
  <c r="V38" i="4"/>
  <c r="V53" i="5"/>
  <c r="V66" i="5"/>
  <c r="Z24" i="5"/>
  <c r="V45" i="5"/>
  <c r="AB33" i="5"/>
  <c r="AB14" i="5"/>
  <c r="AB37" i="5"/>
  <c r="AC15" i="5"/>
  <c r="V41" i="5"/>
  <c r="V27" i="5"/>
  <c r="AC55" i="5"/>
  <c r="AC7" i="5"/>
  <c r="AA64" i="5"/>
  <c r="AA28" i="5"/>
  <c r="Z67" i="5"/>
  <c r="V54" i="5"/>
  <c r="Z34" i="5"/>
  <c r="V39" i="5"/>
  <c r="V28" i="5"/>
  <c r="V37" i="5"/>
  <c r="V38" i="5"/>
  <c r="AA22" i="6"/>
  <c r="AB22" i="6"/>
  <c r="Z22" i="6"/>
  <c r="V22" i="6"/>
  <c r="AC25" i="6"/>
  <c r="W69" i="6"/>
  <c r="AC37" i="6"/>
  <c r="W37" i="6"/>
  <c r="W15" i="6"/>
  <c r="AC11" i="5"/>
  <c r="AA11" i="5"/>
  <c r="AB11" i="5"/>
  <c r="Z11" i="5"/>
  <c r="W11" i="5"/>
  <c r="AA41" i="5"/>
  <c r="V11" i="5"/>
  <c r="W15" i="5"/>
  <c r="V17" i="5"/>
  <c r="V57" i="5"/>
  <c r="V30" i="5"/>
  <c r="V35" i="5"/>
  <c r="AB52" i="5"/>
  <c r="V7" i="5"/>
  <c r="AA57" i="5"/>
  <c r="AA35" i="5"/>
  <c r="V49" i="5"/>
  <c r="W63" i="5"/>
  <c r="AA7" i="5"/>
  <c r="AA66" i="5"/>
  <c r="AB39" i="5"/>
  <c r="AB49" i="5"/>
  <c r="AB50" i="5"/>
  <c r="W37" i="5"/>
  <c r="V59" i="5"/>
  <c r="V42" i="5"/>
  <c r="AC25" i="5"/>
  <c r="AB67" i="5"/>
  <c r="Z33" i="6"/>
  <c r="V11" i="6"/>
  <c r="Z25" i="6"/>
  <c r="W54" i="6"/>
  <c r="Z69" i="6"/>
  <c r="AC63" i="6"/>
  <c r="W25" i="6"/>
  <c r="V54" i="6"/>
  <c r="AB63" i="6"/>
  <c r="V25" i="6"/>
  <c r="AB54" i="6"/>
  <c r="AC54" i="6"/>
  <c r="W58" i="6"/>
  <c r="AA63" i="6"/>
  <c r="AA54" i="6"/>
  <c r="V58" i="6"/>
  <c r="V63" i="6"/>
  <c r="Z37" i="6"/>
  <c r="V69" i="6"/>
  <c r="AB58" i="6"/>
  <c r="AC58" i="6"/>
  <c r="W63" i="6"/>
  <c r="AA58" i="6"/>
  <c r="AB25" i="6"/>
  <c r="AB69" i="6"/>
  <c r="AB37" i="6"/>
  <c r="V37" i="6"/>
  <c r="AC69" i="6"/>
  <c r="Z58" i="6"/>
  <c r="Z63" i="6"/>
  <c r="AA25" i="6"/>
  <c r="AA69" i="6"/>
  <c r="AA37" i="6"/>
  <c r="Z54" i="6"/>
  <c r="Z8" i="6"/>
  <c r="Z21" i="6"/>
  <c r="Z31" i="6"/>
  <c r="W46" i="6"/>
  <c r="V45" i="6"/>
  <c r="V31" i="6"/>
  <c r="W10" i="6"/>
  <c r="AC57" i="6"/>
  <c r="AA30" i="6"/>
  <c r="AA44" i="6"/>
  <c r="AB40" i="6"/>
  <c r="Z66" i="6"/>
  <c r="Z7" i="6"/>
  <c r="W14" i="6"/>
  <c r="W56" i="6"/>
  <c r="V13" i="6"/>
  <c r="V26" i="6"/>
  <c r="V42" i="6"/>
  <c r="Z32" i="3"/>
  <c r="Z29" i="3"/>
  <c r="Z15" i="3"/>
  <c r="Z24" i="3"/>
  <c r="W6" i="3"/>
  <c r="W16" i="3"/>
  <c r="W52" i="3"/>
  <c r="W56" i="3"/>
  <c r="W76" i="3"/>
  <c r="V64" i="3"/>
  <c r="V65" i="3"/>
  <c r="V25" i="3"/>
  <c r="V35" i="3"/>
  <c r="V71" i="3"/>
  <c r="V63" i="3"/>
  <c r="V18" i="3"/>
  <c r="AC35" i="3"/>
  <c r="AC72" i="3"/>
  <c r="AB26" i="3"/>
  <c r="AB62" i="3"/>
  <c r="AB48" i="3"/>
  <c r="AA80" i="3"/>
  <c r="AA9" i="3"/>
  <c r="AA14" i="3"/>
  <c r="AC63" i="3"/>
  <c r="AB66" i="3"/>
  <c r="V56" i="3"/>
  <c r="V54" i="3"/>
  <c r="V15" i="3"/>
  <c r="W14" i="3"/>
  <c r="W32" i="3"/>
  <c r="W29" i="3"/>
  <c r="Z74" i="3"/>
  <c r="AA56" i="3"/>
  <c r="V6" i="3"/>
  <c r="V66" i="3"/>
  <c r="W23" i="3"/>
  <c r="V51" i="3"/>
  <c r="V78" i="3"/>
  <c r="V13" i="3"/>
  <c r="V43" i="3"/>
  <c r="V46" i="3"/>
  <c r="V10" i="3"/>
  <c r="AB6" i="3"/>
  <c r="AB74" i="3"/>
  <c r="V48" i="3"/>
  <c r="W61" i="3"/>
  <c r="W10" i="3"/>
  <c r="W71" i="3"/>
  <c r="Z72" i="3"/>
  <c r="Z37" i="3"/>
  <c r="AC42" i="3"/>
  <c r="AC52" i="3"/>
  <c r="V72" i="3"/>
  <c r="V39" i="3"/>
  <c r="Z25" i="3"/>
  <c r="AA85" i="3"/>
  <c r="V47" i="3"/>
  <c r="AA8" i="3"/>
  <c r="V82" i="3"/>
  <c r="V40" i="3"/>
  <c r="V73" i="3"/>
  <c r="V36" i="3"/>
  <c r="V59" i="3"/>
  <c r="AB11" i="3"/>
  <c r="AB71" i="3"/>
  <c r="V32" i="3"/>
  <c r="V29" i="3"/>
  <c r="V42" i="3"/>
  <c r="Z7" i="3"/>
  <c r="Z65" i="3"/>
  <c r="AC83" i="3"/>
  <c r="AC50" i="3"/>
  <c r="AB24" i="3"/>
  <c r="V50" i="3"/>
  <c r="V61" i="3"/>
  <c r="V20" i="3"/>
  <c r="Z51" i="3"/>
  <c r="V58" i="3"/>
  <c r="W78" i="3"/>
  <c r="Z53" i="3"/>
  <c r="V84" i="3"/>
  <c r="AA32" i="3"/>
  <c r="V31" i="3"/>
  <c r="W48" i="3"/>
  <c r="W15" i="3"/>
  <c r="Z26" i="3"/>
  <c r="AC54" i="3"/>
  <c r="AC15" i="3"/>
  <c r="V26" i="3"/>
  <c r="V24" i="3"/>
  <c r="V4" i="3"/>
  <c r="V62" i="3"/>
  <c r="V85" i="3"/>
  <c r="V23" i="3"/>
  <c r="W3" i="3"/>
  <c r="V79" i="3"/>
  <c r="AA78" i="3"/>
  <c r="V76" i="3"/>
  <c r="V53" i="3"/>
  <c r="V75" i="3"/>
  <c r="AB33" i="3"/>
  <c r="AB12" i="3"/>
  <c r="AA19" i="3"/>
  <c r="Z12" i="3"/>
  <c r="Z13" i="3"/>
  <c r="W69" i="3"/>
  <c r="V17" i="3"/>
  <c r="V27" i="3"/>
  <c r="V38" i="3"/>
  <c r="AA48" i="3"/>
  <c r="AA11" i="3"/>
  <c r="AB37" i="3"/>
  <c r="V83" i="3"/>
  <c r="V80" i="3"/>
  <c r="W39" i="3"/>
  <c r="AA42" i="3"/>
  <c r="AB4" i="3"/>
  <c r="V14" i="3"/>
  <c r="V70" i="3"/>
  <c r="V7" i="3"/>
  <c r="W70" i="3"/>
  <c r="W31" i="3"/>
  <c r="Z61" i="3"/>
  <c r="Z4" i="3"/>
  <c r="V74" i="3"/>
  <c r="V37" i="3"/>
  <c r="V49" i="3"/>
  <c r="V3" i="3"/>
  <c r="V8" i="3"/>
  <c r="V33" i="3"/>
  <c r="V55" i="3"/>
  <c r="AC47" i="3"/>
  <c r="AC5" i="3"/>
  <c r="W45" i="3"/>
  <c r="AB33" i="4"/>
  <c r="Z58" i="4"/>
  <c r="W31" i="4"/>
  <c r="V37" i="4"/>
  <c r="AC38" i="4"/>
  <c r="AC67" i="4"/>
  <c r="AA17" i="4"/>
  <c r="AA66" i="4"/>
  <c r="AB38" i="4"/>
  <c r="Z17" i="4"/>
  <c r="W38" i="4"/>
  <c r="W22" i="4"/>
  <c r="V40" i="4"/>
  <c r="V31" i="4"/>
  <c r="AC37" i="4"/>
  <c r="AA61" i="4"/>
  <c r="AC31" i="6"/>
  <c r="W55" i="6"/>
  <c r="W34" i="3"/>
  <c r="AA6" i="6"/>
  <c r="W49" i="6"/>
  <c r="AA53" i="4"/>
  <c r="AB31" i="4"/>
  <c r="Z54" i="4"/>
  <c r="Z37" i="4"/>
  <c r="AA50" i="4"/>
  <c r="AA29" i="6"/>
  <c r="W41" i="6"/>
  <c r="V25" i="5"/>
  <c r="AA67" i="3"/>
  <c r="Z48" i="6"/>
  <c r="V56" i="6"/>
  <c r="AB36" i="4"/>
  <c r="Z3" i="6"/>
  <c r="V61" i="6"/>
  <c r="W34" i="6"/>
  <c r="V50" i="5"/>
  <c r="AB27" i="5"/>
  <c r="V57" i="6"/>
  <c r="Z56" i="6"/>
  <c r="V33" i="6"/>
  <c r="W12" i="6"/>
  <c r="Z10" i="6"/>
  <c r="V21" i="5"/>
  <c r="AB55" i="5"/>
  <c r="AB53" i="5"/>
  <c r="AA30" i="5"/>
  <c r="V23" i="4"/>
  <c r="W3" i="6"/>
  <c r="Z51" i="6"/>
  <c r="AC62" i="3"/>
  <c r="AC18" i="5"/>
  <c r="AB50" i="3"/>
  <c r="V68" i="3"/>
  <c r="V44" i="3"/>
  <c r="V67" i="3"/>
  <c r="AC55" i="6"/>
  <c r="AB45" i="6"/>
  <c r="Z9" i="6"/>
  <c r="Z57" i="6"/>
  <c r="W43" i="6"/>
  <c r="V22" i="4"/>
  <c r="AA53" i="6"/>
  <c r="V31" i="5"/>
  <c r="V43" i="4"/>
  <c r="AB68" i="6"/>
  <c r="AA22" i="4"/>
  <c r="AB31" i="3"/>
  <c r="AB21" i="3"/>
  <c r="V69" i="3"/>
  <c r="V45" i="3"/>
  <c r="V41" i="3"/>
  <c r="V81" i="3"/>
  <c r="W46" i="4"/>
  <c r="V17" i="4"/>
  <c r="AC34" i="5"/>
  <c r="AA18" i="5"/>
  <c r="AB19" i="5"/>
  <c r="AB65" i="5"/>
  <c r="AB61" i="5"/>
  <c r="Z31" i="5"/>
  <c r="Z43" i="5"/>
  <c r="AC9" i="5"/>
  <c r="AC45" i="4"/>
  <c r="AC5" i="5"/>
  <c r="AA81" i="3"/>
  <c r="V12" i="3"/>
  <c r="AB59" i="6"/>
  <c r="Z20" i="6"/>
  <c r="W51" i="6"/>
  <c r="W68" i="6"/>
  <c r="AC7" i="4"/>
  <c r="AA58" i="4"/>
  <c r="Z27" i="4"/>
  <c r="W41" i="4"/>
  <c r="AC7" i="6"/>
  <c r="AB13" i="3"/>
  <c r="W12" i="3"/>
  <c r="AC64" i="6"/>
  <c r="AA43" i="6"/>
  <c r="AC67" i="6"/>
  <c r="AB64" i="6"/>
  <c r="AC6" i="6"/>
  <c r="AC52" i="6"/>
  <c r="AA62" i="6"/>
  <c r="AA46" i="6"/>
  <c r="AB53" i="6"/>
  <c r="AB34" i="6"/>
  <c r="AB20" i="6"/>
  <c r="AC41" i="6"/>
  <c r="AB4" i="6"/>
  <c r="AC59" i="6"/>
  <c r="AC30" i="6"/>
  <c r="AC26" i="6"/>
  <c r="AC21" i="6"/>
  <c r="AC28" i="6"/>
  <c r="AC29" i="6"/>
  <c r="AC9" i="6"/>
  <c r="AC71" i="6"/>
  <c r="AC51" i="6"/>
  <c r="AC36" i="6"/>
  <c r="AC17" i="6"/>
  <c r="AC3" i="6"/>
  <c r="AC53" i="6"/>
  <c r="AC10" i="6"/>
  <c r="AC43" i="6"/>
  <c r="AC15" i="6"/>
  <c r="AC13" i="6"/>
  <c r="AC61" i="6"/>
  <c r="AC20" i="6"/>
  <c r="AC48" i="6"/>
  <c r="AC27" i="6"/>
  <c r="AC68" i="6"/>
  <c r="AC45" i="6"/>
  <c r="AC18" i="6"/>
  <c r="AC16" i="6"/>
  <c r="AC44" i="6"/>
  <c r="AC42" i="6"/>
  <c r="AC56" i="6"/>
  <c r="AC49" i="6"/>
  <c r="AC46" i="6"/>
  <c r="AC24" i="6"/>
  <c r="AC40" i="6"/>
  <c r="AC35" i="6"/>
  <c r="AC11" i="6"/>
  <c r="AC33" i="6"/>
  <c r="AC14" i="6"/>
  <c r="AC70" i="6"/>
  <c r="AA4" i="6"/>
  <c r="AA21" i="6"/>
  <c r="AA66" i="6"/>
  <c r="AA26" i="6"/>
  <c r="AA41" i="6"/>
  <c r="AA40" i="6"/>
  <c r="AA64" i="6"/>
  <c r="AA3" i="6"/>
  <c r="AA55" i="6"/>
  <c r="AA32" i="6"/>
  <c r="AA50" i="6"/>
  <c r="AA60" i="6"/>
  <c r="AA20" i="6"/>
  <c r="AA42" i="6"/>
  <c r="AA45" i="6"/>
  <c r="AA35" i="6"/>
  <c r="AA13" i="6"/>
  <c r="AA12" i="6"/>
  <c r="AA59" i="6"/>
  <c r="AA52" i="6"/>
  <c r="AA67" i="6"/>
  <c r="AA49" i="6"/>
  <c r="AA23" i="6"/>
  <c r="AA9" i="6"/>
  <c r="AA56" i="6"/>
  <c r="AA5" i="6"/>
  <c r="AA51" i="6"/>
  <c r="AA14" i="6"/>
  <c r="AA15" i="6"/>
  <c r="AA57" i="6"/>
  <c r="AA70" i="6"/>
  <c r="AA19" i="6"/>
  <c r="AA7" i="6"/>
  <c r="AA16" i="6"/>
  <c r="AA61" i="6"/>
  <c r="AA18" i="6"/>
  <c r="AA17" i="6"/>
  <c r="AA48" i="6"/>
  <c r="AC12" i="6"/>
  <c r="AA27" i="6"/>
  <c r="AA33" i="6"/>
  <c r="AA11" i="6"/>
  <c r="AA68" i="6"/>
  <c r="AA10" i="6"/>
  <c r="AB62" i="6"/>
  <c r="AC5" i="6"/>
  <c r="AC60" i="6"/>
  <c r="AC23" i="6"/>
  <c r="AA36" i="6"/>
  <c r="AA24" i="6"/>
  <c r="AB14" i="6"/>
  <c r="AC62" i="6"/>
  <c r="AA34" i="6"/>
  <c r="AB35" i="6"/>
  <c r="AA39" i="6"/>
  <c r="AB23" i="6"/>
  <c r="AC34" i="6"/>
  <c r="AB36" i="6"/>
  <c r="AB48" i="6"/>
  <c r="AA31" i="6"/>
  <c r="AC41" i="3"/>
  <c r="AC27" i="3"/>
  <c r="AC19" i="3"/>
  <c r="AC85" i="3"/>
  <c r="AC26" i="3"/>
  <c r="AC61" i="3"/>
  <c r="AC29" i="3"/>
  <c r="AC56" i="3"/>
  <c r="AC25" i="3"/>
  <c r="AC31" i="3"/>
  <c r="AC75" i="3"/>
  <c r="AC36" i="3"/>
  <c r="AC40" i="3"/>
  <c r="AC20" i="3"/>
  <c r="AC80" i="3"/>
  <c r="AC6" i="3"/>
  <c r="AC24" i="3"/>
  <c r="AC11" i="3"/>
  <c r="AC9" i="3"/>
  <c r="AC48" i="3"/>
  <c r="AC16" i="3"/>
  <c r="AC38" i="3"/>
  <c r="AC34" i="3"/>
  <c r="AC69" i="3"/>
  <c r="AC76" i="3"/>
  <c r="AC3" i="3"/>
  <c r="AC49" i="3"/>
  <c r="AC60" i="3"/>
  <c r="AC44" i="3"/>
  <c r="AC18" i="3"/>
  <c r="AC46" i="3"/>
  <c r="AC53" i="3"/>
  <c r="AC82" i="3"/>
  <c r="AC79" i="3"/>
  <c r="AC21" i="3"/>
  <c r="AC39" i="3"/>
  <c r="AC66" i="3"/>
  <c r="AC32" i="3"/>
  <c r="AC70" i="3"/>
  <c r="AC74" i="3"/>
  <c r="AC67" i="3"/>
  <c r="AC68" i="3"/>
  <c r="AC43" i="3"/>
  <c r="AC55" i="3"/>
  <c r="AC33" i="3"/>
  <c r="AC51" i="3"/>
  <c r="AC65" i="3"/>
  <c r="AC71" i="3"/>
  <c r="AC7" i="3"/>
  <c r="AB81" i="3"/>
  <c r="AB68" i="3"/>
  <c r="AB43" i="3"/>
  <c r="AB55" i="3"/>
  <c r="AB10" i="3"/>
  <c r="AB35" i="3"/>
  <c r="AB61" i="3"/>
  <c r="AB7" i="3"/>
  <c r="AB17" i="3"/>
  <c r="AB63" i="3"/>
  <c r="AB59" i="3"/>
  <c r="AB64" i="3"/>
  <c r="AB84" i="3"/>
  <c r="AB40" i="3"/>
  <c r="AB3" i="3"/>
  <c r="AB15" i="3"/>
  <c r="AB42" i="3"/>
  <c r="AB22" i="3"/>
  <c r="AB75" i="3"/>
  <c r="AB36" i="3"/>
  <c r="AB73" i="3"/>
  <c r="AB8" i="3"/>
  <c r="AB32" i="3"/>
  <c r="AB25" i="3"/>
  <c r="AB16" i="3"/>
  <c r="AB38" i="3"/>
  <c r="AB34" i="3"/>
  <c r="AB45" i="3"/>
  <c r="AB19" i="3"/>
  <c r="AB58" i="3"/>
  <c r="AB20" i="3"/>
  <c r="AB39" i="3"/>
  <c r="AB72" i="3"/>
  <c r="AB83" i="3"/>
  <c r="AB65" i="3"/>
  <c r="AB60" i="3"/>
  <c r="AB44" i="3"/>
  <c r="AB18" i="3"/>
  <c r="AB46" i="3"/>
  <c r="AB53" i="3"/>
  <c r="AB78" i="3"/>
  <c r="AB47" i="3"/>
  <c r="AB23" i="3"/>
  <c r="AB29" i="3"/>
  <c r="AB5" i="3"/>
  <c r="AB14" i="3"/>
  <c r="AB70" i="3"/>
  <c r="AB85" i="3"/>
  <c r="AC18" i="4"/>
  <c r="AC28" i="4"/>
  <c r="AC49" i="5"/>
  <c r="Z27" i="6"/>
  <c r="V44" i="4"/>
  <c r="AA71" i="6"/>
  <c r="V71" i="6"/>
  <c r="AC4" i="3"/>
  <c r="AC78" i="3"/>
  <c r="AC10" i="3"/>
  <c r="AC22" i="3"/>
  <c r="AC81" i="3"/>
  <c r="AC58" i="3"/>
  <c r="AC8" i="3"/>
  <c r="AC45" i="3"/>
  <c r="AC37" i="3"/>
  <c r="AC73" i="3"/>
  <c r="AB54" i="3"/>
  <c r="AB67" i="3"/>
  <c r="AB69" i="3"/>
  <c r="AB51" i="3"/>
  <c r="AB52" i="3"/>
  <c r="AB79" i="3"/>
  <c r="AB82" i="3"/>
  <c r="AB30" i="3"/>
  <c r="AB56" i="3"/>
  <c r="AB49" i="3"/>
  <c r="AB76" i="3"/>
  <c r="Z71" i="6"/>
  <c r="Z50" i="6"/>
  <c r="Z39" i="6"/>
  <c r="Z30" i="6"/>
  <c r="Z12" i="6"/>
  <c r="Z70" i="6"/>
  <c r="Z43" i="6"/>
  <c r="Z44" i="6"/>
  <c r="Z41" i="6"/>
  <c r="Z32" i="6"/>
  <c r="Z19" i="6"/>
  <c r="Z13" i="6"/>
  <c r="Z46" i="6"/>
  <c r="Z45" i="6"/>
  <c r="Z18" i="6"/>
  <c r="Z28" i="6"/>
  <c r="Z42" i="6"/>
  <c r="Z62" i="6"/>
  <c r="Z49" i="6"/>
  <c r="Z5" i="6"/>
  <c r="Z34" i="6"/>
  <c r="Z53" i="6"/>
  <c r="Z61" i="6"/>
  <c r="Z35" i="6"/>
  <c r="Z15" i="6"/>
  <c r="Z55" i="6"/>
  <c r="Z29" i="6"/>
  <c r="W71" i="6"/>
  <c r="W19" i="6"/>
  <c r="W18" i="6"/>
  <c r="W33" i="6"/>
  <c r="W8" i="6"/>
  <c r="W66" i="6"/>
  <c r="W5" i="6"/>
  <c r="W40" i="6"/>
  <c r="W6" i="6"/>
  <c r="W9" i="6"/>
  <c r="W70" i="6"/>
  <c r="W39" i="6"/>
  <c r="W20" i="6"/>
  <c r="W26" i="6"/>
  <c r="W7" i="6"/>
  <c r="W35" i="6"/>
  <c r="W4" i="6"/>
  <c r="W50" i="6"/>
  <c r="W30" i="6"/>
  <c r="W16" i="6"/>
  <c r="W59" i="6"/>
  <c r="W53" i="6"/>
  <c r="W38" i="6"/>
  <c r="W11" i="6"/>
  <c r="W36" i="6"/>
  <c r="W17" i="6"/>
  <c r="W60" i="6"/>
  <c r="W31" i="6"/>
  <c r="W52" i="6"/>
  <c r="V8" i="6"/>
  <c r="V44" i="6"/>
  <c r="V9" i="6"/>
  <c r="V10" i="6"/>
  <c r="V49" i="6"/>
  <c r="V14" i="6"/>
  <c r="V16" i="6"/>
  <c r="V38" i="6"/>
  <c r="V50" i="6"/>
  <c r="V18" i="6"/>
  <c r="V30" i="6"/>
  <c r="V15" i="6"/>
  <c r="V6" i="6"/>
  <c r="V53" i="6"/>
  <c r="V32" i="6"/>
  <c r="V21" i="6"/>
  <c r="V28" i="6"/>
  <c r="V46" i="6"/>
  <c r="V3" i="6"/>
  <c r="V5" i="6"/>
  <c r="V66" i="6"/>
  <c r="V17" i="6"/>
  <c r="V55" i="6"/>
  <c r="V40" i="6"/>
  <c r="V36" i="6"/>
  <c r="V52" i="6"/>
  <c r="V39" i="6"/>
  <c r="V19" i="6"/>
  <c r="V27" i="6"/>
  <c r="V60" i="6"/>
  <c r="V62" i="6"/>
  <c r="V12" i="6"/>
  <c r="AC40" i="4"/>
  <c r="AC9" i="4"/>
  <c r="AC58" i="4"/>
  <c r="AC17" i="4"/>
  <c r="AC36" i="4"/>
  <c r="AC65" i="4"/>
  <c r="AC8" i="4"/>
  <c r="AC61" i="4"/>
  <c r="AC20" i="4"/>
  <c r="AC47" i="4"/>
  <c r="AC50" i="4"/>
  <c r="AC16" i="4"/>
  <c r="AC25" i="4"/>
  <c r="AC6" i="4"/>
  <c r="AC33" i="4"/>
  <c r="AC48" i="4"/>
  <c r="AC23" i="4"/>
  <c r="AC4" i="4"/>
  <c r="AC43" i="4"/>
  <c r="AC15" i="4"/>
  <c r="AC34" i="4"/>
  <c r="AC53" i="4"/>
  <c r="AC5" i="4"/>
  <c r="AC59" i="4"/>
  <c r="AC66" i="4"/>
  <c r="AC42" i="4"/>
  <c r="AC27" i="4"/>
  <c r="AC11" i="4"/>
  <c r="AC24" i="4"/>
  <c r="AC29" i="4"/>
  <c r="AC35" i="4"/>
  <c r="AC21" i="4"/>
  <c r="AC12" i="4"/>
  <c r="AC46" i="4"/>
  <c r="AC64" i="4"/>
  <c r="AC39" i="4"/>
  <c r="AA48" i="4"/>
  <c r="AA23" i="4"/>
  <c r="AA38" i="4"/>
  <c r="AA62" i="4"/>
  <c r="AA5" i="4"/>
  <c r="AA67" i="4"/>
  <c r="AA43" i="4"/>
  <c r="AA9" i="4"/>
  <c r="AA20" i="4"/>
  <c r="AA34" i="4"/>
  <c r="AA26" i="4"/>
  <c r="AA4" i="4"/>
  <c r="AA21" i="4"/>
  <c r="AA39" i="4"/>
  <c r="AA52" i="4"/>
  <c r="AA14" i="4"/>
  <c r="AA47" i="4"/>
  <c r="AA57" i="4"/>
  <c r="AA29" i="4"/>
  <c r="AA8" i="4"/>
  <c r="AA59" i="4"/>
  <c r="AA18" i="4"/>
  <c r="AA35" i="4"/>
  <c r="AA40" i="4"/>
  <c r="AA45" i="4"/>
  <c r="AA28" i="4"/>
  <c r="AA54" i="4"/>
  <c r="AA42" i="4"/>
  <c r="AA41" i="4"/>
  <c r="AA11" i="4"/>
  <c r="AA7" i="4"/>
  <c r="AA6" i="4"/>
  <c r="AA12" i="4"/>
  <c r="AA64" i="4"/>
  <c r="AB10" i="4"/>
  <c r="AB26" i="4"/>
  <c r="AB45" i="4"/>
  <c r="AB42" i="4"/>
  <c r="AB64" i="4"/>
  <c r="AB35" i="4"/>
  <c r="AB6" i="4"/>
  <c r="AB54" i="4"/>
  <c r="AB48" i="4"/>
  <c r="AB23" i="4"/>
  <c r="AB18" i="4"/>
  <c r="AB7" i="4"/>
  <c r="AB5" i="4"/>
  <c r="AB9" i="4"/>
  <c r="AB46" i="4"/>
  <c r="AB24" i="4"/>
  <c r="AB47" i="4"/>
  <c r="AB4" i="4"/>
  <c r="AB50" i="4"/>
  <c r="AB12" i="4"/>
  <c r="AB17" i="4"/>
  <c r="AB25" i="4"/>
  <c r="AB39" i="4"/>
  <c r="AB43" i="4"/>
  <c r="AB58" i="4"/>
  <c r="AB20" i="4"/>
  <c r="AB21" i="4"/>
  <c r="AB28" i="4"/>
  <c r="AB37" i="4"/>
  <c r="AB57" i="4"/>
  <c r="AB66" i="4"/>
  <c r="AB15" i="4"/>
  <c r="AB16" i="4"/>
  <c r="AB29" i="4"/>
  <c r="AB59" i="4"/>
  <c r="AB22" i="4"/>
  <c r="Z33" i="4"/>
  <c r="Z11" i="4"/>
  <c r="Z14" i="4"/>
  <c r="Z67" i="4"/>
  <c r="Z21" i="4"/>
  <c r="Z20" i="4"/>
  <c r="Z18" i="4"/>
  <c r="Z47" i="4"/>
  <c r="Z9" i="4"/>
  <c r="Z66" i="4"/>
  <c r="Z62" i="4"/>
  <c r="Z42" i="4"/>
  <c r="Z48" i="4"/>
  <c r="Z26" i="4"/>
  <c r="Z45" i="4"/>
  <c r="Z57" i="4"/>
  <c r="Z16" i="4"/>
  <c r="Z59" i="4"/>
  <c r="Z43" i="4"/>
  <c r="Z39" i="4"/>
  <c r="Z38" i="4"/>
  <c r="Z44" i="4"/>
  <c r="Z12" i="4"/>
  <c r="Z10" i="4"/>
  <c r="Z53" i="4"/>
  <c r="Z15" i="4"/>
  <c r="Z46" i="4"/>
  <c r="Z5" i="4"/>
  <c r="Z24" i="4"/>
  <c r="Z28" i="4"/>
  <c r="Z50" i="4"/>
  <c r="Z34" i="4"/>
  <c r="Z23" i="4"/>
  <c r="Z40" i="4"/>
  <c r="Z61" i="4"/>
  <c r="Z6" i="4"/>
  <c r="Z64" i="4"/>
  <c r="Z35" i="4"/>
  <c r="Z4" i="4"/>
  <c r="Z22" i="4"/>
  <c r="Z29" i="4"/>
  <c r="V10" i="4"/>
  <c r="V53" i="4"/>
  <c r="V57" i="4"/>
  <c r="V18" i="4"/>
  <c r="V7" i="4"/>
  <c r="V52" i="4"/>
  <c r="V54" i="4"/>
  <c r="V28" i="4"/>
  <c r="V6" i="4"/>
  <c r="V48" i="4"/>
  <c r="V26" i="4"/>
  <c r="V45" i="4"/>
  <c r="V62" i="4"/>
  <c r="V39" i="4"/>
  <c r="V16" i="4"/>
  <c r="V4" i="4"/>
  <c r="V21" i="4"/>
  <c r="V59" i="4"/>
  <c r="V61" i="4"/>
  <c r="V67" i="4"/>
  <c r="V15" i="4"/>
  <c r="V42" i="4"/>
  <c r="V41" i="4"/>
  <c r="V66" i="4"/>
  <c r="V64" i="4"/>
  <c r="V35" i="4"/>
  <c r="V46" i="4"/>
  <c r="V24" i="4"/>
  <c r="V29" i="4"/>
  <c r="V33" i="4"/>
  <c r="V11" i="4"/>
  <c r="V14" i="4"/>
  <c r="V12" i="4"/>
  <c r="V9" i="4"/>
  <c r="V50" i="4"/>
  <c r="AA6" i="5"/>
  <c r="AA55" i="5"/>
  <c r="AA17" i="5"/>
  <c r="AA8" i="5"/>
  <c r="AA4" i="5"/>
  <c r="AA59" i="5"/>
  <c r="AA38" i="5"/>
  <c r="AA49" i="5"/>
  <c r="AA29" i="5"/>
  <c r="AA13" i="5"/>
  <c r="AA44" i="5"/>
  <c r="AA10" i="5"/>
  <c r="AA63" i="5"/>
  <c r="AA48" i="5"/>
  <c r="AA14" i="5"/>
  <c r="AA3" i="5"/>
  <c r="AA31" i="5"/>
  <c r="AA20" i="5"/>
  <c r="AA15" i="5"/>
  <c r="AA5" i="5"/>
  <c r="AA9" i="5"/>
  <c r="AA19" i="5"/>
  <c r="AA45" i="5"/>
  <c r="AA65" i="5"/>
  <c r="AA42" i="5"/>
  <c r="AA62" i="5"/>
  <c r="Z13" i="5"/>
  <c r="Z55" i="5"/>
  <c r="Z50" i="5"/>
  <c r="Z61" i="5"/>
  <c r="Z22" i="5"/>
  <c r="Z59" i="5"/>
  <c r="Z57" i="5"/>
  <c r="Z6" i="5"/>
  <c r="Z9" i="5"/>
  <c r="Z44" i="5"/>
  <c r="Z21" i="5"/>
  <c r="Z25" i="5"/>
  <c r="Z33" i="5"/>
  <c r="Z64" i="5"/>
  <c r="Z26" i="5"/>
  <c r="Z12" i="5"/>
  <c r="Z28" i="5"/>
  <c r="Z18" i="5"/>
  <c r="Z38" i="5"/>
  <c r="Z15" i="5"/>
  <c r="Z52" i="5"/>
  <c r="Z10" i="5"/>
  <c r="Z5" i="5"/>
  <c r="Z53" i="5"/>
  <c r="Z54" i="5"/>
  <c r="Z32" i="5"/>
  <c r="Z65" i="5"/>
  <c r="Z27" i="5"/>
  <c r="Z39" i="5"/>
  <c r="Z14" i="5"/>
  <c r="Z8" i="5"/>
  <c r="Z16" i="5"/>
  <c r="Z48" i="5"/>
  <c r="Z37" i="5"/>
  <c r="Z63" i="5"/>
  <c r="Z62" i="5"/>
  <c r="Z17" i="5"/>
  <c r="Z41" i="5"/>
  <c r="Z3" i="5"/>
  <c r="W13" i="5"/>
  <c r="W4" i="5"/>
  <c r="W9" i="5"/>
  <c r="W59" i="5"/>
  <c r="W50" i="5"/>
  <c r="W49" i="5"/>
  <c r="W7" i="5"/>
  <c r="W25" i="5"/>
  <c r="W23" i="5"/>
  <c r="W61" i="5"/>
  <c r="W21" i="5"/>
  <c r="W46" i="5"/>
  <c r="W18" i="5"/>
  <c r="W10" i="5"/>
  <c r="W29" i="5"/>
  <c r="W64" i="5"/>
  <c r="W19" i="5"/>
  <c r="W14" i="5"/>
  <c r="W55" i="5"/>
  <c r="W54" i="5"/>
  <c r="W6" i="5"/>
  <c r="W44" i="5"/>
  <c r="W38" i="5"/>
  <c r="W27" i="5"/>
  <c r="W62" i="5"/>
  <c r="W42" i="5"/>
  <c r="W24" i="5"/>
  <c r="W5" i="5"/>
  <c r="W20" i="5"/>
  <c r="W22" i="5"/>
  <c r="W31" i="5"/>
  <c r="W66" i="5"/>
  <c r="W45" i="5"/>
  <c r="W52" i="5"/>
  <c r="W43" i="5"/>
  <c r="W26" i="5"/>
  <c r="W12" i="5"/>
  <c r="W16" i="5"/>
  <c r="W39" i="5"/>
  <c r="W3" i="5"/>
  <c r="W67" i="5"/>
  <c r="W41" i="5"/>
  <c r="W28" i="5"/>
  <c r="W48" i="5"/>
  <c r="V10" i="5"/>
  <c r="V6" i="5"/>
  <c r="V55" i="5"/>
  <c r="V44" i="5"/>
  <c r="V34" i="5"/>
  <c r="V8" i="5"/>
  <c r="V4" i="5"/>
  <c r="V33" i="5"/>
  <c r="V16" i="5"/>
  <c r="V26" i="5"/>
  <c r="V12" i="5"/>
  <c r="V9" i="5"/>
  <c r="V23" i="5"/>
  <c r="V46" i="5"/>
  <c r="V43" i="5"/>
  <c r="V19" i="5"/>
  <c r="V64" i="5"/>
  <c r="V20" i="5"/>
  <c r="V62" i="5"/>
  <c r="V13" i="5"/>
  <c r="V5" i="5"/>
  <c r="V52" i="5"/>
  <c r="V3" i="5"/>
  <c r="V61" i="5"/>
  <c r="V65" i="5"/>
  <c r="V24" i="5"/>
  <c r="AC64" i="5"/>
  <c r="AC20" i="5"/>
  <c r="AC61" i="5"/>
  <c r="AC26" i="5"/>
  <c r="AC6" i="5"/>
  <c r="AC38" i="5"/>
  <c r="AC39" i="5"/>
  <c r="AC22" i="5"/>
  <c r="AC30" i="5"/>
  <c r="AC19" i="5"/>
  <c r="AC66" i="5"/>
  <c r="AC54" i="5"/>
  <c r="AC24" i="5"/>
  <c r="AC23" i="5"/>
  <c r="AC13" i="5"/>
  <c r="AC3" i="5"/>
  <c r="AC29" i="5"/>
  <c r="AC14" i="5"/>
  <c r="AC65" i="5"/>
  <c r="AC63" i="5"/>
  <c r="AC33" i="5"/>
  <c r="AC10" i="5"/>
  <c r="AC27" i="5"/>
  <c r="AC17" i="5"/>
  <c r="AC43" i="5"/>
  <c r="AC42" i="5"/>
  <c r="AC48" i="5"/>
  <c r="AC35" i="5"/>
  <c r="AC59" i="5"/>
  <c r="AC67" i="5"/>
  <c r="AC53" i="5"/>
  <c r="AC28" i="5"/>
  <c r="AC21" i="5"/>
  <c r="AC46" i="5"/>
  <c r="W18" i="4"/>
  <c r="W47" i="4"/>
  <c r="W4" i="4"/>
  <c r="W66" i="4"/>
  <c r="W27" i="4"/>
  <c r="W59" i="4"/>
  <c r="W11" i="4"/>
  <c r="W24" i="4"/>
  <c r="W9" i="4"/>
  <c r="W15" i="4"/>
  <c r="W16" i="4"/>
  <c r="W6" i="4"/>
  <c r="W25" i="4"/>
  <c r="W40" i="4"/>
  <c r="W64" i="4"/>
  <c r="W36" i="4"/>
  <c r="W50" i="4"/>
  <c r="W17" i="4"/>
  <c r="W61" i="4"/>
  <c r="W54" i="4"/>
  <c r="W33" i="4"/>
  <c r="W35" i="4"/>
  <c r="W20" i="4"/>
  <c r="W29" i="4"/>
  <c r="W12" i="4"/>
  <c r="W37" i="4"/>
  <c r="W45" i="4"/>
  <c r="W65" i="4"/>
  <c r="W57" i="4"/>
  <c r="W8" i="4"/>
  <c r="W7" i="4"/>
  <c r="W5" i="4"/>
  <c r="W28" i="4"/>
  <c r="W58" i="4"/>
  <c r="AB19" i="6"/>
  <c r="AB49" i="6"/>
  <c r="AB33" i="6"/>
  <c r="AB39" i="6"/>
  <c r="AB30" i="6"/>
  <c r="AB43" i="6"/>
  <c r="AB13" i="6"/>
  <c r="AB32" i="6"/>
  <c r="AB66" i="6"/>
  <c r="AB15" i="6"/>
  <c r="AB57" i="6"/>
  <c r="AB17" i="6"/>
  <c r="AB3" i="6"/>
  <c r="AB12" i="6"/>
  <c r="AB5" i="6"/>
  <c r="AB24" i="6"/>
  <c r="AB51" i="6"/>
  <c r="AB52" i="6"/>
  <c r="AB44" i="6"/>
  <c r="AB12" i="5"/>
  <c r="AB5" i="5"/>
  <c r="AB9" i="5"/>
  <c r="AB8" i="5"/>
  <c r="AB6" i="5"/>
  <c r="AB44" i="5"/>
  <c r="AB28" i="5"/>
  <c r="AB57" i="5"/>
  <c r="AB45" i="5"/>
  <c r="AB24" i="5"/>
  <c r="AB63" i="5"/>
  <c r="AB46" i="5"/>
  <c r="AB25" i="5"/>
  <c r="AB16" i="5"/>
  <c r="AB29" i="5"/>
  <c r="AB23" i="5"/>
  <c r="AB48" i="5"/>
  <c r="AB21" i="5"/>
  <c r="AB43" i="5"/>
  <c r="AA60" i="3"/>
  <c r="AA44" i="3"/>
  <c r="AA18" i="3"/>
  <c r="AA46" i="3"/>
  <c r="AA53" i="3"/>
  <c r="AA33" i="3"/>
  <c r="AA79" i="3"/>
  <c r="AA47" i="3"/>
  <c r="AA20" i="3"/>
  <c r="AA6" i="3"/>
  <c r="AA35" i="3"/>
  <c r="AA5" i="3"/>
  <c r="AA41" i="3"/>
  <c r="AA27" i="3"/>
  <c r="AA13" i="3"/>
  <c r="AA82" i="3"/>
  <c r="AA52" i="3"/>
  <c r="AA26" i="3"/>
  <c r="AA54" i="3"/>
  <c r="AA17" i="3"/>
  <c r="AA63" i="3"/>
  <c r="AA59" i="3"/>
  <c r="AA64" i="3"/>
  <c r="AA84" i="3"/>
  <c r="AA30" i="3"/>
  <c r="AA51" i="3"/>
  <c r="AA50" i="3"/>
  <c r="AA39" i="3"/>
  <c r="AA25" i="3"/>
  <c r="AA74" i="3"/>
  <c r="AA75" i="3"/>
  <c r="AA36" i="3"/>
  <c r="AA21" i="3"/>
  <c r="AA23" i="3"/>
  <c r="AA29" i="3"/>
  <c r="AA62" i="3"/>
  <c r="AA71" i="3"/>
  <c r="AA65" i="3"/>
  <c r="AA16" i="3"/>
  <c r="AA38" i="3"/>
  <c r="AA34" i="3"/>
  <c r="AA69" i="3"/>
  <c r="AA76" i="3"/>
  <c r="AA40" i="3"/>
  <c r="AA3" i="3"/>
  <c r="AA49" i="3"/>
  <c r="AA66" i="3"/>
  <c r="AA15" i="3"/>
  <c r="AA61" i="3"/>
  <c r="AA83" i="3"/>
  <c r="AA7" i="3"/>
  <c r="Z16" i="3"/>
  <c r="Z38" i="3"/>
  <c r="Z34" i="3"/>
  <c r="Z45" i="3"/>
  <c r="Z33" i="3"/>
  <c r="Z58" i="3"/>
  <c r="Z21" i="3"/>
  <c r="Z9" i="3"/>
  <c r="Z48" i="3"/>
  <c r="Z81" i="3"/>
  <c r="Z68" i="3"/>
  <c r="Z43" i="3"/>
  <c r="Z55" i="3"/>
  <c r="Z3" i="3"/>
  <c r="Z47" i="3"/>
  <c r="Z20" i="3"/>
  <c r="Z70" i="3"/>
  <c r="Z41" i="3"/>
  <c r="Z27" i="3"/>
  <c r="Z23" i="3"/>
  <c r="Z83" i="3"/>
  <c r="Z11" i="3"/>
  <c r="Z17" i="3"/>
  <c r="Z63" i="3"/>
  <c r="Z59" i="3"/>
  <c r="Z64" i="3"/>
  <c r="Z84" i="3"/>
  <c r="Z40" i="3"/>
  <c r="Z78" i="3"/>
  <c r="Z80" i="3"/>
  <c r="Z35" i="3"/>
  <c r="Z66" i="3"/>
  <c r="Z14" i="3"/>
  <c r="Z22" i="3"/>
  <c r="Z75" i="3"/>
  <c r="Z36" i="3"/>
  <c r="Z73" i="3"/>
  <c r="Z19" i="3"/>
  <c r="Z31" i="3"/>
  <c r="Z85" i="3"/>
  <c r="Z39" i="3"/>
  <c r="Z10" i="3"/>
  <c r="AB29" i="6"/>
  <c r="Z16" i="6"/>
  <c r="Z64" i="6"/>
  <c r="W61" i="6"/>
  <c r="V35" i="6"/>
  <c r="V24" i="6"/>
  <c r="V67" i="6"/>
  <c r="AC62" i="4"/>
  <c r="AC52" i="4"/>
  <c r="AC14" i="4"/>
  <c r="AC41" i="4"/>
  <c r="AC44" i="4"/>
  <c r="AA27" i="4"/>
  <c r="AA25" i="4"/>
  <c r="AA65" i="4"/>
  <c r="AA36" i="4"/>
  <c r="AA31" i="4"/>
  <c r="AB62" i="4"/>
  <c r="AB52" i="4"/>
  <c r="AB14" i="4"/>
  <c r="AB41" i="4"/>
  <c r="AB44" i="4"/>
  <c r="AB67" i="4"/>
  <c r="Z25" i="4"/>
  <c r="Z65" i="4"/>
  <c r="Z36" i="4"/>
  <c r="Z31" i="4"/>
  <c r="W62" i="4"/>
  <c r="W52" i="4"/>
  <c r="W14" i="4"/>
  <c r="W44" i="4"/>
  <c r="W42" i="4"/>
  <c r="W67" i="4"/>
  <c r="V27" i="4"/>
  <c r="V25" i="4"/>
  <c r="V65" i="4"/>
  <c r="V58" i="4"/>
  <c r="V36" i="4"/>
  <c r="AC52" i="5"/>
  <c r="AC62" i="5"/>
  <c r="AC32" i="5"/>
  <c r="AC50" i="5"/>
  <c r="AC45" i="5"/>
  <c r="AC41" i="5"/>
  <c r="AA25" i="5"/>
  <c r="AA24" i="5"/>
  <c r="AA27" i="5"/>
  <c r="AB54" i="5"/>
  <c r="AB20" i="5"/>
  <c r="Z23" i="5"/>
  <c r="Z29" i="5"/>
  <c r="Z46" i="5"/>
  <c r="Z7" i="5"/>
  <c r="W33" i="5"/>
  <c r="W53" i="5"/>
  <c r="W17" i="5"/>
  <c r="W57" i="5"/>
  <c r="W30" i="5"/>
  <c r="W35" i="5"/>
  <c r="V63" i="5"/>
  <c r="V48" i="5"/>
  <c r="V14" i="5"/>
  <c r="V22" i="5"/>
  <c r="AC57" i="4"/>
  <c r="AC44" i="5"/>
  <c r="AC19" i="6"/>
  <c r="AC39" i="6"/>
  <c r="AC66" i="6"/>
  <c r="AC50" i="6"/>
  <c r="AC4" i="5"/>
  <c r="AC12" i="5"/>
  <c r="AB61" i="4"/>
  <c r="AB40" i="4"/>
  <c r="W23" i="4"/>
  <c r="W53" i="4"/>
  <c r="W26" i="4"/>
  <c r="W28" i="6"/>
  <c r="W48" i="4"/>
  <c r="W34" i="4"/>
  <c r="W10" i="4"/>
  <c r="W21" i="6"/>
  <c r="AB71" i="6"/>
  <c r="AB8" i="6"/>
  <c r="AB70" i="6"/>
  <c r="AB38" i="6"/>
  <c r="AB13" i="5"/>
  <c r="AB26" i="5"/>
  <c r="AB10" i="5"/>
  <c r="AC59" i="3"/>
  <c r="AA4" i="3"/>
  <c r="AA10" i="3"/>
  <c r="AA72" i="3"/>
  <c r="AA22" i="3"/>
  <c r="AA58" i="3"/>
  <c r="AA45" i="3"/>
  <c r="AA37" i="3"/>
  <c r="AA73" i="3"/>
  <c r="Z54" i="3"/>
  <c r="Z6" i="3"/>
  <c r="Z67" i="3"/>
  <c r="Z69" i="3"/>
  <c r="Z52" i="3"/>
  <c r="Z79" i="3"/>
  <c r="Z82" i="3"/>
  <c r="Z30" i="3"/>
  <c r="Z56" i="3"/>
  <c r="Z76" i="3"/>
  <c r="W75" i="3"/>
  <c r="W36" i="3"/>
  <c r="W73" i="3"/>
  <c r="W19" i="3"/>
  <c r="W51" i="3"/>
  <c r="W62" i="3"/>
  <c r="W80" i="3"/>
  <c r="W60" i="3"/>
  <c r="W44" i="3"/>
  <c r="W18" i="3"/>
  <c r="W46" i="3"/>
  <c r="W53" i="3"/>
  <c r="W82" i="3"/>
  <c r="W21" i="3"/>
  <c r="W20" i="3"/>
  <c r="W67" i="3"/>
  <c r="W68" i="3"/>
  <c r="W43" i="3"/>
  <c r="W55" i="3"/>
  <c r="W40" i="3"/>
  <c r="W79" i="3"/>
  <c r="W49" i="3"/>
  <c r="W42" i="3"/>
  <c r="W41" i="3"/>
  <c r="W27" i="3"/>
  <c r="W33" i="3"/>
  <c r="W8" i="3"/>
  <c r="W47" i="3"/>
  <c r="W74" i="3"/>
  <c r="W65" i="3"/>
  <c r="W24" i="3"/>
  <c r="W25" i="3"/>
  <c r="W5" i="3"/>
  <c r="W54" i="3"/>
  <c r="W26" i="3"/>
  <c r="W17" i="3"/>
  <c r="W63" i="3"/>
  <c r="W59" i="3"/>
  <c r="W64" i="3"/>
  <c r="W84" i="3"/>
  <c r="W30" i="3"/>
  <c r="W13" i="3"/>
  <c r="W7" i="3"/>
  <c r="W37" i="3"/>
  <c r="W85" i="3"/>
  <c r="W83" i="3"/>
  <c r="W9" i="3"/>
  <c r="W50" i="3"/>
  <c r="AB10" i="6"/>
  <c r="Z11" i="6"/>
  <c r="Z60" i="6"/>
  <c r="V23" i="6"/>
  <c r="V41" i="6"/>
  <c r="V59" i="6"/>
  <c r="W24" i="6"/>
  <c r="W13" i="6"/>
  <c r="W29" i="6"/>
  <c r="W62" i="6"/>
  <c r="Z68" i="6"/>
  <c r="AB60" i="6"/>
  <c r="AB9" i="6"/>
  <c r="AB3" i="5"/>
  <c r="AB62" i="5"/>
  <c r="AB41" i="5"/>
  <c r="AB7" i="5"/>
  <c r="AB31" i="5"/>
  <c r="AA61" i="5"/>
  <c r="AA22" i="5"/>
  <c r="AA43" i="5"/>
  <c r="AA46" i="4"/>
  <c r="Z41" i="4"/>
  <c r="AB27" i="4"/>
  <c r="Z19" i="5"/>
  <c r="W32" i="5"/>
  <c r="V20" i="6"/>
  <c r="AB27" i="6"/>
  <c r="Z35" i="5"/>
  <c r="AA12" i="5"/>
  <c r="AB53" i="4"/>
  <c r="AA10" i="4"/>
  <c r="AC8" i="5"/>
  <c r="Z4" i="6"/>
  <c r="AC30" i="3"/>
  <c r="AC64" i="3"/>
  <c r="AB27" i="3"/>
  <c r="AB41" i="3"/>
  <c r="W4" i="3"/>
  <c r="W72" i="3"/>
  <c r="W22" i="3"/>
  <c r="W81" i="3"/>
  <c r="W58" i="3"/>
  <c r="AB11" i="6"/>
  <c r="Z23" i="6"/>
  <c r="V68" i="6"/>
  <c r="W45" i="6"/>
  <c r="W57" i="6"/>
  <c r="W67" i="6"/>
  <c r="W27" i="6"/>
  <c r="Z36" i="6"/>
  <c r="Z59" i="6"/>
  <c r="AB61" i="6"/>
  <c r="AB67" i="6"/>
  <c r="AB26" i="6"/>
  <c r="V67" i="5"/>
  <c r="V18" i="5"/>
  <c r="V29" i="5"/>
  <c r="V15" i="5"/>
  <c r="V32" i="5"/>
  <c r="AB59" i="5"/>
  <c r="AB34" i="5"/>
  <c r="AB18" i="5"/>
  <c r="AB15" i="5"/>
  <c r="AB42" i="5"/>
  <c r="AA52" i="5"/>
  <c r="AA39" i="5"/>
  <c r="AA21" i="5"/>
  <c r="AA23" i="5"/>
  <c r="AA16" i="4"/>
  <c r="V47" i="4"/>
  <c r="W39" i="4"/>
  <c r="Z8" i="4"/>
  <c r="AB8" i="4"/>
  <c r="Z45" i="5"/>
  <c r="Z42" i="5"/>
  <c r="AC31" i="5"/>
  <c r="Z4" i="5"/>
  <c r="V34" i="4"/>
  <c r="W32" i="6"/>
  <c r="W8" i="5"/>
  <c r="AA43" i="3"/>
  <c r="AC84" i="3"/>
  <c r="AA68" i="3"/>
  <c r="W38" i="3"/>
  <c r="AB31" i="6"/>
  <c r="Z24" i="6"/>
  <c r="Z6" i="6"/>
  <c r="V64" i="6"/>
  <c r="V34" i="6"/>
  <c r="V48" i="6"/>
  <c r="AC22" i="4"/>
  <c r="W64" i="6"/>
  <c r="W48" i="6"/>
  <c r="W44" i="6"/>
  <c r="Z67" i="6"/>
  <c r="Z26" i="6"/>
  <c r="AB7" i="6"/>
  <c r="AB55" i="6"/>
  <c r="AB42" i="6"/>
  <c r="AB38" i="5"/>
  <c r="AB32" i="5"/>
  <c r="AB66" i="5"/>
  <c r="AA16" i="5"/>
  <c r="AA33" i="5"/>
  <c r="AA50" i="5"/>
  <c r="AA54" i="5"/>
  <c r="AA32" i="5"/>
  <c r="AA15" i="4"/>
  <c r="W43" i="4"/>
  <c r="Z7" i="4"/>
  <c r="AB11" i="4"/>
  <c r="V8" i="4"/>
  <c r="Z20" i="5"/>
  <c r="Z66" i="5"/>
  <c r="AC37" i="5"/>
  <c r="V7" i="6"/>
  <c r="W23" i="6"/>
  <c r="AC54" i="4"/>
  <c r="Z30" i="5"/>
  <c r="AC16" i="5"/>
  <c r="AC23" i="3"/>
  <c r="AB34" i="4"/>
  <c r="AA26" i="5"/>
  <c r="AA38" i="6"/>
  <c r="AA55" i="3"/>
  <c r="Z18" i="3"/>
  <c r="Z44" i="3"/>
  <c r="Z60" i="3"/>
  <c r="AC12" i="3"/>
  <c r="AB46" i="6"/>
  <c r="Z14" i="6"/>
  <c r="Z52" i="6"/>
  <c r="V43" i="6"/>
  <c r="V29" i="6"/>
  <c r="W42" i="6"/>
  <c r="Z17" i="6"/>
  <c r="Z40" i="6"/>
  <c r="AB41" i="6"/>
  <c r="AB56" i="6"/>
  <c r="AB16" i="6"/>
  <c r="AA37" i="4"/>
  <c r="AB64" i="5"/>
  <c r="AB35" i="5"/>
  <c r="AB22" i="5"/>
  <c r="AB30" i="5"/>
  <c r="AA34" i="5"/>
  <c r="AA37" i="5"/>
  <c r="AA67" i="5"/>
  <c r="AA53" i="5"/>
  <c r="AA46" i="5"/>
  <c r="V20" i="4"/>
  <c r="AC31" i="4"/>
  <c r="V5" i="4"/>
  <c r="W21" i="4"/>
  <c r="Z52" i="4"/>
  <c r="AB65" i="4"/>
  <c r="AA33" i="4"/>
  <c r="Z49" i="5"/>
  <c r="W34" i="5"/>
  <c r="W65" i="5"/>
  <c r="AB6" i="6"/>
  <c r="AB18" i="6"/>
  <c r="V51" i="6"/>
  <c r="AA24" i="4"/>
  <c r="AC57" i="5"/>
  <c r="AA44" i="4"/>
  <c r="AB50" i="6"/>
  <c r="AB4" i="5"/>
  <c r="AB28" i="6"/>
  <c r="AC13" i="3"/>
  <c r="V4" i="6"/>
  <c r="AC4" i="6"/>
  <c r="AA8" i="6"/>
  <c r="AB21" i="6"/>
  <c r="V70" i="6"/>
  <c r="AC10" i="4"/>
  <c r="AC17" i="3"/>
  <c r="AA12" i="3"/>
  <c r="AC26" i="4"/>
  <c r="AA28" i="6"/>
  <c r="Z38" i="6"/>
  <c r="AC32" i="6"/>
  <c r="AC8" i="6"/>
  <c r="AC38" i="6"/>
  <c r="V16" i="3"/>
  <c r="AC55" i="4"/>
  <c r="AC19" i="4"/>
  <c r="AC3" i="4"/>
  <c r="AC32" i="4"/>
  <c r="AC30" i="4"/>
  <c r="AA55" i="4"/>
  <c r="AA19" i="4"/>
  <c r="AA3" i="4"/>
  <c r="AA32" i="4"/>
  <c r="AA30" i="4"/>
  <c r="AB55" i="4"/>
  <c r="AB19" i="4"/>
  <c r="AB3" i="4"/>
  <c r="AB32" i="4"/>
  <c r="AB30" i="4"/>
  <c r="Z55" i="4"/>
  <c r="Z19" i="4"/>
  <c r="Z3" i="4"/>
  <c r="Z32" i="4"/>
  <c r="Z30" i="4"/>
  <c r="W55" i="4"/>
  <c r="W19" i="4"/>
  <c r="W3" i="4"/>
  <c r="W32" i="4"/>
  <c r="W30" i="4"/>
  <c r="V55" i="4"/>
  <c r="V19" i="4"/>
  <c r="V3" i="4"/>
  <c r="V32" i="4"/>
  <c r="V30" i="4"/>
  <c r="AC13" i="4"/>
  <c r="AB13" i="4"/>
  <c r="AA13" i="4"/>
  <c r="Z13" i="4"/>
  <c r="W13" i="4"/>
  <c r="V13" i="4"/>
  <c r="X68" i="4" l="1"/>
  <c r="Y68" i="4" s="1"/>
  <c r="U68" i="4"/>
  <c r="G66" i="8" s="1"/>
  <c r="X63" i="4"/>
  <c r="Y63" i="4" s="1"/>
  <c r="X60" i="4"/>
  <c r="Y60" i="4" s="1"/>
  <c r="X56" i="4"/>
  <c r="Y56" i="4" s="1"/>
  <c r="E89" i="8"/>
  <c r="E88" i="8"/>
  <c r="X56" i="5"/>
  <c r="Y56" i="5" s="1"/>
  <c r="U47" i="6"/>
  <c r="X65" i="6"/>
  <c r="Y65" i="6" s="1"/>
  <c r="X25" i="3"/>
  <c r="Y25" i="3" s="1"/>
  <c r="X48" i="3"/>
  <c r="Y48" i="3" s="1"/>
  <c r="X56" i="3"/>
  <c r="Y56" i="3" s="1"/>
  <c r="X77" i="3"/>
  <c r="Y77" i="3" s="1"/>
  <c r="U49" i="4"/>
  <c r="X51" i="4"/>
  <c r="Y51" i="4" s="1"/>
  <c r="X7" i="4"/>
  <c r="Y7" i="4" s="1"/>
  <c r="X28" i="3"/>
  <c r="Y28" i="3" s="1"/>
  <c r="X57" i="3"/>
  <c r="Y57" i="3" s="1"/>
  <c r="U56" i="4"/>
  <c r="X55" i="4"/>
  <c r="Y55" i="4" s="1"/>
  <c r="X30" i="4"/>
  <c r="Y30" i="4" s="1"/>
  <c r="X19" i="4"/>
  <c r="Y19" i="4" s="1"/>
  <c r="X5" i="4"/>
  <c r="Y5" i="4" s="1"/>
  <c r="X32" i="4"/>
  <c r="Y32" i="4" s="1"/>
  <c r="X12" i="4"/>
  <c r="Y12" i="4" s="1"/>
  <c r="X40" i="5"/>
  <c r="Y40" i="5" s="1"/>
  <c r="X58" i="5"/>
  <c r="Y58" i="5" s="1"/>
  <c r="X47" i="5"/>
  <c r="Y47" i="5" s="1"/>
  <c r="X60" i="5"/>
  <c r="Y60" i="5" s="1"/>
  <c r="X51" i="5"/>
  <c r="Y51" i="5" s="1"/>
  <c r="X68" i="5"/>
  <c r="Y68" i="5" s="1"/>
  <c r="X36" i="5"/>
  <c r="Y36" i="5" s="1"/>
  <c r="X19" i="5"/>
  <c r="Y19" i="5" s="1"/>
  <c r="X45" i="6"/>
  <c r="Y45" i="6" s="1"/>
  <c r="X21" i="6"/>
  <c r="Y21" i="6" s="1"/>
  <c r="X67" i="6"/>
  <c r="Y67" i="6" s="1"/>
  <c r="X34" i="6"/>
  <c r="Y34" i="6" s="1"/>
  <c r="X22" i="6"/>
  <c r="Y22" i="6" s="1"/>
  <c r="X51" i="6"/>
  <c r="Y51" i="6" s="1"/>
  <c r="X63" i="6"/>
  <c r="Y63" i="6" s="1"/>
  <c r="X67" i="3"/>
  <c r="Y67" i="3" s="1"/>
  <c r="X9" i="3"/>
  <c r="Y9" i="3" s="1"/>
  <c r="X5" i="3"/>
  <c r="Y5" i="3" s="1"/>
  <c r="X82" i="3"/>
  <c r="Y82" i="3" s="1"/>
  <c r="X61" i="3"/>
  <c r="Y61" i="3" s="1"/>
  <c r="X50" i="3"/>
  <c r="Y50" i="3" s="1"/>
  <c r="X79" i="3"/>
  <c r="Y79" i="3" s="1"/>
  <c r="X35" i="3"/>
  <c r="U35" i="3" s="1"/>
  <c r="X54" i="3"/>
  <c r="Y54" i="3" s="1"/>
  <c r="X36" i="3"/>
  <c r="Y36" i="3" s="1"/>
  <c r="X44" i="3"/>
  <c r="Y44" i="3" s="1"/>
  <c r="X39" i="3"/>
  <c r="U39" i="3" s="1"/>
  <c r="X72" i="3"/>
  <c r="Y72" i="3" s="1"/>
  <c r="X63" i="3"/>
  <c r="Y63" i="3" s="1"/>
  <c r="X3" i="4"/>
  <c r="Y3" i="4" s="1"/>
  <c r="X52" i="4"/>
  <c r="Y52" i="4" s="1"/>
  <c r="X64" i="4"/>
  <c r="Y64" i="4" s="1"/>
  <c r="X41" i="4"/>
  <c r="Y41" i="4" s="1"/>
  <c r="X28" i="4"/>
  <c r="Y28" i="4" s="1"/>
  <c r="X20" i="4"/>
  <c r="Y20" i="4" s="1"/>
  <c r="X23" i="4"/>
  <c r="Y23" i="4" s="1"/>
  <c r="X38" i="4"/>
  <c r="U38" i="4" s="1"/>
  <c r="X35" i="4"/>
  <c r="Y35" i="4" s="1"/>
  <c r="X50" i="4"/>
  <c r="Y50" i="4" s="1"/>
  <c r="X43" i="4"/>
  <c r="Y43" i="4" s="1"/>
  <c r="X21" i="4"/>
  <c r="Y21" i="4" s="1"/>
  <c r="X42" i="4"/>
  <c r="Y42" i="4" s="1"/>
  <c r="X18" i="4"/>
  <c r="Y18" i="4" s="1"/>
  <c r="X58" i="4"/>
  <c r="Y58" i="4" s="1"/>
  <c r="X18" i="3"/>
  <c r="Y18" i="3" s="1"/>
  <c r="X80" i="3"/>
  <c r="Y80" i="3" s="1"/>
  <c r="X42" i="3"/>
  <c r="Y42" i="3" s="1"/>
  <c r="X78" i="3"/>
  <c r="Y78" i="3" s="1"/>
  <c r="X85" i="3"/>
  <c r="Y85" i="3" s="1"/>
  <c r="X65" i="3"/>
  <c r="Y65" i="3" s="1"/>
  <c r="X75" i="3"/>
  <c r="Y75" i="3" s="1"/>
  <c r="X11" i="3"/>
  <c r="U11" i="3" s="1"/>
  <c r="X20" i="3"/>
  <c r="Y20" i="3" s="1"/>
  <c r="X62" i="3"/>
  <c r="Y62" i="3" s="1"/>
  <c r="X12" i="3"/>
  <c r="Y12" i="3" s="1"/>
  <c r="X46" i="3"/>
  <c r="Y46" i="3" s="1"/>
  <c r="X70" i="3"/>
  <c r="Y70" i="3" s="1"/>
  <c r="X24" i="3"/>
  <c r="Y24" i="3" s="1"/>
  <c r="U5" i="3"/>
  <c r="X69" i="3"/>
  <c r="U69" i="3" s="1"/>
  <c r="X19" i="3"/>
  <c r="Y19" i="3" s="1"/>
  <c r="X14" i="3"/>
  <c r="Y14" i="3" s="1"/>
  <c r="X33" i="3"/>
  <c r="Y33" i="3" s="1"/>
  <c r="X7" i="3"/>
  <c r="Y7" i="3" s="1"/>
  <c r="X49" i="3"/>
  <c r="Y49" i="3" s="1"/>
  <c r="X29" i="3"/>
  <c r="Y29" i="3" s="1"/>
  <c r="X74" i="3"/>
  <c r="Y74" i="3" s="1"/>
  <c r="X26" i="3"/>
  <c r="Y26" i="3" s="1"/>
  <c r="X43" i="5"/>
  <c r="Y43" i="5" s="1"/>
  <c r="X24" i="5"/>
  <c r="Y24" i="5" s="1"/>
  <c r="X11" i="5"/>
  <c r="Y11" i="5" s="1"/>
  <c r="X20" i="5"/>
  <c r="Y20" i="5" s="1"/>
  <c r="X68" i="6"/>
  <c r="Y68" i="6" s="1"/>
  <c r="X64" i="6"/>
  <c r="Y64" i="6" s="1"/>
  <c r="X54" i="6"/>
  <c r="Y54" i="6" s="1"/>
  <c r="X36" i="6"/>
  <c r="Y36" i="6" s="1"/>
  <c r="X40" i="6"/>
  <c r="Y40" i="6" s="1"/>
  <c r="X37" i="6"/>
  <c r="Y37" i="6" s="1"/>
  <c r="X25" i="6"/>
  <c r="Y25" i="6" s="1"/>
  <c r="X67" i="5"/>
  <c r="Y67" i="5" s="1"/>
  <c r="X29" i="5"/>
  <c r="Y29" i="5" s="1"/>
  <c r="X45" i="5"/>
  <c r="Y45" i="5" s="1"/>
  <c r="X49" i="5"/>
  <c r="Y49" i="5" s="1"/>
  <c r="X58" i="6"/>
  <c r="X69" i="6"/>
  <c r="Y69" i="6" s="1"/>
  <c r="X24" i="6"/>
  <c r="Y24" i="6" s="1"/>
  <c r="X35" i="6"/>
  <c r="Y35" i="6" s="1"/>
  <c r="X23" i="6"/>
  <c r="Y23" i="6" s="1"/>
  <c r="X26" i="6"/>
  <c r="Y26" i="6" s="1"/>
  <c r="X59" i="6"/>
  <c r="Y59" i="6" s="1"/>
  <c r="X52" i="6"/>
  <c r="Y52" i="6" s="1"/>
  <c r="X62" i="6"/>
  <c r="Y62" i="6" s="1"/>
  <c r="X14" i="6"/>
  <c r="Y14" i="6" s="1"/>
  <c r="X7" i="6"/>
  <c r="Y7" i="6" s="1"/>
  <c r="X20" i="6"/>
  <c r="Y20" i="6" s="1"/>
  <c r="X17" i="6"/>
  <c r="Y17" i="6" s="1"/>
  <c r="X53" i="6"/>
  <c r="Y53" i="6" s="1"/>
  <c r="X53" i="3"/>
  <c r="Y53" i="3" s="1"/>
  <c r="X21" i="3"/>
  <c r="Y21" i="3" s="1"/>
  <c r="X15" i="3"/>
  <c r="Y15" i="3" s="1"/>
  <c r="X40" i="3"/>
  <c r="Y40" i="3" s="1"/>
  <c r="X81" i="3"/>
  <c r="Y81" i="3" s="1"/>
  <c r="X31" i="3"/>
  <c r="U31" i="3" s="1"/>
  <c r="X71" i="3"/>
  <c r="Y71" i="3" s="1"/>
  <c r="X51" i="3"/>
  <c r="Y51" i="3" s="1"/>
  <c r="X52" i="3"/>
  <c r="U52" i="3" s="1"/>
  <c r="X37" i="3"/>
  <c r="Y37" i="3" s="1"/>
  <c r="X4" i="3"/>
  <c r="Y4" i="3" s="1"/>
  <c r="X16" i="3"/>
  <c r="Y16" i="3" s="1"/>
  <c r="X32" i="3"/>
  <c r="Y32" i="3" s="1"/>
  <c r="X60" i="3"/>
  <c r="Y60" i="3" s="1"/>
  <c r="X76" i="3"/>
  <c r="Y76" i="3" s="1"/>
  <c r="X83" i="3"/>
  <c r="Y83" i="3" s="1"/>
  <c r="X47" i="3"/>
  <c r="Y47" i="3" s="1"/>
  <c r="X3" i="3"/>
  <c r="U3" i="3" s="1"/>
  <c r="X6" i="3"/>
  <c r="Y6" i="3" s="1"/>
  <c r="X48" i="4"/>
  <c r="Y48" i="4" s="1"/>
  <c r="X47" i="4"/>
  <c r="Y47" i="4" s="1"/>
  <c r="X17" i="4"/>
  <c r="Y17" i="4" s="1"/>
  <c r="X37" i="4"/>
  <c r="Y37" i="4" s="1"/>
  <c r="X6" i="4"/>
  <c r="Y6" i="4" s="1"/>
  <c r="X29" i="4"/>
  <c r="Y29" i="4" s="1"/>
  <c r="X13" i="4"/>
  <c r="Y13" i="4" s="1"/>
  <c r="X42" i="5"/>
  <c r="Y42" i="5" s="1"/>
  <c r="X66" i="3"/>
  <c r="Y66" i="3" s="1"/>
  <c r="X55" i="5"/>
  <c r="Y55" i="5" s="1"/>
  <c r="X4" i="4"/>
  <c r="Y4" i="4" s="1"/>
  <c r="X45" i="4"/>
  <c r="Y45" i="4" s="1"/>
  <c r="X9" i="4"/>
  <c r="Y9" i="4" s="1"/>
  <c r="X8" i="6"/>
  <c r="Y8" i="6" s="1"/>
  <c r="X34" i="3"/>
  <c r="Y34" i="3" s="1"/>
  <c r="X39" i="4"/>
  <c r="Y39" i="4" s="1"/>
  <c r="X57" i="6"/>
  <c r="Y57" i="6" s="1"/>
  <c r="X56" i="6"/>
  <c r="Y56" i="6" s="1"/>
  <c r="X66" i="6"/>
  <c r="Y66" i="6" s="1"/>
  <c r="X8" i="3"/>
  <c r="Y8" i="3" s="1"/>
  <c r="X48" i="6"/>
  <c r="Y48" i="6" s="1"/>
  <c r="X34" i="5"/>
  <c r="Y34" i="5" s="1"/>
  <c r="X27" i="4"/>
  <c r="Y27" i="4" s="1"/>
  <c r="X36" i="4"/>
  <c r="Y36" i="4" s="1"/>
  <c r="X38" i="3"/>
  <c r="Y38" i="3" s="1"/>
  <c r="X59" i="4"/>
  <c r="Y59" i="4" s="1"/>
  <c r="X30" i="5"/>
  <c r="Y30" i="5" s="1"/>
  <c r="X8" i="4"/>
  <c r="Y8" i="4" s="1"/>
  <c r="X33" i="6"/>
  <c r="Y33" i="6" s="1"/>
  <c r="X9" i="6"/>
  <c r="Y9" i="6" s="1"/>
  <c r="X38" i="6"/>
  <c r="Y38" i="6" s="1"/>
  <c r="X60" i="6"/>
  <c r="Y60" i="6" s="1"/>
  <c r="X65" i="4"/>
  <c r="Y65" i="4" s="1"/>
  <c r="X16" i="6"/>
  <c r="Y16" i="6" s="1"/>
  <c r="X22" i="3"/>
  <c r="X68" i="3"/>
  <c r="Y68" i="3" s="1"/>
  <c r="X58" i="3"/>
  <c r="Y58" i="3" s="1"/>
  <c r="X41" i="5"/>
  <c r="Y41" i="5" s="1"/>
  <c r="X16" i="5"/>
  <c r="Y16" i="5" s="1"/>
  <c r="X32" i="5"/>
  <c r="Y32" i="5" s="1"/>
  <c r="X15" i="5"/>
  <c r="Y15" i="5" s="1"/>
  <c r="X64" i="5"/>
  <c r="Y64" i="5" s="1"/>
  <c r="X44" i="5"/>
  <c r="Y44" i="5" s="1"/>
  <c r="X61" i="5"/>
  <c r="Y61" i="5" s="1"/>
  <c r="X61" i="4"/>
  <c r="Y61" i="4" s="1"/>
  <c r="X24" i="4"/>
  <c r="Y24" i="4" s="1"/>
  <c r="X16" i="4"/>
  <c r="Y16" i="4" s="1"/>
  <c r="X62" i="4"/>
  <c r="Y62" i="4" s="1"/>
  <c r="X55" i="6"/>
  <c r="Y55" i="6" s="1"/>
  <c r="X5" i="6"/>
  <c r="Y5" i="6" s="1"/>
  <c r="X41" i="6"/>
  <c r="Y41" i="6" s="1"/>
  <c r="X30" i="6"/>
  <c r="Y30" i="6" s="1"/>
  <c r="X17" i="3"/>
  <c r="X13" i="3"/>
  <c r="Y13" i="3" s="1"/>
  <c r="X3" i="5"/>
  <c r="Y3" i="5" s="1"/>
  <c r="X48" i="5"/>
  <c r="Y48" i="5" s="1"/>
  <c r="X65" i="5"/>
  <c r="Y65" i="5" s="1"/>
  <c r="X52" i="5"/>
  <c r="Y52" i="5" s="1"/>
  <c r="X26" i="5"/>
  <c r="Y26" i="5" s="1"/>
  <c r="X21" i="5"/>
  <c r="Y21" i="5" s="1"/>
  <c r="X22" i="5"/>
  <c r="Y22" i="5" s="1"/>
  <c r="X10" i="4"/>
  <c r="Y10" i="4" s="1"/>
  <c r="X33" i="4"/>
  <c r="Y33" i="4" s="1"/>
  <c r="X29" i="6"/>
  <c r="Y29" i="6" s="1"/>
  <c r="X18" i="6"/>
  <c r="Y18" i="6" s="1"/>
  <c r="X32" i="6"/>
  <c r="Y32" i="6" s="1"/>
  <c r="X12" i="6"/>
  <c r="Y12" i="6" s="1"/>
  <c r="X31" i="6"/>
  <c r="Y31" i="6" s="1"/>
  <c r="X10" i="6"/>
  <c r="Y10" i="6" s="1"/>
  <c r="X66" i="5"/>
  <c r="Y66" i="5" s="1"/>
  <c r="X23" i="5"/>
  <c r="Y23" i="5" s="1"/>
  <c r="X31" i="4"/>
  <c r="X41" i="3"/>
  <c r="Y41" i="3" s="1"/>
  <c r="X43" i="3"/>
  <c r="Y43" i="3" s="1"/>
  <c r="X37" i="5"/>
  <c r="X27" i="5"/>
  <c r="Y27" i="5" s="1"/>
  <c r="X10" i="5"/>
  <c r="Y10" i="5" s="1"/>
  <c r="X12" i="5"/>
  <c r="Y12" i="5" s="1"/>
  <c r="X25" i="5"/>
  <c r="Y25" i="5" s="1"/>
  <c r="X59" i="5"/>
  <c r="Y59" i="5" s="1"/>
  <c r="X53" i="4"/>
  <c r="Y53" i="4" s="1"/>
  <c r="X11" i="4"/>
  <c r="Y11" i="4" s="1"/>
  <c r="X54" i="4"/>
  <c r="Y54" i="4" s="1"/>
  <c r="X28" i="6"/>
  <c r="Y28" i="6" s="1"/>
  <c r="X19" i="6"/>
  <c r="Y19" i="6" s="1"/>
  <c r="X4" i="5"/>
  <c r="Y4" i="5" s="1"/>
  <c r="X30" i="3"/>
  <c r="Y30" i="3" s="1"/>
  <c r="X59" i="3"/>
  <c r="Y59" i="3" s="1"/>
  <c r="X27" i="3"/>
  <c r="Y27" i="3" s="1"/>
  <c r="X55" i="3"/>
  <c r="Y55" i="3" s="1"/>
  <c r="X63" i="5"/>
  <c r="Y63" i="5" s="1"/>
  <c r="X39" i="5"/>
  <c r="Y39" i="5" s="1"/>
  <c r="X5" i="5"/>
  <c r="Y5" i="5" s="1"/>
  <c r="X28" i="5"/>
  <c r="Y28" i="5" s="1"/>
  <c r="X57" i="5"/>
  <c r="Y57" i="5" s="1"/>
  <c r="X13" i="5"/>
  <c r="Y13" i="5" s="1"/>
  <c r="X34" i="4"/>
  <c r="Y34" i="4" s="1"/>
  <c r="X15" i="4"/>
  <c r="Y15" i="4" s="1"/>
  <c r="X26" i="4"/>
  <c r="Y26" i="4" s="1"/>
  <c r="X14" i="4"/>
  <c r="Y14" i="4" s="1"/>
  <c r="X61" i="6"/>
  <c r="Y61" i="6" s="1"/>
  <c r="X42" i="6"/>
  <c r="Y42" i="6" s="1"/>
  <c r="X13" i="6"/>
  <c r="Y13" i="6" s="1"/>
  <c r="X70" i="6"/>
  <c r="Y70" i="6" s="1"/>
  <c r="X71" i="6"/>
  <c r="Y71" i="6" s="1"/>
  <c r="X27" i="6"/>
  <c r="Y27" i="6" s="1"/>
  <c r="X3" i="6"/>
  <c r="Y3" i="6" s="1"/>
  <c r="X6" i="6"/>
  <c r="Y6" i="6" s="1"/>
  <c r="X4" i="6"/>
  <c r="Y4" i="6" s="1"/>
  <c r="X46" i="5"/>
  <c r="Y46" i="5" s="1"/>
  <c r="X10" i="3"/>
  <c r="X73" i="3"/>
  <c r="Y73" i="3" s="1"/>
  <c r="X64" i="3"/>
  <c r="Y64" i="3" s="1"/>
  <c r="X23" i="3"/>
  <c r="X45" i="3"/>
  <c r="X62" i="5"/>
  <c r="Y62" i="5" s="1"/>
  <c r="X14" i="5"/>
  <c r="Y14" i="5" s="1"/>
  <c r="X53" i="5"/>
  <c r="Y53" i="5" s="1"/>
  <c r="X18" i="5"/>
  <c r="Y18" i="5" s="1"/>
  <c r="X33" i="5"/>
  <c r="Y33" i="5" s="1"/>
  <c r="X6" i="5"/>
  <c r="Y6" i="5" s="1"/>
  <c r="X46" i="4"/>
  <c r="Y46" i="4" s="1"/>
  <c r="X67" i="4"/>
  <c r="Y67" i="4" s="1"/>
  <c r="X46" i="6"/>
  <c r="Y46" i="6" s="1"/>
  <c r="X43" i="6"/>
  <c r="Y43" i="6" s="1"/>
  <c r="X50" i="6"/>
  <c r="Y50" i="6" s="1"/>
  <c r="X35" i="5"/>
  <c r="Y35" i="5" s="1"/>
  <c r="X11" i="6"/>
  <c r="Y11" i="6" s="1"/>
  <c r="X7" i="5"/>
  <c r="Y7" i="5" s="1"/>
  <c r="X25" i="4"/>
  <c r="Y25" i="4" s="1"/>
  <c r="X84" i="3"/>
  <c r="X17" i="5"/>
  <c r="Y17" i="5" s="1"/>
  <c r="X8" i="5"/>
  <c r="Y8" i="5" s="1"/>
  <c r="X54" i="5"/>
  <c r="Y54" i="5" s="1"/>
  <c r="X38" i="5"/>
  <c r="Y38" i="5" s="1"/>
  <c r="X9" i="5"/>
  <c r="Y9" i="5" s="1"/>
  <c r="X50" i="5"/>
  <c r="Y50" i="5" s="1"/>
  <c r="X31" i="5"/>
  <c r="Y31" i="5" s="1"/>
  <c r="X22" i="4"/>
  <c r="X40" i="4"/>
  <c r="Y40" i="4" s="1"/>
  <c r="X44" i="4"/>
  <c r="Y44" i="4" s="1"/>
  <c r="X57" i="4"/>
  <c r="Y57" i="4" s="1"/>
  <c r="X66" i="4"/>
  <c r="Y66" i="4" s="1"/>
  <c r="U17" i="6"/>
  <c r="X15" i="6"/>
  <c r="Y15" i="6" s="1"/>
  <c r="X49" i="6"/>
  <c r="Y49" i="6" s="1"/>
  <c r="X44" i="6"/>
  <c r="Y44" i="6" s="1"/>
  <c r="X39" i="6"/>
  <c r="Y39" i="6" s="1"/>
  <c r="U28" i="4" l="1"/>
  <c r="U60" i="4"/>
  <c r="K74" i="8"/>
  <c r="G68" i="8"/>
  <c r="G67" i="8"/>
  <c r="U48" i="3"/>
  <c r="U63" i="4"/>
  <c r="U65" i="4"/>
  <c r="U30" i="4"/>
  <c r="U7" i="4"/>
  <c r="U56" i="3"/>
  <c r="U56" i="5"/>
  <c r="G63" i="8"/>
  <c r="U19" i="4"/>
  <c r="U82" i="3"/>
  <c r="U25" i="3"/>
  <c r="U24" i="5"/>
  <c r="U65" i="6"/>
  <c r="Y11" i="3"/>
  <c r="U80" i="3"/>
  <c r="U61" i="3"/>
  <c r="U36" i="3"/>
  <c r="U77" i="3"/>
  <c r="U44" i="3"/>
  <c r="E33" i="8" s="1"/>
  <c r="U28" i="3"/>
  <c r="Y3" i="3"/>
  <c r="U51" i="4"/>
  <c r="U26" i="4"/>
  <c r="U55" i="4"/>
  <c r="U34" i="3"/>
  <c r="U67" i="3"/>
  <c r="U3" i="4"/>
  <c r="U29" i="4"/>
  <c r="U40" i="5"/>
  <c r="U60" i="5"/>
  <c r="U16" i="5"/>
  <c r="I67" i="8"/>
  <c r="U3" i="5"/>
  <c r="U26" i="5"/>
  <c r="U22" i="5"/>
  <c r="U11" i="5"/>
  <c r="U19" i="5"/>
  <c r="U15" i="5"/>
  <c r="U45" i="5"/>
  <c r="U21" i="6"/>
  <c r="U63" i="6"/>
  <c r="U22" i="6"/>
  <c r="U45" i="6"/>
  <c r="U57" i="3"/>
  <c r="E86" i="8" s="1"/>
  <c r="U46" i="3"/>
  <c r="U9" i="3"/>
  <c r="U58" i="3"/>
  <c r="U15" i="3"/>
  <c r="U75" i="3"/>
  <c r="U63" i="3"/>
  <c r="U70" i="3"/>
  <c r="U60" i="3"/>
  <c r="U54" i="3"/>
  <c r="Y38" i="4"/>
  <c r="U27" i="4"/>
  <c r="U42" i="4"/>
  <c r="U12" i="4"/>
  <c r="U64" i="4"/>
  <c r="U32" i="4"/>
  <c r="U35" i="4"/>
  <c r="U5" i="4"/>
  <c r="U48" i="4"/>
  <c r="U17" i="4"/>
  <c r="U18" i="4"/>
  <c r="U41" i="4"/>
  <c r="U52" i="4"/>
  <c r="U36" i="5"/>
  <c r="U32" i="5"/>
  <c r="U47" i="5"/>
  <c r="U68" i="5"/>
  <c r="I66" i="8" s="1"/>
  <c r="U51" i="5"/>
  <c r="U58" i="5"/>
  <c r="U64" i="5"/>
  <c r="U42" i="5"/>
  <c r="U59" i="5"/>
  <c r="U28" i="5"/>
  <c r="U67" i="5"/>
  <c r="U20" i="5"/>
  <c r="U12" i="5"/>
  <c r="U52" i="5"/>
  <c r="U43" i="5"/>
  <c r="U49" i="5"/>
  <c r="U67" i="6"/>
  <c r="U23" i="6"/>
  <c r="U48" i="6"/>
  <c r="U51" i="6"/>
  <c r="U68" i="6"/>
  <c r="U66" i="6"/>
  <c r="U34" i="6"/>
  <c r="U54" i="6"/>
  <c r="U7" i="6"/>
  <c r="U8" i="6"/>
  <c r="U71" i="3"/>
  <c r="U50" i="3"/>
  <c r="U51" i="3"/>
  <c r="U29" i="3"/>
  <c r="Y69" i="3"/>
  <c r="U13" i="3"/>
  <c r="Y39" i="3"/>
  <c r="U53" i="3"/>
  <c r="U12" i="3"/>
  <c r="U16" i="3"/>
  <c r="U76" i="3"/>
  <c r="U37" i="3"/>
  <c r="Y35" i="3"/>
  <c r="U78" i="3"/>
  <c r="U79" i="3"/>
  <c r="U72" i="3"/>
  <c r="U62" i="3"/>
  <c r="U24" i="3"/>
  <c r="U66" i="3"/>
  <c r="U40" i="3"/>
  <c r="U6" i="3"/>
  <c r="U7" i="3"/>
  <c r="U20" i="4"/>
  <c r="U61" i="4"/>
  <c r="U23" i="4"/>
  <c r="U4" i="4"/>
  <c r="U16" i="4"/>
  <c r="U13" i="4"/>
  <c r="U58" i="4"/>
  <c r="U24" i="4"/>
  <c r="U45" i="4"/>
  <c r="U21" i="4"/>
  <c r="U50" i="4"/>
  <c r="U6" i="4"/>
  <c r="U59" i="4"/>
  <c r="U43" i="4"/>
  <c r="U34" i="4"/>
  <c r="U39" i="4"/>
  <c r="Y52" i="3"/>
  <c r="Y31" i="3"/>
  <c r="U85" i="3"/>
  <c r="E87" i="8" s="1"/>
  <c r="U26" i="3"/>
  <c r="U49" i="3"/>
  <c r="U42" i="3"/>
  <c r="U20" i="3"/>
  <c r="U14" i="3"/>
  <c r="U18" i="3"/>
  <c r="U19" i="3"/>
  <c r="U32" i="3"/>
  <c r="U4" i="3"/>
  <c r="U74" i="3"/>
  <c r="U65" i="3"/>
  <c r="U33" i="3"/>
  <c r="U25" i="5"/>
  <c r="U29" i="5"/>
  <c r="U37" i="6"/>
  <c r="U38" i="6"/>
  <c r="U19" i="6"/>
  <c r="U16" i="6"/>
  <c r="U40" i="6"/>
  <c r="U60" i="6"/>
  <c r="U69" i="6"/>
  <c r="U36" i="6"/>
  <c r="U10" i="6"/>
  <c r="U64" i="6"/>
  <c r="U25" i="6"/>
  <c r="U5" i="6"/>
  <c r="U13" i="6"/>
  <c r="U59" i="6"/>
  <c r="U41" i="6"/>
  <c r="U18" i="6"/>
  <c r="U52" i="6"/>
  <c r="U56" i="6"/>
  <c r="U41" i="5"/>
  <c r="U34" i="5"/>
  <c r="U66" i="5"/>
  <c r="U44" i="5"/>
  <c r="U61" i="5"/>
  <c r="U35" i="5"/>
  <c r="U30" i="5"/>
  <c r="U55" i="5"/>
  <c r="U20" i="6"/>
  <c r="Y58" i="6"/>
  <c r="U58" i="6"/>
  <c r="U12" i="6"/>
  <c r="U62" i="6"/>
  <c r="U24" i="6"/>
  <c r="U26" i="6"/>
  <c r="U35" i="6"/>
  <c r="U9" i="6"/>
  <c r="U53" i="6"/>
  <c r="U32" i="6"/>
  <c r="U14" i="6"/>
  <c r="U21" i="3"/>
  <c r="U47" i="3"/>
  <c r="U8" i="3"/>
  <c r="U81" i="3"/>
  <c r="U83" i="3"/>
  <c r="G20" i="8"/>
  <c r="U47" i="4"/>
  <c r="U9" i="4"/>
  <c r="U37" i="4"/>
  <c r="U5" i="5"/>
  <c r="U30" i="6"/>
  <c r="U36" i="4"/>
  <c r="U8" i="4"/>
  <c r="U33" i="6"/>
  <c r="U50" i="6"/>
  <c r="U54" i="5"/>
  <c r="U53" i="4"/>
  <c r="U38" i="3"/>
  <c r="U57" i="6"/>
  <c r="U27" i="5"/>
  <c r="U10" i="4"/>
  <c r="U8" i="5"/>
  <c r="U25" i="4"/>
  <c r="U15" i="4"/>
  <c r="I68" i="8"/>
  <c r="U43" i="3"/>
  <c r="U42" i="6"/>
  <c r="U46" i="6"/>
  <c r="U54" i="4"/>
  <c r="U21" i="5"/>
  <c r="U65" i="5"/>
  <c r="U71" i="6"/>
  <c r="U33" i="4"/>
  <c r="U10" i="5"/>
  <c r="U68" i="3"/>
  <c r="U30" i="3"/>
  <c r="U59" i="3"/>
  <c r="Y84" i="3"/>
  <c r="U84" i="3"/>
  <c r="Y10" i="3"/>
  <c r="U10" i="3"/>
  <c r="U44" i="4"/>
  <c r="U44" i="6"/>
  <c r="U55" i="3"/>
  <c r="U14" i="5"/>
  <c r="U15" i="6"/>
  <c r="U62" i="5"/>
  <c r="U49" i="6"/>
  <c r="U66" i="4"/>
  <c r="U39" i="5"/>
  <c r="U63" i="5"/>
  <c r="U43" i="6"/>
  <c r="U50" i="5"/>
  <c r="U40" i="4"/>
  <c r="U7" i="5"/>
  <c r="U3" i="6"/>
  <c r="U17" i="5"/>
  <c r="U11" i="4"/>
  <c r="U23" i="5"/>
  <c r="U48" i="5"/>
  <c r="U64" i="3"/>
  <c r="Y37" i="5"/>
  <c r="U37" i="5"/>
  <c r="U57" i="4"/>
  <c r="U6" i="6"/>
  <c r="U14" i="4"/>
  <c r="U11" i="6"/>
  <c r="U33" i="5"/>
  <c r="U53" i="5"/>
  <c r="U27" i="6"/>
  <c r="U18" i="5"/>
  <c r="U31" i="6"/>
  <c r="Y23" i="3"/>
  <c r="U23" i="3"/>
  <c r="Y31" i="4"/>
  <c r="U31" i="4"/>
  <c r="Y17" i="3"/>
  <c r="U17" i="3"/>
  <c r="U57" i="5"/>
  <c r="U13" i="5"/>
  <c r="U6" i="5"/>
  <c r="U55" i="6"/>
  <c r="U9" i="5"/>
  <c r="U27" i="3"/>
  <c r="Y22" i="4"/>
  <c r="U22" i="4"/>
  <c r="Y45" i="3"/>
  <c r="U45" i="3"/>
  <c r="Y22" i="3"/>
  <c r="U22" i="3"/>
  <c r="U39" i="6"/>
  <c r="U31" i="5"/>
  <c r="U46" i="4"/>
  <c r="U67" i="4"/>
  <c r="G65" i="8" s="1"/>
  <c r="U46" i="5"/>
  <c r="U61" i="6"/>
  <c r="U4" i="6"/>
  <c r="U62" i="4"/>
  <c r="U38" i="5"/>
  <c r="U29" i="6"/>
  <c r="U28" i="6"/>
  <c r="U4" i="5"/>
  <c r="U70" i="6"/>
  <c r="U41" i="3"/>
  <c r="U73" i="3"/>
  <c r="K69" i="8" l="1"/>
  <c r="G64" i="8"/>
  <c r="E53" i="8"/>
  <c r="E62" i="8"/>
  <c r="K10" i="8"/>
  <c r="K66" i="8"/>
  <c r="K76" i="8"/>
  <c r="K72" i="8"/>
  <c r="K77" i="8"/>
  <c r="E29" i="8"/>
  <c r="I44" i="8"/>
  <c r="G62" i="8"/>
  <c r="G40" i="8"/>
  <c r="G13" i="8"/>
  <c r="E3" i="8"/>
  <c r="E70" i="8"/>
  <c r="E59" i="8"/>
  <c r="K75" i="8"/>
  <c r="I16" i="8"/>
  <c r="I63" i="8"/>
  <c r="G57" i="8"/>
  <c r="G9" i="8"/>
  <c r="G23" i="8"/>
  <c r="G43" i="8"/>
  <c r="E10" i="8"/>
  <c r="G5" i="8"/>
  <c r="G2" i="8"/>
  <c r="G61" i="8"/>
  <c r="G8" i="8"/>
  <c r="E42" i="8"/>
  <c r="E28" i="8"/>
  <c r="E67" i="8"/>
  <c r="E14" i="8"/>
  <c r="E57" i="8"/>
  <c r="I64" i="8"/>
  <c r="I60" i="8"/>
  <c r="I25" i="8"/>
  <c r="I61" i="8"/>
  <c r="K73" i="8"/>
  <c r="K70" i="8"/>
  <c r="K71" i="8"/>
  <c r="K68" i="8"/>
  <c r="K17" i="8"/>
  <c r="K9" i="8"/>
  <c r="K63" i="8"/>
  <c r="E47" i="8"/>
  <c r="E37" i="8"/>
  <c r="E40" i="8"/>
  <c r="E55" i="8"/>
  <c r="E17" i="8"/>
  <c r="E64" i="8"/>
  <c r="E43" i="8"/>
  <c r="E6" i="8"/>
  <c r="G1" i="8"/>
  <c r="G3" i="8"/>
  <c r="G55" i="8"/>
  <c r="G14" i="8"/>
  <c r="G54" i="8"/>
  <c r="G49" i="8"/>
  <c r="E27" i="8"/>
  <c r="E15" i="8"/>
  <c r="G19" i="8"/>
  <c r="G10" i="8"/>
  <c r="K16" i="8"/>
  <c r="I57" i="8"/>
  <c r="I56" i="8"/>
  <c r="I62" i="8"/>
  <c r="I65" i="8"/>
  <c r="I33" i="8"/>
  <c r="I59" i="8"/>
  <c r="I11" i="8"/>
  <c r="I1" i="8"/>
  <c r="I19" i="8"/>
  <c r="I10" i="8"/>
  <c r="I58" i="8"/>
  <c r="I26" i="8"/>
  <c r="I3" i="8"/>
  <c r="I18" i="8"/>
  <c r="K8" i="8"/>
  <c r="K64" i="8"/>
  <c r="K67" i="8"/>
  <c r="K49" i="8"/>
  <c r="K12" i="8"/>
  <c r="K13" i="8"/>
  <c r="K20" i="8"/>
  <c r="E35" i="8"/>
  <c r="E2" i="8"/>
  <c r="E73" i="8"/>
  <c r="E9" i="8"/>
  <c r="E50" i="8"/>
  <c r="E51" i="8"/>
  <c r="E72" i="8"/>
  <c r="E11" i="8"/>
  <c r="E26" i="8"/>
  <c r="E77" i="8"/>
  <c r="E31" i="8"/>
  <c r="E79" i="8"/>
  <c r="E82" i="8"/>
  <c r="E7" i="8"/>
  <c r="E52" i="8"/>
  <c r="E25" i="8"/>
  <c r="E5" i="8"/>
  <c r="E65" i="8"/>
  <c r="E8" i="8"/>
  <c r="E39" i="8"/>
  <c r="E16" i="8"/>
  <c r="E80" i="8"/>
  <c r="E4" i="8"/>
  <c r="G28" i="8"/>
  <c r="G45" i="8"/>
  <c r="G58" i="8"/>
  <c r="G16" i="8"/>
  <c r="G7" i="8"/>
  <c r="G35" i="8"/>
  <c r="G41" i="8"/>
  <c r="G18" i="8"/>
  <c r="G42" i="8"/>
  <c r="G26" i="8"/>
  <c r="G27" i="8"/>
  <c r="G31" i="8"/>
  <c r="I27" i="8"/>
  <c r="I40" i="8"/>
  <c r="I51" i="8"/>
  <c r="I30" i="8"/>
  <c r="I47" i="8"/>
  <c r="K33" i="8"/>
  <c r="K65" i="8"/>
  <c r="K2" i="8"/>
  <c r="K21" i="8"/>
  <c r="K5" i="8"/>
  <c r="K24" i="8"/>
  <c r="K50" i="8"/>
  <c r="K52" i="8"/>
  <c r="E36" i="8"/>
  <c r="E71" i="8"/>
  <c r="E22" i="8"/>
  <c r="E12" i="8"/>
  <c r="E44" i="8"/>
  <c r="E78" i="8"/>
  <c r="E23" i="8"/>
  <c r="E34" i="8"/>
  <c r="E85" i="8"/>
  <c r="E60" i="8"/>
  <c r="E69" i="8"/>
  <c r="E63" i="8"/>
  <c r="E1" i="8"/>
  <c r="E48" i="8"/>
  <c r="E84" i="8"/>
  <c r="E74" i="8"/>
  <c r="E49" i="8"/>
  <c r="E56" i="8"/>
  <c r="G11" i="8"/>
  <c r="G24" i="8"/>
  <c r="G32" i="8"/>
  <c r="G39" i="8"/>
  <c r="G46" i="8"/>
  <c r="G34" i="8"/>
  <c r="G56" i="8"/>
  <c r="G6" i="8"/>
  <c r="G15" i="8"/>
  <c r="G36" i="8"/>
  <c r="G21" i="8"/>
  <c r="G50" i="8"/>
  <c r="K35" i="8"/>
  <c r="K28" i="8"/>
  <c r="K47" i="8"/>
  <c r="G29" i="8"/>
  <c r="I21" i="8"/>
  <c r="I46" i="8"/>
  <c r="G37" i="8"/>
  <c r="G25" i="8"/>
  <c r="K58" i="8"/>
  <c r="G44" i="8"/>
  <c r="K32" i="8"/>
  <c r="G33" i="8"/>
  <c r="K34" i="8"/>
  <c r="K19" i="8"/>
  <c r="K3" i="8"/>
  <c r="K51" i="8"/>
  <c r="E61" i="8"/>
  <c r="E54" i="8"/>
  <c r="E19" i="8"/>
  <c r="E24" i="8"/>
  <c r="E46" i="8"/>
  <c r="I54" i="8"/>
  <c r="I32" i="8"/>
  <c r="I36" i="8"/>
  <c r="I39" i="8"/>
  <c r="K46" i="8"/>
  <c r="K62" i="8"/>
  <c r="K56" i="8"/>
  <c r="K43" i="8"/>
  <c r="K54" i="8"/>
  <c r="K57" i="8"/>
  <c r="K31" i="8"/>
  <c r="K11" i="8"/>
  <c r="K27" i="8"/>
  <c r="K6" i="8"/>
  <c r="K41" i="8"/>
  <c r="K53" i="8"/>
  <c r="K55" i="8"/>
  <c r="K39" i="8"/>
  <c r="K45" i="8"/>
  <c r="K30" i="8"/>
  <c r="K26" i="8"/>
  <c r="K60" i="8"/>
  <c r="I50" i="8"/>
  <c r="I23" i="8"/>
  <c r="I6" i="8"/>
  <c r="I29" i="8"/>
  <c r="I9" i="8"/>
  <c r="I38" i="8"/>
  <c r="I43" i="8"/>
  <c r="I24" i="8"/>
  <c r="I17" i="8"/>
  <c r="I7" i="8"/>
  <c r="I34" i="8"/>
  <c r="I12" i="8"/>
  <c r="I8" i="8"/>
  <c r="I49" i="8"/>
  <c r="I4" i="8"/>
  <c r="I2" i="8"/>
  <c r="I45" i="8"/>
  <c r="I35" i="8"/>
  <c r="I22" i="8"/>
  <c r="I48" i="8"/>
  <c r="I5" i="8"/>
  <c r="I14" i="8"/>
  <c r="I55" i="8"/>
  <c r="I31" i="8"/>
  <c r="I28" i="8"/>
  <c r="I37" i="8"/>
  <c r="I41" i="8"/>
  <c r="I13" i="8"/>
  <c r="I20" i="8"/>
  <c r="I53" i="8"/>
  <c r="I15" i="8"/>
  <c r="I42" i="8"/>
  <c r="I52" i="8"/>
  <c r="K48" i="8"/>
  <c r="K7" i="8"/>
  <c r="K59" i="8"/>
  <c r="K40" i="8"/>
  <c r="K15" i="8"/>
  <c r="K18" i="8"/>
  <c r="K29" i="8"/>
  <c r="K36" i="8"/>
  <c r="K38" i="8"/>
  <c r="K22" i="8"/>
  <c r="K61" i="8"/>
  <c r="K14" i="8"/>
  <c r="K23" i="8"/>
  <c r="K25" i="8"/>
  <c r="K4" i="8"/>
  <c r="K37" i="8"/>
  <c r="K42" i="8"/>
  <c r="K44" i="8"/>
  <c r="K1" i="8"/>
  <c r="E13" i="8"/>
  <c r="E41" i="8"/>
  <c r="E58" i="8"/>
  <c r="E81" i="8"/>
  <c r="E76" i="8"/>
  <c r="E68" i="8"/>
  <c r="E83" i="8"/>
  <c r="E38" i="8"/>
  <c r="E21" i="8"/>
  <c r="E20" i="8"/>
  <c r="E75" i="8"/>
  <c r="E32" i="8"/>
  <c r="E66" i="8"/>
  <c r="E45" i="8"/>
  <c r="E30" i="8"/>
  <c r="E18" i="8"/>
  <c r="G59" i="8"/>
  <c r="G60" i="8"/>
  <c r="G53" i="8"/>
  <c r="G47" i="8"/>
  <c r="G12" i="8"/>
  <c r="G4" i="8"/>
  <c r="G17" i="8"/>
  <c r="G52" i="8"/>
  <c r="G22" i="8"/>
  <c r="G38" i="8"/>
  <c r="G48" i="8"/>
  <c r="G30" i="8"/>
  <c r="G51" i="8"/>
</calcChain>
</file>

<file path=xl/sharedStrings.xml><?xml version="1.0" encoding="utf-8"?>
<sst xmlns="http://schemas.openxmlformats.org/spreadsheetml/2006/main" count="2991" uniqueCount="404">
  <si>
    <t>Nom</t>
  </si>
  <si>
    <t>L</t>
  </si>
  <si>
    <t>C</t>
  </si>
  <si>
    <t>R</t>
  </si>
  <si>
    <t>D</t>
  </si>
  <si>
    <t>POS</t>
  </si>
  <si>
    <t>PJ</t>
  </si>
  <si>
    <t>PTS</t>
  </si>
  <si>
    <t>PEN</t>
  </si>
  <si>
    <t>HIT</t>
  </si>
  <si>
    <t>TKA</t>
  </si>
  <si>
    <t>BkS</t>
  </si>
  <si>
    <t>SH</t>
  </si>
  <si>
    <t>Défenseurs</t>
  </si>
  <si>
    <t>Avants</t>
  </si>
  <si>
    <t>DEF</t>
  </si>
  <si>
    <t>OFF</t>
  </si>
  <si>
    <t>PUN</t>
  </si>
  <si>
    <t>Hits</t>
  </si>
  <si>
    <t>TkA</t>
  </si>
  <si>
    <t>RW</t>
  </si>
  <si>
    <t>LW</t>
  </si>
  <si>
    <t>Normalisée</t>
  </si>
  <si>
    <t>Stats NHL</t>
  </si>
  <si>
    <t>NOTE DEF</t>
  </si>
  <si>
    <t>NOT GLOBALE</t>
  </si>
  <si>
    <t>Calculs dans le système</t>
  </si>
  <si>
    <t>EQP NHL</t>
  </si>
  <si>
    <t>EQP NCHL</t>
  </si>
  <si>
    <t>Anze Kopitar</t>
  </si>
  <si>
    <t>Nicklas Backstrom</t>
  </si>
  <si>
    <t>SUN</t>
  </si>
  <si>
    <t>Steven Stamkos</t>
  </si>
  <si>
    <t>PAC</t>
  </si>
  <si>
    <t>Joe Pavelski</t>
  </si>
  <si>
    <t>RAM</t>
  </si>
  <si>
    <t>Jonathan Toews</t>
  </si>
  <si>
    <t>REB</t>
  </si>
  <si>
    <t>John Tavares</t>
  </si>
  <si>
    <t>Ryan Nugent-Hopkins</t>
  </si>
  <si>
    <t>Matt Duchene</t>
  </si>
  <si>
    <t>BUC</t>
  </si>
  <si>
    <t>Patrice Bergeron</t>
  </si>
  <si>
    <t>Logan Couture</t>
  </si>
  <si>
    <t>Paul Stastny</t>
  </si>
  <si>
    <t>Ryan Getzlaf</t>
  </si>
  <si>
    <t>Eric Staal</t>
  </si>
  <si>
    <t>Sean Couturier</t>
  </si>
  <si>
    <t>Nazem Kadri</t>
  </si>
  <si>
    <t>Brayden Schenn</t>
  </si>
  <si>
    <t>Phil Kessel</t>
  </si>
  <si>
    <t>Claude Giroux</t>
  </si>
  <si>
    <t>Tyler Seguin</t>
  </si>
  <si>
    <t>Patrick Kane</t>
  </si>
  <si>
    <t>Jordan Eberle</t>
  </si>
  <si>
    <t>Evgeni Malkin</t>
  </si>
  <si>
    <t>Jakub Voracek</t>
  </si>
  <si>
    <t>Patric Hornqvist</t>
  </si>
  <si>
    <t>T.J. Oshie</t>
  </si>
  <si>
    <t>Blake Wheeler</t>
  </si>
  <si>
    <t>Mats Zuccarello</t>
  </si>
  <si>
    <t>Jamie Benn</t>
  </si>
  <si>
    <t>Jeff Skinner</t>
  </si>
  <si>
    <t>James Neal</t>
  </si>
  <si>
    <t>Max Pacioretty</t>
  </si>
  <si>
    <t>Alex Ovechkin</t>
  </si>
  <si>
    <t>James van Riemsdyk</t>
  </si>
  <si>
    <t>Brad Marchand</t>
  </si>
  <si>
    <t>Evander Kane</t>
  </si>
  <si>
    <t>Taylor Hall</t>
  </si>
  <si>
    <t>Erik Karlsson</t>
  </si>
  <si>
    <t>Kris Letang</t>
  </si>
  <si>
    <t>Nick Leddy</t>
  </si>
  <si>
    <t>Kevin Shattenkirk</t>
  </si>
  <si>
    <t>Duncan Keith</t>
  </si>
  <si>
    <t>Ryan Suter</t>
  </si>
  <si>
    <t>Shea Weber</t>
  </si>
  <si>
    <t>Keith Yandle</t>
  </si>
  <si>
    <t>John Carlson</t>
  </si>
  <si>
    <t>Drew Doughty</t>
  </si>
  <si>
    <t>Alex Pietrangelo</t>
  </si>
  <si>
    <t>Brent Burns</t>
  </si>
  <si>
    <t>Mark Giordano</t>
  </si>
  <si>
    <t>P.K. Subban</t>
  </si>
  <si>
    <t>Victor Hedman</t>
  </si>
  <si>
    <t>TJ Brodie</t>
  </si>
  <si>
    <t>Ryan O'Reilly</t>
  </si>
  <si>
    <t>Sidney Crosby</t>
  </si>
  <si>
    <t>Oliver Ekman-Larsson</t>
  </si>
  <si>
    <t>David Perron</t>
  </si>
  <si>
    <t>Nino Niederreiter</t>
  </si>
  <si>
    <t>Gabriel Landeskog</t>
  </si>
  <si>
    <t>Roman Josi</t>
  </si>
  <si>
    <t>Jaden Schwartz</t>
  </si>
  <si>
    <t>Mark Scheifele</t>
  </si>
  <si>
    <t>Mika Zibanejad</t>
  </si>
  <si>
    <t>Jake Gardiner</t>
  </si>
  <si>
    <t>Justin Faulk</t>
  </si>
  <si>
    <t>Mattias Ekholm</t>
  </si>
  <si>
    <t>Tyson Barrie</t>
  </si>
  <si>
    <t>Brandon Saad</t>
  </si>
  <si>
    <t>Ryan Johansen</t>
  </si>
  <si>
    <t>Cam Atkinson</t>
  </si>
  <si>
    <t>Kyle Palmieri</t>
  </si>
  <si>
    <t>Alex Galchenyuk</t>
  </si>
  <si>
    <t>Brendan Gallagher</t>
  </si>
  <si>
    <t>Mikael Granlund</t>
  </si>
  <si>
    <t>Dougie Hamilton</t>
  </si>
  <si>
    <t>Chris Kreider</t>
  </si>
  <si>
    <t>Ryan McDonagh</t>
  </si>
  <si>
    <t>J.T. Miller</t>
  </si>
  <si>
    <t>Reilly Smith</t>
  </si>
  <si>
    <t>Vladimir Tarasenko</t>
  </si>
  <si>
    <t>Jason Zucker</t>
  </si>
  <si>
    <t>G</t>
  </si>
  <si>
    <t>Robin Lehner</t>
  </si>
  <si>
    <t>Frederik Andersen</t>
  </si>
  <si>
    <t>Torey Krug</t>
  </si>
  <si>
    <t>Tyler Johnson</t>
  </si>
  <si>
    <t>Aleksander Barkov</t>
  </si>
  <si>
    <t>Filip Forsberg</t>
  </si>
  <si>
    <t>Tomas Hertl</t>
  </si>
  <si>
    <t>Seth Jones</t>
  </si>
  <si>
    <t>Elias Lindholm</t>
  </si>
  <si>
    <t>Nathan MacKinnon</t>
  </si>
  <si>
    <t>Sean Monahan</t>
  </si>
  <si>
    <t>Morgan Rielly</t>
  </si>
  <si>
    <t>Jakob Silfverberg</t>
  </si>
  <si>
    <t>Craig Anderson</t>
  </si>
  <si>
    <t>Jonathan Bernier</t>
  </si>
  <si>
    <t>Ben Bishop</t>
  </si>
  <si>
    <t>Sergei Bobrovsky</t>
  </si>
  <si>
    <t>Corey Crawford</t>
  </si>
  <si>
    <t>Devan Dubnyk</t>
  </si>
  <si>
    <t>Brian Elliott</t>
  </si>
  <si>
    <t>Marc-Andre Fleury</t>
  </si>
  <si>
    <t>Thomas Greiss</t>
  </si>
  <si>
    <t>Braden Holtby</t>
  </si>
  <si>
    <t>Jimmy Howard</t>
  </si>
  <si>
    <t>Anton Khudobin</t>
  </si>
  <si>
    <t>Henrik Lundqvist</t>
  </si>
  <si>
    <t>Jacob Markstrom</t>
  </si>
  <si>
    <t>Carey Price</t>
  </si>
  <si>
    <t>Jonathan Quick</t>
  </si>
  <si>
    <t>Tuukka Rask</t>
  </si>
  <si>
    <t>James Reimer</t>
  </si>
  <si>
    <t>Pekka Rinne</t>
  </si>
  <si>
    <t>Cory Schneider</t>
  </si>
  <si>
    <t>Mike Smith</t>
  </si>
  <si>
    <t>Semyon Varlamov</t>
  </si>
  <si>
    <t>Jake Muzzin</t>
  </si>
  <si>
    <t>Ondrej Palat</t>
  </si>
  <si>
    <t>Jacob Trouba</t>
  </si>
  <si>
    <t>Rickard Rakell</t>
  </si>
  <si>
    <t>Rasmus Ristolainen</t>
  </si>
  <si>
    <t>Darcy Kuemper</t>
  </si>
  <si>
    <t>Petr Mrazek</t>
  </si>
  <si>
    <t>Cam Talbot</t>
  </si>
  <si>
    <t>Andre Burakovsky</t>
  </si>
  <si>
    <t>Leon Draisaitl</t>
  </si>
  <si>
    <t>Jonathan Drouin</t>
  </si>
  <si>
    <t>Anthony Duclair</t>
  </si>
  <si>
    <t>Aaron Ekblad</t>
  </si>
  <si>
    <t>Johnny Gaudreau</t>
  </si>
  <si>
    <t>Shayne Gostisbehere</t>
  </si>
  <si>
    <t>Mike Hoffman</t>
  </si>
  <si>
    <t>Oscar Klefbom</t>
  </si>
  <si>
    <t>John Klingberg</t>
  </si>
  <si>
    <t>Nikita Kucherov</t>
  </si>
  <si>
    <t>Evgeny Kuznetsov</t>
  </si>
  <si>
    <t>Anders Lee</t>
  </si>
  <si>
    <t>Sam Reinhart</t>
  </si>
  <si>
    <t>Mark Stone</t>
  </si>
  <si>
    <t>Jake Allen</t>
  </si>
  <si>
    <t>John Gibson</t>
  </si>
  <si>
    <t>Martin Jones</t>
  </si>
  <si>
    <t>Keith Kinkaid</t>
  </si>
  <si>
    <t>Antti Raanta</t>
  </si>
  <si>
    <t>Philipp Grubauer</t>
  </si>
  <si>
    <t>Anders Nilsson</t>
  </si>
  <si>
    <t>Teuvo Teravainen</t>
  </si>
  <si>
    <t>Connor Hellebuyck</t>
  </si>
  <si>
    <t>Artemi Panarin</t>
  </si>
  <si>
    <t>Max Domi</t>
  </si>
  <si>
    <t>Colton Parayko</t>
  </si>
  <si>
    <t>Connor McDavid</t>
  </si>
  <si>
    <t>Nikolaj Ehlers</t>
  </si>
  <si>
    <t>Ben Hutton</t>
  </si>
  <si>
    <t>David Pastrnak</t>
  </si>
  <si>
    <t>Noah Hanifin</t>
  </si>
  <si>
    <t>Viktor Arvidsson</t>
  </si>
  <si>
    <t>Andreas Athanasiou</t>
  </si>
  <si>
    <t>Mikko Rantanen</t>
  </si>
  <si>
    <t>Andrei Vasilevskiy</t>
  </si>
  <si>
    <t>Dylan Strome</t>
  </si>
  <si>
    <t>Kyle Connor</t>
  </si>
  <si>
    <t>Thomas Chabot</t>
  </si>
  <si>
    <t>Mitchell Marner</t>
  </si>
  <si>
    <t>Ivan Provorov</t>
  </si>
  <si>
    <t>Malcolm Subban</t>
  </si>
  <si>
    <t>Nick Schmaltz</t>
  </si>
  <si>
    <t>Oliver Bjorkstrand</t>
  </si>
  <si>
    <t>Pavel Buchnevich</t>
  </si>
  <si>
    <t>Brayden Point</t>
  </si>
  <si>
    <t>Jimmy Vesey</t>
  </si>
  <si>
    <t>Patrik Laine</t>
  </si>
  <si>
    <t>Alexander Radulov</t>
  </si>
  <si>
    <t>Zach Werenski</t>
  </si>
  <si>
    <t>Auston Matthews</t>
  </si>
  <si>
    <t>Vincent Trocheck</t>
  </si>
  <si>
    <t>Sebastian Aho</t>
  </si>
  <si>
    <t>Bo Horvat</t>
  </si>
  <si>
    <t>Matthew Tkachuk</t>
  </si>
  <si>
    <t>Sam Bennett</t>
  </si>
  <si>
    <t>Nikita Zaitsev</t>
  </si>
  <si>
    <t>Matt Dumba</t>
  </si>
  <si>
    <t>Dylan Larkin</t>
  </si>
  <si>
    <t>Tyler Motte</t>
  </si>
  <si>
    <t>Darnell Nurse</t>
  </si>
  <si>
    <t>Nick Ritchie</t>
  </si>
  <si>
    <t>Jaccob Slavin</t>
  </si>
  <si>
    <t>Jake Guentzel</t>
  </si>
  <si>
    <t>Esa Lindell</t>
  </si>
  <si>
    <t>Shea Theodore</t>
  </si>
  <si>
    <t>Jake Virtanen</t>
  </si>
  <si>
    <t>Mikhail Sergachev</t>
  </si>
  <si>
    <t>TOI</t>
  </si>
  <si>
    <t>1-10</t>
  </si>
  <si>
    <t>11-20</t>
  </si>
  <si>
    <t>21-30</t>
  </si>
  <si>
    <t>Gardiens</t>
  </si>
  <si>
    <t>Total</t>
  </si>
  <si>
    <t>Centres</t>
  </si>
  <si>
    <t>Ailiers gauches</t>
  </si>
  <si>
    <t>Ailiers droits</t>
  </si>
  <si>
    <t>NON</t>
  </si>
  <si>
    <t>Jonathan Huberdeau</t>
  </si>
  <si>
    <t>Clayton Keller</t>
  </si>
  <si>
    <t>Anthony Mantha</t>
  </si>
  <si>
    <t>Evgenii Dadonov</t>
  </si>
  <si>
    <t>Brock Boeser</t>
  </si>
  <si>
    <t>Jack Eichel</t>
  </si>
  <si>
    <t>Mathew Barzal</t>
  </si>
  <si>
    <t>Nico Hischier</t>
  </si>
  <si>
    <t>Alexander Kerfoot</t>
  </si>
  <si>
    <t>William Nylander</t>
  </si>
  <si>
    <t>Will Butcher</t>
  </si>
  <si>
    <t>Adrian Kempe</t>
  </si>
  <si>
    <t>Alex DeBrincat</t>
  </si>
  <si>
    <t>Jared Spurgeon</t>
  </si>
  <si>
    <t>Brandon Montour</t>
  </si>
  <si>
    <t>Mattias Janmark</t>
  </si>
  <si>
    <t>Sonny Milano</t>
  </si>
  <si>
    <t>Charlie McAvoy</t>
  </si>
  <si>
    <t>Alex Tuch</t>
  </si>
  <si>
    <t>Jakub Vrana</t>
  </si>
  <si>
    <t>Kevin Labanc</t>
  </si>
  <si>
    <t>Travis Konecny</t>
  </si>
  <si>
    <t>Kevin Fiala</t>
  </si>
  <si>
    <t>Christian Fischer</t>
  </si>
  <si>
    <t>Jake DeBrusk</t>
  </si>
  <si>
    <t>Brendan Perlini</t>
  </si>
  <si>
    <t>Justin Schultz</t>
  </si>
  <si>
    <t>Brady Skjei</t>
  </si>
  <si>
    <t>Pavel Zacha</t>
  </si>
  <si>
    <t>Madison Bowey</t>
  </si>
  <si>
    <t>Pierre-Luc Dubois</t>
  </si>
  <si>
    <t>Josh Morrissey</t>
  </si>
  <si>
    <t>Anthony Beauvillier</t>
  </si>
  <si>
    <t>Luke Kunin</t>
  </si>
  <si>
    <t>J.T. Compher</t>
  </si>
  <si>
    <t>Timo Meier</t>
  </si>
  <si>
    <t>Ryan Pulock</t>
  </si>
  <si>
    <t>Joel Eriksson Ek</t>
  </si>
  <si>
    <t>Victor Mete</t>
  </si>
  <si>
    <t>Tyson Jost</t>
  </si>
  <si>
    <t>Mike Matheson</t>
  </si>
  <si>
    <t>Travis Sanheim</t>
  </si>
  <si>
    <t>Brendan Lemieux</t>
  </si>
  <si>
    <t>Troy Stecher</t>
  </si>
  <si>
    <t>Tony DeAngelo</t>
  </si>
  <si>
    <t>Kasperi Kapanen</t>
  </si>
  <si>
    <t>Ivan Barbashev</t>
  </si>
  <si>
    <t>Jason Dickinson</t>
  </si>
  <si>
    <t>Filip Chytil</t>
  </si>
  <si>
    <t>Lawson Crouse</t>
  </si>
  <si>
    <t>Matt Murray</t>
  </si>
  <si>
    <t>Aaron Dell</t>
  </si>
  <si>
    <t>Joonas Korpisalo</t>
  </si>
  <si>
    <t>Laurent Brossoit</t>
  </si>
  <si>
    <t>Jakob Chychrun</t>
  </si>
  <si>
    <t>Tyler Bertuzzi</t>
  </si>
  <si>
    <t>Vladislav Kamenev</t>
  </si>
  <si>
    <t>Zach Parise</t>
  </si>
  <si>
    <t>Ryan Ellis</t>
  </si>
  <si>
    <t>1-5</t>
  </si>
  <si>
    <t>6-10</t>
  </si>
  <si>
    <t>11-15</t>
  </si>
  <si>
    <t>Elias Pettersson</t>
  </si>
  <si>
    <t>William Karlsson</t>
  </si>
  <si>
    <t>Jonathan Marchessault</t>
  </si>
  <si>
    <t>Josh Bailey</t>
  </si>
  <si>
    <t>Yanni Gourde</t>
  </si>
  <si>
    <t>Colin White</t>
  </si>
  <si>
    <t>Alex Iafallo</t>
  </si>
  <si>
    <t>Brady Tkachuk</t>
  </si>
  <si>
    <t>Rasmus Dahlin</t>
  </si>
  <si>
    <t>Ondrej Kase</t>
  </si>
  <si>
    <t>Andrei Svechnikov</t>
  </si>
  <si>
    <t>Jesperi Kotkaniemi</t>
  </si>
  <si>
    <t>Andreas Johnsson</t>
  </si>
  <si>
    <t>Miro Heiskanen</t>
  </si>
  <si>
    <t>Anthony Cirelli</t>
  </si>
  <si>
    <t>Alexander Edler</t>
  </si>
  <si>
    <t>Vince Dunn</t>
  </si>
  <si>
    <t>Dominik Kahun</t>
  </si>
  <si>
    <t>Dennis Cholowski</t>
  </si>
  <si>
    <t>Brett Howden</t>
  </si>
  <si>
    <t>Robert Thomas</t>
  </si>
  <si>
    <t>Samuel Girard</t>
  </si>
  <si>
    <t>Jordan Greenway</t>
  </si>
  <si>
    <t>Casey Mittelstadt</t>
  </si>
  <si>
    <t>Danton Heinen</t>
  </si>
  <si>
    <t>Zach Aston-Reese</t>
  </si>
  <si>
    <t>Jack Roslovic</t>
  </si>
  <si>
    <t>Ryan Donato</t>
  </si>
  <si>
    <t>Warren Foegele</t>
  </si>
  <si>
    <t>Valeri Nichushkin</t>
  </si>
  <si>
    <t>Henrik Borgstrom</t>
  </si>
  <si>
    <t>Robby Fabbri</t>
  </si>
  <si>
    <t>Lias Andersson</t>
  </si>
  <si>
    <t>Jayce Hawryluk</t>
  </si>
  <si>
    <t>Sam Steel</t>
  </si>
  <si>
    <t>Denis Gurianov</t>
  </si>
  <si>
    <t>Valentin Zykov</t>
  </si>
  <si>
    <t>Oliver Kylington</t>
  </si>
  <si>
    <t>Martin Necas</t>
  </si>
  <si>
    <t>Isac Lundestrom</t>
  </si>
  <si>
    <t>Sammy Blais</t>
  </si>
  <si>
    <t>Sami Niku</t>
  </si>
  <si>
    <t>David Rittich</t>
  </si>
  <si>
    <t>Mikko Koskinen</t>
  </si>
  <si>
    <t>Linus Ullmark</t>
  </si>
  <si>
    <t>Juuse Saros</t>
  </si>
  <si>
    <t>Alexandar Georgiev</t>
  </si>
  <si>
    <t>Mackenzie Blackwood</t>
  </si>
  <si>
    <t>Carter Hart</t>
  </si>
  <si>
    <t>Michael Hutchinson</t>
  </si>
  <si>
    <t>Tristan Jarry</t>
  </si>
  <si>
    <t>Jordan Binnington</t>
  </si>
  <si>
    <t>Pavel Francouz</t>
  </si>
  <si>
    <t>16-20</t>
  </si>
  <si>
    <t>Corey Perry</t>
  </si>
  <si>
    <t>Max Jones</t>
  </si>
  <si>
    <t>Thatcher Demko</t>
  </si>
  <si>
    <t>Christian Dvorak</t>
  </si>
  <si>
    <t>Quinn Hughes</t>
  </si>
  <si>
    <t>Dante Fabbro</t>
  </si>
  <si>
    <t>Zach Senyshyn</t>
  </si>
  <si>
    <t>Erik Brannstrom</t>
  </si>
  <si>
    <t>Logan Brown</t>
  </si>
  <si>
    <t>Sam Montembeault</t>
  </si>
  <si>
    <t>Cale Makar</t>
  </si>
  <si>
    <t>Tom Wilson</t>
  </si>
  <si>
    <t>Victor Olofsson</t>
  </si>
  <si>
    <t>Connor Brown</t>
  </si>
  <si>
    <t>Roope Hintz</t>
  </si>
  <si>
    <t>Neal Pionk</t>
  </si>
  <si>
    <t>Devon Toews</t>
  </si>
  <si>
    <t>Jeff Petry</t>
  </si>
  <si>
    <t>Jack Hughes</t>
  </si>
  <si>
    <t>Filip Hronek</t>
  </si>
  <si>
    <t>Dominik Kubalik</t>
  </si>
  <si>
    <t>Cody Glass</t>
  </si>
  <si>
    <t>Alex Nylander</t>
  </si>
  <si>
    <t>Kaapo Kakko</t>
  </si>
  <si>
    <t>Jesper Bratt</t>
  </si>
  <si>
    <t>Nick Suzuki</t>
  </si>
  <si>
    <t>Adam Fox</t>
  </si>
  <si>
    <t>Nikita Gusev</t>
  </si>
  <si>
    <t>Max Comtois</t>
  </si>
  <si>
    <t>Ville Heinola</t>
  </si>
  <si>
    <t>Taro Hirose</t>
  </si>
  <si>
    <t>Kirby Dach</t>
  </si>
  <si>
    <t>Troy Terry</t>
  </si>
  <si>
    <t>Joel Farabee</t>
  </si>
  <si>
    <t>Barrett Hayton</t>
  </si>
  <si>
    <t>Erik Gustafsson</t>
  </si>
  <si>
    <t>Alexandre Texier</t>
  </si>
  <si>
    <t>Noah Dobson</t>
  </si>
  <si>
    <t>Rasmus Sandin</t>
  </si>
  <si>
    <t>Joakim Nygard</t>
  </si>
  <si>
    <t>Adam Boqvist</t>
  </si>
  <si>
    <t>Conor Timmins</t>
  </si>
  <si>
    <t>Alexander Volkov</t>
  </si>
  <si>
    <t>Oliver Wahlstrom</t>
  </si>
  <si>
    <t>Ryan Poehling</t>
  </si>
  <si>
    <t>Drake Batherson</t>
  </si>
  <si>
    <t>Evgeny Svechnikov</t>
  </si>
  <si>
    <t>Julien Gauthier</t>
  </si>
  <si>
    <t>Ilya Samsonov</t>
  </si>
  <si>
    <t>Jack Campbell</t>
  </si>
  <si>
    <t>Elvis Merzlikins</t>
  </si>
  <si>
    <t>Oscar Dansk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</si>
</sst>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5">
    <xf numFmtId="0" fontId="0" fillId="0" borderId="0" xfId="0"/>
    <xf numFmtId="0" fontId="3" fillId="2" borderId="2" xfId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1" fillId="0" borderId="0" xfId="0" applyFont="1"/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3" fillId="0" borderId="1" xfId="2" applyFont="1" applyFill="1" applyBorder="1" applyAlignment="1">
      <alignment wrapText="1"/>
    </xf>
    <xf numFmtId="0" fontId="3" fillId="0" borderId="1" xfId="2" applyFont="1" applyFill="1" applyBorder="1" applyAlignment="1">
      <alignment horizontal="right" wrapText="1"/>
    </xf>
    <xf numFmtId="0" fontId="2" fillId="0" borderId="1" xfId="2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3" fillId="2" borderId="10" xfId="1" applyFont="1" applyFill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4" borderId="16" xfId="0" applyNumberFormat="1" applyFill="1" applyBorder="1"/>
    <xf numFmtId="2" fontId="0" fillId="4" borderId="3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  <xf numFmtId="2" fontId="0" fillId="4" borderId="19" xfId="0" applyNumberFormat="1" applyFill="1" applyBorder="1"/>
    <xf numFmtId="2" fontId="0" fillId="4" borderId="20" xfId="0" applyNumberFormat="1" applyFill="1" applyBorder="1"/>
    <xf numFmtId="0" fontId="0" fillId="0" borderId="0" xfId="0" applyFill="1" applyBorder="1"/>
    <xf numFmtId="49" fontId="0" fillId="0" borderId="0" xfId="0" applyNumberFormat="1"/>
    <xf numFmtId="0" fontId="0" fillId="0" borderId="21" xfId="0" applyBorder="1"/>
    <xf numFmtId="0" fontId="0" fillId="0" borderId="9" xfId="0" applyBorder="1"/>
    <xf numFmtId="0" fontId="0" fillId="0" borderId="22" xfId="0" applyBorder="1"/>
    <xf numFmtId="0" fontId="0" fillId="0" borderId="23" xfId="0" applyBorder="1"/>
    <xf numFmtId="49" fontId="0" fillId="0" borderId="21" xfId="0" applyNumberFormat="1" applyBorder="1"/>
    <xf numFmtId="49" fontId="0" fillId="0" borderId="9" xfId="0" applyNumberFormat="1" applyBorder="1"/>
    <xf numFmtId="49" fontId="0" fillId="0" borderId="22" xfId="0" applyNumberFormat="1" applyBorder="1"/>
    <xf numFmtId="1" fontId="0" fillId="4" borderId="3" xfId="0" applyNumberFormat="1" applyFill="1" applyBorder="1"/>
    <xf numFmtId="0" fontId="0" fillId="4" borderId="21" xfId="0" applyFill="1" applyBorder="1"/>
    <xf numFmtId="0" fontId="0" fillId="4" borderId="9" xfId="0" applyFill="1" applyBorder="1"/>
    <xf numFmtId="0" fontId="0" fillId="4" borderId="22" xfId="0" applyFill="1" applyBorder="1"/>
    <xf numFmtId="0" fontId="0" fillId="4" borderId="23" xfId="0" applyFill="1" applyBorder="1"/>
    <xf numFmtId="49" fontId="0" fillId="5" borderId="24" xfId="0" applyNumberFormat="1" applyFont="1" applyFill="1" applyBorder="1"/>
    <xf numFmtId="49" fontId="0" fillId="5" borderId="25" xfId="0" applyNumberFormat="1" applyFont="1" applyFill="1" applyBorder="1"/>
    <xf numFmtId="0" fontId="0" fillId="5" borderId="25" xfId="0" applyFont="1" applyFill="1" applyBorder="1"/>
    <xf numFmtId="49" fontId="0" fillId="0" borderId="24" xfId="0" applyNumberFormat="1" applyFont="1" applyBorder="1"/>
    <xf numFmtId="49" fontId="0" fillId="0" borderId="25" xfId="0" applyNumberFormat="1" applyFont="1" applyBorder="1"/>
    <xf numFmtId="0" fontId="0" fillId="0" borderId="25" xfId="0" applyFont="1" applyBorder="1"/>
    <xf numFmtId="0" fontId="3" fillId="2" borderId="26" xfId="1" applyFont="1" applyFill="1" applyBorder="1" applyAlignment="1">
      <alignment horizontal="center"/>
    </xf>
    <xf numFmtId="1" fontId="0" fillId="4" borderId="17" xfId="0" applyNumberFormat="1" applyFill="1" applyBorder="1"/>
    <xf numFmtId="0" fontId="0" fillId="0" borderId="30" xfId="0" applyBorder="1"/>
    <xf numFmtId="0" fontId="0" fillId="0" borderId="0" xfId="0" quotePrefix="1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5" borderId="35" xfId="0" applyFont="1" applyFill="1" applyBorder="1"/>
    <xf numFmtId="0" fontId="0" fillId="0" borderId="35" xfId="0" applyFont="1" applyBorder="1"/>
    <xf numFmtId="49" fontId="0" fillId="0" borderId="16" xfId="0" applyNumberFormat="1" applyBorder="1"/>
    <xf numFmtId="0" fontId="0" fillId="0" borderId="30" xfId="0" applyBorder="1" applyAlignment="1"/>
    <xf numFmtId="0" fontId="0" fillId="0" borderId="0" xfId="0" applyBorder="1" applyAlignment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3">
    <cellStyle name="Normal" xfId="0" builtinId="0"/>
    <cellStyle name="Normal_Stats Réelles" xfId="1"/>
    <cellStyle name="Normal_Stats Réelles-Feb 21,2011 incl.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Gardiens -</a:t>
            </a:r>
            <a:r>
              <a:rPr lang="en-US" sz="1400" baseline="0"/>
              <a:t> Top 15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Graphs!$U$7:$U$11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gauches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Graphs!$Q$66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Graphs!$R$66:$U$66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Graphs!$Q$67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Graphs!$R$67:$U$67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Graphs!$Q$68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Graphs!$R$68:$U$68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Graphs!$Q$69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Graphs!$R$69:$U$69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Graphs!$Q$70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Graphs!$R$70:$U$70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240656"/>
        <c:axId val="1922243376"/>
      </c:barChart>
      <c:catAx>
        <c:axId val="19222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43376"/>
        <c:crosses val="autoZero"/>
        <c:auto val="1"/>
        <c:lblAlgn val="ctr"/>
        <c:lblOffset val="100"/>
        <c:noMultiLvlLbl val="0"/>
      </c:catAx>
      <c:valAx>
        <c:axId val="19222433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40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Gardiens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Graphs!$Q$7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Graphs!$R$7:$T$7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Graphs!$Q$8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Graphs!$R$8:$T$8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Graphs!$Q$9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Graphs!$R$9:$T$9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Graphs!$Q$10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Graphs!$R$10:$T$10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Graphs!$Q$11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Graphs!$R$11:$T$11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2119216"/>
        <c:axId val="1782119760"/>
      </c:barChart>
      <c:catAx>
        <c:axId val="17821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19760"/>
        <c:crosses val="autoZero"/>
        <c:auto val="1"/>
        <c:lblAlgn val="ctr"/>
        <c:lblOffset val="100"/>
        <c:noMultiLvlLbl val="0"/>
      </c:catAx>
      <c:valAx>
        <c:axId val="178211976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19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Défenseurs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Graphs!$U$22:$U$26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Défenseurs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Graphs!$Q$22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Graphs!$R$22:$T$22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Graphs!$Q$23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Graphs!$R$23:$T$23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Graphs!$R$24:$T$24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strRef>
              <c:f>Graphs!$Q$25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Graphs!$R$25:$T$25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Graphs!$Q$26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Graphs!$R$26:$T$26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2107792"/>
        <c:axId val="1782108880"/>
      </c:barChart>
      <c:catAx>
        <c:axId val="17821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08880"/>
        <c:crosses val="autoZero"/>
        <c:auto val="1"/>
        <c:lblAlgn val="ctr"/>
        <c:lblOffset val="100"/>
        <c:noMultiLvlLbl val="0"/>
      </c:catAx>
      <c:valAx>
        <c:axId val="17821088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0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Centres -</a:t>
            </a:r>
            <a:r>
              <a:rPr lang="en-US" sz="1400" baseline="0"/>
              <a:t> Top 20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Graphs!$V$36:$V$40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Centres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Graphs!$Q$36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Graphs!$R$36:$U$36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Graphs!$Q$37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Graphs!$R$37:$U$37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Graphs!$Q$38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Graphs!$R$38:$U$38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Graphs!$Q$39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Graphs!$R$39:$U$39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ser>
          <c:idx val="4"/>
          <c:order val="4"/>
          <c:tx>
            <c:strRef>
              <c:f>Graphs!$Q$40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Graphs!$R$40:$U$40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244464"/>
        <c:axId val="1922240112"/>
      </c:barChart>
      <c:catAx>
        <c:axId val="19222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40112"/>
        <c:crosses val="autoZero"/>
        <c:auto val="1"/>
        <c:lblAlgn val="ctr"/>
        <c:lblOffset val="100"/>
        <c:noMultiLvlLbl val="0"/>
      </c:catAx>
      <c:valAx>
        <c:axId val="19222401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444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droits</a:t>
            </a:r>
            <a:r>
              <a:rPr lang="en-US" sz="1400"/>
              <a:t> -</a:t>
            </a:r>
            <a:r>
              <a:rPr lang="en-US" sz="1400" baseline="0"/>
              <a:t> Top 20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Graphs!$V$51:$V$55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droits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Graphs!$Q$51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Graphs!$R$51:$U$51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Graphs!$Q$52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Graphs!$R$52:$U$52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Graphs!$Q$53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Graphs!$R$53:$U$53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Graphs!$Q$54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Graphs!$R$54:$U$54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Graphs!$Q$55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Graphs!$R$55:$U$55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241744"/>
        <c:axId val="1922233584"/>
      </c:barChart>
      <c:catAx>
        <c:axId val="192224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33584"/>
        <c:crosses val="autoZero"/>
        <c:auto val="1"/>
        <c:lblAlgn val="ctr"/>
        <c:lblOffset val="100"/>
        <c:noMultiLvlLbl val="0"/>
      </c:catAx>
      <c:valAx>
        <c:axId val="19222335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417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gauches</a:t>
            </a:r>
            <a:r>
              <a:rPr lang="en-US" sz="1400"/>
              <a:t> -</a:t>
            </a:r>
            <a:r>
              <a:rPr lang="en-US" sz="1400" baseline="0"/>
              <a:t> Top 20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Graphs!$V$66:$V$70</c:f>
              <c:numCache>
                <c:formatCode>General</c:formatCode>
                <c:ptCount val="5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7</xdr:col>
      <xdr:colOff>333375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0</xdr:row>
      <xdr:rowOff>9525</xdr:rowOff>
    </xdr:from>
    <xdr:to>
      <xdr:col>15</xdr:col>
      <xdr:colOff>28575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85725</xdr:rowOff>
    </xdr:from>
    <xdr:to>
      <xdr:col>7</xdr:col>
      <xdr:colOff>333375</xdr:colOff>
      <xdr:row>28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14</xdr:row>
      <xdr:rowOff>85725</xdr:rowOff>
    </xdr:from>
    <xdr:to>
      <xdr:col>15</xdr:col>
      <xdr:colOff>28575</xdr:colOff>
      <xdr:row>28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28</xdr:row>
      <xdr:rowOff>180975</xdr:rowOff>
    </xdr:from>
    <xdr:to>
      <xdr:col>7</xdr:col>
      <xdr:colOff>333375</xdr:colOff>
      <xdr:row>43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28</xdr:row>
      <xdr:rowOff>180974</xdr:rowOff>
    </xdr:from>
    <xdr:to>
      <xdr:col>15</xdr:col>
      <xdr:colOff>28575</xdr:colOff>
      <xdr:row>43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43</xdr:row>
      <xdr:rowOff>104775</xdr:rowOff>
    </xdr:from>
    <xdr:to>
      <xdr:col>7</xdr:col>
      <xdr:colOff>333375</xdr:colOff>
      <xdr:row>58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333375</xdr:colOff>
      <xdr:row>43</xdr:row>
      <xdr:rowOff>104775</xdr:rowOff>
    </xdr:from>
    <xdr:to>
      <xdr:col>15</xdr:col>
      <xdr:colOff>28575</xdr:colOff>
      <xdr:row>58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28575</xdr:colOff>
      <xdr:row>58</xdr:row>
      <xdr:rowOff>47625</xdr:rowOff>
    </xdr:from>
    <xdr:to>
      <xdr:col>7</xdr:col>
      <xdr:colOff>333375</xdr:colOff>
      <xdr:row>73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333375</xdr:colOff>
      <xdr:row>58</xdr:row>
      <xdr:rowOff>47625</xdr:rowOff>
    </xdr:from>
    <xdr:to>
      <xdr:col>15</xdr:col>
      <xdr:colOff>28575</xdr:colOff>
      <xdr:row>73</xdr:row>
      <xdr:rowOff>9526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16" sqref="I16"/>
    </sheetView>
  </sheetViews>
  <sheetFormatPr defaultColWidth="11.42578125" defaultRowHeight="15" x14ac:dyDescent="0.25"/>
  <cols>
    <col min="1" max="5" width="8.5703125" customWidth="1"/>
    <col min="7" max="10" width="8.5703125" customWidth="1"/>
  </cols>
  <sheetData>
    <row r="1" spans="1:10" x14ac:dyDescent="0.25">
      <c r="A1" s="2"/>
      <c r="B1" s="65" t="s">
        <v>13</v>
      </c>
      <c r="C1" s="65"/>
      <c r="D1" s="66" t="s">
        <v>14</v>
      </c>
      <c r="E1" s="67"/>
      <c r="G1" s="2"/>
      <c r="H1" s="3" t="s">
        <v>15</v>
      </c>
      <c r="I1" s="3" t="s">
        <v>16</v>
      </c>
      <c r="J1" s="3" t="s">
        <v>17</v>
      </c>
    </row>
    <row r="2" spans="1:10" x14ac:dyDescent="0.25">
      <c r="A2" s="2" t="s">
        <v>18</v>
      </c>
      <c r="B2" s="68">
        <v>0.2</v>
      </c>
      <c r="C2" s="68"/>
      <c r="D2" s="69">
        <v>0.25</v>
      </c>
      <c r="E2" s="70"/>
      <c r="G2" s="2" t="s">
        <v>4</v>
      </c>
      <c r="H2" s="3">
        <v>9</v>
      </c>
      <c r="I2" s="3">
        <v>9</v>
      </c>
      <c r="J2" s="3">
        <v>2</v>
      </c>
    </row>
    <row r="3" spans="1:10" x14ac:dyDescent="0.25">
      <c r="A3" s="2" t="s">
        <v>11</v>
      </c>
      <c r="B3" s="68">
        <v>0.27</v>
      </c>
      <c r="C3" s="68"/>
      <c r="D3" s="69">
        <v>0.15</v>
      </c>
      <c r="E3" s="70"/>
      <c r="G3" s="2" t="s">
        <v>2</v>
      </c>
      <c r="H3" s="3">
        <v>6</v>
      </c>
      <c r="I3" s="3">
        <v>13</v>
      </c>
      <c r="J3" s="3">
        <v>1</v>
      </c>
    </row>
    <row r="4" spans="1:10" x14ac:dyDescent="0.25">
      <c r="A4" s="2" t="s">
        <v>19</v>
      </c>
      <c r="B4" s="68">
        <v>0.2</v>
      </c>
      <c r="C4" s="68"/>
      <c r="D4" s="69">
        <v>0.33</v>
      </c>
      <c r="E4" s="70"/>
      <c r="G4" s="2" t="s">
        <v>20</v>
      </c>
      <c r="H4" s="3">
        <v>6</v>
      </c>
      <c r="I4" s="3">
        <v>13</v>
      </c>
      <c r="J4" s="3">
        <v>1</v>
      </c>
    </row>
    <row r="5" spans="1:10" x14ac:dyDescent="0.25">
      <c r="A5" s="2" t="s">
        <v>12</v>
      </c>
      <c r="B5" s="68">
        <v>0.33</v>
      </c>
      <c r="C5" s="68"/>
      <c r="D5" s="69">
        <v>0.27</v>
      </c>
      <c r="E5" s="70"/>
      <c r="G5" s="2" t="s">
        <v>21</v>
      </c>
      <c r="H5" s="3">
        <v>6</v>
      </c>
      <c r="I5" s="3">
        <v>13</v>
      </c>
      <c r="J5" s="3">
        <v>1</v>
      </c>
    </row>
  </sheetData>
  <mergeCells count="10">
    <mergeCell ref="B1:C1"/>
    <mergeCell ref="D1:E1"/>
    <mergeCell ref="B2:C2"/>
    <mergeCell ref="D2:E2"/>
    <mergeCell ref="B5:C5"/>
    <mergeCell ref="D5:E5"/>
    <mergeCell ref="B3:C3"/>
    <mergeCell ref="D3:E3"/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937"/>
  <sheetViews>
    <sheetView topLeftCell="A147" workbookViewId="0">
      <selection activeCell="L284" sqref="A215:L284"/>
    </sheetView>
  </sheetViews>
  <sheetFormatPr defaultColWidth="9.140625" defaultRowHeight="15" x14ac:dyDescent="0.25"/>
  <cols>
    <col min="1" max="1" width="35.28515625" style="5" bestFit="1" customWidth="1"/>
    <col min="2" max="2" width="9.7109375" style="5" bestFit="1" customWidth="1"/>
    <col min="3" max="3" width="13.7109375" style="5" customWidth="1"/>
    <col min="4" max="10" width="7" style="5" customWidth="1"/>
    <col min="11" max="11" width="9.7109375" style="5" customWidth="1"/>
    <col min="12" max="16384" width="9.140625" style="5"/>
  </cols>
  <sheetData>
    <row r="1" spans="1:20" x14ac:dyDescent="0.25">
      <c r="A1" s="1" t="s">
        <v>0</v>
      </c>
      <c r="B1" s="8" t="s">
        <v>28</v>
      </c>
      <c r="C1" s="8" t="s">
        <v>27</v>
      </c>
      <c r="D1" s="17" t="s">
        <v>5</v>
      </c>
      <c r="E1" s="8" t="s">
        <v>6</v>
      </c>
      <c r="F1" s="7" t="s">
        <v>7</v>
      </c>
      <c r="G1" s="4" t="s">
        <v>8</v>
      </c>
      <c r="H1" s="4" t="s">
        <v>9</v>
      </c>
      <c r="I1" s="4" t="s">
        <v>11</v>
      </c>
      <c r="J1" s="4" t="s">
        <v>10</v>
      </c>
      <c r="K1" s="4" t="s">
        <v>12</v>
      </c>
      <c r="L1" s="4" t="s">
        <v>226</v>
      </c>
    </row>
    <row r="2" spans="1:20" customFormat="1" x14ac:dyDescent="0.25">
      <c r="A2" s="46" t="s">
        <v>185</v>
      </c>
      <c r="B2" s="47" t="s">
        <v>37</v>
      </c>
      <c r="C2" s="47" t="s">
        <v>235</v>
      </c>
      <c r="D2" s="47" t="s">
        <v>2</v>
      </c>
      <c r="E2" s="48">
        <v>19</v>
      </c>
      <c r="F2" s="48">
        <v>30</v>
      </c>
      <c r="G2" s="48">
        <v>12</v>
      </c>
      <c r="H2" s="48">
        <v>9</v>
      </c>
      <c r="I2" s="48">
        <v>6</v>
      </c>
      <c r="J2" s="48">
        <v>16</v>
      </c>
      <c r="K2" s="48">
        <v>196</v>
      </c>
      <c r="L2" s="60">
        <v>430</v>
      </c>
      <c r="N2" s="32"/>
      <c r="O2" s="32"/>
      <c r="P2" s="32"/>
      <c r="Q2" s="32"/>
      <c r="R2" s="32"/>
      <c r="S2" s="32"/>
      <c r="T2" s="32"/>
    </row>
    <row r="3" spans="1:20" customFormat="1" x14ac:dyDescent="0.25">
      <c r="A3" s="49" t="s">
        <v>208</v>
      </c>
      <c r="B3" s="50" t="s">
        <v>37</v>
      </c>
      <c r="C3" s="50" t="s">
        <v>235</v>
      </c>
      <c r="D3" s="50" t="s">
        <v>2</v>
      </c>
      <c r="E3" s="51">
        <v>19</v>
      </c>
      <c r="F3" s="51">
        <v>25</v>
      </c>
      <c r="G3" s="51">
        <v>4</v>
      </c>
      <c r="H3" s="51">
        <v>8</v>
      </c>
      <c r="I3" s="51">
        <v>13</v>
      </c>
      <c r="J3" s="51">
        <v>13</v>
      </c>
      <c r="K3" s="51">
        <v>22</v>
      </c>
      <c r="L3" s="61">
        <v>380</v>
      </c>
      <c r="M3" s="5"/>
      <c r="N3" s="5"/>
      <c r="O3" s="5"/>
      <c r="P3" s="5"/>
      <c r="Q3" s="5"/>
      <c r="R3" s="5"/>
      <c r="S3" s="5"/>
      <c r="T3" s="5"/>
    </row>
    <row r="4" spans="1:20" customFormat="1" x14ac:dyDescent="0.25">
      <c r="A4" s="49" t="s">
        <v>124</v>
      </c>
      <c r="B4" s="50" t="s">
        <v>35</v>
      </c>
      <c r="C4" s="50" t="s">
        <v>235</v>
      </c>
      <c r="D4" s="50" t="s">
        <v>2</v>
      </c>
      <c r="E4" s="51">
        <v>17</v>
      </c>
      <c r="F4" s="51">
        <v>22</v>
      </c>
      <c r="G4" s="51">
        <v>2</v>
      </c>
      <c r="H4" s="51">
        <v>13</v>
      </c>
      <c r="I4" s="51">
        <v>4</v>
      </c>
      <c r="J4" s="51">
        <v>9</v>
      </c>
      <c r="K4" s="51">
        <v>132</v>
      </c>
      <c r="L4" s="61">
        <v>358</v>
      </c>
      <c r="N4" s="32"/>
      <c r="O4" s="32"/>
      <c r="P4" s="32"/>
      <c r="Q4" s="32"/>
      <c r="R4" s="32"/>
      <c r="S4" s="32"/>
      <c r="T4" s="32"/>
    </row>
    <row r="5" spans="1:20" customFormat="1" x14ac:dyDescent="0.25">
      <c r="A5" s="46" t="s">
        <v>119</v>
      </c>
      <c r="B5" s="47" t="s">
        <v>31</v>
      </c>
      <c r="C5" s="47" t="s">
        <v>235</v>
      </c>
      <c r="D5" s="47" t="s">
        <v>2</v>
      </c>
      <c r="E5" s="48">
        <v>17</v>
      </c>
      <c r="F5" s="48">
        <v>22</v>
      </c>
      <c r="G5" s="48">
        <v>6</v>
      </c>
      <c r="H5" s="48">
        <v>5</v>
      </c>
      <c r="I5" s="48">
        <v>5</v>
      </c>
      <c r="J5" s="48">
        <v>14</v>
      </c>
      <c r="K5" s="48">
        <v>1151</v>
      </c>
      <c r="L5" s="60">
        <v>337</v>
      </c>
      <c r="M5" s="5"/>
      <c r="N5" s="5"/>
      <c r="O5" s="5"/>
      <c r="P5" s="5"/>
      <c r="Q5" s="5"/>
      <c r="R5" s="5"/>
      <c r="S5" s="5"/>
      <c r="T5" s="5"/>
    </row>
    <row r="6" spans="1:20" customFormat="1" x14ac:dyDescent="0.25">
      <c r="A6" s="46" t="s">
        <v>298</v>
      </c>
      <c r="B6" s="47" t="s">
        <v>33</v>
      </c>
      <c r="C6" s="47" t="s">
        <v>235</v>
      </c>
      <c r="D6" s="47" t="s">
        <v>2</v>
      </c>
      <c r="E6" s="48">
        <v>18</v>
      </c>
      <c r="F6" s="48">
        <v>21</v>
      </c>
      <c r="G6" s="48">
        <v>2</v>
      </c>
      <c r="H6" s="48">
        <v>14</v>
      </c>
      <c r="I6" s="48">
        <v>8</v>
      </c>
      <c r="J6" s="48">
        <v>10</v>
      </c>
      <c r="K6" s="48">
        <v>16</v>
      </c>
      <c r="L6" s="60">
        <v>334</v>
      </c>
      <c r="M6" s="5"/>
      <c r="N6" s="5"/>
      <c r="O6" s="5"/>
      <c r="P6" s="5"/>
      <c r="Q6" s="5"/>
      <c r="R6" s="5"/>
      <c r="S6" s="5"/>
      <c r="T6" s="5"/>
    </row>
    <row r="7" spans="1:20" customFormat="1" x14ac:dyDescent="0.25">
      <c r="A7" s="49" t="s">
        <v>241</v>
      </c>
      <c r="B7" s="50" t="s">
        <v>35</v>
      </c>
      <c r="C7" s="50" t="s">
        <v>235</v>
      </c>
      <c r="D7" s="50" t="s">
        <v>2</v>
      </c>
      <c r="E7" s="51">
        <v>17</v>
      </c>
      <c r="F7" s="51">
        <v>19</v>
      </c>
      <c r="G7" s="51">
        <v>4</v>
      </c>
      <c r="H7" s="51">
        <v>11</v>
      </c>
      <c r="I7" s="51">
        <v>12</v>
      </c>
      <c r="J7" s="51">
        <v>13</v>
      </c>
      <c r="K7" s="51">
        <v>478</v>
      </c>
      <c r="L7" s="61">
        <v>359</v>
      </c>
      <c r="M7" s="5"/>
      <c r="N7" s="5"/>
      <c r="O7" s="5"/>
      <c r="P7" s="5"/>
      <c r="Q7" s="5"/>
      <c r="R7" s="5"/>
      <c r="S7" s="5"/>
      <c r="T7" s="5"/>
    </row>
    <row r="8" spans="1:20" customFormat="1" x14ac:dyDescent="0.25">
      <c r="A8" s="49" t="s">
        <v>86</v>
      </c>
      <c r="B8" s="50" t="s">
        <v>35</v>
      </c>
      <c r="C8" s="50" t="s">
        <v>235</v>
      </c>
      <c r="D8" s="50" t="s">
        <v>2</v>
      </c>
      <c r="E8" s="51">
        <v>18</v>
      </c>
      <c r="F8" s="51">
        <v>19</v>
      </c>
      <c r="G8" s="51">
        <v>2</v>
      </c>
      <c r="H8" s="51">
        <v>9</v>
      </c>
      <c r="I8" s="51">
        <v>11</v>
      </c>
      <c r="J8" s="51">
        <v>20</v>
      </c>
      <c r="K8" s="51">
        <v>2290</v>
      </c>
      <c r="L8" s="61">
        <v>368</v>
      </c>
      <c r="M8" s="5"/>
      <c r="N8" s="5"/>
      <c r="O8" s="5"/>
      <c r="P8" s="5"/>
      <c r="Q8" s="5"/>
      <c r="R8" s="5"/>
      <c r="S8" s="5"/>
      <c r="T8" s="5"/>
    </row>
    <row r="9" spans="1:20" customFormat="1" x14ac:dyDescent="0.25">
      <c r="A9" s="49" t="s">
        <v>169</v>
      </c>
      <c r="B9" s="50" t="s">
        <v>41</v>
      </c>
      <c r="C9" s="50" t="s">
        <v>235</v>
      </c>
      <c r="D9" s="50" t="s">
        <v>2</v>
      </c>
      <c r="E9" s="51">
        <v>16</v>
      </c>
      <c r="F9" s="51">
        <v>18</v>
      </c>
      <c r="G9" s="51">
        <v>10</v>
      </c>
      <c r="H9" s="51">
        <v>8</v>
      </c>
      <c r="I9" s="51">
        <v>4</v>
      </c>
      <c r="J9" s="51">
        <v>7</v>
      </c>
      <c r="K9" s="51">
        <v>0</v>
      </c>
      <c r="L9" s="61">
        <v>281</v>
      </c>
      <c r="N9" s="32"/>
      <c r="O9" s="32"/>
      <c r="P9" s="32"/>
      <c r="Q9" s="32"/>
      <c r="R9" s="32"/>
      <c r="S9" s="32"/>
      <c r="T9" s="32"/>
    </row>
    <row r="10" spans="1:20" customFormat="1" x14ac:dyDescent="0.25">
      <c r="A10" s="46" t="s">
        <v>121</v>
      </c>
      <c r="B10" s="47" t="s">
        <v>31</v>
      </c>
      <c r="C10" s="47" t="s">
        <v>235</v>
      </c>
      <c r="D10" s="47" t="s">
        <v>2</v>
      </c>
      <c r="E10" s="48">
        <v>18</v>
      </c>
      <c r="F10" s="48">
        <v>18</v>
      </c>
      <c r="G10" s="48">
        <v>10</v>
      </c>
      <c r="H10" s="48">
        <v>14</v>
      </c>
      <c r="I10" s="48">
        <v>10</v>
      </c>
      <c r="J10" s="48">
        <v>11</v>
      </c>
      <c r="K10" s="48">
        <v>1966</v>
      </c>
      <c r="L10" s="60">
        <v>349</v>
      </c>
      <c r="M10" s="5"/>
      <c r="N10" s="5"/>
      <c r="O10" s="5"/>
      <c r="P10" s="5"/>
      <c r="Q10" s="5"/>
      <c r="R10" s="5"/>
      <c r="S10" s="5"/>
      <c r="T10" s="5"/>
    </row>
    <row r="11" spans="1:20" customFormat="1" x14ac:dyDescent="0.25">
      <c r="A11" s="49" t="s">
        <v>42</v>
      </c>
      <c r="B11" s="50" t="s">
        <v>35</v>
      </c>
      <c r="C11" s="50" t="s">
        <v>235</v>
      </c>
      <c r="D11" s="50" t="s">
        <v>2</v>
      </c>
      <c r="E11" s="51">
        <v>17</v>
      </c>
      <c r="F11" s="51">
        <v>17</v>
      </c>
      <c r="G11" s="51">
        <v>6</v>
      </c>
      <c r="H11" s="51">
        <v>15</v>
      </c>
      <c r="I11" s="51">
        <v>8</v>
      </c>
      <c r="J11" s="51">
        <v>14</v>
      </c>
      <c r="K11" s="51">
        <v>1801</v>
      </c>
      <c r="L11" s="61">
        <v>324</v>
      </c>
      <c r="N11" s="32"/>
      <c r="O11" s="32"/>
      <c r="P11" s="32"/>
      <c r="Q11" s="32"/>
      <c r="R11" s="32"/>
      <c r="S11" s="32"/>
      <c r="T11" s="32"/>
    </row>
    <row r="12" spans="1:20" customFormat="1" x14ac:dyDescent="0.25">
      <c r="A12" s="46" t="s">
        <v>94</v>
      </c>
      <c r="B12" s="47" t="s">
        <v>35</v>
      </c>
      <c r="C12" s="47" t="s">
        <v>235</v>
      </c>
      <c r="D12" s="47" t="s">
        <v>2</v>
      </c>
      <c r="E12" s="48">
        <v>18</v>
      </c>
      <c r="F12" s="48">
        <v>17</v>
      </c>
      <c r="G12" s="48">
        <v>2</v>
      </c>
      <c r="H12" s="48">
        <v>12</v>
      </c>
      <c r="I12" s="48">
        <v>8</v>
      </c>
      <c r="J12" s="48">
        <v>15</v>
      </c>
      <c r="K12" s="48">
        <v>445</v>
      </c>
      <c r="L12" s="60">
        <v>397</v>
      </c>
      <c r="N12" s="32"/>
      <c r="O12" s="32"/>
      <c r="P12" s="32"/>
      <c r="Q12" s="32"/>
      <c r="R12" s="32"/>
      <c r="S12" s="32"/>
      <c r="T12" s="32"/>
    </row>
    <row r="13" spans="1:20" customFormat="1" x14ac:dyDescent="0.25">
      <c r="A13" s="46" t="s">
        <v>87</v>
      </c>
      <c r="B13" s="47" t="s">
        <v>33</v>
      </c>
      <c r="C13" s="47" t="s">
        <v>235</v>
      </c>
      <c r="D13" s="47" t="s">
        <v>2</v>
      </c>
      <c r="E13" s="48">
        <v>17</v>
      </c>
      <c r="F13" s="48">
        <v>17</v>
      </c>
      <c r="G13" s="48">
        <v>7</v>
      </c>
      <c r="H13" s="48">
        <v>17</v>
      </c>
      <c r="I13" s="48">
        <v>7</v>
      </c>
      <c r="J13" s="48">
        <v>14</v>
      </c>
      <c r="K13" s="48">
        <v>205</v>
      </c>
      <c r="L13" s="60">
        <v>349</v>
      </c>
      <c r="M13" s="5"/>
      <c r="N13" s="5"/>
      <c r="O13" s="5"/>
      <c r="P13" s="5"/>
      <c r="Q13" s="5"/>
      <c r="R13" s="5"/>
      <c r="S13" s="5"/>
      <c r="T13" s="5"/>
    </row>
    <row r="14" spans="1:20" customFormat="1" x14ac:dyDescent="0.25">
      <c r="A14" s="49" t="s">
        <v>29</v>
      </c>
      <c r="B14" s="50" t="s">
        <v>31</v>
      </c>
      <c r="C14" s="50" t="s">
        <v>235</v>
      </c>
      <c r="D14" s="50" t="s">
        <v>2</v>
      </c>
      <c r="E14" s="51">
        <v>17</v>
      </c>
      <c r="F14" s="51">
        <v>16</v>
      </c>
      <c r="G14" s="51">
        <v>6</v>
      </c>
      <c r="H14" s="51">
        <v>10</v>
      </c>
      <c r="I14" s="51">
        <v>11</v>
      </c>
      <c r="J14" s="51">
        <v>13</v>
      </c>
      <c r="K14" s="51">
        <v>2179</v>
      </c>
      <c r="L14" s="61">
        <v>346</v>
      </c>
      <c r="M14" s="5"/>
      <c r="N14" s="5"/>
      <c r="O14" s="5"/>
      <c r="P14" s="5"/>
      <c r="Q14" s="5"/>
      <c r="R14" s="5"/>
      <c r="S14" s="5"/>
      <c r="T14" s="5"/>
    </row>
    <row r="15" spans="1:20" customFormat="1" x14ac:dyDescent="0.25">
      <c r="A15" s="46" t="s">
        <v>125</v>
      </c>
      <c r="B15" s="47" t="s">
        <v>31</v>
      </c>
      <c r="C15" s="47" t="s">
        <v>235</v>
      </c>
      <c r="D15" s="47" t="s">
        <v>2</v>
      </c>
      <c r="E15" s="48">
        <v>20</v>
      </c>
      <c r="F15" s="48">
        <v>16</v>
      </c>
      <c r="G15" s="48">
        <v>6</v>
      </c>
      <c r="H15" s="48">
        <v>18</v>
      </c>
      <c r="I15" s="48">
        <v>7</v>
      </c>
      <c r="J15" s="48">
        <v>6</v>
      </c>
      <c r="K15" s="48">
        <v>38</v>
      </c>
      <c r="L15" s="60">
        <v>375</v>
      </c>
      <c r="M15" s="5"/>
      <c r="N15" s="5"/>
      <c r="O15" s="5"/>
      <c r="P15" s="5"/>
      <c r="Q15" s="5"/>
      <c r="R15" s="5"/>
      <c r="S15" s="5"/>
      <c r="T15" s="5"/>
    </row>
    <row r="16" spans="1:20" customFormat="1" x14ac:dyDescent="0.25">
      <c r="A16" s="49" t="s">
        <v>299</v>
      </c>
      <c r="B16" s="50" t="s">
        <v>41</v>
      </c>
      <c r="C16" s="50" t="s">
        <v>235</v>
      </c>
      <c r="D16" s="50" t="s">
        <v>2</v>
      </c>
      <c r="E16" s="51">
        <v>19</v>
      </c>
      <c r="F16" s="51">
        <v>16</v>
      </c>
      <c r="G16" s="51">
        <v>12</v>
      </c>
      <c r="H16" s="51">
        <v>19</v>
      </c>
      <c r="I16" s="51">
        <v>7</v>
      </c>
      <c r="J16" s="51">
        <v>19</v>
      </c>
      <c r="K16" s="51">
        <v>2642</v>
      </c>
      <c r="L16" s="61">
        <v>361</v>
      </c>
      <c r="M16" s="5"/>
      <c r="N16" s="5"/>
      <c r="O16" s="5"/>
      <c r="P16" s="5"/>
      <c r="Q16" s="5"/>
      <c r="R16" s="5"/>
      <c r="S16" s="5"/>
      <c r="T16" s="5"/>
    </row>
    <row r="17" spans="1:20" customFormat="1" x14ac:dyDescent="0.25">
      <c r="A17" s="46" t="s">
        <v>32</v>
      </c>
      <c r="B17" s="47" t="s">
        <v>33</v>
      </c>
      <c r="C17" s="47" t="s">
        <v>235</v>
      </c>
      <c r="D17" s="47" t="s">
        <v>2</v>
      </c>
      <c r="E17" s="48">
        <v>15</v>
      </c>
      <c r="F17" s="48">
        <v>15</v>
      </c>
      <c r="G17" s="48">
        <v>2</v>
      </c>
      <c r="H17" s="48">
        <v>14</v>
      </c>
      <c r="I17" s="48">
        <v>7</v>
      </c>
      <c r="J17" s="48">
        <v>9</v>
      </c>
      <c r="K17" s="48">
        <v>533</v>
      </c>
      <c r="L17" s="60">
        <v>280</v>
      </c>
      <c r="M17" s="5"/>
      <c r="N17" s="5"/>
      <c r="O17" s="5"/>
      <c r="P17" s="5"/>
      <c r="Q17" s="5"/>
      <c r="R17" s="5"/>
      <c r="S17" s="5"/>
      <c r="T17" s="5"/>
    </row>
    <row r="18" spans="1:20" customFormat="1" x14ac:dyDescent="0.25">
      <c r="A18" s="49" t="s">
        <v>30</v>
      </c>
      <c r="B18" s="50" t="s">
        <v>31</v>
      </c>
      <c r="C18" s="50" t="s">
        <v>235</v>
      </c>
      <c r="D18" s="50" t="s">
        <v>2</v>
      </c>
      <c r="E18" s="51">
        <v>19</v>
      </c>
      <c r="F18" s="51">
        <v>15</v>
      </c>
      <c r="G18" s="51">
        <v>2</v>
      </c>
      <c r="H18" s="51">
        <v>8</v>
      </c>
      <c r="I18" s="51">
        <v>11</v>
      </c>
      <c r="J18" s="51">
        <v>14</v>
      </c>
      <c r="K18" s="51">
        <v>385</v>
      </c>
      <c r="L18" s="61">
        <v>379</v>
      </c>
      <c r="M18" s="5"/>
      <c r="N18" s="5"/>
      <c r="O18" s="5"/>
      <c r="P18" s="5"/>
      <c r="Q18" s="5"/>
      <c r="R18" s="5"/>
      <c r="S18" s="5"/>
      <c r="T18" s="5"/>
    </row>
    <row r="19" spans="1:20" customFormat="1" x14ac:dyDescent="0.25">
      <c r="A19" s="46" t="s">
        <v>200</v>
      </c>
      <c r="B19" s="47" t="s">
        <v>31</v>
      </c>
      <c r="C19" s="47" t="s">
        <v>235</v>
      </c>
      <c r="D19" s="47" t="s">
        <v>2</v>
      </c>
      <c r="E19" s="48">
        <v>18</v>
      </c>
      <c r="F19" s="48">
        <v>15</v>
      </c>
      <c r="G19" s="48">
        <v>4</v>
      </c>
      <c r="H19" s="48">
        <v>5</v>
      </c>
      <c r="I19" s="48">
        <v>7</v>
      </c>
      <c r="J19" s="48">
        <v>16</v>
      </c>
      <c r="K19" s="48">
        <v>27</v>
      </c>
      <c r="L19" s="60">
        <v>281</v>
      </c>
      <c r="M19" s="5"/>
      <c r="N19" s="5"/>
      <c r="O19" s="5"/>
      <c r="P19" s="5"/>
      <c r="Q19" s="5"/>
      <c r="R19" s="5"/>
      <c r="S19" s="5"/>
      <c r="T19" s="5"/>
    </row>
    <row r="20" spans="1:20" customFormat="1" x14ac:dyDescent="0.25">
      <c r="A20" s="49" t="s">
        <v>242</v>
      </c>
      <c r="B20" s="50" t="s">
        <v>41</v>
      </c>
      <c r="C20" s="50" t="s">
        <v>235</v>
      </c>
      <c r="D20" s="50" t="s">
        <v>2</v>
      </c>
      <c r="E20" s="51">
        <v>16</v>
      </c>
      <c r="F20" s="51">
        <v>14</v>
      </c>
      <c r="G20" s="51">
        <v>4</v>
      </c>
      <c r="H20" s="51">
        <v>2</v>
      </c>
      <c r="I20" s="51">
        <v>14</v>
      </c>
      <c r="J20" s="51">
        <v>19</v>
      </c>
      <c r="K20" s="51">
        <v>10</v>
      </c>
      <c r="L20" s="61">
        <v>305</v>
      </c>
      <c r="N20" s="32"/>
      <c r="O20" s="32"/>
      <c r="P20" s="32"/>
      <c r="Q20" s="32"/>
      <c r="R20" s="32"/>
      <c r="S20" s="32"/>
      <c r="T20" s="32"/>
    </row>
    <row r="21" spans="1:20" customFormat="1" x14ac:dyDescent="0.25">
      <c r="A21" s="46" t="s">
        <v>46</v>
      </c>
      <c r="B21" s="47" t="s">
        <v>37</v>
      </c>
      <c r="C21" s="47" t="s">
        <v>235</v>
      </c>
      <c r="D21" s="47" t="s">
        <v>2</v>
      </c>
      <c r="E21" s="48">
        <v>17</v>
      </c>
      <c r="F21" s="48">
        <v>14</v>
      </c>
      <c r="G21" s="48">
        <v>8</v>
      </c>
      <c r="H21" s="48">
        <v>14</v>
      </c>
      <c r="I21" s="48">
        <v>4</v>
      </c>
      <c r="J21" s="48">
        <v>5</v>
      </c>
      <c r="K21" s="48">
        <v>151</v>
      </c>
      <c r="L21" s="60">
        <v>280</v>
      </c>
      <c r="M21" s="5"/>
      <c r="N21" s="5"/>
      <c r="O21" s="5"/>
      <c r="P21" s="5"/>
      <c r="Q21" s="5"/>
      <c r="R21" s="5"/>
      <c r="S21" s="5"/>
      <c r="T21" s="5"/>
    </row>
    <row r="22" spans="1:20" customFormat="1" x14ac:dyDescent="0.25">
      <c r="A22" s="49" t="s">
        <v>211</v>
      </c>
      <c r="B22" s="50" t="s">
        <v>33</v>
      </c>
      <c r="C22" s="50" t="s">
        <v>235</v>
      </c>
      <c r="D22" s="50" t="s">
        <v>2</v>
      </c>
      <c r="E22" s="51">
        <v>18</v>
      </c>
      <c r="F22" s="51">
        <v>14</v>
      </c>
      <c r="G22" s="51">
        <v>4</v>
      </c>
      <c r="H22" s="51">
        <v>9</v>
      </c>
      <c r="I22" s="51">
        <v>13</v>
      </c>
      <c r="J22" s="51">
        <v>10</v>
      </c>
      <c r="K22" s="51">
        <v>32</v>
      </c>
      <c r="L22" s="61">
        <v>342</v>
      </c>
      <c r="M22" s="5"/>
      <c r="N22" s="5"/>
      <c r="O22" s="5"/>
      <c r="P22" s="5"/>
      <c r="Q22" s="5"/>
      <c r="R22" s="5"/>
      <c r="S22" s="5"/>
      <c r="T22" s="5"/>
    </row>
    <row r="23" spans="1:20" customFormat="1" x14ac:dyDescent="0.25">
      <c r="A23" s="46" t="s">
        <v>40</v>
      </c>
      <c r="B23" s="47" t="s">
        <v>33</v>
      </c>
      <c r="C23" s="47" t="s">
        <v>235</v>
      </c>
      <c r="D23" s="47" t="s">
        <v>2</v>
      </c>
      <c r="E23" s="48">
        <v>16</v>
      </c>
      <c r="F23" s="48">
        <v>14</v>
      </c>
      <c r="G23" s="48">
        <v>8</v>
      </c>
      <c r="H23" s="48">
        <v>8</v>
      </c>
      <c r="I23" s="48">
        <v>5</v>
      </c>
      <c r="J23" s="48">
        <v>10</v>
      </c>
      <c r="K23" s="48">
        <v>12</v>
      </c>
      <c r="L23" s="60">
        <v>272</v>
      </c>
      <c r="N23" s="32"/>
      <c r="O23" s="32"/>
      <c r="P23" s="32"/>
      <c r="Q23" s="32"/>
      <c r="R23" s="32"/>
      <c r="S23" s="32"/>
      <c r="T23" s="32"/>
    </row>
    <row r="24" spans="1:20" customFormat="1" x14ac:dyDescent="0.25">
      <c r="A24" s="49" t="s">
        <v>216</v>
      </c>
      <c r="B24" s="50" t="s">
        <v>33</v>
      </c>
      <c r="C24" s="50" t="s">
        <v>235</v>
      </c>
      <c r="D24" s="50" t="s">
        <v>2</v>
      </c>
      <c r="E24" s="51">
        <v>19</v>
      </c>
      <c r="F24" s="51">
        <v>14</v>
      </c>
      <c r="G24" s="51">
        <v>15</v>
      </c>
      <c r="H24" s="51">
        <v>7</v>
      </c>
      <c r="I24" s="51">
        <v>14</v>
      </c>
      <c r="J24" s="51">
        <v>9</v>
      </c>
      <c r="K24" s="51">
        <v>1241</v>
      </c>
      <c r="L24" s="61">
        <v>402</v>
      </c>
      <c r="M24" s="5"/>
      <c r="N24" s="5"/>
      <c r="O24" s="5"/>
      <c r="P24" s="5"/>
      <c r="Q24" s="5"/>
      <c r="R24" s="5"/>
      <c r="S24" s="5"/>
      <c r="T24" s="5"/>
    </row>
    <row r="25" spans="1:20" customFormat="1" x14ac:dyDescent="0.25">
      <c r="A25" s="49" t="s">
        <v>43</v>
      </c>
      <c r="B25" s="50" t="s">
        <v>37</v>
      </c>
      <c r="C25" s="50" t="s">
        <v>235</v>
      </c>
      <c r="D25" s="50" t="s">
        <v>2</v>
      </c>
      <c r="E25" s="51">
        <v>18</v>
      </c>
      <c r="F25" s="51">
        <v>14</v>
      </c>
      <c r="G25" s="51">
        <v>16</v>
      </c>
      <c r="H25" s="51">
        <v>11</v>
      </c>
      <c r="I25" s="51">
        <v>12</v>
      </c>
      <c r="J25" s="51">
        <v>12</v>
      </c>
      <c r="K25" s="51">
        <v>1961</v>
      </c>
      <c r="L25" s="61">
        <v>336</v>
      </c>
      <c r="M25" s="5"/>
      <c r="N25" s="5"/>
      <c r="O25" s="5"/>
      <c r="P25" s="5"/>
      <c r="Q25" s="5"/>
      <c r="R25" s="5"/>
      <c r="S25" s="5"/>
      <c r="T25" s="5"/>
    </row>
    <row r="26" spans="1:20" customFormat="1" x14ac:dyDescent="0.25">
      <c r="A26" s="49" t="s">
        <v>210</v>
      </c>
      <c r="B26" s="50" t="s">
        <v>41</v>
      </c>
      <c r="C26" s="50" t="s">
        <v>235</v>
      </c>
      <c r="D26" s="50" t="s">
        <v>2</v>
      </c>
      <c r="E26" s="51">
        <v>18</v>
      </c>
      <c r="F26" s="51">
        <v>13</v>
      </c>
      <c r="G26" s="51">
        <v>4</v>
      </c>
      <c r="H26" s="51">
        <v>9</v>
      </c>
      <c r="I26" s="51">
        <v>5</v>
      </c>
      <c r="J26" s="51">
        <v>18</v>
      </c>
      <c r="K26" s="51">
        <v>1650</v>
      </c>
      <c r="L26" s="61">
        <v>346</v>
      </c>
      <c r="M26" s="5"/>
      <c r="N26" s="5"/>
      <c r="O26" s="5"/>
      <c r="P26" s="5"/>
      <c r="Q26" s="5"/>
      <c r="R26" s="5"/>
      <c r="S26" s="5"/>
      <c r="T26" s="5"/>
    </row>
    <row r="27" spans="1:20" customFormat="1" x14ac:dyDescent="0.25">
      <c r="A27" s="46" t="s">
        <v>47</v>
      </c>
      <c r="B27" s="47" t="s">
        <v>41</v>
      </c>
      <c r="C27" s="47" t="s">
        <v>235</v>
      </c>
      <c r="D27" s="47" t="s">
        <v>2</v>
      </c>
      <c r="E27" s="48">
        <v>17</v>
      </c>
      <c r="F27" s="48">
        <v>13</v>
      </c>
      <c r="G27" s="48">
        <v>12</v>
      </c>
      <c r="H27" s="48">
        <v>14</v>
      </c>
      <c r="I27" s="48">
        <v>6</v>
      </c>
      <c r="J27" s="48">
        <v>15</v>
      </c>
      <c r="K27" s="48">
        <v>1441</v>
      </c>
      <c r="L27" s="60">
        <v>320</v>
      </c>
      <c r="M27" s="5"/>
      <c r="N27" s="5"/>
      <c r="O27" s="5"/>
      <c r="P27" s="5"/>
      <c r="Q27" s="5"/>
      <c r="R27" s="5"/>
      <c r="S27" s="5"/>
      <c r="T27" s="5"/>
    </row>
    <row r="28" spans="1:20" customFormat="1" x14ac:dyDescent="0.25">
      <c r="A28" s="46" t="s">
        <v>101</v>
      </c>
      <c r="B28" s="47" t="s">
        <v>31</v>
      </c>
      <c r="C28" s="47" t="s">
        <v>235</v>
      </c>
      <c r="D28" s="47" t="s">
        <v>2</v>
      </c>
      <c r="E28" s="48">
        <v>17</v>
      </c>
      <c r="F28" s="48">
        <v>13</v>
      </c>
      <c r="G28" s="48">
        <v>14</v>
      </c>
      <c r="H28" s="48">
        <v>17</v>
      </c>
      <c r="I28" s="48">
        <v>6</v>
      </c>
      <c r="J28" s="48">
        <v>15</v>
      </c>
      <c r="K28" s="48">
        <v>1336</v>
      </c>
      <c r="L28" s="60">
        <v>307</v>
      </c>
      <c r="M28" s="5"/>
      <c r="N28" s="5"/>
      <c r="O28" s="5"/>
      <c r="P28" s="5"/>
      <c r="Q28" s="5"/>
      <c r="R28" s="5"/>
      <c r="S28" s="5"/>
      <c r="T28" s="5"/>
    </row>
    <row r="29" spans="1:20" customFormat="1" x14ac:dyDescent="0.25">
      <c r="A29" s="46" t="s">
        <v>48</v>
      </c>
      <c r="B29" s="47" t="s">
        <v>41</v>
      </c>
      <c r="C29" s="47" t="s">
        <v>235</v>
      </c>
      <c r="D29" s="47" t="s">
        <v>2</v>
      </c>
      <c r="E29" s="48">
        <v>17</v>
      </c>
      <c r="F29" s="48">
        <v>12</v>
      </c>
      <c r="G29" s="48">
        <v>28</v>
      </c>
      <c r="H29" s="48">
        <v>26</v>
      </c>
      <c r="I29" s="48">
        <v>1</v>
      </c>
      <c r="J29" s="48">
        <v>7</v>
      </c>
      <c r="K29" s="48">
        <v>165</v>
      </c>
      <c r="L29" s="60">
        <v>297</v>
      </c>
      <c r="M29" s="5"/>
      <c r="N29" s="5"/>
      <c r="O29" s="5"/>
      <c r="P29" s="5"/>
      <c r="Q29" s="5"/>
      <c r="R29" s="5"/>
      <c r="S29" s="5"/>
      <c r="T29" s="5"/>
    </row>
    <row r="30" spans="1:20" customFormat="1" x14ac:dyDescent="0.25">
      <c r="A30" s="46" t="s">
        <v>183</v>
      </c>
      <c r="B30" s="47" t="s">
        <v>33</v>
      </c>
      <c r="C30" s="47" t="s">
        <v>235</v>
      </c>
      <c r="D30" s="47" t="s">
        <v>2</v>
      </c>
      <c r="E30" s="48">
        <v>17</v>
      </c>
      <c r="F30" s="48">
        <v>12</v>
      </c>
      <c r="G30" s="48">
        <v>0</v>
      </c>
      <c r="H30" s="48">
        <v>8</v>
      </c>
      <c r="I30" s="48">
        <v>4</v>
      </c>
      <c r="J30" s="48">
        <v>16</v>
      </c>
      <c r="K30" s="48">
        <v>20</v>
      </c>
      <c r="L30" s="60">
        <v>288</v>
      </c>
      <c r="M30" s="5"/>
      <c r="N30" s="5"/>
      <c r="O30" s="5"/>
      <c r="P30" s="5"/>
      <c r="Q30" s="5"/>
      <c r="R30" s="5"/>
      <c r="S30" s="5"/>
      <c r="T30" s="5"/>
    </row>
    <row r="31" spans="1:20" customFormat="1" x14ac:dyDescent="0.25">
      <c r="A31" s="46" t="s">
        <v>336</v>
      </c>
      <c r="B31" s="47" t="s">
        <v>37</v>
      </c>
      <c r="C31" s="47" t="s">
        <v>235</v>
      </c>
      <c r="D31" s="47" t="s">
        <v>2</v>
      </c>
      <c r="E31" s="48">
        <v>18</v>
      </c>
      <c r="F31" s="48">
        <v>12</v>
      </c>
      <c r="G31" s="48">
        <v>4</v>
      </c>
      <c r="H31" s="48">
        <v>17</v>
      </c>
      <c r="I31" s="48">
        <v>7</v>
      </c>
      <c r="J31" s="48">
        <v>8</v>
      </c>
      <c r="K31" s="48">
        <v>54</v>
      </c>
      <c r="L31" s="60">
        <v>252</v>
      </c>
      <c r="N31" s="32"/>
      <c r="O31" s="32"/>
      <c r="P31" s="32"/>
      <c r="Q31" s="32"/>
      <c r="R31" s="32"/>
      <c r="S31" s="32"/>
      <c r="T31" s="32"/>
    </row>
    <row r="32" spans="1:20" customFormat="1" x14ac:dyDescent="0.25">
      <c r="A32" s="49" t="s">
        <v>194</v>
      </c>
      <c r="B32" s="50" t="s">
        <v>31</v>
      </c>
      <c r="C32" s="50" t="s">
        <v>235</v>
      </c>
      <c r="D32" s="50" t="s">
        <v>2</v>
      </c>
      <c r="E32" s="51">
        <v>17</v>
      </c>
      <c r="F32" s="51">
        <v>12</v>
      </c>
      <c r="G32" s="51">
        <v>10</v>
      </c>
      <c r="H32" s="51">
        <v>8</v>
      </c>
      <c r="I32" s="51">
        <v>5</v>
      </c>
      <c r="J32" s="51">
        <v>10</v>
      </c>
      <c r="K32" s="51">
        <v>42</v>
      </c>
      <c r="L32" s="61">
        <v>275</v>
      </c>
      <c r="M32" s="5"/>
      <c r="N32" s="5"/>
      <c r="O32" s="5"/>
      <c r="P32" s="5"/>
      <c r="Q32" s="5"/>
      <c r="R32" s="5"/>
      <c r="S32" s="5"/>
      <c r="T32" s="5"/>
    </row>
    <row r="33" spans="1:20" customFormat="1" x14ac:dyDescent="0.25">
      <c r="A33" s="46" t="s">
        <v>45</v>
      </c>
      <c r="B33" s="47" t="s">
        <v>33</v>
      </c>
      <c r="C33" s="47" t="s">
        <v>235</v>
      </c>
      <c r="D33" s="47" t="s">
        <v>2</v>
      </c>
      <c r="E33" s="48">
        <v>18</v>
      </c>
      <c r="F33" s="48">
        <v>11</v>
      </c>
      <c r="G33" s="48">
        <v>16</v>
      </c>
      <c r="H33" s="48">
        <v>32</v>
      </c>
      <c r="I33" s="48">
        <v>18</v>
      </c>
      <c r="J33" s="48">
        <v>15</v>
      </c>
      <c r="K33" s="48">
        <v>971</v>
      </c>
      <c r="L33" s="60">
        <v>325</v>
      </c>
      <c r="M33" s="5"/>
      <c r="N33" s="5"/>
      <c r="O33" s="5"/>
      <c r="P33" s="5"/>
      <c r="Q33" s="5"/>
      <c r="R33" s="5"/>
      <c r="S33" s="5"/>
      <c r="T33" s="5"/>
    </row>
    <row r="34" spans="1:20" customFormat="1" x14ac:dyDescent="0.25">
      <c r="A34" s="49" t="s">
        <v>266</v>
      </c>
      <c r="B34" s="50" t="s">
        <v>31</v>
      </c>
      <c r="C34" s="50" t="s">
        <v>235</v>
      </c>
      <c r="D34" s="50" t="s">
        <v>2</v>
      </c>
      <c r="E34" s="51">
        <v>17</v>
      </c>
      <c r="F34" s="51">
        <v>11</v>
      </c>
      <c r="G34" s="51">
        <v>15</v>
      </c>
      <c r="H34" s="51">
        <v>29</v>
      </c>
      <c r="I34" s="51">
        <v>17</v>
      </c>
      <c r="J34" s="51">
        <v>3</v>
      </c>
      <c r="K34" s="51">
        <v>239</v>
      </c>
      <c r="L34" s="61">
        <v>313</v>
      </c>
      <c r="N34" s="32"/>
      <c r="O34" s="32"/>
      <c r="P34" s="32"/>
      <c r="Q34" s="32"/>
      <c r="R34" s="32"/>
      <c r="S34" s="32"/>
      <c r="T34" s="32"/>
    </row>
    <row r="35" spans="1:20" customFormat="1" x14ac:dyDescent="0.25">
      <c r="A35" s="46" t="s">
        <v>38</v>
      </c>
      <c r="B35" s="47" t="s">
        <v>31</v>
      </c>
      <c r="C35" s="47" t="s">
        <v>235</v>
      </c>
      <c r="D35" s="47" t="s">
        <v>2</v>
      </c>
      <c r="E35" s="48">
        <v>12</v>
      </c>
      <c r="F35" s="48">
        <v>11</v>
      </c>
      <c r="G35" s="48">
        <v>2</v>
      </c>
      <c r="H35" s="48">
        <v>5</v>
      </c>
      <c r="I35" s="48">
        <v>3</v>
      </c>
      <c r="J35" s="48">
        <v>8</v>
      </c>
      <c r="K35" s="48">
        <v>10</v>
      </c>
      <c r="L35" s="60">
        <v>221</v>
      </c>
      <c r="M35" s="5"/>
      <c r="N35" s="5"/>
      <c r="O35" s="5"/>
      <c r="P35" s="5"/>
      <c r="Q35" s="5"/>
      <c r="R35" s="5"/>
      <c r="S35" s="5"/>
      <c r="T35" s="5"/>
    </row>
    <row r="36" spans="1:20" customFormat="1" x14ac:dyDescent="0.25">
      <c r="A36" s="49" t="s">
        <v>95</v>
      </c>
      <c r="B36" s="50" t="s">
        <v>37</v>
      </c>
      <c r="C36" s="50" t="s">
        <v>235</v>
      </c>
      <c r="D36" s="50" t="s">
        <v>2</v>
      </c>
      <c r="E36" s="51">
        <v>9</v>
      </c>
      <c r="F36" s="51">
        <v>11</v>
      </c>
      <c r="G36" s="51">
        <v>0</v>
      </c>
      <c r="H36" s="51">
        <v>12</v>
      </c>
      <c r="I36" s="51">
        <v>6</v>
      </c>
      <c r="J36" s="51">
        <v>11</v>
      </c>
      <c r="K36" s="51">
        <v>1424</v>
      </c>
      <c r="L36" s="61">
        <v>188</v>
      </c>
      <c r="M36" s="5"/>
      <c r="N36" s="5"/>
      <c r="O36" s="5"/>
      <c r="P36" s="5"/>
      <c r="Q36" s="5"/>
      <c r="R36" s="5"/>
      <c r="S36" s="5"/>
      <c r="T36" s="5"/>
    </row>
    <row r="37" spans="1:20" customFormat="1" x14ac:dyDescent="0.25">
      <c r="A37" s="46" t="s">
        <v>203</v>
      </c>
      <c r="B37" s="47" t="s">
        <v>41</v>
      </c>
      <c r="C37" s="47" t="s">
        <v>235</v>
      </c>
      <c r="D37" s="47" t="s">
        <v>2</v>
      </c>
      <c r="E37" s="48">
        <v>12</v>
      </c>
      <c r="F37" s="48">
        <v>11</v>
      </c>
      <c r="G37" s="48">
        <v>5</v>
      </c>
      <c r="H37" s="48">
        <v>6</v>
      </c>
      <c r="I37" s="48">
        <v>4</v>
      </c>
      <c r="J37" s="48">
        <v>2</v>
      </c>
      <c r="K37" s="48">
        <v>36</v>
      </c>
      <c r="L37" s="60">
        <v>218</v>
      </c>
      <c r="M37" s="5"/>
      <c r="N37" s="5"/>
      <c r="O37" s="5"/>
      <c r="P37" s="5"/>
      <c r="Q37" s="5"/>
      <c r="R37" s="5"/>
      <c r="S37" s="5"/>
      <c r="T37" s="5"/>
    </row>
    <row r="38" spans="1:20" customFormat="1" x14ac:dyDescent="0.25">
      <c r="A38" s="49" t="s">
        <v>52</v>
      </c>
      <c r="B38" s="50" t="s">
        <v>37</v>
      </c>
      <c r="C38" s="50" t="s">
        <v>235</v>
      </c>
      <c r="D38" s="50" t="s">
        <v>2</v>
      </c>
      <c r="E38" s="51">
        <v>18</v>
      </c>
      <c r="F38" s="51">
        <v>11</v>
      </c>
      <c r="G38" s="51">
        <v>6</v>
      </c>
      <c r="H38" s="51">
        <v>20</v>
      </c>
      <c r="I38" s="51">
        <v>6</v>
      </c>
      <c r="J38" s="51">
        <v>8</v>
      </c>
      <c r="K38" s="51">
        <v>855</v>
      </c>
      <c r="L38" s="61">
        <v>357</v>
      </c>
      <c r="M38" s="5"/>
      <c r="N38" s="5"/>
      <c r="O38" s="5"/>
      <c r="P38" s="5"/>
      <c r="Q38" s="5"/>
      <c r="R38" s="5"/>
      <c r="S38" s="5"/>
      <c r="T38" s="5"/>
    </row>
    <row r="39" spans="1:20" customFormat="1" x14ac:dyDescent="0.25">
      <c r="A39" s="49" t="s">
        <v>44</v>
      </c>
      <c r="B39" s="50" t="s">
        <v>31</v>
      </c>
      <c r="C39" s="50" t="s">
        <v>235</v>
      </c>
      <c r="D39" s="50" t="s">
        <v>2</v>
      </c>
      <c r="E39" s="51">
        <v>19</v>
      </c>
      <c r="F39" s="51">
        <v>9</v>
      </c>
      <c r="G39" s="51">
        <v>10</v>
      </c>
      <c r="H39" s="51">
        <v>23</v>
      </c>
      <c r="I39" s="51">
        <v>7</v>
      </c>
      <c r="J39" s="51">
        <v>10</v>
      </c>
      <c r="K39" s="51">
        <v>1361</v>
      </c>
      <c r="L39" s="61">
        <v>336</v>
      </c>
      <c r="N39" s="32"/>
      <c r="O39" s="32"/>
      <c r="P39" s="32"/>
      <c r="Q39" s="32"/>
      <c r="R39" s="32"/>
      <c r="S39" s="32"/>
      <c r="T39" s="32"/>
    </row>
    <row r="40" spans="1:20" customFormat="1" x14ac:dyDescent="0.25">
      <c r="A40" s="49" t="s">
        <v>370</v>
      </c>
      <c r="B40" s="50" t="s">
        <v>37</v>
      </c>
      <c r="C40" s="50" t="s">
        <v>235</v>
      </c>
      <c r="D40" s="50" t="s">
        <v>2</v>
      </c>
      <c r="E40" s="51">
        <v>16</v>
      </c>
      <c r="F40" s="51">
        <v>9</v>
      </c>
      <c r="G40" s="51">
        <v>4</v>
      </c>
      <c r="H40" s="51">
        <v>5</v>
      </c>
      <c r="I40" s="51">
        <v>4</v>
      </c>
      <c r="J40" s="51">
        <v>10</v>
      </c>
      <c r="K40" s="51">
        <v>7</v>
      </c>
      <c r="L40" s="61">
        <v>255</v>
      </c>
      <c r="M40" s="5"/>
      <c r="N40" s="5"/>
      <c r="O40" s="5"/>
      <c r="P40" s="5"/>
      <c r="Q40" s="5"/>
      <c r="R40" s="5"/>
      <c r="S40" s="5"/>
      <c r="T40" s="5"/>
    </row>
    <row r="41" spans="1:20" customFormat="1" x14ac:dyDescent="0.25">
      <c r="A41" s="49" t="s">
        <v>355</v>
      </c>
      <c r="B41" s="50" t="s">
        <v>35</v>
      </c>
      <c r="C41" s="50" t="s">
        <v>235</v>
      </c>
      <c r="D41" s="50" t="s">
        <v>2</v>
      </c>
      <c r="E41" s="51">
        <v>18</v>
      </c>
      <c r="F41" s="51">
        <v>8</v>
      </c>
      <c r="G41" s="51">
        <v>2</v>
      </c>
      <c r="H41" s="51">
        <v>7</v>
      </c>
      <c r="I41" s="51">
        <v>12</v>
      </c>
      <c r="J41" s="51">
        <v>6</v>
      </c>
      <c r="K41" s="51">
        <v>585</v>
      </c>
      <c r="L41" s="61">
        <v>287</v>
      </c>
      <c r="N41" s="32"/>
      <c r="O41" s="32"/>
      <c r="P41" s="32"/>
      <c r="Q41" s="32"/>
      <c r="R41" s="32"/>
      <c r="S41" s="32"/>
      <c r="T41" s="32"/>
    </row>
    <row r="42" spans="1:20" customFormat="1" x14ac:dyDescent="0.25">
      <c r="A42" s="46" t="s">
        <v>275</v>
      </c>
      <c r="B42" s="47" t="s">
        <v>37</v>
      </c>
      <c r="C42" s="47" t="s">
        <v>235</v>
      </c>
      <c r="D42" s="47" t="s">
        <v>2</v>
      </c>
      <c r="E42" s="48">
        <v>17</v>
      </c>
      <c r="F42" s="48">
        <v>8</v>
      </c>
      <c r="G42" s="48">
        <v>8</v>
      </c>
      <c r="H42" s="48">
        <v>12</v>
      </c>
      <c r="I42" s="48">
        <v>4</v>
      </c>
      <c r="J42" s="48">
        <v>11</v>
      </c>
      <c r="K42" s="48">
        <v>31</v>
      </c>
      <c r="L42" s="60">
        <v>230</v>
      </c>
      <c r="M42" s="5"/>
      <c r="N42" s="5"/>
      <c r="O42" s="5"/>
      <c r="P42" s="5"/>
      <c r="Q42" s="5"/>
      <c r="R42" s="5"/>
      <c r="S42" s="5"/>
      <c r="T42" s="5"/>
    </row>
    <row r="43" spans="1:20" customFormat="1" x14ac:dyDescent="0.25">
      <c r="A43" s="49" t="s">
        <v>36</v>
      </c>
      <c r="B43" s="50" t="s">
        <v>37</v>
      </c>
      <c r="C43" s="50" t="s">
        <v>235</v>
      </c>
      <c r="D43" s="50" t="s">
        <v>2</v>
      </c>
      <c r="E43" s="51">
        <v>17</v>
      </c>
      <c r="F43" s="51">
        <v>8</v>
      </c>
      <c r="G43" s="51">
        <v>18</v>
      </c>
      <c r="H43" s="51">
        <v>9</v>
      </c>
      <c r="I43" s="51">
        <v>8</v>
      </c>
      <c r="J43" s="51">
        <v>12</v>
      </c>
      <c r="K43" s="51">
        <v>2162</v>
      </c>
      <c r="L43" s="61">
        <v>336</v>
      </c>
      <c r="N43" s="32"/>
      <c r="O43" s="32"/>
      <c r="P43" s="32"/>
      <c r="Q43" s="32"/>
      <c r="R43" s="32"/>
      <c r="S43" s="32"/>
      <c r="T43" s="32"/>
    </row>
    <row r="44" spans="1:20" customFormat="1" x14ac:dyDescent="0.25">
      <c r="A44" s="49" t="s">
        <v>264</v>
      </c>
      <c r="B44" s="50" t="s">
        <v>41</v>
      </c>
      <c r="C44" s="50" t="s">
        <v>235</v>
      </c>
      <c r="D44" s="50" t="s">
        <v>2</v>
      </c>
      <c r="E44" s="51">
        <v>15</v>
      </c>
      <c r="F44" s="51">
        <v>8</v>
      </c>
      <c r="G44" s="51">
        <v>4</v>
      </c>
      <c r="H44" s="51">
        <v>8</v>
      </c>
      <c r="I44" s="51">
        <v>5</v>
      </c>
      <c r="J44" s="51">
        <v>4</v>
      </c>
      <c r="K44" s="51">
        <v>2076</v>
      </c>
      <c r="L44" s="61">
        <v>230</v>
      </c>
      <c r="M44" s="5"/>
      <c r="N44" s="5"/>
      <c r="O44" s="5"/>
      <c r="P44" s="5"/>
      <c r="Q44" s="5"/>
      <c r="R44" s="5"/>
      <c r="S44" s="5"/>
      <c r="T44" s="5"/>
    </row>
    <row r="45" spans="1:20" customFormat="1" x14ac:dyDescent="0.25">
      <c r="A45" s="46" t="s">
        <v>191</v>
      </c>
      <c r="B45" s="47" t="s">
        <v>31</v>
      </c>
      <c r="C45" s="47" t="s">
        <v>235</v>
      </c>
      <c r="D45" s="47" t="s">
        <v>2</v>
      </c>
      <c r="E45" s="48">
        <v>17</v>
      </c>
      <c r="F45" s="48">
        <v>8</v>
      </c>
      <c r="G45" s="48">
        <v>6</v>
      </c>
      <c r="H45" s="48">
        <v>6</v>
      </c>
      <c r="I45" s="48">
        <v>8</v>
      </c>
      <c r="J45" s="48">
        <v>4</v>
      </c>
      <c r="K45" s="48">
        <v>133</v>
      </c>
      <c r="L45" s="60">
        <v>278</v>
      </c>
      <c r="N45" s="32"/>
      <c r="O45" s="32"/>
      <c r="P45" s="32"/>
      <c r="Q45" s="32"/>
      <c r="R45" s="32"/>
      <c r="S45" s="32"/>
      <c r="T45" s="32"/>
    </row>
    <row r="46" spans="1:20" customFormat="1" x14ac:dyDescent="0.25">
      <c r="A46" s="49" t="s">
        <v>373</v>
      </c>
      <c r="B46" s="50" t="s">
        <v>35</v>
      </c>
      <c r="C46" s="50" t="s">
        <v>235</v>
      </c>
      <c r="D46" s="50" t="s">
        <v>2</v>
      </c>
      <c r="E46" s="51">
        <v>19</v>
      </c>
      <c r="F46" s="51">
        <v>7</v>
      </c>
      <c r="G46" s="51">
        <v>4</v>
      </c>
      <c r="H46" s="51">
        <v>9</v>
      </c>
      <c r="I46" s="51">
        <v>2</v>
      </c>
      <c r="J46" s="51">
        <v>12</v>
      </c>
      <c r="K46" s="51">
        <v>61</v>
      </c>
      <c r="L46" s="61">
        <v>272</v>
      </c>
      <c r="N46" s="32"/>
      <c r="O46" s="32"/>
      <c r="P46" s="32"/>
      <c r="Q46" s="32"/>
      <c r="R46" s="32"/>
      <c r="S46" s="32"/>
      <c r="T46" s="32"/>
    </row>
    <row r="47" spans="1:20" customFormat="1" x14ac:dyDescent="0.25">
      <c r="A47" s="46" t="s">
        <v>321</v>
      </c>
      <c r="B47" s="47" t="s">
        <v>41</v>
      </c>
      <c r="C47" s="47" t="s">
        <v>235</v>
      </c>
      <c r="D47" s="47" t="s">
        <v>2</v>
      </c>
      <c r="E47" s="48">
        <v>17</v>
      </c>
      <c r="F47" s="48">
        <v>7</v>
      </c>
      <c r="G47" s="48">
        <v>2</v>
      </c>
      <c r="H47" s="48">
        <v>6</v>
      </c>
      <c r="I47" s="48">
        <v>2</v>
      </c>
      <c r="J47" s="48">
        <v>4</v>
      </c>
      <c r="K47" s="48">
        <v>0</v>
      </c>
      <c r="L47" s="60">
        <v>208</v>
      </c>
      <c r="M47" s="5"/>
      <c r="N47" s="5"/>
      <c r="O47" s="5"/>
      <c r="P47" s="5"/>
      <c r="Q47" s="5"/>
      <c r="R47" s="5"/>
      <c r="S47" s="5"/>
      <c r="T47" s="5"/>
    </row>
    <row r="48" spans="1:20" customFormat="1" x14ac:dyDescent="0.25">
      <c r="A48" s="46" t="s">
        <v>243</v>
      </c>
      <c r="B48" s="47" t="s">
        <v>31</v>
      </c>
      <c r="C48" s="47" t="s">
        <v>235</v>
      </c>
      <c r="D48" s="47" t="s">
        <v>2</v>
      </c>
      <c r="E48" s="48">
        <v>14</v>
      </c>
      <c r="F48" s="48">
        <v>7</v>
      </c>
      <c r="G48" s="48">
        <v>2</v>
      </c>
      <c r="H48" s="48">
        <v>9</v>
      </c>
      <c r="I48" s="48">
        <v>7</v>
      </c>
      <c r="J48" s="48">
        <v>8</v>
      </c>
      <c r="K48" s="48">
        <v>481</v>
      </c>
      <c r="L48" s="60">
        <v>231</v>
      </c>
      <c r="M48" s="5"/>
      <c r="N48" s="5"/>
      <c r="O48" s="5"/>
      <c r="P48" s="5"/>
      <c r="Q48" s="5"/>
      <c r="R48" s="5"/>
      <c r="S48" s="5"/>
      <c r="T48" s="5"/>
    </row>
    <row r="49" spans="1:20" customFormat="1" x14ac:dyDescent="0.25">
      <c r="A49" s="49" t="s">
        <v>312</v>
      </c>
      <c r="B49" s="50" t="s">
        <v>31</v>
      </c>
      <c r="C49" s="50" t="s">
        <v>235</v>
      </c>
      <c r="D49" s="50" t="s">
        <v>2</v>
      </c>
      <c r="E49" s="51">
        <v>14</v>
      </c>
      <c r="F49" s="51">
        <v>7</v>
      </c>
      <c r="G49" s="51">
        <v>12</v>
      </c>
      <c r="H49" s="51">
        <v>16</v>
      </c>
      <c r="I49" s="51">
        <v>10</v>
      </c>
      <c r="J49" s="51">
        <v>10</v>
      </c>
      <c r="K49" s="51">
        <v>2475</v>
      </c>
      <c r="L49" s="61">
        <v>248</v>
      </c>
      <c r="N49" s="32"/>
      <c r="O49" s="32"/>
      <c r="P49" s="32"/>
      <c r="Q49" s="32"/>
      <c r="R49" s="32"/>
      <c r="S49" s="32"/>
      <c r="T49" s="32"/>
    </row>
    <row r="50" spans="1:20" customFormat="1" x14ac:dyDescent="0.25">
      <c r="A50" s="49" t="s">
        <v>332</v>
      </c>
      <c r="B50" s="50" t="s">
        <v>31</v>
      </c>
      <c r="C50" s="50" t="s">
        <v>235</v>
      </c>
      <c r="D50" s="50" t="s">
        <v>2</v>
      </c>
      <c r="E50" s="51">
        <v>14</v>
      </c>
      <c r="F50" s="51">
        <v>7</v>
      </c>
      <c r="G50" s="51">
        <v>6</v>
      </c>
      <c r="H50" s="51">
        <v>4</v>
      </c>
      <c r="I50" s="51">
        <v>5</v>
      </c>
      <c r="J50" s="51">
        <v>6</v>
      </c>
      <c r="K50" s="51">
        <v>608</v>
      </c>
      <c r="L50" s="61">
        <v>217</v>
      </c>
      <c r="N50" s="32"/>
      <c r="O50" s="32"/>
      <c r="P50" s="32"/>
      <c r="Q50" s="32"/>
      <c r="R50" s="32"/>
      <c r="S50" s="32"/>
      <c r="T50" s="32"/>
    </row>
    <row r="51" spans="1:20" customFormat="1" x14ac:dyDescent="0.25">
      <c r="A51" s="49" t="s">
        <v>377</v>
      </c>
      <c r="B51" s="50" t="s">
        <v>31</v>
      </c>
      <c r="C51" s="50" t="s">
        <v>235</v>
      </c>
      <c r="D51" s="50" t="s">
        <v>2</v>
      </c>
      <c r="E51" s="51">
        <v>17</v>
      </c>
      <c r="F51" s="51">
        <v>6</v>
      </c>
      <c r="G51" s="51">
        <v>4</v>
      </c>
      <c r="H51" s="51">
        <v>14</v>
      </c>
      <c r="I51" s="51">
        <v>7</v>
      </c>
      <c r="J51" s="51">
        <v>3</v>
      </c>
      <c r="K51" s="51">
        <v>246</v>
      </c>
      <c r="L51" s="61">
        <v>234</v>
      </c>
      <c r="M51" s="5"/>
      <c r="N51" s="5"/>
      <c r="O51" s="5"/>
      <c r="P51" s="5"/>
      <c r="Q51" s="5"/>
      <c r="R51" s="5"/>
      <c r="S51" s="5"/>
      <c r="T51" s="5"/>
    </row>
    <row r="52" spans="1:20" customFormat="1" x14ac:dyDescent="0.25">
      <c r="A52" s="49" t="s">
        <v>55</v>
      </c>
      <c r="B52" s="50" t="s">
        <v>35</v>
      </c>
      <c r="C52" s="50" t="s">
        <v>235</v>
      </c>
      <c r="D52" s="50" t="s">
        <v>2</v>
      </c>
      <c r="E52" s="51">
        <v>6</v>
      </c>
      <c r="F52" s="51">
        <v>6</v>
      </c>
      <c r="G52" s="51">
        <v>0</v>
      </c>
      <c r="H52" s="51">
        <v>1</v>
      </c>
      <c r="I52" s="51">
        <v>1</v>
      </c>
      <c r="J52" s="51">
        <v>8</v>
      </c>
      <c r="K52" s="51">
        <v>0</v>
      </c>
      <c r="L52" s="61">
        <v>98</v>
      </c>
      <c r="M52" s="5"/>
      <c r="N52" s="5"/>
      <c r="O52" s="5"/>
      <c r="P52" s="5"/>
      <c r="Q52" s="5"/>
      <c r="R52" s="5"/>
      <c r="S52" s="5"/>
      <c r="T52" s="5"/>
    </row>
    <row r="53" spans="1:20" customFormat="1" x14ac:dyDescent="0.25">
      <c r="A53" s="49" t="s">
        <v>209</v>
      </c>
      <c r="B53" s="50" t="s">
        <v>35</v>
      </c>
      <c r="C53" s="50" t="s">
        <v>235</v>
      </c>
      <c r="D53" s="50" t="s">
        <v>2</v>
      </c>
      <c r="E53" s="51">
        <v>10</v>
      </c>
      <c r="F53" s="51">
        <v>6</v>
      </c>
      <c r="G53" s="51">
        <v>0</v>
      </c>
      <c r="H53" s="51">
        <v>12</v>
      </c>
      <c r="I53" s="51">
        <v>10</v>
      </c>
      <c r="J53" s="51">
        <v>11</v>
      </c>
      <c r="K53" s="51">
        <v>653</v>
      </c>
      <c r="L53" s="61">
        <v>186</v>
      </c>
      <c r="N53" s="32"/>
      <c r="O53" s="32"/>
      <c r="P53" s="32"/>
      <c r="Q53" s="32"/>
      <c r="R53" s="32"/>
      <c r="S53" s="32"/>
      <c r="T53" s="32"/>
    </row>
    <row r="54" spans="1:20" customFormat="1" x14ac:dyDescent="0.25">
      <c r="A54" s="46" t="s">
        <v>273</v>
      </c>
      <c r="B54" s="47" t="s">
        <v>35</v>
      </c>
      <c r="C54" s="47" t="s">
        <v>235</v>
      </c>
      <c r="D54" s="47" t="s">
        <v>2</v>
      </c>
      <c r="E54" s="48">
        <v>14</v>
      </c>
      <c r="F54" s="48">
        <v>5</v>
      </c>
      <c r="G54" s="48">
        <v>2</v>
      </c>
      <c r="H54" s="48">
        <v>28</v>
      </c>
      <c r="I54" s="48">
        <v>18</v>
      </c>
      <c r="J54" s="48">
        <v>6</v>
      </c>
      <c r="K54" s="48">
        <v>1731</v>
      </c>
      <c r="L54" s="60">
        <v>208</v>
      </c>
      <c r="M54" s="5"/>
      <c r="N54" s="5"/>
      <c r="O54" s="5"/>
      <c r="P54" s="5"/>
      <c r="Q54" s="5"/>
      <c r="R54" s="5"/>
      <c r="S54" s="5"/>
      <c r="T54" s="5"/>
    </row>
    <row r="55" spans="1:20" customFormat="1" x14ac:dyDescent="0.25">
      <c r="A55" s="49" t="s">
        <v>320</v>
      </c>
      <c r="B55" s="50" t="s">
        <v>35</v>
      </c>
      <c r="C55" s="50" t="s">
        <v>235</v>
      </c>
      <c r="D55" s="50" t="s">
        <v>2</v>
      </c>
      <c r="E55" s="51">
        <v>15</v>
      </c>
      <c r="F55" s="51">
        <v>5</v>
      </c>
      <c r="G55" s="51">
        <v>8</v>
      </c>
      <c r="H55" s="51">
        <v>30</v>
      </c>
      <c r="I55" s="51">
        <v>4</v>
      </c>
      <c r="J55" s="51">
        <v>9</v>
      </c>
      <c r="K55" s="51">
        <v>816</v>
      </c>
      <c r="L55" s="61">
        <v>205</v>
      </c>
      <c r="N55" s="32"/>
      <c r="O55" s="32"/>
      <c r="P55" s="32"/>
      <c r="Q55" s="32"/>
      <c r="R55" s="32"/>
      <c r="S55" s="32"/>
      <c r="T55" s="32"/>
    </row>
    <row r="56" spans="1:20" customFormat="1" x14ac:dyDescent="0.25">
      <c r="A56" s="46" t="s">
        <v>284</v>
      </c>
      <c r="B56" s="47" t="s">
        <v>35</v>
      </c>
      <c r="C56" s="47" t="s">
        <v>235</v>
      </c>
      <c r="D56" s="47" t="s">
        <v>2</v>
      </c>
      <c r="E56" s="48">
        <v>6</v>
      </c>
      <c r="F56" s="48">
        <v>4</v>
      </c>
      <c r="G56" s="48">
        <v>0</v>
      </c>
      <c r="H56" s="48">
        <v>0</v>
      </c>
      <c r="I56" s="48">
        <v>4</v>
      </c>
      <c r="J56" s="48">
        <v>6</v>
      </c>
      <c r="K56" s="48">
        <v>18</v>
      </c>
      <c r="L56" s="60">
        <v>103</v>
      </c>
      <c r="N56" s="32"/>
      <c r="O56" s="32"/>
      <c r="P56" s="32"/>
      <c r="Q56" s="32"/>
      <c r="R56" s="32"/>
      <c r="S56" s="32"/>
      <c r="T56" s="32"/>
    </row>
    <row r="57" spans="1:20" customFormat="1" x14ac:dyDescent="0.25">
      <c r="A57" s="46" t="s">
        <v>383</v>
      </c>
      <c r="B57" s="47" t="s">
        <v>37</v>
      </c>
      <c r="C57" s="47" t="s">
        <v>235</v>
      </c>
      <c r="D57" s="47" t="s">
        <v>2</v>
      </c>
      <c r="E57" s="48">
        <v>11</v>
      </c>
      <c r="F57" s="48">
        <v>4</v>
      </c>
      <c r="G57" s="48">
        <v>2</v>
      </c>
      <c r="H57" s="48">
        <v>7</v>
      </c>
      <c r="I57" s="48">
        <v>1</v>
      </c>
      <c r="J57" s="48">
        <v>4</v>
      </c>
      <c r="K57" s="48">
        <v>0</v>
      </c>
      <c r="L57" s="60">
        <v>119</v>
      </c>
      <c r="N57" s="32"/>
      <c r="O57" s="32"/>
      <c r="P57" s="32"/>
      <c r="Q57" s="32"/>
      <c r="R57" s="32"/>
      <c r="S57" s="32"/>
      <c r="T57" s="32"/>
    </row>
    <row r="58" spans="1:20" customFormat="1" x14ac:dyDescent="0.25">
      <c r="A58" s="46" t="s">
        <v>303</v>
      </c>
      <c r="B58" s="47" t="s">
        <v>35</v>
      </c>
      <c r="C58" s="47" t="s">
        <v>235</v>
      </c>
      <c r="D58" s="47" t="s">
        <v>2</v>
      </c>
      <c r="E58" s="48">
        <v>10</v>
      </c>
      <c r="F58" s="48">
        <v>4</v>
      </c>
      <c r="G58" s="48">
        <v>8</v>
      </c>
      <c r="H58" s="48">
        <v>6</v>
      </c>
      <c r="I58" s="48">
        <v>3</v>
      </c>
      <c r="J58" s="48">
        <v>4</v>
      </c>
      <c r="K58" s="48">
        <v>23</v>
      </c>
      <c r="L58" s="60">
        <v>174</v>
      </c>
      <c r="M58" s="5"/>
      <c r="N58" s="5"/>
      <c r="O58" s="5"/>
      <c r="P58" s="5"/>
      <c r="Q58" s="5"/>
      <c r="R58" s="5"/>
      <c r="S58" s="5"/>
      <c r="T58" s="5"/>
    </row>
    <row r="59" spans="1:20" customFormat="1" x14ac:dyDescent="0.25">
      <c r="A59" s="49" t="s">
        <v>317</v>
      </c>
      <c r="B59" s="50" t="s">
        <v>35</v>
      </c>
      <c r="C59" s="50" t="s">
        <v>235</v>
      </c>
      <c r="D59" s="50" t="s">
        <v>2</v>
      </c>
      <c r="E59" s="51">
        <v>15</v>
      </c>
      <c r="F59" s="51">
        <v>4</v>
      </c>
      <c r="G59" s="51">
        <v>2</v>
      </c>
      <c r="H59" s="51">
        <v>15</v>
      </c>
      <c r="I59" s="51">
        <v>16</v>
      </c>
      <c r="J59" s="51">
        <v>7</v>
      </c>
      <c r="K59" s="51">
        <v>2355</v>
      </c>
      <c r="L59" s="61">
        <v>236</v>
      </c>
      <c r="N59" s="32"/>
      <c r="O59" s="32"/>
      <c r="P59" s="32"/>
      <c r="Q59" s="32"/>
      <c r="R59" s="32"/>
      <c r="S59" s="32"/>
      <c r="T59" s="32"/>
    </row>
    <row r="60" spans="1:20" customFormat="1" x14ac:dyDescent="0.25">
      <c r="A60" s="49" t="s">
        <v>247</v>
      </c>
      <c r="B60" s="50" t="s">
        <v>31</v>
      </c>
      <c r="C60" s="50" t="s">
        <v>235</v>
      </c>
      <c r="D60" s="50" t="s">
        <v>2</v>
      </c>
      <c r="E60" s="51">
        <v>17</v>
      </c>
      <c r="F60" s="51">
        <v>4</v>
      </c>
      <c r="G60" s="51">
        <v>10</v>
      </c>
      <c r="H60" s="51">
        <v>17</v>
      </c>
      <c r="I60" s="51">
        <v>3</v>
      </c>
      <c r="J60" s="51">
        <v>5</v>
      </c>
      <c r="K60" s="51">
        <v>524</v>
      </c>
      <c r="L60" s="61">
        <v>251</v>
      </c>
      <c r="M60" s="5"/>
      <c r="N60" s="5"/>
      <c r="O60" s="5"/>
      <c r="P60" s="5"/>
      <c r="Q60" s="5"/>
      <c r="R60" s="5"/>
      <c r="S60" s="5"/>
      <c r="T60" s="5"/>
    </row>
    <row r="61" spans="1:20" customFormat="1" x14ac:dyDescent="0.25">
      <c r="A61" s="46" t="s">
        <v>386</v>
      </c>
      <c r="B61" s="47" t="s">
        <v>31</v>
      </c>
      <c r="C61" s="47" t="s">
        <v>235</v>
      </c>
      <c r="D61" s="47" t="s">
        <v>2</v>
      </c>
      <c r="E61" s="48">
        <v>9</v>
      </c>
      <c r="F61" s="48">
        <v>4</v>
      </c>
      <c r="G61" s="48">
        <v>10</v>
      </c>
      <c r="H61" s="48">
        <v>2</v>
      </c>
      <c r="I61" s="48">
        <v>0</v>
      </c>
      <c r="J61" s="48">
        <v>4</v>
      </c>
      <c r="K61" s="48">
        <v>0</v>
      </c>
      <c r="L61" s="60">
        <v>106</v>
      </c>
      <c r="N61" s="32"/>
      <c r="O61" s="32"/>
      <c r="P61" s="32"/>
      <c r="Q61" s="32"/>
      <c r="R61" s="32"/>
      <c r="S61" s="32"/>
      <c r="T61" s="32"/>
    </row>
    <row r="62" spans="1:20" customFormat="1" x14ac:dyDescent="0.25">
      <c r="A62" s="49" t="s">
        <v>309</v>
      </c>
      <c r="B62" s="50" t="s">
        <v>41</v>
      </c>
      <c r="C62" s="50" t="s">
        <v>235</v>
      </c>
      <c r="D62" s="50" t="s">
        <v>2</v>
      </c>
      <c r="E62" s="51">
        <v>12</v>
      </c>
      <c r="F62" s="51">
        <v>3</v>
      </c>
      <c r="G62" s="51">
        <v>2</v>
      </c>
      <c r="H62" s="51">
        <v>16</v>
      </c>
      <c r="I62" s="51">
        <v>4</v>
      </c>
      <c r="J62" s="51">
        <v>3</v>
      </c>
      <c r="K62" s="51">
        <v>5</v>
      </c>
      <c r="L62" s="61">
        <v>156</v>
      </c>
      <c r="M62" s="5"/>
      <c r="N62" s="5"/>
      <c r="O62" s="5"/>
      <c r="P62" s="5"/>
      <c r="Q62" s="5"/>
      <c r="R62" s="5"/>
      <c r="S62" s="5"/>
      <c r="T62" s="5"/>
    </row>
    <row r="63" spans="1:20" customFormat="1" x14ac:dyDescent="0.25">
      <c r="A63" s="46" t="s">
        <v>388</v>
      </c>
      <c r="B63" s="47" t="s">
        <v>37</v>
      </c>
      <c r="C63" s="47" t="s">
        <v>235</v>
      </c>
      <c r="D63" s="47" t="s">
        <v>2</v>
      </c>
      <c r="E63" s="48">
        <v>13</v>
      </c>
      <c r="F63" s="48">
        <v>3</v>
      </c>
      <c r="G63" s="48">
        <v>6</v>
      </c>
      <c r="H63" s="48">
        <v>10</v>
      </c>
      <c r="I63" s="48">
        <v>2</v>
      </c>
      <c r="J63" s="48">
        <v>7</v>
      </c>
      <c r="K63" s="48">
        <v>12</v>
      </c>
      <c r="L63" s="60">
        <v>176</v>
      </c>
      <c r="M63" s="5"/>
      <c r="N63" s="5"/>
      <c r="O63" s="5"/>
      <c r="P63" s="5"/>
      <c r="Q63" s="5"/>
      <c r="R63" s="5"/>
      <c r="S63" s="5"/>
      <c r="T63" s="5"/>
    </row>
    <row r="64" spans="1:20" customFormat="1" x14ac:dyDescent="0.25">
      <c r="A64" s="49" t="s">
        <v>331</v>
      </c>
      <c r="B64" s="50" t="s">
        <v>35</v>
      </c>
      <c r="C64" s="50" t="s">
        <v>235</v>
      </c>
      <c r="D64" s="50" t="s">
        <v>2</v>
      </c>
      <c r="E64" s="51">
        <v>8</v>
      </c>
      <c r="F64" s="51">
        <v>3</v>
      </c>
      <c r="G64" s="51">
        <v>4</v>
      </c>
      <c r="H64" s="51">
        <v>16</v>
      </c>
      <c r="I64" s="51">
        <v>5</v>
      </c>
      <c r="J64" s="51">
        <v>1</v>
      </c>
      <c r="K64" s="51">
        <v>0</v>
      </c>
      <c r="L64" s="61">
        <v>75</v>
      </c>
      <c r="N64" s="32"/>
      <c r="O64" s="32"/>
      <c r="P64" s="32"/>
      <c r="Q64" s="32"/>
      <c r="R64" s="32"/>
      <c r="S64" s="32"/>
      <c r="T64" s="32"/>
    </row>
    <row r="65" spans="1:20" customFormat="1" x14ac:dyDescent="0.25">
      <c r="A65" s="46" t="s">
        <v>104</v>
      </c>
      <c r="B65" s="47" t="s">
        <v>31</v>
      </c>
      <c r="C65" s="47" t="s">
        <v>235</v>
      </c>
      <c r="D65" s="47" t="s">
        <v>2</v>
      </c>
      <c r="E65" s="48">
        <v>8</v>
      </c>
      <c r="F65" s="48">
        <v>3</v>
      </c>
      <c r="G65" s="48">
        <v>0</v>
      </c>
      <c r="H65" s="48">
        <v>10</v>
      </c>
      <c r="I65" s="48">
        <v>3</v>
      </c>
      <c r="J65" s="48">
        <v>2</v>
      </c>
      <c r="K65" s="48">
        <v>1</v>
      </c>
      <c r="L65" s="60">
        <v>119</v>
      </c>
      <c r="M65" s="5"/>
      <c r="N65" s="5"/>
      <c r="O65" s="5"/>
      <c r="P65" s="5"/>
      <c r="Q65" s="5"/>
      <c r="R65" s="5"/>
      <c r="S65" s="5"/>
      <c r="T65" s="5"/>
    </row>
    <row r="66" spans="1:20" customFormat="1" x14ac:dyDescent="0.25">
      <c r="A66" s="49" t="s">
        <v>283</v>
      </c>
      <c r="B66" s="50" t="s">
        <v>37</v>
      </c>
      <c r="C66" s="50" t="s">
        <v>235</v>
      </c>
      <c r="D66" s="50" t="s">
        <v>2</v>
      </c>
      <c r="E66" s="51">
        <v>14</v>
      </c>
      <c r="F66" s="51">
        <v>2</v>
      </c>
      <c r="G66" s="51">
        <v>0</v>
      </c>
      <c r="H66" s="51">
        <v>22</v>
      </c>
      <c r="I66" s="51">
        <v>10</v>
      </c>
      <c r="J66" s="51">
        <v>12</v>
      </c>
      <c r="K66" s="51">
        <v>2224</v>
      </c>
      <c r="L66" s="61">
        <v>202</v>
      </c>
      <c r="N66" s="32"/>
      <c r="O66" s="32"/>
      <c r="P66" s="32"/>
      <c r="Q66" s="32"/>
      <c r="R66" s="32"/>
      <c r="S66" s="32"/>
      <c r="T66" s="32"/>
    </row>
    <row r="67" spans="1:20" customFormat="1" hidden="1" x14ac:dyDescent="0.25">
      <c r="A67" s="49" t="s">
        <v>360</v>
      </c>
      <c r="B67" s="50" t="s">
        <v>35</v>
      </c>
      <c r="C67" s="50" t="s">
        <v>235</v>
      </c>
      <c r="D67" s="50" t="s">
        <v>2</v>
      </c>
      <c r="E67" s="51">
        <v>4</v>
      </c>
      <c r="F67" s="51">
        <v>2</v>
      </c>
      <c r="G67" s="51">
        <v>0</v>
      </c>
      <c r="H67" s="51">
        <v>0</v>
      </c>
      <c r="I67" s="51">
        <v>1</v>
      </c>
      <c r="J67" s="51">
        <v>2</v>
      </c>
      <c r="K67" s="51">
        <v>7</v>
      </c>
      <c r="L67" s="61">
        <v>46</v>
      </c>
      <c r="M67" s="5"/>
      <c r="N67" s="5"/>
      <c r="O67" s="5"/>
      <c r="P67" s="5"/>
      <c r="Q67" s="5"/>
      <c r="R67" s="5"/>
      <c r="S67" s="5"/>
      <c r="T67" s="5"/>
    </row>
    <row r="68" spans="1:20" customFormat="1" x14ac:dyDescent="0.25">
      <c r="A68" s="49" t="s">
        <v>330</v>
      </c>
      <c r="B68" s="50" t="s">
        <v>41</v>
      </c>
      <c r="C68" s="50" t="s">
        <v>235</v>
      </c>
      <c r="D68" s="50" t="s">
        <v>2</v>
      </c>
      <c r="E68" s="51">
        <v>14</v>
      </c>
      <c r="F68" s="51">
        <v>1</v>
      </c>
      <c r="G68" s="51">
        <v>4</v>
      </c>
      <c r="H68" s="51">
        <v>16</v>
      </c>
      <c r="I68" s="51">
        <v>8</v>
      </c>
      <c r="J68" s="51">
        <v>8</v>
      </c>
      <c r="K68" s="51">
        <v>1805</v>
      </c>
      <c r="L68" s="61">
        <v>139</v>
      </c>
      <c r="N68" s="32"/>
      <c r="O68" s="32"/>
      <c r="P68" s="32"/>
      <c r="Q68" s="32"/>
      <c r="R68" s="32"/>
      <c r="S68" s="32"/>
      <c r="T68" s="32"/>
    </row>
    <row r="69" spans="1:20" customFormat="1" hidden="1" x14ac:dyDescent="0.25">
      <c r="A69" s="49" t="s">
        <v>328</v>
      </c>
      <c r="B69" s="50" t="s">
        <v>41</v>
      </c>
      <c r="C69" s="50" t="s">
        <v>235</v>
      </c>
      <c r="D69" s="50" t="s">
        <v>2</v>
      </c>
      <c r="E69" s="51">
        <v>4</v>
      </c>
      <c r="F69" s="51">
        <v>0</v>
      </c>
      <c r="G69" s="51">
        <v>2</v>
      </c>
      <c r="H69" s="51">
        <v>1</v>
      </c>
      <c r="I69" s="51">
        <v>0</v>
      </c>
      <c r="J69" s="51">
        <v>3</v>
      </c>
      <c r="K69" s="51">
        <v>45</v>
      </c>
      <c r="L69" s="61">
        <v>50</v>
      </c>
      <c r="M69" s="5"/>
      <c r="N69" s="5"/>
      <c r="O69" s="5"/>
      <c r="P69" s="5"/>
      <c r="Q69" s="5"/>
      <c r="R69" s="5"/>
      <c r="S69" s="5"/>
      <c r="T69" s="5"/>
    </row>
    <row r="70" spans="1:20" customFormat="1" hidden="1" x14ac:dyDescent="0.25">
      <c r="A70" s="49" t="s">
        <v>396</v>
      </c>
      <c r="B70" s="50" t="s">
        <v>35</v>
      </c>
      <c r="C70" s="50" t="s">
        <v>235</v>
      </c>
      <c r="D70" s="50" t="s">
        <v>2</v>
      </c>
      <c r="E70" s="51">
        <v>3</v>
      </c>
      <c r="F70" s="51">
        <v>0</v>
      </c>
      <c r="G70" s="51">
        <v>0</v>
      </c>
      <c r="H70" s="51">
        <v>4</v>
      </c>
      <c r="I70" s="51">
        <v>3</v>
      </c>
      <c r="J70" s="51">
        <v>0</v>
      </c>
      <c r="K70" s="51">
        <v>51</v>
      </c>
      <c r="L70" s="61">
        <v>27</v>
      </c>
      <c r="N70" s="32"/>
      <c r="O70" s="32"/>
      <c r="P70" s="32"/>
      <c r="Q70" s="32"/>
      <c r="R70" s="32"/>
      <c r="S70" s="32"/>
      <c r="T70" s="32"/>
    </row>
    <row r="71" spans="1:20" customFormat="1" x14ac:dyDescent="0.25">
      <c r="A71" s="46" t="s">
        <v>78</v>
      </c>
      <c r="B71" s="47" t="s">
        <v>33</v>
      </c>
      <c r="C71" s="47" t="s">
        <v>235</v>
      </c>
      <c r="D71" s="47" t="s">
        <v>4</v>
      </c>
      <c r="E71" s="48">
        <v>19</v>
      </c>
      <c r="F71" s="48">
        <v>29</v>
      </c>
      <c r="G71" s="48">
        <v>6</v>
      </c>
      <c r="H71" s="48">
        <v>13</v>
      </c>
      <c r="I71" s="48">
        <v>36</v>
      </c>
      <c r="J71" s="48">
        <v>10</v>
      </c>
      <c r="K71" s="48">
        <v>2098</v>
      </c>
      <c r="L71" s="60">
        <v>485</v>
      </c>
      <c r="N71" s="32"/>
      <c r="O71" s="32"/>
      <c r="P71" s="32"/>
      <c r="Q71" s="32"/>
      <c r="R71" s="32"/>
      <c r="S71" s="32"/>
      <c r="T71" s="32"/>
    </row>
    <row r="72" spans="1:20" customFormat="1" x14ac:dyDescent="0.25">
      <c r="A72" s="49" t="s">
        <v>107</v>
      </c>
      <c r="B72" s="50" t="s">
        <v>33</v>
      </c>
      <c r="C72" s="50" t="s">
        <v>235</v>
      </c>
      <c r="D72" s="50" t="s">
        <v>4</v>
      </c>
      <c r="E72" s="51">
        <v>18</v>
      </c>
      <c r="F72" s="51">
        <v>19</v>
      </c>
      <c r="G72" s="51">
        <v>14</v>
      </c>
      <c r="H72" s="51">
        <v>23</v>
      </c>
      <c r="I72" s="51">
        <v>23</v>
      </c>
      <c r="J72" s="51">
        <v>5</v>
      </c>
      <c r="K72" s="51">
        <v>2254</v>
      </c>
      <c r="L72" s="61">
        <v>413</v>
      </c>
      <c r="M72" s="5"/>
      <c r="N72" s="5"/>
      <c r="O72" s="5"/>
      <c r="P72" s="5"/>
      <c r="Q72" s="5"/>
      <c r="R72" s="5"/>
      <c r="S72" s="5"/>
      <c r="T72" s="5"/>
    </row>
    <row r="73" spans="1:20" customFormat="1" x14ac:dyDescent="0.25">
      <c r="A73" s="49" t="s">
        <v>92</v>
      </c>
      <c r="B73" s="50" t="s">
        <v>35</v>
      </c>
      <c r="C73" s="50" t="s">
        <v>235</v>
      </c>
      <c r="D73" s="50" t="s">
        <v>4</v>
      </c>
      <c r="E73" s="51">
        <v>17</v>
      </c>
      <c r="F73" s="51">
        <v>17</v>
      </c>
      <c r="G73" s="51">
        <v>19</v>
      </c>
      <c r="H73" s="51">
        <v>14</v>
      </c>
      <c r="I73" s="51">
        <v>24</v>
      </c>
      <c r="J73" s="51">
        <v>2</v>
      </c>
      <c r="K73" s="51">
        <v>2280</v>
      </c>
      <c r="L73" s="61">
        <v>415</v>
      </c>
      <c r="N73" s="32"/>
      <c r="O73" s="32"/>
      <c r="P73" s="32"/>
      <c r="Q73" s="32"/>
      <c r="R73" s="32"/>
      <c r="S73" s="32"/>
      <c r="T73" s="32"/>
    </row>
    <row r="74" spans="1:20" customFormat="1" x14ac:dyDescent="0.25">
      <c r="A74" s="46" t="s">
        <v>362</v>
      </c>
      <c r="B74" s="47" t="s">
        <v>31</v>
      </c>
      <c r="C74" s="47" t="s">
        <v>235</v>
      </c>
      <c r="D74" s="47" t="s">
        <v>4</v>
      </c>
      <c r="E74" s="48">
        <v>17</v>
      </c>
      <c r="F74" s="48">
        <v>17</v>
      </c>
      <c r="G74" s="48">
        <v>0</v>
      </c>
      <c r="H74" s="48">
        <v>14</v>
      </c>
      <c r="I74" s="48">
        <v>17</v>
      </c>
      <c r="J74" s="48">
        <v>11</v>
      </c>
      <c r="K74" s="48">
        <v>202</v>
      </c>
      <c r="L74" s="60">
        <v>325</v>
      </c>
      <c r="M74" s="5"/>
      <c r="N74" s="5"/>
      <c r="O74" s="5"/>
      <c r="P74" s="5"/>
      <c r="Q74" s="5"/>
      <c r="R74" s="5"/>
      <c r="S74" s="5"/>
      <c r="T74" s="5"/>
    </row>
    <row r="75" spans="1:20" customFormat="1" x14ac:dyDescent="0.25">
      <c r="A75" s="46" t="s">
        <v>80</v>
      </c>
      <c r="B75" s="47" t="s">
        <v>31</v>
      </c>
      <c r="C75" s="47" t="s">
        <v>235</v>
      </c>
      <c r="D75" s="47" t="s">
        <v>4</v>
      </c>
      <c r="E75" s="48">
        <v>18</v>
      </c>
      <c r="F75" s="48">
        <v>16</v>
      </c>
      <c r="G75" s="48">
        <v>2</v>
      </c>
      <c r="H75" s="48">
        <v>7</v>
      </c>
      <c r="I75" s="48">
        <v>22</v>
      </c>
      <c r="J75" s="48">
        <v>8</v>
      </c>
      <c r="K75" s="48">
        <v>2362</v>
      </c>
      <c r="L75" s="60">
        <v>429</v>
      </c>
      <c r="M75" s="5"/>
      <c r="N75" s="5"/>
      <c r="O75" s="5"/>
      <c r="P75" s="5"/>
      <c r="Q75" s="5"/>
      <c r="R75" s="5"/>
      <c r="S75" s="5"/>
      <c r="T75" s="5"/>
    </row>
    <row r="76" spans="1:20" customFormat="1" x14ac:dyDescent="0.25">
      <c r="A76" s="46" t="s">
        <v>81</v>
      </c>
      <c r="B76" s="47" t="s">
        <v>31</v>
      </c>
      <c r="C76" s="47" t="s">
        <v>235</v>
      </c>
      <c r="D76" s="47" t="s">
        <v>4</v>
      </c>
      <c r="E76" s="48">
        <v>18</v>
      </c>
      <c r="F76" s="48">
        <v>16</v>
      </c>
      <c r="G76" s="48">
        <v>18</v>
      </c>
      <c r="H76" s="48">
        <v>29</v>
      </c>
      <c r="I76" s="48">
        <v>22</v>
      </c>
      <c r="J76" s="48">
        <v>11</v>
      </c>
      <c r="K76" s="48">
        <v>3252</v>
      </c>
      <c r="L76" s="60">
        <v>470</v>
      </c>
      <c r="M76" s="5"/>
      <c r="N76" s="5"/>
      <c r="O76" s="5"/>
      <c r="P76" s="5"/>
      <c r="Q76" s="5"/>
      <c r="R76" s="5"/>
      <c r="S76" s="5"/>
      <c r="T76" s="5"/>
    </row>
    <row r="77" spans="1:20" customFormat="1" x14ac:dyDescent="0.25">
      <c r="A77" s="49" t="s">
        <v>294</v>
      </c>
      <c r="B77" s="50" t="s">
        <v>41</v>
      </c>
      <c r="C77" s="50" t="s">
        <v>235</v>
      </c>
      <c r="D77" s="50" t="s">
        <v>4</v>
      </c>
      <c r="E77" s="51">
        <v>17</v>
      </c>
      <c r="F77" s="51">
        <v>16</v>
      </c>
      <c r="G77" s="51">
        <v>9</v>
      </c>
      <c r="H77" s="51">
        <v>17</v>
      </c>
      <c r="I77" s="51">
        <v>32</v>
      </c>
      <c r="J77" s="51">
        <v>9</v>
      </c>
      <c r="K77" s="51">
        <v>2552</v>
      </c>
      <c r="L77" s="61">
        <v>393</v>
      </c>
      <c r="M77" s="5"/>
      <c r="N77" s="5"/>
      <c r="O77" s="5"/>
      <c r="P77" s="5"/>
      <c r="Q77" s="5"/>
      <c r="R77" s="5"/>
      <c r="S77" s="5"/>
      <c r="T77" s="5"/>
    </row>
    <row r="78" spans="1:20" customFormat="1" x14ac:dyDescent="0.25">
      <c r="A78" s="46" t="s">
        <v>126</v>
      </c>
      <c r="B78" s="47" t="s">
        <v>41</v>
      </c>
      <c r="C78" s="47" t="s">
        <v>235</v>
      </c>
      <c r="D78" s="47" t="s">
        <v>4</v>
      </c>
      <c r="E78" s="48">
        <v>19</v>
      </c>
      <c r="F78" s="48">
        <v>16</v>
      </c>
      <c r="G78" s="48">
        <v>16</v>
      </c>
      <c r="H78" s="48">
        <v>11</v>
      </c>
      <c r="I78" s="48">
        <v>27</v>
      </c>
      <c r="J78" s="48">
        <v>9</v>
      </c>
      <c r="K78" s="48">
        <v>3134</v>
      </c>
      <c r="L78" s="60">
        <v>486</v>
      </c>
      <c r="N78" s="32"/>
      <c r="O78" s="32"/>
      <c r="P78" s="32"/>
      <c r="Q78" s="32"/>
      <c r="R78" s="32"/>
      <c r="S78" s="32"/>
      <c r="T78" s="32"/>
    </row>
    <row r="79" spans="1:20" customFormat="1" x14ac:dyDescent="0.25">
      <c r="A79" s="49" t="s">
        <v>76</v>
      </c>
      <c r="B79" s="50" t="s">
        <v>37</v>
      </c>
      <c r="C79" s="50" t="s">
        <v>235</v>
      </c>
      <c r="D79" s="50" t="s">
        <v>4</v>
      </c>
      <c r="E79" s="51">
        <v>17</v>
      </c>
      <c r="F79" s="51">
        <v>13</v>
      </c>
      <c r="G79" s="51">
        <v>8</v>
      </c>
      <c r="H79" s="51">
        <v>27</v>
      </c>
      <c r="I79" s="51">
        <v>31</v>
      </c>
      <c r="J79" s="51">
        <v>7</v>
      </c>
      <c r="K79" s="51">
        <v>3284</v>
      </c>
      <c r="L79" s="61">
        <v>390</v>
      </c>
      <c r="M79" s="5"/>
      <c r="N79" s="5"/>
      <c r="O79" s="5"/>
      <c r="P79" s="5"/>
      <c r="Q79" s="5"/>
      <c r="R79" s="5"/>
      <c r="S79" s="5"/>
      <c r="T79" s="5"/>
    </row>
    <row r="80" spans="1:20" customFormat="1" x14ac:dyDescent="0.25">
      <c r="A80" s="49" t="s">
        <v>280</v>
      </c>
      <c r="B80" s="50" t="s">
        <v>35</v>
      </c>
      <c r="C80" s="50" t="s">
        <v>235</v>
      </c>
      <c r="D80" s="50" t="s">
        <v>4</v>
      </c>
      <c r="E80" s="51">
        <v>15</v>
      </c>
      <c r="F80" s="51">
        <v>13</v>
      </c>
      <c r="G80" s="51">
        <v>13</v>
      </c>
      <c r="H80" s="51">
        <v>6</v>
      </c>
      <c r="I80" s="51">
        <v>8</v>
      </c>
      <c r="J80" s="51">
        <v>1</v>
      </c>
      <c r="K80" s="51">
        <v>64</v>
      </c>
      <c r="L80" s="61">
        <v>270</v>
      </c>
      <c r="M80" s="5"/>
      <c r="N80" s="5"/>
      <c r="O80" s="5"/>
      <c r="P80" s="5"/>
      <c r="Q80" s="5"/>
      <c r="R80" s="5"/>
      <c r="S80" s="5"/>
      <c r="T80" s="5"/>
    </row>
    <row r="81" spans="1:20" customFormat="1" x14ac:dyDescent="0.25">
      <c r="A81" s="49" t="s">
        <v>73</v>
      </c>
      <c r="B81" s="50" t="s">
        <v>41</v>
      </c>
      <c r="C81" s="50" t="s">
        <v>235</v>
      </c>
      <c r="D81" s="50" t="s">
        <v>4</v>
      </c>
      <c r="E81" s="51">
        <v>15</v>
      </c>
      <c r="F81" s="51">
        <v>13</v>
      </c>
      <c r="G81" s="51">
        <v>8</v>
      </c>
      <c r="H81" s="51">
        <v>13</v>
      </c>
      <c r="I81" s="51">
        <v>14</v>
      </c>
      <c r="J81" s="51">
        <v>4</v>
      </c>
      <c r="K81" s="51">
        <v>776</v>
      </c>
      <c r="L81" s="61">
        <v>302</v>
      </c>
      <c r="M81" s="5"/>
      <c r="N81" s="5"/>
      <c r="O81" s="5"/>
      <c r="P81" s="5"/>
      <c r="Q81" s="5"/>
      <c r="R81" s="5"/>
      <c r="S81" s="5"/>
      <c r="T81" s="5"/>
    </row>
    <row r="82" spans="1:20" customFormat="1" x14ac:dyDescent="0.25">
      <c r="A82" s="46" t="s">
        <v>82</v>
      </c>
      <c r="B82" s="47" t="s">
        <v>37</v>
      </c>
      <c r="C82" s="47" t="s">
        <v>235</v>
      </c>
      <c r="D82" s="47" t="s">
        <v>4</v>
      </c>
      <c r="E82" s="48">
        <v>20</v>
      </c>
      <c r="F82" s="48">
        <v>13</v>
      </c>
      <c r="G82" s="48">
        <v>12</v>
      </c>
      <c r="H82" s="48">
        <v>15</v>
      </c>
      <c r="I82" s="48">
        <v>43</v>
      </c>
      <c r="J82" s="48">
        <v>13</v>
      </c>
      <c r="K82" s="48">
        <v>4265</v>
      </c>
      <c r="L82" s="60">
        <v>489</v>
      </c>
      <c r="N82" s="32"/>
      <c r="O82" s="32"/>
      <c r="P82" s="32"/>
      <c r="Q82" s="32"/>
      <c r="R82" s="32"/>
      <c r="S82" s="32"/>
      <c r="T82" s="32"/>
    </row>
    <row r="83" spans="1:20" customFormat="1" x14ac:dyDescent="0.25">
      <c r="A83" s="49" t="s">
        <v>117</v>
      </c>
      <c r="B83" s="50" t="s">
        <v>37</v>
      </c>
      <c r="C83" s="50" t="s">
        <v>235</v>
      </c>
      <c r="D83" s="50" t="s">
        <v>4</v>
      </c>
      <c r="E83" s="51">
        <v>17</v>
      </c>
      <c r="F83" s="51">
        <v>13</v>
      </c>
      <c r="G83" s="51">
        <v>10</v>
      </c>
      <c r="H83" s="51">
        <v>9</v>
      </c>
      <c r="I83" s="51">
        <v>17</v>
      </c>
      <c r="J83" s="51">
        <v>5</v>
      </c>
      <c r="K83" s="51">
        <v>36</v>
      </c>
      <c r="L83" s="61">
        <v>350</v>
      </c>
      <c r="N83" s="32"/>
      <c r="O83" s="32"/>
      <c r="P83" s="32"/>
      <c r="Q83" s="32"/>
      <c r="R83" s="32"/>
      <c r="S83" s="32"/>
      <c r="T83" s="32"/>
    </row>
    <row r="84" spans="1:20" customFormat="1" x14ac:dyDescent="0.25">
      <c r="A84" s="49" t="s">
        <v>71</v>
      </c>
      <c r="B84" s="50" t="s">
        <v>33</v>
      </c>
      <c r="C84" s="50" t="s">
        <v>235</v>
      </c>
      <c r="D84" s="50" t="s">
        <v>4</v>
      </c>
      <c r="E84" s="51">
        <v>15</v>
      </c>
      <c r="F84" s="51">
        <v>12</v>
      </c>
      <c r="G84" s="51">
        <v>4</v>
      </c>
      <c r="H84" s="51">
        <v>26</v>
      </c>
      <c r="I84" s="51">
        <v>16</v>
      </c>
      <c r="J84" s="51">
        <v>4</v>
      </c>
      <c r="K84" s="51">
        <v>1851</v>
      </c>
      <c r="L84" s="61">
        <v>375</v>
      </c>
      <c r="N84" s="32"/>
      <c r="O84" s="32"/>
      <c r="P84" s="32"/>
      <c r="Q84" s="32"/>
      <c r="R84" s="32"/>
      <c r="S84" s="32"/>
      <c r="T84" s="32"/>
    </row>
    <row r="85" spans="1:20" customFormat="1" x14ac:dyDescent="0.25">
      <c r="A85" s="49" t="s">
        <v>356</v>
      </c>
      <c r="B85" s="50" t="s">
        <v>41</v>
      </c>
      <c r="C85" s="50" t="s">
        <v>235</v>
      </c>
      <c r="D85" s="50" t="s">
        <v>4</v>
      </c>
      <c r="E85" s="51">
        <v>17</v>
      </c>
      <c r="F85" s="51">
        <v>12</v>
      </c>
      <c r="G85" s="51">
        <v>2</v>
      </c>
      <c r="H85" s="51">
        <v>3</v>
      </c>
      <c r="I85" s="51">
        <v>6</v>
      </c>
      <c r="J85" s="51">
        <v>8</v>
      </c>
      <c r="K85" s="51">
        <v>47</v>
      </c>
      <c r="L85" s="61">
        <v>337</v>
      </c>
      <c r="M85" s="5"/>
      <c r="N85" s="5"/>
      <c r="O85" s="5"/>
      <c r="P85" s="5"/>
      <c r="Q85" s="5"/>
      <c r="R85" s="5"/>
      <c r="S85" s="5"/>
      <c r="T85" s="5"/>
    </row>
    <row r="86" spans="1:20" customFormat="1" x14ac:dyDescent="0.25">
      <c r="A86" s="46" t="s">
        <v>306</v>
      </c>
      <c r="B86" s="47" t="s">
        <v>41</v>
      </c>
      <c r="C86" s="47" t="s">
        <v>235</v>
      </c>
      <c r="D86" s="47" t="s">
        <v>4</v>
      </c>
      <c r="E86" s="48">
        <v>17</v>
      </c>
      <c r="F86" s="48">
        <v>12</v>
      </c>
      <c r="G86" s="48">
        <v>16</v>
      </c>
      <c r="H86" s="48">
        <v>15</v>
      </c>
      <c r="I86" s="48">
        <v>8</v>
      </c>
      <c r="J86" s="48">
        <v>3</v>
      </c>
      <c r="K86" s="48">
        <v>42</v>
      </c>
      <c r="L86" s="60">
        <v>328</v>
      </c>
      <c r="M86" s="5"/>
      <c r="N86" s="5"/>
      <c r="O86" s="5"/>
      <c r="P86" s="5"/>
      <c r="Q86" s="5"/>
      <c r="R86" s="5"/>
      <c r="S86" s="5"/>
      <c r="T86" s="5"/>
    </row>
    <row r="87" spans="1:20" customFormat="1" x14ac:dyDescent="0.25">
      <c r="A87" s="46" t="s">
        <v>313</v>
      </c>
      <c r="B87" s="47" t="s">
        <v>41</v>
      </c>
      <c r="C87" s="47" t="s">
        <v>235</v>
      </c>
      <c r="D87" s="47" t="s">
        <v>4</v>
      </c>
      <c r="E87" s="48">
        <v>18</v>
      </c>
      <c r="F87" s="48">
        <v>11</v>
      </c>
      <c r="G87" s="48">
        <v>26</v>
      </c>
      <c r="H87" s="48">
        <v>31</v>
      </c>
      <c r="I87" s="48">
        <v>52</v>
      </c>
      <c r="J87" s="48">
        <v>5</v>
      </c>
      <c r="K87" s="48">
        <v>3618</v>
      </c>
      <c r="L87" s="60">
        <v>450</v>
      </c>
      <c r="N87" s="32"/>
      <c r="O87" s="32"/>
      <c r="P87" s="32"/>
      <c r="Q87" s="32"/>
      <c r="R87" s="32"/>
      <c r="S87" s="32"/>
      <c r="T87" s="32"/>
    </row>
    <row r="88" spans="1:20" customFormat="1" x14ac:dyDescent="0.25">
      <c r="A88" s="46" t="s">
        <v>84</v>
      </c>
      <c r="B88" s="47" t="s">
        <v>35</v>
      </c>
      <c r="C88" s="47" t="s">
        <v>235</v>
      </c>
      <c r="D88" s="47" t="s">
        <v>4</v>
      </c>
      <c r="E88" s="48">
        <v>13</v>
      </c>
      <c r="F88" s="48">
        <v>11</v>
      </c>
      <c r="G88" s="48">
        <v>13</v>
      </c>
      <c r="H88" s="48">
        <v>16</v>
      </c>
      <c r="I88" s="48">
        <v>22</v>
      </c>
      <c r="J88" s="48">
        <v>3</v>
      </c>
      <c r="K88" s="48">
        <v>1150</v>
      </c>
      <c r="L88" s="60">
        <v>286</v>
      </c>
      <c r="N88" s="32"/>
      <c r="O88" s="32"/>
      <c r="P88" s="32"/>
      <c r="Q88" s="32"/>
      <c r="R88" s="32"/>
      <c r="S88" s="32"/>
      <c r="T88" s="32"/>
    </row>
    <row r="89" spans="1:20" customFormat="1" x14ac:dyDescent="0.25">
      <c r="A89" s="49" t="s">
        <v>367</v>
      </c>
      <c r="B89" s="50" t="s">
        <v>33</v>
      </c>
      <c r="C89" s="50" t="s">
        <v>235</v>
      </c>
      <c r="D89" s="50" t="s">
        <v>4</v>
      </c>
      <c r="E89" s="51">
        <v>18</v>
      </c>
      <c r="F89" s="51">
        <v>11</v>
      </c>
      <c r="G89" s="51">
        <v>4</v>
      </c>
      <c r="H89" s="51">
        <v>39</v>
      </c>
      <c r="I89" s="51">
        <v>19</v>
      </c>
      <c r="J89" s="51">
        <v>7</v>
      </c>
      <c r="K89" s="51">
        <v>1569</v>
      </c>
      <c r="L89" s="61">
        <v>415</v>
      </c>
      <c r="N89" s="32"/>
      <c r="O89" s="32"/>
      <c r="P89" s="32"/>
      <c r="Q89" s="32"/>
      <c r="R89" s="32"/>
      <c r="S89" s="32"/>
      <c r="T89" s="32"/>
    </row>
    <row r="90" spans="1:20" customFormat="1" x14ac:dyDescent="0.25">
      <c r="A90" s="46" t="s">
        <v>220</v>
      </c>
      <c r="B90" s="47" t="s">
        <v>33</v>
      </c>
      <c r="C90" s="47" t="s">
        <v>235</v>
      </c>
      <c r="D90" s="47" t="s">
        <v>4</v>
      </c>
      <c r="E90" s="48">
        <v>18</v>
      </c>
      <c r="F90" s="48">
        <v>11</v>
      </c>
      <c r="G90" s="48">
        <v>2</v>
      </c>
      <c r="H90" s="48">
        <v>17</v>
      </c>
      <c r="I90" s="48">
        <v>30</v>
      </c>
      <c r="J90" s="48">
        <v>15</v>
      </c>
      <c r="K90" s="48">
        <v>2810</v>
      </c>
      <c r="L90" s="60">
        <v>400</v>
      </c>
      <c r="N90" s="32"/>
      <c r="O90" s="32"/>
      <c r="P90" s="32"/>
      <c r="Q90" s="32"/>
      <c r="R90" s="32"/>
      <c r="S90" s="32"/>
      <c r="T90" s="32"/>
    </row>
    <row r="91" spans="1:20" customFormat="1" x14ac:dyDescent="0.25">
      <c r="A91" s="49" t="s">
        <v>267</v>
      </c>
      <c r="B91" s="50" t="s">
        <v>35</v>
      </c>
      <c r="C91" s="50" t="s">
        <v>235</v>
      </c>
      <c r="D91" s="50" t="s">
        <v>4</v>
      </c>
      <c r="E91" s="51">
        <v>16</v>
      </c>
      <c r="F91" s="51">
        <v>11</v>
      </c>
      <c r="G91" s="51">
        <v>2</v>
      </c>
      <c r="H91" s="51">
        <v>13</v>
      </c>
      <c r="I91" s="51">
        <v>14</v>
      </c>
      <c r="J91" s="51">
        <v>4</v>
      </c>
      <c r="K91" s="51">
        <v>1392</v>
      </c>
      <c r="L91" s="61">
        <v>397</v>
      </c>
      <c r="M91" s="5"/>
      <c r="N91" s="5"/>
      <c r="O91" s="5"/>
      <c r="P91" s="5"/>
      <c r="Q91" s="5"/>
      <c r="R91" s="5"/>
      <c r="S91" s="5"/>
      <c r="T91" s="5"/>
    </row>
    <row r="92" spans="1:20" customFormat="1" x14ac:dyDescent="0.25">
      <c r="A92" s="46" t="s">
        <v>166</v>
      </c>
      <c r="B92" s="47" t="s">
        <v>31</v>
      </c>
      <c r="C92" s="47" t="s">
        <v>235</v>
      </c>
      <c r="D92" s="47" t="s">
        <v>4</v>
      </c>
      <c r="E92" s="48">
        <v>19</v>
      </c>
      <c r="F92" s="48">
        <v>11</v>
      </c>
      <c r="G92" s="48">
        <v>4</v>
      </c>
      <c r="H92" s="48">
        <v>16</v>
      </c>
      <c r="I92" s="48">
        <v>55</v>
      </c>
      <c r="J92" s="48">
        <v>12</v>
      </c>
      <c r="K92" s="48">
        <v>3830</v>
      </c>
      <c r="L92" s="60">
        <v>487</v>
      </c>
      <c r="M92" s="5"/>
      <c r="N92" s="5"/>
      <c r="O92" s="5"/>
      <c r="P92" s="5"/>
      <c r="Q92" s="5"/>
      <c r="R92" s="5"/>
      <c r="S92" s="5"/>
      <c r="T92" s="5"/>
    </row>
    <row r="93" spans="1:20" customFormat="1" x14ac:dyDescent="0.25">
      <c r="A93" s="49" t="s">
        <v>70</v>
      </c>
      <c r="B93" s="50" t="s">
        <v>33</v>
      </c>
      <c r="C93" s="50" t="s">
        <v>235</v>
      </c>
      <c r="D93" s="50" t="s">
        <v>4</v>
      </c>
      <c r="E93" s="51">
        <v>17</v>
      </c>
      <c r="F93" s="51">
        <v>11</v>
      </c>
      <c r="G93" s="51">
        <v>2</v>
      </c>
      <c r="H93" s="51">
        <v>12</v>
      </c>
      <c r="I93" s="51">
        <v>24</v>
      </c>
      <c r="J93" s="51">
        <v>16</v>
      </c>
      <c r="K93" s="51">
        <v>2804</v>
      </c>
      <c r="L93" s="61">
        <v>431</v>
      </c>
      <c r="N93" s="32"/>
      <c r="O93" s="32"/>
      <c r="P93" s="32"/>
      <c r="Q93" s="32"/>
      <c r="R93" s="32"/>
      <c r="S93" s="32"/>
      <c r="T93" s="32"/>
    </row>
    <row r="94" spans="1:20" customFormat="1" x14ac:dyDescent="0.25">
      <c r="A94" s="49" t="s">
        <v>79</v>
      </c>
      <c r="B94" s="50" t="s">
        <v>41</v>
      </c>
      <c r="C94" s="50" t="s">
        <v>235</v>
      </c>
      <c r="D94" s="50" t="s">
        <v>4</v>
      </c>
      <c r="E94" s="51">
        <v>17</v>
      </c>
      <c r="F94" s="51">
        <v>10</v>
      </c>
      <c r="G94" s="51">
        <v>8</v>
      </c>
      <c r="H94" s="51">
        <v>41</v>
      </c>
      <c r="I94" s="51">
        <v>36</v>
      </c>
      <c r="J94" s="51">
        <v>4</v>
      </c>
      <c r="K94" s="51">
        <v>2760</v>
      </c>
      <c r="L94" s="61">
        <v>426</v>
      </c>
      <c r="M94" s="5"/>
      <c r="N94" s="5"/>
      <c r="O94" s="5"/>
      <c r="P94" s="5"/>
      <c r="Q94" s="5"/>
      <c r="R94" s="5"/>
      <c r="S94" s="5"/>
      <c r="T94" s="5"/>
    </row>
    <row r="95" spans="1:20" customFormat="1" x14ac:dyDescent="0.25">
      <c r="A95" s="49" t="s">
        <v>198</v>
      </c>
      <c r="B95" s="50" t="s">
        <v>35</v>
      </c>
      <c r="C95" s="50" t="s">
        <v>235</v>
      </c>
      <c r="D95" s="50" t="s">
        <v>4</v>
      </c>
      <c r="E95" s="51">
        <v>17</v>
      </c>
      <c r="F95" s="51">
        <v>10</v>
      </c>
      <c r="G95" s="51">
        <v>10</v>
      </c>
      <c r="H95" s="51">
        <v>18</v>
      </c>
      <c r="I95" s="51">
        <v>22</v>
      </c>
      <c r="J95" s="51">
        <v>3</v>
      </c>
      <c r="K95" s="51">
        <v>1890</v>
      </c>
      <c r="L95" s="61">
        <v>411</v>
      </c>
      <c r="M95" s="5"/>
      <c r="N95" s="5"/>
      <c r="O95" s="5"/>
      <c r="P95" s="5"/>
      <c r="Q95" s="5"/>
      <c r="R95" s="5"/>
      <c r="S95" s="5"/>
      <c r="T95" s="5"/>
    </row>
    <row r="96" spans="1:20" customFormat="1" x14ac:dyDescent="0.25">
      <c r="A96" s="46" t="s">
        <v>249</v>
      </c>
      <c r="B96" s="47" t="s">
        <v>33</v>
      </c>
      <c r="C96" s="47" t="s">
        <v>235</v>
      </c>
      <c r="D96" s="47" t="s">
        <v>4</v>
      </c>
      <c r="E96" s="48">
        <v>17</v>
      </c>
      <c r="F96" s="48">
        <v>10</v>
      </c>
      <c r="G96" s="48">
        <v>4</v>
      </c>
      <c r="H96" s="48">
        <v>20</v>
      </c>
      <c r="I96" s="48">
        <v>26</v>
      </c>
      <c r="J96" s="48">
        <v>2</v>
      </c>
      <c r="K96" s="48">
        <v>2901</v>
      </c>
      <c r="L96" s="60">
        <v>389</v>
      </c>
      <c r="N96" s="32"/>
      <c r="O96" s="32"/>
      <c r="P96" s="32"/>
      <c r="Q96" s="32"/>
      <c r="R96" s="32"/>
      <c r="S96" s="32"/>
      <c r="T96" s="32"/>
    </row>
    <row r="97" spans="1:20" customFormat="1" x14ac:dyDescent="0.25">
      <c r="A97" s="49" t="s">
        <v>368</v>
      </c>
      <c r="B97" s="50" t="s">
        <v>41</v>
      </c>
      <c r="C97" s="50" t="s">
        <v>235</v>
      </c>
      <c r="D97" s="50" t="s">
        <v>4</v>
      </c>
      <c r="E97" s="51">
        <v>16</v>
      </c>
      <c r="F97" s="51">
        <v>10</v>
      </c>
      <c r="G97" s="51">
        <v>4</v>
      </c>
      <c r="H97" s="51">
        <v>11</v>
      </c>
      <c r="I97" s="51">
        <v>21</v>
      </c>
      <c r="J97" s="51">
        <v>8</v>
      </c>
      <c r="K97" s="51">
        <v>131</v>
      </c>
      <c r="L97" s="61">
        <v>306</v>
      </c>
      <c r="M97" s="5"/>
      <c r="N97" s="5"/>
      <c r="O97" s="5"/>
      <c r="P97" s="5"/>
      <c r="Q97" s="5"/>
      <c r="R97" s="5"/>
      <c r="S97" s="5"/>
      <c r="T97" s="5"/>
    </row>
    <row r="98" spans="1:20" customFormat="1" x14ac:dyDescent="0.25">
      <c r="A98" s="46" t="s">
        <v>369</v>
      </c>
      <c r="B98" s="47" t="s">
        <v>41</v>
      </c>
      <c r="C98" s="47" t="s">
        <v>235</v>
      </c>
      <c r="D98" s="47" t="s">
        <v>4</v>
      </c>
      <c r="E98" s="48">
        <v>17</v>
      </c>
      <c r="F98" s="48">
        <v>10</v>
      </c>
      <c r="G98" s="48">
        <v>6</v>
      </c>
      <c r="H98" s="48">
        <v>45</v>
      </c>
      <c r="I98" s="48">
        <v>18</v>
      </c>
      <c r="J98" s="48">
        <v>9</v>
      </c>
      <c r="K98" s="48">
        <v>2582</v>
      </c>
      <c r="L98" s="60">
        <v>410</v>
      </c>
      <c r="M98" s="5"/>
      <c r="N98" s="5"/>
      <c r="O98" s="5"/>
      <c r="P98" s="5"/>
      <c r="Q98" s="5"/>
      <c r="R98" s="5"/>
      <c r="S98" s="5"/>
      <c r="T98" s="5"/>
    </row>
    <row r="99" spans="1:20" customFormat="1" x14ac:dyDescent="0.25">
      <c r="A99" s="49" t="s">
        <v>196</v>
      </c>
      <c r="B99" s="50" t="s">
        <v>31</v>
      </c>
      <c r="C99" s="50" t="s">
        <v>235</v>
      </c>
      <c r="D99" s="50" t="s">
        <v>4</v>
      </c>
      <c r="E99" s="51">
        <v>17</v>
      </c>
      <c r="F99" s="51">
        <v>10</v>
      </c>
      <c r="G99" s="51">
        <v>8</v>
      </c>
      <c r="H99" s="51">
        <v>22</v>
      </c>
      <c r="I99" s="51">
        <v>28</v>
      </c>
      <c r="J99" s="51">
        <v>10</v>
      </c>
      <c r="K99" s="51">
        <v>231</v>
      </c>
      <c r="L99" s="61">
        <v>444</v>
      </c>
      <c r="N99" s="32"/>
      <c r="O99" s="32"/>
      <c r="P99" s="32"/>
      <c r="Q99" s="32"/>
      <c r="R99" s="32"/>
      <c r="S99" s="32"/>
      <c r="T99" s="32"/>
    </row>
    <row r="100" spans="1:20" customFormat="1" x14ac:dyDescent="0.25">
      <c r="A100" s="46" t="s">
        <v>77</v>
      </c>
      <c r="B100" s="47" t="s">
        <v>41</v>
      </c>
      <c r="C100" s="47" t="s">
        <v>235</v>
      </c>
      <c r="D100" s="47" t="s">
        <v>4</v>
      </c>
      <c r="E100" s="48">
        <v>17</v>
      </c>
      <c r="F100" s="48">
        <v>10</v>
      </c>
      <c r="G100" s="48">
        <v>4</v>
      </c>
      <c r="H100" s="48">
        <v>8</v>
      </c>
      <c r="I100" s="48">
        <v>15</v>
      </c>
      <c r="J100" s="48">
        <v>3</v>
      </c>
      <c r="K100" s="48">
        <v>212</v>
      </c>
      <c r="L100" s="60">
        <v>326</v>
      </c>
      <c r="M100" s="5"/>
      <c r="N100" s="5"/>
      <c r="O100" s="5"/>
      <c r="P100" s="5"/>
      <c r="Q100" s="5"/>
      <c r="R100" s="5"/>
      <c r="S100" s="5"/>
      <c r="T100" s="5"/>
    </row>
    <row r="101" spans="1:20" customFormat="1" x14ac:dyDescent="0.25">
      <c r="A101" s="49" t="s">
        <v>311</v>
      </c>
      <c r="B101" s="50" t="s">
        <v>41</v>
      </c>
      <c r="C101" s="50" t="s">
        <v>235</v>
      </c>
      <c r="D101" s="50" t="s">
        <v>4</v>
      </c>
      <c r="E101" s="51">
        <v>18</v>
      </c>
      <c r="F101" s="51">
        <v>9</v>
      </c>
      <c r="G101" s="51">
        <v>2</v>
      </c>
      <c r="H101" s="51">
        <v>5</v>
      </c>
      <c r="I101" s="51">
        <v>28</v>
      </c>
      <c r="J101" s="51">
        <v>10</v>
      </c>
      <c r="K101" s="51">
        <v>3679</v>
      </c>
      <c r="L101" s="61">
        <v>449</v>
      </c>
      <c r="N101" s="32"/>
      <c r="O101" s="32"/>
      <c r="P101" s="32"/>
      <c r="Q101" s="32"/>
      <c r="R101" s="32"/>
      <c r="S101" s="32"/>
      <c r="T101" s="32"/>
    </row>
    <row r="102" spans="1:20" customFormat="1" x14ac:dyDescent="0.25">
      <c r="A102" s="46" t="s">
        <v>150</v>
      </c>
      <c r="B102" s="47" t="s">
        <v>35</v>
      </c>
      <c r="C102" s="47" t="s">
        <v>235</v>
      </c>
      <c r="D102" s="47" t="s">
        <v>4</v>
      </c>
      <c r="E102" s="48">
        <v>18</v>
      </c>
      <c r="F102" s="48">
        <v>9</v>
      </c>
      <c r="G102" s="48">
        <v>12</v>
      </c>
      <c r="H102" s="48">
        <v>37</v>
      </c>
      <c r="I102" s="48">
        <v>31</v>
      </c>
      <c r="J102" s="48">
        <v>10</v>
      </c>
      <c r="K102" s="48">
        <v>3227</v>
      </c>
      <c r="L102" s="60">
        <v>395</v>
      </c>
      <c r="M102" s="5"/>
      <c r="N102" s="5"/>
      <c r="O102" s="5"/>
      <c r="P102" s="5"/>
      <c r="Q102" s="5"/>
      <c r="R102" s="5"/>
      <c r="S102" s="5"/>
      <c r="T102" s="5"/>
    </row>
    <row r="103" spans="1:20" customFormat="1" x14ac:dyDescent="0.25">
      <c r="A103" s="49" t="s">
        <v>371</v>
      </c>
      <c r="B103" s="50" t="s">
        <v>31</v>
      </c>
      <c r="C103" s="50" t="s">
        <v>235</v>
      </c>
      <c r="D103" s="50" t="s">
        <v>4</v>
      </c>
      <c r="E103" s="51">
        <v>19</v>
      </c>
      <c r="F103" s="51">
        <v>9</v>
      </c>
      <c r="G103" s="51">
        <v>9</v>
      </c>
      <c r="H103" s="51">
        <v>25</v>
      </c>
      <c r="I103" s="51">
        <v>23</v>
      </c>
      <c r="J103" s="51">
        <v>5</v>
      </c>
      <c r="K103" s="51">
        <v>2759</v>
      </c>
      <c r="L103" s="61">
        <v>426</v>
      </c>
      <c r="M103" s="5"/>
      <c r="N103" s="5"/>
      <c r="O103" s="5"/>
      <c r="P103" s="5"/>
      <c r="Q103" s="5"/>
      <c r="R103" s="5"/>
      <c r="S103" s="5"/>
      <c r="T103" s="5"/>
    </row>
    <row r="104" spans="1:20" customFormat="1" x14ac:dyDescent="0.25">
      <c r="A104" s="49" t="s">
        <v>98</v>
      </c>
      <c r="B104" s="50" t="s">
        <v>33</v>
      </c>
      <c r="C104" s="50" t="s">
        <v>235</v>
      </c>
      <c r="D104" s="50" t="s">
        <v>4</v>
      </c>
      <c r="E104" s="51">
        <v>17</v>
      </c>
      <c r="F104" s="51">
        <v>9</v>
      </c>
      <c r="G104" s="51">
        <v>6</v>
      </c>
      <c r="H104" s="51">
        <v>11</v>
      </c>
      <c r="I104" s="51">
        <v>27</v>
      </c>
      <c r="J104" s="51">
        <v>16</v>
      </c>
      <c r="K104" s="51">
        <v>2941</v>
      </c>
      <c r="L104" s="61">
        <v>389</v>
      </c>
      <c r="M104" s="5"/>
      <c r="N104" s="5"/>
      <c r="O104" s="5"/>
      <c r="P104" s="5"/>
      <c r="Q104" s="5"/>
      <c r="R104" s="5"/>
      <c r="S104" s="5"/>
      <c r="T104" s="5"/>
    </row>
    <row r="105" spans="1:20" customFormat="1" x14ac:dyDescent="0.25">
      <c r="A105" s="46" t="s">
        <v>75</v>
      </c>
      <c r="B105" s="47" t="s">
        <v>37</v>
      </c>
      <c r="C105" s="47" t="s">
        <v>235</v>
      </c>
      <c r="D105" s="47" t="s">
        <v>4</v>
      </c>
      <c r="E105" s="48">
        <v>17</v>
      </c>
      <c r="F105" s="48">
        <v>9</v>
      </c>
      <c r="G105" s="48">
        <v>8</v>
      </c>
      <c r="H105" s="48">
        <v>15</v>
      </c>
      <c r="I105" s="48">
        <v>16</v>
      </c>
      <c r="J105" s="48">
        <v>5</v>
      </c>
      <c r="K105" s="48">
        <v>2692</v>
      </c>
      <c r="L105" s="60">
        <v>414</v>
      </c>
      <c r="M105" s="5"/>
      <c r="N105" s="5"/>
      <c r="O105" s="5"/>
      <c r="P105" s="5"/>
      <c r="Q105" s="5"/>
      <c r="R105" s="5"/>
      <c r="S105" s="5"/>
      <c r="T105" s="5"/>
    </row>
    <row r="106" spans="1:20" customFormat="1" x14ac:dyDescent="0.25">
      <c r="A106" s="49" t="s">
        <v>122</v>
      </c>
      <c r="B106" s="50" t="s">
        <v>31</v>
      </c>
      <c r="C106" s="50" t="s">
        <v>235</v>
      </c>
      <c r="D106" s="50" t="s">
        <v>4</v>
      </c>
      <c r="E106" s="51">
        <v>17</v>
      </c>
      <c r="F106" s="51">
        <v>9</v>
      </c>
      <c r="G106" s="51">
        <v>8</v>
      </c>
      <c r="H106" s="51">
        <v>17</v>
      </c>
      <c r="I106" s="51">
        <v>37</v>
      </c>
      <c r="J106" s="51">
        <v>6</v>
      </c>
      <c r="K106" s="51">
        <v>2875</v>
      </c>
      <c r="L106" s="61">
        <v>425</v>
      </c>
      <c r="M106" s="5"/>
      <c r="N106" s="5"/>
      <c r="O106" s="5"/>
      <c r="P106" s="5"/>
      <c r="Q106" s="5"/>
      <c r="R106" s="5"/>
      <c r="S106" s="5"/>
      <c r="T106" s="5"/>
    </row>
    <row r="107" spans="1:20" customFormat="1" x14ac:dyDescent="0.25">
      <c r="A107" s="46" t="s">
        <v>162</v>
      </c>
      <c r="B107" s="47" t="s">
        <v>35</v>
      </c>
      <c r="C107" s="47" t="s">
        <v>235</v>
      </c>
      <c r="D107" s="47" t="s">
        <v>4</v>
      </c>
      <c r="E107" s="48">
        <v>16</v>
      </c>
      <c r="F107" s="48">
        <v>9</v>
      </c>
      <c r="G107" s="48">
        <v>8</v>
      </c>
      <c r="H107" s="48">
        <v>9</v>
      </c>
      <c r="I107" s="48">
        <v>16</v>
      </c>
      <c r="J107" s="48">
        <v>11</v>
      </c>
      <c r="K107" s="48">
        <v>1977</v>
      </c>
      <c r="L107" s="60">
        <v>389</v>
      </c>
      <c r="M107" s="5"/>
      <c r="N107" s="5"/>
      <c r="O107" s="5"/>
      <c r="P107" s="5"/>
      <c r="Q107" s="5"/>
      <c r="R107" s="5"/>
      <c r="S107" s="5"/>
      <c r="T107" s="5"/>
    </row>
    <row r="108" spans="1:20" customFormat="1" x14ac:dyDescent="0.25">
      <c r="A108" s="49" t="s">
        <v>88</v>
      </c>
      <c r="B108" s="50" t="s">
        <v>33</v>
      </c>
      <c r="C108" s="50" t="s">
        <v>235</v>
      </c>
      <c r="D108" s="50" t="s">
        <v>4</v>
      </c>
      <c r="E108" s="51">
        <v>18</v>
      </c>
      <c r="F108" s="51">
        <v>8</v>
      </c>
      <c r="G108" s="51">
        <v>4</v>
      </c>
      <c r="H108" s="51">
        <v>31</v>
      </c>
      <c r="I108" s="51">
        <v>23</v>
      </c>
      <c r="J108" s="51">
        <v>3</v>
      </c>
      <c r="K108" s="51">
        <v>2699</v>
      </c>
      <c r="L108" s="61">
        <v>448</v>
      </c>
      <c r="N108" s="32"/>
      <c r="O108" s="32"/>
      <c r="P108" s="32"/>
      <c r="Q108" s="32"/>
      <c r="R108" s="32"/>
      <c r="S108" s="32"/>
      <c r="T108" s="32"/>
    </row>
    <row r="109" spans="1:20" customFormat="1" x14ac:dyDescent="0.25">
      <c r="A109" s="46" t="s">
        <v>218</v>
      </c>
      <c r="B109" s="47" t="s">
        <v>31</v>
      </c>
      <c r="C109" s="47" t="s">
        <v>235</v>
      </c>
      <c r="D109" s="47" t="s">
        <v>4</v>
      </c>
      <c r="E109" s="48">
        <v>19</v>
      </c>
      <c r="F109" s="48">
        <v>8</v>
      </c>
      <c r="G109" s="48">
        <v>14</v>
      </c>
      <c r="H109" s="48">
        <v>39</v>
      </c>
      <c r="I109" s="48">
        <v>36</v>
      </c>
      <c r="J109" s="48">
        <v>8</v>
      </c>
      <c r="K109" s="48">
        <v>2442</v>
      </c>
      <c r="L109" s="60">
        <v>437</v>
      </c>
      <c r="N109" s="32"/>
      <c r="O109" s="32"/>
      <c r="P109" s="32"/>
      <c r="Q109" s="32"/>
      <c r="R109" s="32"/>
      <c r="S109" s="32"/>
      <c r="T109" s="32"/>
    </row>
    <row r="110" spans="1:20" customFormat="1" x14ac:dyDescent="0.25">
      <c r="A110" s="46" t="s">
        <v>184</v>
      </c>
      <c r="B110" s="47" t="s">
        <v>31</v>
      </c>
      <c r="C110" s="47" t="s">
        <v>235</v>
      </c>
      <c r="D110" s="47" t="s">
        <v>4</v>
      </c>
      <c r="E110" s="48">
        <v>18</v>
      </c>
      <c r="F110" s="48">
        <v>8</v>
      </c>
      <c r="G110" s="48">
        <v>6</v>
      </c>
      <c r="H110" s="48">
        <v>17</v>
      </c>
      <c r="I110" s="48">
        <v>29</v>
      </c>
      <c r="J110" s="48">
        <v>9</v>
      </c>
      <c r="K110" s="48">
        <v>2688</v>
      </c>
      <c r="L110" s="60">
        <v>412</v>
      </c>
      <c r="M110" s="5"/>
      <c r="N110" s="5"/>
      <c r="O110" s="5"/>
      <c r="P110" s="5"/>
      <c r="Q110" s="5"/>
      <c r="R110" s="5"/>
      <c r="S110" s="5"/>
      <c r="T110" s="5"/>
    </row>
    <row r="111" spans="1:20" customFormat="1" x14ac:dyDescent="0.25">
      <c r="A111" s="49" t="s">
        <v>225</v>
      </c>
      <c r="B111" s="50" t="s">
        <v>31</v>
      </c>
      <c r="C111" s="50" t="s">
        <v>235</v>
      </c>
      <c r="D111" s="50" t="s">
        <v>4</v>
      </c>
      <c r="E111" s="51">
        <v>15</v>
      </c>
      <c r="F111" s="51">
        <v>8</v>
      </c>
      <c r="G111" s="51">
        <v>14</v>
      </c>
      <c r="H111" s="51">
        <v>19</v>
      </c>
      <c r="I111" s="51">
        <v>21</v>
      </c>
      <c r="J111" s="51">
        <v>3</v>
      </c>
      <c r="K111" s="51">
        <v>194</v>
      </c>
      <c r="L111" s="61">
        <v>276</v>
      </c>
      <c r="M111" s="5"/>
      <c r="N111" s="5"/>
      <c r="O111" s="5"/>
      <c r="P111" s="5"/>
      <c r="Q111" s="5"/>
      <c r="R111" s="5"/>
      <c r="S111" s="5"/>
      <c r="T111" s="5"/>
    </row>
    <row r="112" spans="1:20" customFormat="1" x14ac:dyDescent="0.25">
      <c r="A112" s="46" t="s">
        <v>85</v>
      </c>
      <c r="B112" s="47" t="s">
        <v>31</v>
      </c>
      <c r="C112" s="47" t="s">
        <v>235</v>
      </c>
      <c r="D112" s="47" t="s">
        <v>4</v>
      </c>
      <c r="E112" s="48">
        <v>20</v>
      </c>
      <c r="F112" s="48">
        <v>8</v>
      </c>
      <c r="G112" s="48">
        <v>14</v>
      </c>
      <c r="H112" s="48">
        <v>4</v>
      </c>
      <c r="I112" s="48">
        <v>29</v>
      </c>
      <c r="J112" s="48">
        <v>9</v>
      </c>
      <c r="K112" s="48">
        <v>2339</v>
      </c>
      <c r="L112" s="60">
        <v>386</v>
      </c>
      <c r="M112" s="5"/>
      <c r="N112" s="5"/>
      <c r="O112" s="5"/>
      <c r="P112" s="5"/>
      <c r="Q112" s="5"/>
      <c r="R112" s="5"/>
      <c r="S112" s="5"/>
      <c r="T112" s="5"/>
    </row>
    <row r="113" spans="1:20" customFormat="1" x14ac:dyDescent="0.25">
      <c r="A113" s="49" t="s">
        <v>207</v>
      </c>
      <c r="B113" s="50" t="s">
        <v>37</v>
      </c>
      <c r="C113" s="50" t="s">
        <v>235</v>
      </c>
      <c r="D113" s="50" t="s">
        <v>4</v>
      </c>
      <c r="E113" s="51">
        <v>17</v>
      </c>
      <c r="F113" s="51">
        <v>7</v>
      </c>
      <c r="G113" s="51">
        <v>2</v>
      </c>
      <c r="H113" s="51">
        <v>16</v>
      </c>
      <c r="I113" s="51">
        <v>18</v>
      </c>
      <c r="J113" s="51">
        <v>8</v>
      </c>
      <c r="K113" s="51">
        <v>2559</v>
      </c>
      <c r="L113" s="61">
        <v>402</v>
      </c>
      <c r="N113" s="32"/>
      <c r="O113" s="32"/>
      <c r="P113" s="32"/>
      <c r="Q113" s="32"/>
      <c r="R113" s="32"/>
      <c r="S113" s="32"/>
      <c r="T113" s="32"/>
    </row>
    <row r="114" spans="1:20" customFormat="1" x14ac:dyDescent="0.25">
      <c r="A114" s="49" t="s">
        <v>290</v>
      </c>
      <c r="B114" s="50" t="s">
        <v>37</v>
      </c>
      <c r="C114" s="50" t="s">
        <v>235</v>
      </c>
      <c r="D114" s="50" t="s">
        <v>4</v>
      </c>
      <c r="E114" s="51">
        <v>18</v>
      </c>
      <c r="F114" s="51">
        <v>7</v>
      </c>
      <c r="G114" s="51">
        <v>8</v>
      </c>
      <c r="H114" s="51">
        <v>17</v>
      </c>
      <c r="I114" s="51">
        <v>21</v>
      </c>
      <c r="J114" s="51">
        <v>3</v>
      </c>
      <c r="K114" s="51">
        <v>1292</v>
      </c>
      <c r="L114" s="61">
        <v>393</v>
      </c>
      <c r="M114" s="5"/>
      <c r="N114" s="5"/>
      <c r="O114" s="5"/>
      <c r="P114" s="5"/>
      <c r="Q114" s="5"/>
      <c r="R114" s="5"/>
      <c r="S114" s="5"/>
      <c r="T114" s="5"/>
    </row>
    <row r="115" spans="1:20" customFormat="1" x14ac:dyDescent="0.25">
      <c r="A115" s="46" t="s">
        <v>189</v>
      </c>
      <c r="B115" s="47" t="s">
        <v>41</v>
      </c>
      <c r="C115" s="47" t="s">
        <v>235</v>
      </c>
      <c r="D115" s="47" t="s">
        <v>4</v>
      </c>
      <c r="E115" s="48">
        <v>20</v>
      </c>
      <c r="F115" s="48">
        <v>7</v>
      </c>
      <c r="G115" s="48">
        <v>2</v>
      </c>
      <c r="H115" s="48">
        <v>33</v>
      </c>
      <c r="I115" s="48">
        <v>30</v>
      </c>
      <c r="J115" s="48">
        <v>13</v>
      </c>
      <c r="K115" s="48">
        <v>2802</v>
      </c>
      <c r="L115" s="60">
        <v>424</v>
      </c>
      <c r="M115" s="5"/>
      <c r="N115" s="5"/>
      <c r="O115" s="5"/>
      <c r="P115" s="5"/>
      <c r="Q115" s="5"/>
      <c r="R115" s="5"/>
      <c r="S115" s="5"/>
      <c r="T115" s="5"/>
    </row>
    <row r="116" spans="1:20" customFormat="1" x14ac:dyDescent="0.25">
      <c r="A116" s="49" t="s">
        <v>215</v>
      </c>
      <c r="B116" s="50" t="s">
        <v>37</v>
      </c>
      <c r="C116" s="50" t="s">
        <v>235</v>
      </c>
      <c r="D116" s="50" t="s">
        <v>4</v>
      </c>
      <c r="E116" s="51">
        <v>17</v>
      </c>
      <c r="F116" s="51">
        <v>7</v>
      </c>
      <c r="G116" s="51">
        <v>15</v>
      </c>
      <c r="H116" s="51">
        <v>31</v>
      </c>
      <c r="I116" s="51">
        <v>21</v>
      </c>
      <c r="J116" s="51">
        <v>3</v>
      </c>
      <c r="K116" s="51">
        <v>1849</v>
      </c>
      <c r="L116" s="61">
        <v>392</v>
      </c>
      <c r="M116" s="5"/>
      <c r="N116" s="5"/>
      <c r="O116" s="5"/>
      <c r="P116" s="5"/>
      <c r="Q116" s="5"/>
      <c r="R116" s="5"/>
      <c r="S116" s="5"/>
      <c r="T116" s="5"/>
    </row>
    <row r="117" spans="1:20" customFormat="1" x14ac:dyDescent="0.25">
      <c r="A117" s="46" t="s">
        <v>262</v>
      </c>
      <c r="B117" s="47" t="s">
        <v>41</v>
      </c>
      <c r="C117" s="47" t="s">
        <v>235</v>
      </c>
      <c r="D117" s="47" t="s">
        <v>4</v>
      </c>
      <c r="E117" s="48">
        <v>17</v>
      </c>
      <c r="F117" s="48">
        <v>7</v>
      </c>
      <c r="G117" s="48">
        <v>0</v>
      </c>
      <c r="H117" s="48">
        <v>12</v>
      </c>
      <c r="I117" s="48">
        <v>15</v>
      </c>
      <c r="J117" s="48">
        <v>1</v>
      </c>
      <c r="K117" s="48">
        <v>21</v>
      </c>
      <c r="L117" s="60">
        <v>356</v>
      </c>
      <c r="N117" s="32"/>
      <c r="O117" s="32"/>
      <c r="P117" s="32"/>
      <c r="Q117" s="32"/>
      <c r="R117" s="32"/>
      <c r="S117" s="32"/>
      <c r="T117" s="32"/>
    </row>
    <row r="118" spans="1:20" customFormat="1" x14ac:dyDescent="0.25">
      <c r="A118" s="49" t="s">
        <v>319</v>
      </c>
      <c r="B118" s="50" t="s">
        <v>33</v>
      </c>
      <c r="C118" s="50" t="s">
        <v>235</v>
      </c>
      <c r="D118" s="50" t="s">
        <v>4</v>
      </c>
      <c r="E118" s="51">
        <v>17</v>
      </c>
      <c r="F118" s="51">
        <v>7</v>
      </c>
      <c r="G118" s="51">
        <v>2</v>
      </c>
      <c r="H118" s="51">
        <v>16</v>
      </c>
      <c r="I118" s="51">
        <v>24</v>
      </c>
      <c r="J118" s="51">
        <v>9</v>
      </c>
      <c r="K118" s="51">
        <v>127</v>
      </c>
      <c r="L118" s="61">
        <v>378</v>
      </c>
      <c r="M118" s="5"/>
      <c r="N118" s="5"/>
      <c r="O118" s="5"/>
      <c r="P118" s="5"/>
      <c r="Q118" s="5"/>
      <c r="R118" s="5"/>
      <c r="S118" s="5"/>
      <c r="T118" s="5"/>
    </row>
    <row r="119" spans="1:20" customFormat="1" x14ac:dyDescent="0.25">
      <c r="A119" s="46" t="s">
        <v>223</v>
      </c>
      <c r="B119" s="47" t="s">
        <v>35</v>
      </c>
      <c r="C119" s="47" t="s">
        <v>235</v>
      </c>
      <c r="D119" s="47" t="s">
        <v>4</v>
      </c>
      <c r="E119" s="48">
        <v>19</v>
      </c>
      <c r="F119" s="48">
        <v>7</v>
      </c>
      <c r="G119" s="48">
        <v>6</v>
      </c>
      <c r="H119" s="48">
        <v>9</v>
      </c>
      <c r="I119" s="48">
        <v>18</v>
      </c>
      <c r="J119" s="48">
        <v>12</v>
      </c>
      <c r="K119" s="48">
        <v>409</v>
      </c>
      <c r="L119" s="60">
        <v>408</v>
      </c>
      <c r="M119" s="5"/>
      <c r="N119" s="5"/>
      <c r="O119" s="5"/>
      <c r="P119" s="5"/>
      <c r="Q119" s="5"/>
      <c r="R119" s="5"/>
      <c r="S119" s="5"/>
      <c r="T119" s="5"/>
    </row>
    <row r="120" spans="1:20" customFormat="1" x14ac:dyDescent="0.25">
      <c r="A120" s="49" t="s">
        <v>152</v>
      </c>
      <c r="B120" s="50" t="s">
        <v>31</v>
      </c>
      <c r="C120" s="50" t="s">
        <v>235</v>
      </c>
      <c r="D120" s="50" t="s">
        <v>4</v>
      </c>
      <c r="E120" s="51">
        <v>15</v>
      </c>
      <c r="F120" s="51">
        <v>7</v>
      </c>
      <c r="G120" s="51">
        <v>6</v>
      </c>
      <c r="H120" s="51">
        <v>40</v>
      </c>
      <c r="I120" s="51">
        <v>36</v>
      </c>
      <c r="J120" s="51">
        <v>11</v>
      </c>
      <c r="K120" s="51">
        <v>2714</v>
      </c>
      <c r="L120" s="61">
        <v>351</v>
      </c>
      <c r="M120" s="5"/>
      <c r="N120" s="5"/>
      <c r="O120" s="5"/>
      <c r="P120" s="5"/>
      <c r="Q120" s="5"/>
      <c r="R120" s="5"/>
      <c r="S120" s="5"/>
      <c r="T120" s="5"/>
    </row>
    <row r="121" spans="1:20" customFormat="1" x14ac:dyDescent="0.25">
      <c r="A121" s="46" t="s">
        <v>154</v>
      </c>
      <c r="B121" s="47" t="s">
        <v>41</v>
      </c>
      <c r="C121" s="47" t="s">
        <v>235</v>
      </c>
      <c r="D121" s="47" t="s">
        <v>4</v>
      </c>
      <c r="E121" s="48">
        <v>17</v>
      </c>
      <c r="F121" s="48">
        <v>7</v>
      </c>
      <c r="G121" s="48">
        <v>8</v>
      </c>
      <c r="H121" s="48">
        <v>57</v>
      </c>
      <c r="I121" s="48">
        <v>26</v>
      </c>
      <c r="J121" s="48">
        <v>5</v>
      </c>
      <c r="K121" s="48">
        <v>2876</v>
      </c>
      <c r="L121" s="60">
        <v>409</v>
      </c>
      <c r="M121" s="5"/>
      <c r="N121" s="5"/>
      <c r="O121" s="5"/>
      <c r="P121" s="5"/>
      <c r="Q121" s="5"/>
      <c r="R121" s="5"/>
      <c r="S121" s="5"/>
      <c r="T121" s="5"/>
    </row>
    <row r="122" spans="1:20" customFormat="1" x14ac:dyDescent="0.25">
      <c r="A122" s="49" t="s">
        <v>72</v>
      </c>
      <c r="B122" s="50" t="s">
        <v>35</v>
      </c>
      <c r="C122" s="50" t="s">
        <v>235</v>
      </c>
      <c r="D122" s="50" t="s">
        <v>4</v>
      </c>
      <c r="E122" s="51">
        <v>12</v>
      </c>
      <c r="F122" s="51">
        <v>6</v>
      </c>
      <c r="G122" s="51">
        <v>2</v>
      </c>
      <c r="H122" s="51">
        <v>10</v>
      </c>
      <c r="I122" s="51">
        <v>15</v>
      </c>
      <c r="J122" s="51">
        <v>5</v>
      </c>
      <c r="K122" s="51">
        <v>492</v>
      </c>
      <c r="L122" s="61">
        <v>231</v>
      </c>
      <c r="M122" s="5"/>
      <c r="N122" s="5"/>
      <c r="O122" s="5"/>
      <c r="P122" s="5"/>
      <c r="Q122" s="5"/>
      <c r="R122" s="5"/>
      <c r="S122" s="5"/>
      <c r="T122" s="5"/>
    </row>
    <row r="123" spans="1:20" customFormat="1" x14ac:dyDescent="0.25">
      <c r="A123" s="46" t="s">
        <v>263</v>
      </c>
      <c r="B123" s="47" t="s">
        <v>31</v>
      </c>
      <c r="C123" s="47" t="s">
        <v>235</v>
      </c>
      <c r="D123" s="47" t="s">
        <v>4</v>
      </c>
      <c r="E123" s="48">
        <v>14</v>
      </c>
      <c r="F123" s="48">
        <v>6</v>
      </c>
      <c r="G123" s="48">
        <v>14</v>
      </c>
      <c r="H123" s="48">
        <v>17</v>
      </c>
      <c r="I123" s="48">
        <v>17</v>
      </c>
      <c r="J123" s="48">
        <v>4</v>
      </c>
      <c r="K123" s="48">
        <v>2596</v>
      </c>
      <c r="L123" s="60">
        <v>278</v>
      </c>
      <c r="M123" s="5"/>
      <c r="N123" s="5"/>
      <c r="O123" s="5"/>
      <c r="P123" s="5"/>
      <c r="Q123" s="5"/>
      <c r="R123" s="5"/>
      <c r="S123" s="5"/>
      <c r="T123" s="5"/>
    </row>
    <row r="124" spans="1:20" customFormat="1" x14ac:dyDescent="0.25">
      <c r="A124" s="46" t="s">
        <v>378</v>
      </c>
      <c r="B124" s="47" t="s">
        <v>31</v>
      </c>
      <c r="C124" s="47" t="s">
        <v>235</v>
      </c>
      <c r="D124" s="47" t="s">
        <v>4</v>
      </c>
      <c r="E124" s="48">
        <v>15</v>
      </c>
      <c r="F124" s="48">
        <v>6</v>
      </c>
      <c r="G124" s="48">
        <v>2</v>
      </c>
      <c r="H124" s="48">
        <v>5</v>
      </c>
      <c r="I124" s="48">
        <v>17</v>
      </c>
      <c r="J124" s="48">
        <v>10</v>
      </c>
      <c r="K124" s="48">
        <v>5</v>
      </c>
      <c r="L124" s="60">
        <v>257</v>
      </c>
      <c r="N124" s="32"/>
      <c r="O124" s="32"/>
      <c r="P124" s="32"/>
      <c r="Q124" s="32"/>
      <c r="R124" s="32"/>
      <c r="S124" s="32"/>
      <c r="T124" s="32"/>
    </row>
    <row r="125" spans="1:20" customFormat="1" x14ac:dyDescent="0.25">
      <c r="A125" s="49" t="s">
        <v>96</v>
      </c>
      <c r="B125" s="50" t="s">
        <v>37</v>
      </c>
      <c r="C125" s="50" t="s">
        <v>235</v>
      </c>
      <c r="D125" s="50" t="s">
        <v>4</v>
      </c>
      <c r="E125" s="51">
        <v>18</v>
      </c>
      <c r="F125" s="51">
        <v>6</v>
      </c>
      <c r="G125" s="51">
        <v>8</v>
      </c>
      <c r="H125" s="51">
        <v>14</v>
      </c>
      <c r="I125" s="51">
        <v>17</v>
      </c>
      <c r="J125" s="51">
        <v>11</v>
      </c>
      <c r="K125" s="51">
        <v>27</v>
      </c>
      <c r="L125" s="61">
        <v>319</v>
      </c>
      <c r="N125" s="32"/>
      <c r="O125" s="32"/>
      <c r="P125" s="32"/>
      <c r="Q125" s="32"/>
      <c r="R125" s="32"/>
      <c r="S125" s="32"/>
      <c r="T125" s="32"/>
    </row>
    <row r="126" spans="1:20" customFormat="1" x14ac:dyDescent="0.25">
      <c r="A126" s="46" t="s">
        <v>164</v>
      </c>
      <c r="B126" s="47" t="s">
        <v>37</v>
      </c>
      <c r="C126" s="47" t="s">
        <v>235</v>
      </c>
      <c r="D126" s="47" t="s">
        <v>4</v>
      </c>
      <c r="E126" s="48">
        <v>17</v>
      </c>
      <c r="F126" s="48">
        <v>6</v>
      </c>
      <c r="G126" s="48">
        <v>10</v>
      </c>
      <c r="H126" s="48">
        <v>6</v>
      </c>
      <c r="I126" s="48">
        <v>13</v>
      </c>
      <c r="J126" s="48">
        <v>3</v>
      </c>
      <c r="K126" s="48">
        <v>79</v>
      </c>
      <c r="L126" s="60">
        <v>318</v>
      </c>
      <c r="M126" s="5"/>
      <c r="N126" s="5"/>
      <c r="O126" s="5"/>
      <c r="P126" s="5"/>
      <c r="Q126" s="5"/>
      <c r="R126" s="5"/>
      <c r="S126" s="5"/>
      <c r="T126" s="5"/>
    </row>
    <row r="127" spans="1:20" customFormat="1" x14ac:dyDescent="0.25">
      <c r="A127" s="49" t="s">
        <v>74</v>
      </c>
      <c r="B127" s="50" t="s">
        <v>41</v>
      </c>
      <c r="C127" s="50" t="s">
        <v>235</v>
      </c>
      <c r="D127" s="50" t="s">
        <v>4</v>
      </c>
      <c r="E127" s="51">
        <v>17</v>
      </c>
      <c r="F127" s="51">
        <v>6</v>
      </c>
      <c r="G127" s="51">
        <v>10</v>
      </c>
      <c r="H127" s="51">
        <v>7</v>
      </c>
      <c r="I127" s="51">
        <v>34</v>
      </c>
      <c r="J127" s="51">
        <v>14</v>
      </c>
      <c r="K127" s="51">
        <v>2957</v>
      </c>
      <c r="L127" s="61">
        <v>427</v>
      </c>
      <c r="N127" s="32"/>
      <c r="O127" s="32"/>
      <c r="P127" s="32"/>
      <c r="Q127" s="32"/>
      <c r="R127" s="32"/>
      <c r="S127" s="32"/>
      <c r="T127" s="32"/>
    </row>
    <row r="128" spans="1:20" customFormat="1" x14ac:dyDescent="0.25">
      <c r="A128" s="46" t="s">
        <v>97</v>
      </c>
      <c r="B128" s="47" t="s">
        <v>37</v>
      </c>
      <c r="C128" s="47" t="s">
        <v>235</v>
      </c>
      <c r="D128" s="47" t="s">
        <v>4</v>
      </c>
      <c r="E128" s="48">
        <v>18</v>
      </c>
      <c r="F128" s="48">
        <v>6</v>
      </c>
      <c r="G128" s="48">
        <v>8</v>
      </c>
      <c r="H128" s="48">
        <v>18</v>
      </c>
      <c r="I128" s="48">
        <v>15</v>
      </c>
      <c r="J128" s="48">
        <v>8</v>
      </c>
      <c r="K128" s="48">
        <v>786</v>
      </c>
      <c r="L128" s="60">
        <v>374</v>
      </c>
      <c r="N128" s="32"/>
      <c r="O128" s="32"/>
      <c r="P128" s="32"/>
      <c r="Q128" s="32"/>
      <c r="R128" s="32"/>
      <c r="S128" s="32"/>
      <c r="T128" s="32"/>
    </row>
    <row r="129" spans="1:20" customFormat="1" x14ac:dyDescent="0.25">
      <c r="A129" s="46" t="s">
        <v>274</v>
      </c>
      <c r="B129" s="47" t="s">
        <v>41</v>
      </c>
      <c r="C129" s="47" t="s">
        <v>235</v>
      </c>
      <c r="D129" s="47" t="s">
        <v>4</v>
      </c>
      <c r="E129" s="48">
        <v>17</v>
      </c>
      <c r="F129" s="48">
        <v>5</v>
      </c>
      <c r="G129" s="48">
        <v>4</v>
      </c>
      <c r="H129" s="48">
        <v>5</v>
      </c>
      <c r="I129" s="48">
        <v>29</v>
      </c>
      <c r="J129" s="48">
        <v>2</v>
      </c>
      <c r="K129" s="48">
        <v>1184</v>
      </c>
      <c r="L129" s="60">
        <v>301</v>
      </c>
      <c r="M129" s="5"/>
      <c r="N129" s="5"/>
      <c r="O129" s="5"/>
      <c r="P129" s="5"/>
      <c r="Q129" s="5"/>
      <c r="R129" s="5"/>
      <c r="S129" s="5"/>
      <c r="T129" s="5"/>
    </row>
    <row r="130" spans="1:20" customFormat="1" x14ac:dyDescent="0.25">
      <c r="A130" s="49" t="s">
        <v>272</v>
      </c>
      <c r="B130" s="50" t="s">
        <v>37</v>
      </c>
      <c r="C130" s="50" t="s">
        <v>235</v>
      </c>
      <c r="D130" s="50" t="s">
        <v>4</v>
      </c>
      <c r="E130" s="51">
        <v>16</v>
      </c>
      <c r="F130" s="51">
        <v>5</v>
      </c>
      <c r="G130" s="51">
        <v>4</v>
      </c>
      <c r="H130" s="51">
        <v>23</v>
      </c>
      <c r="I130" s="51">
        <v>34</v>
      </c>
      <c r="J130" s="51">
        <v>2</v>
      </c>
      <c r="K130" s="51">
        <v>1661</v>
      </c>
      <c r="L130" s="61">
        <v>344</v>
      </c>
      <c r="N130" s="32"/>
      <c r="O130" s="32"/>
      <c r="P130" s="32"/>
      <c r="Q130" s="32"/>
      <c r="R130" s="32"/>
      <c r="S130" s="32"/>
      <c r="T130" s="32"/>
    </row>
    <row r="131" spans="1:20" customFormat="1" x14ac:dyDescent="0.25">
      <c r="A131" s="46" t="s">
        <v>314</v>
      </c>
      <c r="B131" s="47" t="s">
        <v>41</v>
      </c>
      <c r="C131" s="47" t="s">
        <v>235</v>
      </c>
      <c r="D131" s="47" t="s">
        <v>4</v>
      </c>
      <c r="E131" s="48">
        <v>18</v>
      </c>
      <c r="F131" s="48">
        <v>5</v>
      </c>
      <c r="G131" s="48">
        <v>4</v>
      </c>
      <c r="H131" s="48">
        <v>8</v>
      </c>
      <c r="I131" s="48">
        <v>10</v>
      </c>
      <c r="J131" s="48">
        <v>4</v>
      </c>
      <c r="K131" s="48">
        <v>108</v>
      </c>
      <c r="L131" s="60">
        <v>286</v>
      </c>
      <c r="M131" s="5"/>
      <c r="N131" s="5"/>
      <c r="O131" s="5"/>
      <c r="P131" s="5"/>
      <c r="Q131" s="5"/>
      <c r="R131" s="5"/>
      <c r="S131" s="5"/>
      <c r="T131" s="5"/>
    </row>
    <row r="132" spans="1:20" customFormat="1" x14ac:dyDescent="0.25">
      <c r="A132" s="49" t="s">
        <v>83</v>
      </c>
      <c r="B132" s="50" t="s">
        <v>33</v>
      </c>
      <c r="C132" s="50" t="s">
        <v>235</v>
      </c>
      <c r="D132" s="50" t="s">
        <v>4</v>
      </c>
      <c r="E132" s="51">
        <v>16</v>
      </c>
      <c r="F132" s="51">
        <v>5</v>
      </c>
      <c r="G132" s="51">
        <v>20</v>
      </c>
      <c r="H132" s="51">
        <v>16</v>
      </c>
      <c r="I132" s="51">
        <v>16</v>
      </c>
      <c r="J132" s="51">
        <v>4</v>
      </c>
      <c r="K132" s="51">
        <v>1780</v>
      </c>
      <c r="L132" s="61">
        <v>384</v>
      </c>
      <c r="M132" s="5"/>
      <c r="N132" s="5"/>
      <c r="O132" s="5"/>
      <c r="P132" s="5"/>
      <c r="Q132" s="5"/>
      <c r="R132" s="5"/>
      <c r="S132" s="5"/>
      <c r="T132" s="5"/>
    </row>
    <row r="133" spans="1:20" customFormat="1" x14ac:dyDescent="0.25">
      <c r="A133" s="49" t="s">
        <v>277</v>
      </c>
      <c r="B133" s="50" t="s">
        <v>31</v>
      </c>
      <c r="C133" s="50" t="s">
        <v>235</v>
      </c>
      <c r="D133" s="50" t="s">
        <v>4</v>
      </c>
      <c r="E133" s="51">
        <v>17</v>
      </c>
      <c r="F133" s="51">
        <v>5</v>
      </c>
      <c r="G133" s="51">
        <v>4</v>
      </c>
      <c r="H133" s="51">
        <v>10</v>
      </c>
      <c r="I133" s="51">
        <v>14</v>
      </c>
      <c r="J133" s="51">
        <v>2</v>
      </c>
      <c r="K133" s="51">
        <v>1698</v>
      </c>
      <c r="L133" s="61">
        <v>346</v>
      </c>
      <c r="N133" s="32"/>
      <c r="O133" s="32"/>
      <c r="P133" s="32"/>
      <c r="Q133" s="32"/>
      <c r="R133" s="32"/>
      <c r="S133" s="32"/>
      <c r="T133" s="32"/>
    </row>
    <row r="134" spans="1:20" customFormat="1" x14ac:dyDescent="0.25">
      <c r="A134" s="49" t="s">
        <v>109</v>
      </c>
      <c r="B134" s="50" t="s">
        <v>35</v>
      </c>
      <c r="C134" s="50" t="s">
        <v>235</v>
      </c>
      <c r="D134" s="50" t="s">
        <v>4</v>
      </c>
      <c r="E134" s="51">
        <v>15</v>
      </c>
      <c r="F134" s="51">
        <v>5</v>
      </c>
      <c r="G134" s="51">
        <v>4</v>
      </c>
      <c r="H134" s="51">
        <v>14</v>
      </c>
      <c r="I134" s="51">
        <v>32</v>
      </c>
      <c r="J134" s="51">
        <v>10</v>
      </c>
      <c r="K134" s="51">
        <v>3391</v>
      </c>
      <c r="L134" s="61">
        <v>335</v>
      </c>
      <c r="N134" s="32"/>
      <c r="O134" s="32"/>
      <c r="P134" s="32"/>
      <c r="Q134" s="32"/>
      <c r="R134" s="32"/>
      <c r="S134" s="32"/>
      <c r="T134" s="32"/>
    </row>
    <row r="135" spans="1:20" customFormat="1" x14ac:dyDescent="0.25">
      <c r="A135" s="49" t="s">
        <v>381</v>
      </c>
      <c r="B135" s="50" t="s">
        <v>37</v>
      </c>
      <c r="C135" s="50" t="s">
        <v>235</v>
      </c>
      <c r="D135" s="50" t="s">
        <v>4</v>
      </c>
      <c r="E135" s="51">
        <v>8</v>
      </c>
      <c r="F135" s="51">
        <v>5</v>
      </c>
      <c r="G135" s="51">
        <v>4</v>
      </c>
      <c r="H135" s="51">
        <v>3</v>
      </c>
      <c r="I135" s="51">
        <v>5</v>
      </c>
      <c r="J135" s="51">
        <v>3</v>
      </c>
      <c r="K135" s="51">
        <v>37</v>
      </c>
      <c r="L135" s="61">
        <v>144</v>
      </c>
      <c r="M135" s="5"/>
      <c r="N135" s="5"/>
      <c r="O135" s="5"/>
      <c r="P135" s="5"/>
      <c r="Q135" s="5"/>
      <c r="R135" s="5"/>
      <c r="S135" s="5"/>
      <c r="T135" s="5"/>
    </row>
    <row r="136" spans="1:20" customFormat="1" x14ac:dyDescent="0.25">
      <c r="A136" s="46" t="s">
        <v>316</v>
      </c>
      <c r="B136" s="47" t="s">
        <v>33</v>
      </c>
      <c r="C136" s="47" t="s">
        <v>235</v>
      </c>
      <c r="D136" s="47" t="s">
        <v>4</v>
      </c>
      <c r="E136" s="48">
        <v>16</v>
      </c>
      <c r="F136" s="48">
        <v>5</v>
      </c>
      <c r="G136" s="48">
        <v>4</v>
      </c>
      <c r="H136" s="48">
        <v>5</v>
      </c>
      <c r="I136" s="48">
        <v>13</v>
      </c>
      <c r="J136" s="48">
        <v>1</v>
      </c>
      <c r="K136" s="48">
        <v>214</v>
      </c>
      <c r="L136" s="60">
        <v>281</v>
      </c>
      <c r="M136" s="5"/>
      <c r="N136" s="5"/>
      <c r="O136" s="5"/>
      <c r="P136" s="5"/>
      <c r="Q136" s="5"/>
      <c r="R136" s="5"/>
      <c r="S136" s="5"/>
      <c r="T136" s="5"/>
    </row>
    <row r="137" spans="1:20" customFormat="1" x14ac:dyDescent="0.25">
      <c r="A137" s="49" t="s">
        <v>246</v>
      </c>
      <c r="B137" s="50" t="s">
        <v>41</v>
      </c>
      <c r="C137" s="50" t="s">
        <v>235</v>
      </c>
      <c r="D137" s="50" t="s">
        <v>4</v>
      </c>
      <c r="E137" s="51">
        <v>14</v>
      </c>
      <c r="F137" s="51">
        <v>5</v>
      </c>
      <c r="G137" s="51">
        <v>2</v>
      </c>
      <c r="H137" s="51">
        <v>8</v>
      </c>
      <c r="I137" s="51">
        <v>18</v>
      </c>
      <c r="J137" s="51">
        <v>2</v>
      </c>
      <c r="K137" s="51">
        <v>456</v>
      </c>
      <c r="L137" s="61">
        <v>261</v>
      </c>
      <c r="M137" s="5"/>
      <c r="N137" s="5"/>
      <c r="O137" s="5"/>
      <c r="P137" s="5"/>
      <c r="Q137" s="5"/>
      <c r="R137" s="5"/>
      <c r="S137" s="5"/>
      <c r="T137" s="5"/>
    </row>
    <row r="138" spans="1:20" customFormat="1" x14ac:dyDescent="0.25">
      <c r="A138" s="46" t="s">
        <v>99</v>
      </c>
      <c r="B138" s="47" t="s">
        <v>35</v>
      </c>
      <c r="C138" s="47" t="s">
        <v>235</v>
      </c>
      <c r="D138" s="47" t="s">
        <v>4</v>
      </c>
      <c r="E138" s="48">
        <v>19</v>
      </c>
      <c r="F138" s="48">
        <v>5</v>
      </c>
      <c r="G138" s="48">
        <v>6</v>
      </c>
      <c r="H138" s="48">
        <v>13</v>
      </c>
      <c r="I138" s="48">
        <v>19</v>
      </c>
      <c r="J138" s="48">
        <v>3</v>
      </c>
      <c r="K138" s="48">
        <v>102</v>
      </c>
      <c r="L138" s="60">
        <v>417</v>
      </c>
      <c r="M138" s="5"/>
      <c r="N138" s="5"/>
      <c r="O138" s="5"/>
      <c r="P138" s="5"/>
      <c r="Q138" s="5"/>
      <c r="R138" s="5"/>
      <c r="S138" s="5"/>
      <c r="T138" s="5"/>
    </row>
    <row r="139" spans="1:20" customFormat="1" x14ac:dyDescent="0.25">
      <c r="A139" s="49" t="s">
        <v>357</v>
      </c>
      <c r="B139" s="50" t="s">
        <v>31</v>
      </c>
      <c r="C139" s="50" t="s">
        <v>235</v>
      </c>
      <c r="D139" s="50" t="s">
        <v>4</v>
      </c>
      <c r="E139" s="51">
        <v>17</v>
      </c>
      <c r="F139" s="51">
        <v>4</v>
      </c>
      <c r="G139" s="51">
        <v>6</v>
      </c>
      <c r="H139" s="51">
        <v>15</v>
      </c>
      <c r="I139" s="51">
        <v>28</v>
      </c>
      <c r="J139" s="51">
        <v>8</v>
      </c>
      <c r="K139" s="51">
        <v>367</v>
      </c>
      <c r="L139" s="61">
        <v>322</v>
      </c>
      <c r="M139" s="5"/>
      <c r="N139" s="5"/>
      <c r="O139" s="5"/>
      <c r="P139" s="5"/>
      <c r="Q139" s="5"/>
      <c r="R139" s="5"/>
      <c r="S139" s="5"/>
      <c r="T139" s="5"/>
    </row>
    <row r="140" spans="1:20" customFormat="1" x14ac:dyDescent="0.25">
      <c r="A140" s="46" t="s">
        <v>222</v>
      </c>
      <c r="B140" s="47" t="s">
        <v>33</v>
      </c>
      <c r="C140" s="47" t="s">
        <v>235</v>
      </c>
      <c r="D140" s="47" t="s">
        <v>4</v>
      </c>
      <c r="E140" s="48">
        <v>18</v>
      </c>
      <c r="F140" s="48">
        <v>4</v>
      </c>
      <c r="G140" s="48">
        <v>4</v>
      </c>
      <c r="H140" s="48">
        <v>19</v>
      </c>
      <c r="I140" s="48">
        <v>39</v>
      </c>
      <c r="J140" s="48">
        <v>4</v>
      </c>
      <c r="K140" s="48">
        <v>5389</v>
      </c>
      <c r="L140" s="60">
        <v>426</v>
      </c>
      <c r="N140" s="32"/>
      <c r="O140" s="32"/>
      <c r="P140" s="32"/>
      <c r="Q140" s="32"/>
      <c r="R140" s="32"/>
      <c r="S140" s="32"/>
      <c r="T140" s="32"/>
    </row>
    <row r="141" spans="1:20" customFormat="1" x14ac:dyDescent="0.25">
      <c r="A141" s="49" t="s">
        <v>265</v>
      </c>
      <c r="B141" s="50" t="s">
        <v>37</v>
      </c>
      <c r="C141" s="50" t="s">
        <v>235</v>
      </c>
      <c r="D141" s="50" t="s">
        <v>4</v>
      </c>
      <c r="E141" s="51">
        <v>14</v>
      </c>
      <c r="F141" s="51">
        <v>4</v>
      </c>
      <c r="G141" s="51">
        <v>6</v>
      </c>
      <c r="H141" s="51">
        <v>9</v>
      </c>
      <c r="I141" s="51">
        <v>16</v>
      </c>
      <c r="J141" s="51">
        <v>4</v>
      </c>
      <c r="K141" s="51">
        <v>1284</v>
      </c>
      <c r="L141" s="61">
        <v>234</v>
      </c>
      <c r="N141" s="32"/>
      <c r="O141" s="32"/>
      <c r="P141" s="32"/>
      <c r="Q141" s="32"/>
      <c r="R141" s="32"/>
      <c r="S141" s="32"/>
      <c r="T141" s="32"/>
    </row>
    <row r="142" spans="1:20" customFormat="1" x14ac:dyDescent="0.25">
      <c r="A142" s="46" t="s">
        <v>167</v>
      </c>
      <c r="B142" s="47" t="s">
        <v>35</v>
      </c>
      <c r="C142" s="47" t="s">
        <v>235</v>
      </c>
      <c r="D142" s="47" t="s">
        <v>4</v>
      </c>
      <c r="E142" s="48">
        <v>17</v>
      </c>
      <c r="F142" s="48">
        <v>4</v>
      </c>
      <c r="G142" s="48">
        <v>14</v>
      </c>
      <c r="H142" s="48">
        <v>13</v>
      </c>
      <c r="I142" s="48">
        <v>18</v>
      </c>
      <c r="J142" s="48">
        <v>6</v>
      </c>
      <c r="K142" s="48">
        <v>884</v>
      </c>
      <c r="L142" s="60">
        <v>401</v>
      </c>
      <c r="M142" s="5"/>
      <c r="N142" s="5"/>
      <c r="O142" s="5"/>
      <c r="P142" s="5"/>
      <c r="Q142" s="5"/>
      <c r="R142" s="5"/>
      <c r="S142" s="5"/>
      <c r="T142" s="5"/>
    </row>
    <row r="143" spans="1:20" customFormat="1" x14ac:dyDescent="0.25">
      <c r="A143" s="49" t="s">
        <v>279</v>
      </c>
      <c r="B143" s="50" t="s">
        <v>41</v>
      </c>
      <c r="C143" s="50" t="s">
        <v>235</v>
      </c>
      <c r="D143" s="50" t="s">
        <v>4</v>
      </c>
      <c r="E143" s="51">
        <v>18</v>
      </c>
      <c r="F143" s="51">
        <v>4</v>
      </c>
      <c r="G143" s="51">
        <v>16</v>
      </c>
      <c r="H143" s="51">
        <v>22</v>
      </c>
      <c r="I143" s="51">
        <v>16</v>
      </c>
      <c r="J143" s="51">
        <v>2</v>
      </c>
      <c r="K143" s="51">
        <v>749</v>
      </c>
      <c r="L143" s="61">
        <v>250</v>
      </c>
      <c r="M143" s="5"/>
      <c r="N143" s="5"/>
      <c r="O143" s="5"/>
      <c r="P143" s="5"/>
      <c r="Q143" s="5"/>
      <c r="R143" s="5"/>
      <c r="S143" s="5"/>
      <c r="T143" s="5"/>
    </row>
    <row r="144" spans="1:20" customFormat="1" x14ac:dyDescent="0.25">
      <c r="A144" s="46" t="s">
        <v>214</v>
      </c>
      <c r="B144" s="47" t="s">
        <v>41</v>
      </c>
      <c r="C144" s="47" t="s">
        <v>235</v>
      </c>
      <c r="D144" s="47" t="s">
        <v>4</v>
      </c>
      <c r="E144" s="48">
        <v>17</v>
      </c>
      <c r="F144" s="48">
        <v>4</v>
      </c>
      <c r="G144" s="48">
        <v>4</v>
      </c>
      <c r="H144" s="48">
        <v>33</v>
      </c>
      <c r="I144" s="48">
        <v>50</v>
      </c>
      <c r="J144" s="48">
        <v>6</v>
      </c>
      <c r="K144" s="48">
        <v>3575</v>
      </c>
      <c r="L144" s="60">
        <v>402</v>
      </c>
      <c r="M144" s="5"/>
      <c r="N144" s="5"/>
      <c r="O144" s="5"/>
      <c r="P144" s="5"/>
      <c r="Q144" s="5"/>
      <c r="R144" s="5"/>
      <c r="S144" s="5"/>
      <c r="T144" s="5"/>
    </row>
    <row r="145" spans="1:20" customFormat="1" x14ac:dyDescent="0.25">
      <c r="A145" s="49" t="s">
        <v>387</v>
      </c>
      <c r="B145" s="50" t="s">
        <v>33</v>
      </c>
      <c r="C145" s="50" t="s">
        <v>235</v>
      </c>
      <c r="D145" s="50" t="s">
        <v>4</v>
      </c>
      <c r="E145" s="51">
        <v>16</v>
      </c>
      <c r="F145" s="51">
        <v>4</v>
      </c>
      <c r="G145" s="51">
        <v>6</v>
      </c>
      <c r="H145" s="51">
        <v>16</v>
      </c>
      <c r="I145" s="51">
        <v>15</v>
      </c>
      <c r="J145" s="51">
        <v>6</v>
      </c>
      <c r="K145" s="51">
        <v>44</v>
      </c>
      <c r="L145" s="61">
        <v>321</v>
      </c>
      <c r="M145" s="5"/>
      <c r="N145" s="5"/>
      <c r="O145" s="5"/>
      <c r="P145" s="5"/>
      <c r="Q145" s="5"/>
      <c r="R145" s="5"/>
      <c r="S145" s="5"/>
      <c r="T145" s="5"/>
    </row>
    <row r="146" spans="1:20" customFormat="1" x14ac:dyDescent="0.25">
      <c r="A146" s="46" t="s">
        <v>253</v>
      </c>
      <c r="B146" s="47" t="s">
        <v>41</v>
      </c>
      <c r="C146" s="47" t="s">
        <v>235</v>
      </c>
      <c r="D146" s="47" t="s">
        <v>4</v>
      </c>
      <c r="E146" s="48">
        <v>17</v>
      </c>
      <c r="F146" s="48">
        <v>4</v>
      </c>
      <c r="G146" s="48">
        <v>6</v>
      </c>
      <c r="H146" s="48">
        <v>35</v>
      </c>
      <c r="I146" s="48">
        <v>31</v>
      </c>
      <c r="J146" s="48">
        <v>12</v>
      </c>
      <c r="K146" s="48">
        <v>1720</v>
      </c>
      <c r="L146" s="60">
        <v>377</v>
      </c>
      <c r="M146" s="5"/>
      <c r="N146" s="5"/>
      <c r="O146" s="5"/>
      <c r="P146" s="5"/>
      <c r="Q146" s="5"/>
      <c r="R146" s="5"/>
      <c r="S146" s="5"/>
      <c r="T146" s="5"/>
    </row>
    <row r="147" spans="1:20" customFormat="1" x14ac:dyDescent="0.25">
      <c r="A147" s="49" t="s">
        <v>187</v>
      </c>
      <c r="B147" s="50" t="s">
        <v>35</v>
      </c>
      <c r="C147" s="50" t="s">
        <v>235</v>
      </c>
      <c r="D147" s="50" t="s">
        <v>4</v>
      </c>
      <c r="E147" s="51">
        <v>17</v>
      </c>
      <c r="F147" s="51">
        <v>3</v>
      </c>
      <c r="G147" s="51">
        <v>4</v>
      </c>
      <c r="H147" s="51">
        <v>13</v>
      </c>
      <c r="I147" s="51">
        <v>22</v>
      </c>
      <c r="J147" s="51">
        <v>2</v>
      </c>
      <c r="K147" s="51">
        <v>2246</v>
      </c>
      <c r="L147" s="61">
        <v>326</v>
      </c>
      <c r="N147" s="32"/>
      <c r="O147" s="32"/>
      <c r="P147" s="32"/>
      <c r="Q147" s="32"/>
      <c r="R147" s="32"/>
      <c r="S147" s="32"/>
      <c r="T147" s="32"/>
    </row>
    <row r="148" spans="1:20" customFormat="1" x14ac:dyDescent="0.25">
      <c r="A148" s="49" t="s">
        <v>389</v>
      </c>
      <c r="B148" s="50" t="s">
        <v>31</v>
      </c>
      <c r="C148" s="50" t="s">
        <v>235</v>
      </c>
      <c r="D148" s="50" t="s">
        <v>4</v>
      </c>
      <c r="E148" s="51">
        <v>6</v>
      </c>
      <c r="F148" s="51">
        <v>2</v>
      </c>
      <c r="G148" s="51">
        <v>0</v>
      </c>
      <c r="H148" s="51">
        <v>7</v>
      </c>
      <c r="I148" s="51">
        <v>3</v>
      </c>
      <c r="J148" s="51">
        <v>1</v>
      </c>
      <c r="K148" s="51">
        <v>48</v>
      </c>
      <c r="L148" s="61">
        <v>89</v>
      </c>
      <c r="M148" s="5"/>
      <c r="N148" s="5"/>
      <c r="O148" s="5"/>
      <c r="P148" s="5"/>
      <c r="Q148" s="5"/>
      <c r="R148" s="5"/>
      <c r="S148" s="5"/>
      <c r="T148" s="5"/>
    </row>
    <row r="149" spans="1:20" customFormat="1" x14ac:dyDescent="0.25">
      <c r="A149" s="46" t="s">
        <v>390</v>
      </c>
      <c r="B149" s="47" t="s">
        <v>31</v>
      </c>
      <c r="C149" s="47" t="s">
        <v>235</v>
      </c>
      <c r="D149" s="47" t="s">
        <v>4</v>
      </c>
      <c r="E149" s="48">
        <v>6</v>
      </c>
      <c r="F149" s="48">
        <v>2</v>
      </c>
      <c r="G149" s="48">
        <v>2</v>
      </c>
      <c r="H149" s="48">
        <v>5</v>
      </c>
      <c r="I149" s="48">
        <v>3</v>
      </c>
      <c r="J149" s="48">
        <v>0</v>
      </c>
      <c r="K149" s="48">
        <v>101</v>
      </c>
      <c r="L149" s="60">
        <v>73</v>
      </c>
      <c r="M149" s="5"/>
      <c r="N149" s="5"/>
      <c r="O149" s="5"/>
      <c r="P149" s="5"/>
      <c r="Q149" s="5"/>
      <c r="R149" s="5"/>
      <c r="S149" s="5"/>
      <c r="T149" s="5"/>
    </row>
    <row r="150" spans="1:20" customFormat="1" x14ac:dyDescent="0.25">
      <c r="A150" s="49" t="s">
        <v>392</v>
      </c>
      <c r="B150" s="50" t="s">
        <v>41</v>
      </c>
      <c r="C150" s="50" t="s">
        <v>235</v>
      </c>
      <c r="D150" s="50" t="s">
        <v>4</v>
      </c>
      <c r="E150" s="51">
        <v>5</v>
      </c>
      <c r="F150" s="51">
        <v>1</v>
      </c>
      <c r="G150" s="51">
        <v>2</v>
      </c>
      <c r="H150" s="51">
        <v>5</v>
      </c>
      <c r="I150" s="51">
        <v>2</v>
      </c>
      <c r="J150" s="51">
        <v>1</v>
      </c>
      <c r="K150" s="51">
        <v>10</v>
      </c>
      <c r="L150" s="61">
        <v>72</v>
      </c>
      <c r="M150" s="5"/>
      <c r="N150" s="5"/>
      <c r="O150" s="5"/>
      <c r="P150" s="5"/>
      <c r="Q150" s="5"/>
      <c r="R150" s="5"/>
      <c r="S150" s="5"/>
      <c r="T150" s="5"/>
    </row>
    <row r="151" spans="1:20" customFormat="1" x14ac:dyDescent="0.25">
      <c r="A151" s="49" t="s">
        <v>359</v>
      </c>
      <c r="B151" s="50" t="s">
        <v>37</v>
      </c>
      <c r="C151" s="50" t="s">
        <v>235</v>
      </c>
      <c r="D151" s="50" t="s">
        <v>4</v>
      </c>
      <c r="E151" s="51">
        <v>16</v>
      </c>
      <c r="F151" s="51">
        <v>1</v>
      </c>
      <c r="G151" s="51">
        <v>10</v>
      </c>
      <c r="H151" s="51">
        <v>7</v>
      </c>
      <c r="I151" s="51">
        <v>15</v>
      </c>
      <c r="J151" s="51">
        <v>2</v>
      </c>
      <c r="K151" s="51">
        <v>60</v>
      </c>
      <c r="L151" s="61">
        <v>219</v>
      </c>
      <c r="M151" s="5"/>
      <c r="N151" s="5"/>
      <c r="O151" s="5"/>
      <c r="P151" s="5"/>
      <c r="Q151" s="5"/>
      <c r="R151" s="5"/>
      <c r="S151" s="5"/>
      <c r="T151" s="5"/>
    </row>
    <row r="152" spans="1:20" customFormat="1" x14ac:dyDescent="0.25">
      <c r="A152" s="46" t="s">
        <v>276</v>
      </c>
      <c r="B152" s="47" t="s">
        <v>37</v>
      </c>
      <c r="C152" s="47" t="s">
        <v>235</v>
      </c>
      <c r="D152" s="47" t="s">
        <v>4</v>
      </c>
      <c r="E152" s="48">
        <v>12</v>
      </c>
      <c r="F152" s="48">
        <v>1</v>
      </c>
      <c r="G152" s="48">
        <v>2</v>
      </c>
      <c r="H152" s="48">
        <v>10</v>
      </c>
      <c r="I152" s="48">
        <v>17</v>
      </c>
      <c r="J152" s="48">
        <v>8</v>
      </c>
      <c r="K152" s="48">
        <v>1807</v>
      </c>
      <c r="L152" s="60">
        <v>257</v>
      </c>
      <c r="M152" s="5"/>
      <c r="N152" s="5"/>
      <c r="O152" s="5"/>
      <c r="P152" s="5"/>
      <c r="Q152" s="5"/>
      <c r="R152" s="5"/>
      <c r="S152" s="5"/>
      <c r="T152" s="5"/>
    </row>
    <row r="153" spans="1:20" customFormat="1" x14ac:dyDescent="0.25">
      <c r="A153" s="46" t="s">
        <v>335</v>
      </c>
      <c r="B153" s="47" t="s">
        <v>37</v>
      </c>
      <c r="C153" s="47" t="s">
        <v>235</v>
      </c>
      <c r="D153" s="47" t="s">
        <v>4</v>
      </c>
      <c r="E153" s="48">
        <v>14</v>
      </c>
      <c r="F153" s="48">
        <v>1</v>
      </c>
      <c r="G153" s="48">
        <v>4</v>
      </c>
      <c r="H153" s="48">
        <v>7</v>
      </c>
      <c r="I153" s="48">
        <v>9</v>
      </c>
      <c r="J153" s="48">
        <v>3</v>
      </c>
      <c r="K153" s="48">
        <v>11</v>
      </c>
      <c r="L153" s="60">
        <v>187</v>
      </c>
      <c r="M153" s="5"/>
      <c r="N153" s="5"/>
      <c r="O153" s="5"/>
      <c r="P153" s="5"/>
      <c r="Q153" s="5"/>
      <c r="R153" s="5"/>
      <c r="S153" s="5"/>
      <c r="T153" s="5"/>
    </row>
    <row r="154" spans="1:20" customFormat="1" hidden="1" x14ac:dyDescent="0.25">
      <c r="A154" s="46" t="s">
        <v>250</v>
      </c>
      <c r="B154" s="47" t="s">
        <v>37</v>
      </c>
      <c r="C154" s="47" t="s">
        <v>235</v>
      </c>
      <c r="D154" s="47" t="s">
        <v>4</v>
      </c>
      <c r="E154" s="48">
        <v>3</v>
      </c>
      <c r="F154" s="48">
        <v>1</v>
      </c>
      <c r="G154" s="48">
        <v>2</v>
      </c>
      <c r="H154" s="48">
        <v>3</v>
      </c>
      <c r="I154" s="48">
        <v>4</v>
      </c>
      <c r="J154" s="48">
        <v>0</v>
      </c>
      <c r="K154" s="48">
        <v>269</v>
      </c>
      <c r="L154" s="60">
        <v>55</v>
      </c>
      <c r="M154" s="5"/>
      <c r="N154" s="5"/>
      <c r="O154" s="5"/>
      <c r="P154" s="5"/>
      <c r="Q154" s="5"/>
      <c r="R154" s="5"/>
      <c r="S154" s="5"/>
      <c r="T154" s="5"/>
    </row>
    <row r="155" spans="1:20" customFormat="1" hidden="1" x14ac:dyDescent="0.25">
      <c r="A155" s="46" t="s">
        <v>393</v>
      </c>
      <c r="B155" s="47" t="s">
        <v>35</v>
      </c>
      <c r="C155" s="47" t="s">
        <v>235</v>
      </c>
      <c r="D155" s="47" t="s">
        <v>4</v>
      </c>
      <c r="E155" s="48">
        <v>2</v>
      </c>
      <c r="F155" s="48">
        <v>0</v>
      </c>
      <c r="G155" s="48">
        <v>0</v>
      </c>
      <c r="H155" s="48">
        <v>0</v>
      </c>
      <c r="I155" s="48">
        <v>0</v>
      </c>
      <c r="J155" s="48">
        <v>1</v>
      </c>
      <c r="K155" s="48">
        <v>73</v>
      </c>
      <c r="L155" s="60">
        <v>21</v>
      </c>
      <c r="M155" s="5"/>
      <c r="N155" s="5"/>
      <c r="O155" s="5"/>
      <c r="P155" s="5"/>
      <c r="Q155" s="5"/>
      <c r="R155" s="5"/>
      <c r="S155" s="5"/>
      <c r="T155" s="5"/>
    </row>
    <row r="156" spans="1:20" customFormat="1" hidden="1" x14ac:dyDescent="0.25">
      <c r="A156" s="46" t="s">
        <v>339</v>
      </c>
      <c r="B156" s="47" t="s">
        <v>41</v>
      </c>
      <c r="C156" s="47" t="s">
        <v>235</v>
      </c>
      <c r="D156" s="47" t="s">
        <v>4</v>
      </c>
      <c r="E156" s="48">
        <v>1</v>
      </c>
      <c r="F156" s="48">
        <v>0</v>
      </c>
      <c r="G156" s="48">
        <v>0</v>
      </c>
      <c r="H156" s="48">
        <v>2</v>
      </c>
      <c r="I156" s="48">
        <v>3</v>
      </c>
      <c r="J156" s="48">
        <v>0</v>
      </c>
      <c r="K156" s="48">
        <v>3</v>
      </c>
      <c r="L156" s="60">
        <v>17</v>
      </c>
      <c r="M156" s="5"/>
      <c r="N156" s="5"/>
      <c r="O156" s="5"/>
      <c r="P156" s="5"/>
      <c r="Q156" s="5"/>
      <c r="R156" s="5"/>
      <c r="S156" s="5"/>
      <c r="T156" s="5"/>
    </row>
    <row r="157" spans="1:20" customFormat="1" hidden="1" x14ac:dyDescent="0.25">
      <c r="A157" s="49" t="s">
        <v>340</v>
      </c>
      <c r="B157" s="50" t="s">
        <v>33</v>
      </c>
      <c r="C157" s="50" t="s">
        <v>235</v>
      </c>
      <c r="D157" s="50" t="s">
        <v>114</v>
      </c>
      <c r="E157" s="51">
        <v>0</v>
      </c>
      <c r="F157" s="51">
        <v>0</v>
      </c>
      <c r="G157" s="51">
        <v>0</v>
      </c>
      <c r="H157" s="51">
        <v>0</v>
      </c>
      <c r="I157" s="51">
        <v>0</v>
      </c>
      <c r="J157" s="51">
        <v>0</v>
      </c>
      <c r="K157" s="51">
        <v>0</v>
      </c>
      <c r="L157" s="61">
        <v>962</v>
      </c>
      <c r="N157" s="32"/>
      <c r="O157" s="32"/>
      <c r="P157" s="32"/>
      <c r="Q157" s="32"/>
      <c r="R157" s="32"/>
      <c r="S157" s="32"/>
      <c r="T157" s="32"/>
    </row>
    <row r="158" spans="1:20" customFormat="1" hidden="1" x14ac:dyDescent="0.25">
      <c r="A158" s="46" t="s">
        <v>116</v>
      </c>
      <c r="B158" s="47" t="s">
        <v>31</v>
      </c>
      <c r="C158" s="47" t="s">
        <v>235</v>
      </c>
      <c r="D158" s="47" t="s">
        <v>114</v>
      </c>
      <c r="E158" s="48">
        <v>0</v>
      </c>
      <c r="F158" s="48">
        <v>0</v>
      </c>
      <c r="G158" s="48">
        <v>0</v>
      </c>
      <c r="H158" s="48">
        <v>0</v>
      </c>
      <c r="I158" s="48">
        <v>0</v>
      </c>
      <c r="J158" s="48">
        <v>0</v>
      </c>
      <c r="K158" s="48">
        <v>0</v>
      </c>
      <c r="L158" s="60">
        <v>847</v>
      </c>
      <c r="M158" s="5"/>
      <c r="N158" s="5"/>
      <c r="O158" s="5"/>
      <c r="P158" s="5"/>
      <c r="Q158" s="5"/>
      <c r="R158" s="5"/>
      <c r="S158" s="5"/>
      <c r="T158" s="5"/>
    </row>
    <row r="159" spans="1:20" customFormat="1" hidden="1" x14ac:dyDescent="0.25">
      <c r="A159" s="49" t="s">
        <v>349</v>
      </c>
      <c r="B159" s="50" t="s">
        <v>37</v>
      </c>
      <c r="C159" s="50" t="s">
        <v>235</v>
      </c>
      <c r="D159" s="50" t="s">
        <v>114</v>
      </c>
      <c r="E159" s="51">
        <v>0</v>
      </c>
      <c r="F159" s="51">
        <v>0</v>
      </c>
      <c r="G159" s="51">
        <v>0</v>
      </c>
      <c r="H159" s="51">
        <v>0</v>
      </c>
      <c r="I159" s="51">
        <v>0</v>
      </c>
      <c r="J159" s="51">
        <v>0</v>
      </c>
      <c r="K159" s="51">
        <v>0</v>
      </c>
      <c r="L159" s="61">
        <v>853</v>
      </c>
      <c r="M159" s="5"/>
      <c r="N159" s="5"/>
      <c r="O159" s="5"/>
      <c r="P159" s="5"/>
      <c r="Q159" s="5"/>
      <c r="R159" s="5"/>
      <c r="S159" s="5"/>
      <c r="T159" s="5"/>
    </row>
    <row r="160" spans="1:20" customFormat="1" hidden="1" x14ac:dyDescent="0.25">
      <c r="A160" s="46" t="s">
        <v>135</v>
      </c>
      <c r="B160" s="47" t="s">
        <v>35</v>
      </c>
      <c r="C160" s="47" t="s">
        <v>235</v>
      </c>
      <c r="D160" s="47" t="s">
        <v>114</v>
      </c>
      <c r="E160" s="48">
        <v>0</v>
      </c>
      <c r="F160" s="48">
        <v>0</v>
      </c>
      <c r="G160" s="48">
        <v>0</v>
      </c>
      <c r="H160" s="48">
        <v>0</v>
      </c>
      <c r="I160" s="48">
        <v>0</v>
      </c>
      <c r="J160" s="48">
        <v>0</v>
      </c>
      <c r="K160" s="48">
        <v>0</v>
      </c>
      <c r="L160" s="60">
        <v>859</v>
      </c>
      <c r="M160" s="5"/>
      <c r="N160" s="5"/>
      <c r="O160" s="5"/>
      <c r="P160" s="5"/>
      <c r="Q160" s="5"/>
      <c r="R160" s="5"/>
      <c r="S160" s="5"/>
      <c r="T160" s="5"/>
    </row>
    <row r="161" spans="1:20" customFormat="1" hidden="1" x14ac:dyDescent="0.25">
      <c r="A161" s="49" t="s">
        <v>286</v>
      </c>
      <c r="B161" s="50" t="s">
        <v>41</v>
      </c>
      <c r="C161" s="50" t="s">
        <v>235</v>
      </c>
      <c r="D161" s="50" t="s">
        <v>114</v>
      </c>
      <c r="E161" s="51">
        <v>0</v>
      </c>
      <c r="F161" s="51">
        <v>0</v>
      </c>
      <c r="G161" s="51">
        <v>0</v>
      </c>
      <c r="H161" s="51">
        <v>0</v>
      </c>
      <c r="I161" s="51">
        <v>0</v>
      </c>
      <c r="J161" s="51">
        <v>0</v>
      </c>
      <c r="K161" s="51">
        <v>0</v>
      </c>
      <c r="L161" s="61">
        <v>816</v>
      </c>
      <c r="M161" s="5"/>
      <c r="N161" s="5"/>
      <c r="O161" s="5"/>
      <c r="P161" s="5"/>
      <c r="Q161" s="5"/>
      <c r="R161" s="5"/>
      <c r="S161" s="5"/>
      <c r="T161" s="5"/>
    </row>
    <row r="162" spans="1:20" customFormat="1" hidden="1" x14ac:dyDescent="0.25">
      <c r="A162" s="46" t="s">
        <v>156</v>
      </c>
      <c r="B162" s="47" t="s">
        <v>41</v>
      </c>
      <c r="C162" s="47" t="s">
        <v>235</v>
      </c>
      <c r="D162" s="47" t="s">
        <v>114</v>
      </c>
      <c r="E162" s="48">
        <v>0</v>
      </c>
      <c r="F162" s="48">
        <v>0</v>
      </c>
      <c r="G162" s="48">
        <v>0</v>
      </c>
      <c r="H162" s="48">
        <v>0</v>
      </c>
      <c r="I162" s="48">
        <v>0</v>
      </c>
      <c r="J162" s="48">
        <v>0</v>
      </c>
      <c r="K162" s="48">
        <v>0</v>
      </c>
      <c r="L162" s="60">
        <v>694</v>
      </c>
      <c r="M162" s="5"/>
      <c r="N162" s="5"/>
      <c r="O162" s="5"/>
      <c r="P162" s="5"/>
      <c r="Q162" s="5"/>
      <c r="R162" s="5"/>
      <c r="S162" s="5"/>
      <c r="T162" s="5"/>
    </row>
    <row r="163" spans="1:20" customFormat="1" hidden="1" x14ac:dyDescent="0.25">
      <c r="A163" s="49" t="s">
        <v>142</v>
      </c>
      <c r="B163" s="50" t="s">
        <v>33</v>
      </c>
      <c r="C163" s="50" t="s">
        <v>235</v>
      </c>
      <c r="D163" s="50" t="s">
        <v>114</v>
      </c>
      <c r="E163" s="51">
        <v>0</v>
      </c>
      <c r="F163" s="51">
        <v>0</v>
      </c>
      <c r="G163" s="51">
        <v>0</v>
      </c>
      <c r="H163" s="51">
        <v>0</v>
      </c>
      <c r="I163" s="51">
        <v>0</v>
      </c>
      <c r="J163" s="51">
        <v>0</v>
      </c>
      <c r="K163" s="51">
        <v>0</v>
      </c>
      <c r="L163" s="61">
        <v>841</v>
      </c>
      <c r="M163" s="5"/>
      <c r="N163" s="5"/>
      <c r="O163" s="5"/>
      <c r="P163" s="5"/>
      <c r="Q163" s="5"/>
      <c r="R163" s="5"/>
      <c r="S163" s="5"/>
      <c r="T163" s="5"/>
    </row>
    <row r="164" spans="1:20" customFormat="1" hidden="1" x14ac:dyDescent="0.25">
      <c r="A164" s="46" t="s">
        <v>181</v>
      </c>
      <c r="B164" s="47" t="s">
        <v>31</v>
      </c>
      <c r="C164" s="47" t="s">
        <v>235</v>
      </c>
      <c r="D164" s="47" t="s">
        <v>114</v>
      </c>
      <c r="E164" s="48">
        <v>0</v>
      </c>
      <c r="F164" s="48">
        <v>0</v>
      </c>
      <c r="G164" s="48">
        <v>0</v>
      </c>
      <c r="H164" s="48">
        <v>0</v>
      </c>
      <c r="I164" s="48">
        <v>0</v>
      </c>
      <c r="J164" s="48">
        <v>0</v>
      </c>
      <c r="K164" s="48">
        <v>0</v>
      </c>
      <c r="L164" s="60">
        <v>816</v>
      </c>
      <c r="M164" s="5"/>
      <c r="N164" s="5"/>
      <c r="O164" s="5"/>
      <c r="P164" s="5"/>
      <c r="Q164" s="5"/>
      <c r="R164" s="5"/>
      <c r="S164" s="5"/>
      <c r="T164" s="5"/>
    </row>
    <row r="165" spans="1:20" customFormat="1" hidden="1" x14ac:dyDescent="0.25">
      <c r="A165" s="49" t="s">
        <v>146</v>
      </c>
      <c r="B165" s="50" t="s">
        <v>37</v>
      </c>
      <c r="C165" s="50" t="s">
        <v>235</v>
      </c>
      <c r="D165" s="50" t="s">
        <v>114</v>
      </c>
      <c r="E165" s="51">
        <v>0</v>
      </c>
      <c r="F165" s="51">
        <v>0</v>
      </c>
      <c r="G165" s="51">
        <v>0</v>
      </c>
      <c r="H165" s="51">
        <v>0</v>
      </c>
      <c r="I165" s="51">
        <v>0</v>
      </c>
      <c r="J165" s="51">
        <v>0</v>
      </c>
      <c r="K165" s="51">
        <v>0</v>
      </c>
      <c r="L165" s="61">
        <v>635</v>
      </c>
      <c r="M165" s="5"/>
      <c r="N165" s="5"/>
      <c r="O165" s="5"/>
      <c r="P165" s="5"/>
      <c r="Q165" s="5"/>
      <c r="R165" s="5"/>
      <c r="S165" s="5"/>
      <c r="T165" s="5"/>
    </row>
    <row r="166" spans="1:20" customFormat="1" hidden="1" x14ac:dyDescent="0.25">
      <c r="A166" s="46" t="s">
        <v>137</v>
      </c>
      <c r="B166" s="47" t="s">
        <v>31</v>
      </c>
      <c r="C166" s="47" t="s">
        <v>235</v>
      </c>
      <c r="D166" s="47" t="s">
        <v>114</v>
      </c>
      <c r="E166" s="48">
        <v>0</v>
      </c>
      <c r="F166" s="48">
        <v>0</v>
      </c>
      <c r="G166" s="48">
        <v>0</v>
      </c>
      <c r="H166" s="48">
        <v>0</v>
      </c>
      <c r="I166" s="48">
        <v>0</v>
      </c>
      <c r="J166" s="48">
        <v>0</v>
      </c>
      <c r="K166" s="48">
        <v>0</v>
      </c>
      <c r="L166" s="60">
        <v>738</v>
      </c>
      <c r="M166" s="5"/>
      <c r="N166" s="5"/>
      <c r="O166" s="5"/>
      <c r="P166" s="5"/>
      <c r="Q166" s="5"/>
      <c r="R166" s="5"/>
      <c r="S166" s="5"/>
      <c r="T166" s="5"/>
    </row>
    <row r="167" spans="1:20" customFormat="1" hidden="1" x14ac:dyDescent="0.25">
      <c r="A167" s="49" t="s">
        <v>155</v>
      </c>
      <c r="B167" s="50" t="s">
        <v>37</v>
      </c>
      <c r="C167" s="50" t="s">
        <v>235</v>
      </c>
      <c r="D167" s="50" t="s">
        <v>114</v>
      </c>
      <c r="E167" s="51">
        <v>0</v>
      </c>
      <c r="F167" s="51">
        <v>0</v>
      </c>
      <c r="G167" s="51">
        <v>0</v>
      </c>
      <c r="H167" s="51">
        <v>0</v>
      </c>
      <c r="I167" s="51">
        <v>0</v>
      </c>
      <c r="J167" s="51">
        <v>0</v>
      </c>
      <c r="K167" s="51">
        <v>0</v>
      </c>
      <c r="L167" s="61">
        <v>719</v>
      </c>
      <c r="N167" s="32"/>
      <c r="O167" s="32"/>
      <c r="P167" s="32"/>
      <c r="Q167" s="32"/>
      <c r="R167" s="32"/>
      <c r="S167" s="32"/>
      <c r="T167" s="32"/>
    </row>
    <row r="168" spans="1:20" customFormat="1" hidden="1" x14ac:dyDescent="0.25">
      <c r="A168" s="46" t="s">
        <v>341</v>
      </c>
      <c r="B168" s="47" t="s">
        <v>33</v>
      </c>
      <c r="C168" s="47" t="s">
        <v>235</v>
      </c>
      <c r="D168" s="47" t="s">
        <v>114</v>
      </c>
      <c r="E168" s="48">
        <v>0</v>
      </c>
      <c r="F168" s="48">
        <v>0</v>
      </c>
      <c r="G168" s="48">
        <v>0</v>
      </c>
      <c r="H168" s="48">
        <v>0</v>
      </c>
      <c r="I168" s="48">
        <v>0</v>
      </c>
      <c r="J168" s="48">
        <v>0</v>
      </c>
      <c r="K168" s="48">
        <v>0</v>
      </c>
      <c r="L168" s="60">
        <v>583</v>
      </c>
      <c r="M168" s="5"/>
      <c r="N168" s="5"/>
      <c r="O168" s="5"/>
      <c r="P168" s="5"/>
      <c r="Q168" s="5"/>
      <c r="R168" s="5"/>
      <c r="S168" s="5"/>
      <c r="T168" s="5"/>
    </row>
    <row r="169" spans="1:20" customFormat="1" hidden="1" x14ac:dyDescent="0.25">
      <c r="A169" s="49" t="s">
        <v>136</v>
      </c>
      <c r="B169" s="50" t="s">
        <v>41</v>
      </c>
      <c r="C169" s="50" t="s">
        <v>235</v>
      </c>
      <c r="D169" s="50" t="s">
        <v>114</v>
      </c>
      <c r="E169" s="51">
        <v>0</v>
      </c>
      <c r="F169" s="51">
        <v>0</v>
      </c>
      <c r="G169" s="51">
        <v>0</v>
      </c>
      <c r="H169" s="51">
        <v>0</v>
      </c>
      <c r="I169" s="51">
        <v>0</v>
      </c>
      <c r="J169" s="51">
        <v>0</v>
      </c>
      <c r="K169" s="51">
        <v>0</v>
      </c>
      <c r="L169" s="61">
        <v>510</v>
      </c>
      <c r="M169" s="5"/>
      <c r="N169" s="5"/>
      <c r="O169" s="5"/>
      <c r="P169" s="5"/>
      <c r="Q169" s="5"/>
      <c r="R169" s="5"/>
      <c r="S169" s="5"/>
      <c r="T169" s="5"/>
    </row>
    <row r="170" spans="1:20" customFormat="1" hidden="1" x14ac:dyDescent="0.25">
      <c r="A170" s="46" t="s">
        <v>144</v>
      </c>
      <c r="B170" s="47" t="s">
        <v>41</v>
      </c>
      <c r="C170" s="47" t="s">
        <v>235</v>
      </c>
      <c r="D170" s="47" t="s">
        <v>114</v>
      </c>
      <c r="E170" s="48">
        <v>0</v>
      </c>
      <c r="F170" s="48">
        <v>0</v>
      </c>
      <c r="G170" s="48">
        <v>0</v>
      </c>
      <c r="H170" s="48">
        <v>0</v>
      </c>
      <c r="I170" s="48">
        <v>0</v>
      </c>
      <c r="J170" s="48">
        <v>0</v>
      </c>
      <c r="K170" s="48">
        <v>0</v>
      </c>
      <c r="L170" s="60">
        <v>603</v>
      </c>
      <c r="M170" s="5"/>
      <c r="N170" s="5"/>
      <c r="O170" s="5"/>
      <c r="P170" s="5"/>
      <c r="Q170" s="5"/>
      <c r="R170" s="5"/>
      <c r="S170" s="5"/>
      <c r="T170" s="5"/>
    </row>
    <row r="171" spans="1:20" customFormat="1" hidden="1" x14ac:dyDescent="0.25">
      <c r="A171" s="49" t="s">
        <v>193</v>
      </c>
      <c r="B171" s="50" t="s">
        <v>33</v>
      </c>
      <c r="C171" s="50" t="s">
        <v>235</v>
      </c>
      <c r="D171" s="50" t="s">
        <v>114</v>
      </c>
      <c r="E171" s="51">
        <v>0</v>
      </c>
      <c r="F171" s="51">
        <v>0</v>
      </c>
      <c r="G171" s="51">
        <v>0</v>
      </c>
      <c r="H171" s="51">
        <v>0</v>
      </c>
      <c r="I171" s="51">
        <v>0</v>
      </c>
      <c r="J171" s="51">
        <v>0</v>
      </c>
      <c r="K171" s="51">
        <v>0</v>
      </c>
      <c r="L171" s="61">
        <v>598</v>
      </c>
      <c r="N171" s="32"/>
      <c r="O171" s="32"/>
      <c r="P171" s="32"/>
      <c r="Q171" s="32"/>
      <c r="R171" s="32"/>
      <c r="S171" s="32"/>
      <c r="T171" s="32"/>
    </row>
    <row r="172" spans="1:20" customFormat="1" hidden="1" x14ac:dyDescent="0.25">
      <c r="A172" s="46" t="s">
        <v>131</v>
      </c>
      <c r="B172" s="47" t="s">
        <v>37</v>
      </c>
      <c r="C172" s="47" t="s">
        <v>235</v>
      </c>
      <c r="D172" s="47" t="s">
        <v>114</v>
      </c>
      <c r="E172" s="48">
        <v>0</v>
      </c>
      <c r="F172" s="48">
        <v>0</v>
      </c>
      <c r="G172" s="48">
        <v>0</v>
      </c>
      <c r="H172" s="48">
        <v>0</v>
      </c>
      <c r="I172" s="48">
        <v>0</v>
      </c>
      <c r="J172" s="48">
        <v>0</v>
      </c>
      <c r="K172" s="48">
        <v>0</v>
      </c>
      <c r="L172" s="60">
        <v>761</v>
      </c>
      <c r="M172" s="5"/>
      <c r="N172" s="5"/>
      <c r="O172" s="5"/>
      <c r="P172" s="5"/>
      <c r="Q172" s="5"/>
      <c r="R172" s="5"/>
      <c r="S172" s="5"/>
      <c r="T172" s="5"/>
    </row>
    <row r="173" spans="1:20" customFormat="1" hidden="1" x14ac:dyDescent="0.25">
      <c r="A173" s="49" t="s">
        <v>174</v>
      </c>
      <c r="B173" s="50" t="s">
        <v>35</v>
      </c>
      <c r="C173" s="50" t="s">
        <v>235</v>
      </c>
      <c r="D173" s="50" t="s">
        <v>114</v>
      </c>
      <c r="E173" s="51">
        <v>0</v>
      </c>
      <c r="F173" s="51">
        <v>0</v>
      </c>
      <c r="G173" s="51">
        <v>0</v>
      </c>
      <c r="H173" s="51">
        <v>0</v>
      </c>
      <c r="I173" s="51">
        <v>0</v>
      </c>
      <c r="J173" s="51">
        <v>0</v>
      </c>
      <c r="K173" s="51">
        <v>0</v>
      </c>
      <c r="L173" s="61">
        <v>813</v>
      </c>
      <c r="N173" s="32"/>
      <c r="O173" s="32"/>
      <c r="P173" s="32"/>
      <c r="Q173" s="32"/>
      <c r="R173" s="32"/>
      <c r="S173" s="32"/>
      <c r="T173" s="32"/>
    </row>
    <row r="174" spans="1:20" customFormat="1" hidden="1" x14ac:dyDescent="0.25">
      <c r="A174" s="46" t="s">
        <v>288</v>
      </c>
      <c r="B174" s="47" t="s">
        <v>31</v>
      </c>
      <c r="C174" s="47" t="s">
        <v>235</v>
      </c>
      <c r="D174" s="47" t="s">
        <v>114</v>
      </c>
      <c r="E174" s="48">
        <v>0</v>
      </c>
      <c r="F174" s="48">
        <v>0</v>
      </c>
      <c r="G174" s="48">
        <v>0</v>
      </c>
      <c r="H174" s="48">
        <v>0</v>
      </c>
      <c r="I174" s="48">
        <v>0</v>
      </c>
      <c r="J174" s="48">
        <v>0</v>
      </c>
      <c r="K174" s="48">
        <v>0</v>
      </c>
      <c r="L174" s="60">
        <v>805</v>
      </c>
      <c r="N174" s="32"/>
      <c r="O174" s="32"/>
      <c r="P174" s="32"/>
      <c r="Q174" s="32"/>
      <c r="R174" s="32"/>
      <c r="S174" s="32"/>
      <c r="T174" s="32"/>
    </row>
    <row r="175" spans="1:20" customFormat="1" hidden="1" x14ac:dyDescent="0.25">
      <c r="A175" s="49" t="s">
        <v>346</v>
      </c>
      <c r="B175" s="50" t="s">
        <v>35</v>
      </c>
      <c r="C175" s="50" t="s">
        <v>235</v>
      </c>
      <c r="D175" s="50" t="s">
        <v>114</v>
      </c>
      <c r="E175" s="51">
        <v>0</v>
      </c>
      <c r="F175" s="51">
        <v>0</v>
      </c>
      <c r="G175" s="51">
        <v>0</v>
      </c>
      <c r="H175" s="51">
        <v>0</v>
      </c>
      <c r="I175" s="51">
        <v>0</v>
      </c>
      <c r="J175" s="51">
        <v>0</v>
      </c>
      <c r="K175" s="51">
        <v>0</v>
      </c>
      <c r="L175" s="61">
        <v>576</v>
      </c>
      <c r="M175" s="5"/>
      <c r="N175" s="5"/>
      <c r="O175" s="5"/>
      <c r="P175" s="5"/>
      <c r="Q175" s="5"/>
      <c r="R175" s="5"/>
      <c r="S175" s="5"/>
      <c r="T175" s="5"/>
    </row>
    <row r="176" spans="1:20" customFormat="1" hidden="1" x14ac:dyDescent="0.25">
      <c r="A176" s="46" t="s">
        <v>178</v>
      </c>
      <c r="B176" s="47" t="s">
        <v>37</v>
      </c>
      <c r="C176" s="47" t="s">
        <v>235</v>
      </c>
      <c r="D176" s="47" t="s">
        <v>114</v>
      </c>
      <c r="E176" s="48">
        <v>0</v>
      </c>
      <c r="F176" s="48">
        <v>0</v>
      </c>
      <c r="G176" s="48">
        <v>0</v>
      </c>
      <c r="H176" s="48">
        <v>0</v>
      </c>
      <c r="I176" s="48">
        <v>0</v>
      </c>
      <c r="J176" s="48">
        <v>0</v>
      </c>
      <c r="K176" s="48">
        <v>0</v>
      </c>
      <c r="L176" s="60">
        <v>664</v>
      </c>
      <c r="M176" s="5"/>
      <c r="N176" s="5"/>
      <c r="O176" s="5"/>
      <c r="P176" s="5"/>
      <c r="Q176" s="5"/>
      <c r="R176" s="5"/>
      <c r="S176" s="5"/>
      <c r="T176" s="5"/>
    </row>
    <row r="177" spans="1:20" customFormat="1" hidden="1" x14ac:dyDescent="0.25">
      <c r="A177" s="49" t="s">
        <v>141</v>
      </c>
      <c r="B177" s="50" t="s">
        <v>37</v>
      </c>
      <c r="C177" s="50" t="s">
        <v>235</v>
      </c>
      <c r="D177" s="50" t="s">
        <v>114</v>
      </c>
      <c r="E177" s="51">
        <v>0</v>
      </c>
      <c r="F177" s="51">
        <v>0</v>
      </c>
      <c r="G177" s="51">
        <v>0</v>
      </c>
      <c r="H177" s="51">
        <v>0</v>
      </c>
      <c r="I177" s="51">
        <v>0</v>
      </c>
      <c r="J177" s="51">
        <v>0</v>
      </c>
      <c r="K177" s="51">
        <v>0</v>
      </c>
      <c r="L177" s="61">
        <v>729</v>
      </c>
      <c r="M177" s="5"/>
      <c r="N177" s="5"/>
      <c r="O177" s="5"/>
      <c r="P177" s="5"/>
      <c r="Q177" s="5"/>
      <c r="R177" s="5"/>
      <c r="S177" s="5"/>
      <c r="T177" s="5"/>
    </row>
    <row r="178" spans="1:20" customFormat="1" hidden="1" x14ac:dyDescent="0.25">
      <c r="A178" s="46" t="s">
        <v>149</v>
      </c>
      <c r="B178" s="47" t="s">
        <v>33</v>
      </c>
      <c r="C178" s="47" t="s">
        <v>235</v>
      </c>
      <c r="D178" s="47" t="s">
        <v>114</v>
      </c>
      <c r="E178" s="48">
        <v>0</v>
      </c>
      <c r="F178" s="48">
        <v>0</v>
      </c>
      <c r="G178" s="48">
        <v>0</v>
      </c>
      <c r="H178" s="48">
        <v>0</v>
      </c>
      <c r="I178" s="48">
        <v>0</v>
      </c>
      <c r="J178" s="48">
        <v>0</v>
      </c>
      <c r="K178" s="48">
        <v>0</v>
      </c>
      <c r="L178" s="60">
        <v>456</v>
      </c>
      <c r="M178" s="5"/>
      <c r="N178" s="5"/>
      <c r="O178" s="5"/>
      <c r="P178" s="5"/>
      <c r="Q178" s="5"/>
      <c r="R178" s="5"/>
      <c r="S178" s="5"/>
      <c r="T178" s="5"/>
    </row>
    <row r="179" spans="1:20" customFormat="1" hidden="1" x14ac:dyDescent="0.25">
      <c r="A179" s="49" t="s">
        <v>130</v>
      </c>
      <c r="B179" s="50" t="s">
        <v>33</v>
      </c>
      <c r="C179" s="50" t="s">
        <v>235</v>
      </c>
      <c r="D179" s="50" t="s">
        <v>114</v>
      </c>
      <c r="E179" s="51">
        <v>0</v>
      </c>
      <c r="F179" s="51">
        <v>0</v>
      </c>
      <c r="G179" s="51">
        <v>0</v>
      </c>
      <c r="H179" s="51">
        <v>0</v>
      </c>
      <c r="I179" s="51">
        <v>0</v>
      </c>
      <c r="J179" s="51">
        <v>0</v>
      </c>
      <c r="K179" s="51">
        <v>0</v>
      </c>
      <c r="L179" s="61">
        <v>677</v>
      </c>
      <c r="M179" s="5"/>
      <c r="N179" s="5"/>
      <c r="O179" s="5"/>
      <c r="P179" s="5"/>
      <c r="Q179" s="5"/>
      <c r="R179" s="5"/>
      <c r="S179" s="5"/>
      <c r="T179" s="5"/>
    </row>
    <row r="180" spans="1:20" customFormat="1" hidden="1" x14ac:dyDescent="0.25">
      <c r="A180" s="46" t="s">
        <v>345</v>
      </c>
      <c r="B180" s="47" t="s">
        <v>35</v>
      </c>
      <c r="C180" s="47" t="s">
        <v>235</v>
      </c>
      <c r="D180" s="47" t="s">
        <v>114</v>
      </c>
      <c r="E180" s="48">
        <v>0</v>
      </c>
      <c r="F180" s="48">
        <v>0</v>
      </c>
      <c r="G180" s="48">
        <v>0</v>
      </c>
      <c r="H180" s="48">
        <v>0</v>
      </c>
      <c r="I180" s="48">
        <v>0</v>
      </c>
      <c r="J180" s="48">
        <v>0</v>
      </c>
      <c r="K180" s="48">
        <v>0</v>
      </c>
      <c r="L180" s="60">
        <v>636</v>
      </c>
      <c r="N180" s="32"/>
      <c r="O180" s="32"/>
      <c r="P180" s="32"/>
      <c r="Q180" s="32"/>
      <c r="R180" s="32"/>
      <c r="S180" s="32"/>
      <c r="T180" s="32"/>
    </row>
    <row r="181" spans="1:20" customFormat="1" hidden="1" x14ac:dyDescent="0.25">
      <c r="A181" s="49" t="s">
        <v>400</v>
      </c>
      <c r="B181" s="50" t="s">
        <v>33</v>
      </c>
      <c r="C181" s="50" t="s">
        <v>235</v>
      </c>
      <c r="D181" s="50" t="s">
        <v>114</v>
      </c>
      <c r="E181" s="51">
        <v>0</v>
      </c>
      <c r="F181" s="51">
        <v>0</v>
      </c>
      <c r="G181" s="51">
        <v>0</v>
      </c>
      <c r="H181" s="51">
        <v>0</v>
      </c>
      <c r="I181" s="51">
        <v>0</v>
      </c>
      <c r="J181" s="51">
        <v>0</v>
      </c>
      <c r="K181" s="51">
        <v>0</v>
      </c>
      <c r="L181" s="61">
        <v>417</v>
      </c>
      <c r="M181" s="5"/>
      <c r="N181" s="5"/>
      <c r="O181" s="5"/>
      <c r="P181" s="5"/>
      <c r="Q181" s="5"/>
      <c r="R181" s="5"/>
      <c r="S181" s="5"/>
      <c r="T181" s="5"/>
    </row>
    <row r="182" spans="1:20" customFormat="1" hidden="1" x14ac:dyDescent="0.25">
      <c r="A182" s="46" t="s">
        <v>175</v>
      </c>
      <c r="B182" s="47" t="s">
        <v>41</v>
      </c>
      <c r="C182" s="47" t="s">
        <v>235</v>
      </c>
      <c r="D182" s="47" t="s">
        <v>114</v>
      </c>
      <c r="E182" s="48">
        <v>0</v>
      </c>
      <c r="F182" s="48">
        <v>0</v>
      </c>
      <c r="G182" s="48">
        <v>0</v>
      </c>
      <c r="H182" s="48">
        <v>0</v>
      </c>
      <c r="I182" s="48">
        <v>0</v>
      </c>
      <c r="J182" s="48">
        <v>0</v>
      </c>
      <c r="K182" s="48">
        <v>0</v>
      </c>
      <c r="L182" s="60">
        <v>780</v>
      </c>
      <c r="N182" s="32"/>
      <c r="O182" s="32"/>
      <c r="P182" s="32"/>
      <c r="Q182" s="32"/>
      <c r="R182" s="32"/>
      <c r="S182" s="32"/>
      <c r="T182" s="32"/>
    </row>
    <row r="183" spans="1:20" customFormat="1" hidden="1" x14ac:dyDescent="0.25">
      <c r="A183" s="49" t="s">
        <v>148</v>
      </c>
      <c r="B183" s="50" t="s">
        <v>37</v>
      </c>
      <c r="C183" s="50" t="s">
        <v>235</v>
      </c>
      <c r="D183" s="50" t="s">
        <v>114</v>
      </c>
      <c r="E183" s="51">
        <v>0</v>
      </c>
      <c r="F183" s="51">
        <v>0</v>
      </c>
      <c r="G183" s="51">
        <v>0</v>
      </c>
      <c r="H183" s="51">
        <v>0</v>
      </c>
      <c r="I183" s="51">
        <v>0</v>
      </c>
      <c r="J183" s="51">
        <v>0</v>
      </c>
      <c r="K183" s="51">
        <v>0</v>
      </c>
      <c r="L183" s="61">
        <v>567</v>
      </c>
      <c r="M183" s="5"/>
      <c r="N183" s="5"/>
      <c r="O183" s="5"/>
      <c r="P183" s="5"/>
      <c r="Q183" s="5"/>
      <c r="R183" s="5"/>
      <c r="S183" s="5"/>
      <c r="T183" s="5"/>
    </row>
    <row r="184" spans="1:20" customFormat="1" hidden="1" x14ac:dyDescent="0.25">
      <c r="A184" s="46" t="s">
        <v>115</v>
      </c>
      <c r="B184" s="47" t="s">
        <v>37</v>
      </c>
      <c r="C184" s="47" t="s">
        <v>235</v>
      </c>
      <c r="D184" s="47" t="s">
        <v>114</v>
      </c>
      <c r="E184" s="48">
        <v>0</v>
      </c>
      <c r="F184" s="48">
        <v>0</v>
      </c>
      <c r="G184" s="48">
        <v>0</v>
      </c>
      <c r="H184" s="48">
        <v>0</v>
      </c>
      <c r="I184" s="48">
        <v>0</v>
      </c>
      <c r="J184" s="48">
        <v>0</v>
      </c>
      <c r="K184" s="48">
        <v>0</v>
      </c>
      <c r="L184" s="60">
        <v>550</v>
      </c>
      <c r="M184" s="5"/>
      <c r="N184" s="5"/>
      <c r="O184" s="5"/>
      <c r="P184" s="5"/>
      <c r="Q184" s="5"/>
      <c r="R184" s="5"/>
      <c r="S184" s="5"/>
      <c r="T184" s="5"/>
    </row>
    <row r="185" spans="1:20" customFormat="1" hidden="1" x14ac:dyDescent="0.25">
      <c r="A185" s="49" t="s">
        <v>134</v>
      </c>
      <c r="B185" s="50" t="s">
        <v>35</v>
      </c>
      <c r="C185" s="50" t="s">
        <v>235</v>
      </c>
      <c r="D185" s="50" t="s">
        <v>114</v>
      </c>
      <c r="E185" s="51">
        <v>0</v>
      </c>
      <c r="F185" s="51">
        <v>0</v>
      </c>
      <c r="G185" s="51">
        <v>0</v>
      </c>
      <c r="H185" s="51">
        <v>0</v>
      </c>
      <c r="I185" s="51">
        <v>0</v>
      </c>
      <c r="J185" s="51">
        <v>0</v>
      </c>
      <c r="K185" s="51">
        <v>0</v>
      </c>
      <c r="L185" s="61">
        <v>458</v>
      </c>
      <c r="N185" s="32"/>
      <c r="O185" s="32"/>
      <c r="P185" s="32"/>
      <c r="Q185" s="32"/>
      <c r="R185" s="32"/>
      <c r="S185" s="32"/>
      <c r="T185" s="32"/>
    </row>
    <row r="186" spans="1:20" customFormat="1" hidden="1" x14ac:dyDescent="0.25">
      <c r="A186" s="46" t="s">
        <v>129</v>
      </c>
      <c r="B186" s="47" t="s">
        <v>41</v>
      </c>
      <c r="C186" s="47" t="s">
        <v>235</v>
      </c>
      <c r="D186" s="47" t="s">
        <v>114</v>
      </c>
      <c r="E186" s="48">
        <v>0</v>
      </c>
      <c r="F186" s="48">
        <v>0</v>
      </c>
      <c r="G186" s="48">
        <v>0</v>
      </c>
      <c r="H186" s="48">
        <v>0</v>
      </c>
      <c r="I186" s="48">
        <v>0</v>
      </c>
      <c r="J186" s="48">
        <v>0</v>
      </c>
      <c r="K186" s="48">
        <v>0</v>
      </c>
      <c r="L186" s="60">
        <v>598</v>
      </c>
      <c r="M186" s="5"/>
      <c r="N186" s="5"/>
      <c r="O186" s="5"/>
      <c r="P186" s="5"/>
      <c r="Q186" s="5"/>
      <c r="R186" s="5"/>
      <c r="S186" s="5"/>
      <c r="T186" s="5"/>
    </row>
    <row r="187" spans="1:20" customFormat="1" hidden="1" x14ac:dyDescent="0.25">
      <c r="A187" s="49" t="s">
        <v>350</v>
      </c>
      <c r="B187" s="50" t="s">
        <v>33</v>
      </c>
      <c r="C187" s="50" t="s">
        <v>235</v>
      </c>
      <c r="D187" s="50" t="s">
        <v>114</v>
      </c>
      <c r="E187" s="51">
        <v>0</v>
      </c>
      <c r="F187" s="51">
        <v>0</v>
      </c>
      <c r="G187" s="51">
        <v>0</v>
      </c>
      <c r="H187" s="51">
        <v>0</v>
      </c>
      <c r="I187" s="51">
        <v>0</v>
      </c>
      <c r="J187" s="51">
        <v>0</v>
      </c>
      <c r="K187" s="51">
        <v>0</v>
      </c>
      <c r="L187" s="61">
        <v>362</v>
      </c>
      <c r="N187" s="32"/>
      <c r="O187" s="32"/>
      <c r="P187" s="32"/>
      <c r="Q187" s="32"/>
      <c r="R187" s="32"/>
      <c r="S187" s="32"/>
      <c r="T187" s="32"/>
    </row>
    <row r="188" spans="1:20" customFormat="1" hidden="1" x14ac:dyDescent="0.25">
      <c r="A188" s="46" t="s">
        <v>179</v>
      </c>
      <c r="B188" s="47" t="s">
        <v>33</v>
      </c>
      <c r="C188" s="47" t="s">
        <v>235</v>
      </c>
      <c r="D188" s="47" t="s">
        <v>114</v>
      </c>
      <c r="E188" s="48">
        <v>0</v>
      </c>
      <c r="F188" s="48">
        <v>0</v>
      </c>
      <c r="G188" s="48">
        <v>0</v>
      </c>
      <c r="H188" s="48">
        <v>0</v>
      </c>
      <c r="I188" s="48">
        <v>0</v>
      </c>
      <c r="J188" s="48">
        <v>0</v>
      </c>
      <c r="K188" s="48">
        <v>0</v>
      </c>
      <c r="L188" s="60">
        <v>483</v>
      </c>
      <c r="N188" s="32"/>
      <c r="O188" s="32"/>
      <c r="P188" s="32"/>
      <c r="Q188" s="32"/>
      <c r="R188" s="32"/>
      <c r="S188" s="32"/>
      <c r="T188" s="32"/>
    </row>
    <row r="189" spans="1:20" customFormat="1" hidden="1" x14ac:dyDescent="0.25">
      <c r="A189" s="49" t="s">
        <v>140</v>
      </c>
      <c r="B189" s="50" t="s">
        <v>41</v>
      </c>
      <c r="C189" s="50" t="s">
        <v>235</v>
      </c>
      <c r="D189" s="50" t="s">
        <v>114</v>
      </c>
      <c r="E189" s="51">
        <v>0</v>
      </c>
      <c r="F189" s="51">
        <v>0</v>
      </c>
      <c r="G189" s="51">
        <v>0</v>
      </c>
      <c r="H189" s="51">
        <v>0</v>
      </c>
      <c r="I189" s="51">
        <v>0</v>
      </c>
      <c r="J189" s="51">
        <v>0</v>
      </c>
      <c r="K189" s="51">
        <v>0</v>
      </c>
      <c r="L189" s="61">
        <v>520</v>
      </c>
      <c r="M189" s="5"/>
      <c r="N189" s="5"/>
      <c r="O189" s="5"/>
      <c r="P189" s="5"/>
      <c r="Q189" s="5"/>
      <c r="R189" s="5"/>
      <c r="S189" s="5"/>
      <c r="T189" s="5"/>
    </row>
    <row r="190" spans="1:20" customFormat="1" hidden="1" x14ac:dyDescent="0.25">
      <c r="A190" s="46" t="s">
        <v>354</v>
      </c>
      <c r="B190" s="47" t="s">
        <v>31</v>
      </c>
      <c r="C190" s="47" t="s">
        <v>235</v>
      </c>
      <c r="D190" s="47" t="s">
        <v>114</v>
      </c>
      <c r="E190" s="48">
        <v>0</v>
      </c>
      <c r="F190" s="48">
        <v>0</v>
      </c>
      <c r="G190" s="48">
        <v>0</v>
      </c>
      <c r="H190" s="48">
        <v>0</v>
      </c>
      <c r="I190" s="48">
        <v>0</v>
      </c>
      <c r="J190" s="48">
        <v>0</v>
      </c>
      <c r="K190" s="48">
        <v>0</v>
      </c>
      <c r="L190" s="60">
        <v>362</v>
      </c>
      <c r="N190" s="32"/>
      <c r="O190" s="32"/>
      <c r="P190" s="32"/>
      <c r="Q190" s="32"/>
      <c r="R190" s="32"/>
      <c r="S190" s="32"/>
      <c r="T190" s="32"/>
    </row>
    <row r="191" spans="1:20" customFormat="1" hidden="1" x14ac:dyDescent="0.25">
      <c r="A191" s="49" t="s">
        <v>177</v>
      </c>
      <c r="B191" s="50" t="s">
        <v>35</v>
      </c>
      <c r="C191" s="50" t="s">
        <v>235</v>
      </c>
      <c r="D191" s="50" t="s">
        <v>114</v>
      </c>
      <c r="E191" s="51">
        <v>0</v>
      </c>
      <c r="F191" s="51">
        <v>0</v>
      </c>
      <c r="G191" s="51">
        <v>0</v>
      </c>
      <c r="H191" s="51">
        <v>0</v>
      </c>
      <c r="I191" s="51">
        <v>0</v>
      </c>
      <c r="J191" s="51">
        <v>0</v>
      </c>
      <c r="K191" s="51">
        <v>0</v>
      </c>
      <c r="L191" s="61">
        <v>373</v>
      </c>
      <c r="N191" s="32"/>
      <c r="O191" s="32"/>
      <c r="P191" s="32"/>
      <c r="Q191" s="32"/>
      <c r="R191" s="32"/>
      <c r="S191" s="32"/>
      <c r="T191" s="32"/>
    </row>
    <row r="192" spans="1:20" customFormat="1" hidden="1" x14ac:dyDescent="0.25">
      <c r="A192" s="46" t="s">
        <v>139</v>
      </c>
      <c r="B192" s="47" t="s">
        <v>33</v>
      </c>
      <c r="C192" s="47" t="s">
        <v>235</v>
      </c>
      <c r="D192" s="47" t="s">
        <v>114</v>
      </c>
      <c r="E192" s="48">
        <v>0</v>
      </c>
      <c r="F192" s="48">
        <v>0</v>
      </c>
      <c r="G192" s="48">
        <v>0</v>
      </c>
      <c r="H192" s="48">
        <v>0</v>
      </c>
      <c r="I192" s="48">
        <v>0</v>
      </c>
      <c r="J192" s="48">
        <v>0</v>
      </c>
      <c r="K192" s="48">
        <v>0</v>
      </c>
      <c r="L192" s="60">
        <v>396</v>
      </c>
      <c r="N192" s="32"/>
      <c r="O192" s="32"/>
      <c r="P192" s="32"/>
      <c r="Q192" s="32"/>
      <c r="R192" s="32"/>
      <c r="S192" s="32"/>
      <c r="T192" s="32"/>
    </row>
    <row r="193" spans="1:20" customFormat="1" hidden="1" x14ac:dyDescent="0.25">
      <c r="A193" s="49" t="s">
        <v>342</v>
      </c>
      <c r="B193" s="50" t="s">
        <v>37</v>
      </c>
      <c r="C193" s="50" t="s">
        <v>235</v>
      </c>
      <c r="D193" s="50" t="s">
        <v>114</v>
      </c>
      <c r="E193" s="51">
        <v>0</v>
      </c>
      <c r="F193" s="51">
        <v>0</v>
      </c>
      <c r="G193" s="51">
        <v>0</v>
      </c>
      <c r="H193" s="51">
        <v>0</v>
      </c>
      <c r="I193" s="51">
        <v>0</v>
      </c>
      <c r="J193" s="51">
        <v>0</v>
      </c>
      <c r="K193" s="51">
        <v>0</v>
      </c>
      <c r="L193" s="61">
        <v>423</v>
      </c>
      <c r="M193" s="5"/>
      <c r="N193" s="5"/>
      <c r="O193" s="5"/>
      <c r="P193" s="5"/>
      <c r="Q193" s="5"/>
      <c r="R193" s="5"/>
      <c r="S193" s="5"/>
      <c r="T193" s="5"/>
    </row>
    <row r="194" spans="1:20" customFormat="1" hidden="1" x14ac:dyDescent="0.25">
      <c r="A194" s="46" t="s">
        <v>133</v>
      </c>
      <c r="B194" s="47" t="s">
        <v>35</v>
      </c>
      <c r="C194" s="47" t="s">
        <v>235</v>
      </c>
      <c r="D194" s="47" t="s">
        <v>114</v>
      </c>
      <c r="E194" s="48">
        <v>0</v>
      </c>
      <c r="F194" s="48">
        <v>0</v>
      </c>
      <c r="G194" s="48">
        <v>0</v>
      </c>
      <c r="H194" s="48">
        <v>0</v>
      </c>
      <c r="I194" s="48">
        <v>0</v>
      </c>
      <c r="J194" s="48">
        <v>0</v>
      </c>
      <c r="K194" s="48">
        <v>0</v>
      </c>
      <c r="L194" s="60">
        <v>571</v>
      </c>
      <c r="N194" s="32"/>
      <c r="O194" s="32"/>
      <c r="P194" s="32"/>
      <c r="Q194" s="32"/>
      <c r="R194" s="32"/>
      <c r="S194" s="32"/>
      <c r="T194" s="32"/>
    </row>
    <row r="195" spans="1:20" customFormat="1" hidden="1" x14ac:dyDescent="0.25">
      <c r="A195" s="49" t="s">
        <v>401</v>
      </c>
      <c r="B195" s="50" t="s">
        <v>41</v>
      </c>
      <c r="C195" s="50" t="s">
        <v>235</v>
      </c>
      <c r="D195" s="50" t="s">
        <v>114</v>
      </c>
      <c r="E195" s="51">
        <v>0</v>
      </c>
      <c r="F195" s="51">
        <v>0</v>
      </c>
      <c r="G195" s="51">
        <v>0</v>
      </c>
      <c r="H195" s="51">
        <v>0</v>
      </c>
      <c r="I195" s="51">
        <v>0</v>
      </c>
      <c r="J195" s="51">
        <v>0</v>
      </c>
      <c r="K195" s="51">
        <v>0</v>
      </c>
      <c r="L195" s="61">
        <v>425</v>
      </c>
      <c r="N195" s="32"/>
      <c r="O195" s="32"/>
      <c r="P195" s="32"/>
      <c r="Q195" s="32"/>
      <c r="R195" s="32"/>
      <c r="S195" s="32"/>
      <c r="T195" s="32"/>
    </row>
    <row r="196" spans="1:20" customFormat="1" hidden="1" x14ac:dyDescent="0.25">
      <c r="A196" s="46" t="s">
        <v>173</v>
      </c>
      <c r="B196" s="47" t="s">
        <v>31</v>
      </c>
      <c r="C196" s="47" t="s">
        <v>235</v>
      </c>
      <c r="D196" s="47" t="s">
        <v>114</v>
      </c>
      <c r="E196" s="48">
        <v>0</v>
      </c>
      <c r="F196" s="48">
        <v>0</v>
      </c>
      <c r="G196" s="48">
        <v>0</v>
      </c>
      <c r="H196" s="48">
        <v>0</v>
      </c>
      <c r="I196" s="48">
        <v>0</v>
      </c>
      <c r="J196" s="48">
        <v>0</v>
      </c>
      <c r="K196" s="48">
        <v>0</v>
      </c>
      <c r="L196" s="60">
        <v>237</v>
      </c>
      <c r="N196" s="32"/>
      <c r="O196" s="32"/>
      <c r="P196" s="32"/>
      <c r="Q196" s="32"/>
      <c r="R196" s="32"/>
      <c r="S196" s="32"/>
      <c r="T196" s="32"/>
    </row>
    <row r="197" spans="1:20" customFormat="1" hidden="1" x14ac:dyDescent="0.25">
      <c r="A197" s="49" t="s">
        <v>344</v>
      </c>
      <c r="B197" s="50" t="s">
        <v>31</v>
      </c>
      <c r="C197" s="50" t="s">
        <v>235</v>
      </c>
      <c r="D197" s="50" t="s">
        <v>114</v>
      </c>
      <c r="E197" s="51">
        <v>0</v>
      </c>
      <c r="F197" s="51">
        <v>0</v>
      </c>
      <c r="G197" s="51">
        <v>0</v>
      </c>
      <c r="H197" s="51">
        <v>0</v>
      </c>
      <c r="I197" s="51">
        <v>0</v>
      </c>
      <c r="J197" s="51">
        <v>0</v>
      </c>
      <c r="K197" s="51">
        <v>0</v>
      </c>
      <c r="L197" s="61">
        <v>377</v>
      </c>
      <c r="M197" s="5"/>
      <c r="N197" s="5"/>
      <c r="O197" s="5"/>
      <c r="P197" s="5"/>
      <c r="Q197" s="5"/>
      <c r="R197" s="5"/>
      <c r="S197" s="5"/>
      <c r="T197" s="5"/>
    </row>
    <row r="198" spans="1:20" customFormat="1" hidden="1" x14ac:dyDescent="0.25">
      <c r="A198" s="46" t="s">
        <v>289</v>
      </c>
      <c r="B198" s="47" t="s">
        <v>31</v>
      </c>
      <c r="C198" s="47" t="s">
        <v>235</v>
      </c>
      <c r="D198" s="47" t="s">
        <v>114</v>
      </c>
      <c r="E198" s="48">
        <v>0</v>
      </c>
      <c r="F198" s="48">
        <v>0</v>
      </c>
      <c r="G198" s="48">
        <v>0</v>
      </c>
      <c r="H198" s="48">
        <v>0</v>
      </c>
      <c r="I198" s="48">
        <v>0</v>
      </c>
      <c r="J198" s="48">
        <v>0</v>
      </c>
      <c r="K198" s="48">
        <v>0</v>
      </c>
      <c r="L198" s="60">
        <v>277</v>
      </c>
      <c r="N198" s="32"/>
      <c r="O198" s="32"/>
      <c r="P198" s="32"/>
      <c r="Q198" s="32"/>
      <c r="R198" s="32"/>
      <c r="S198" s="32"/>
      <c r="T198" s="32"/>
    </row>
    <row r="199" spans="1:20" customFormat="1" hidden="1" x14ac:dyDescent="0.25">
      <c r="A199" s="49" t="s">
        <v>128</v>
      </c>
      <c r="B199" s="50" t="s">
        <v>33</v>
      </c>
      <c r="C199" s="50" t="s">
        <v>235</v>
      </c>
      <c r="D199" s="50" t="s">
        <v>114</v>
      </c>
      <c r="E199" s="51">
        <v>0</v>
      </c>
      <c r="F199" s="51">
        <v>0</v>
      </c>
      <c r="G199" s="51">
        <v>0</v>
      </c>
      <c r="H199" s="51">
        <v>0</v>
      </c>
      <c r="I199" s="51">
        <v>0</v>
      </c>
      <c r="J199" s="51">
        <v>0</v>
      </c>
      <c r="K199" s="51">
        <v>0</v>
      </c>
      <c r="L199" s="61">
        <v>534</v>
      </c>
      <c r="M199" s="5"/>
      <c r="N199" s="5"/>
      <c r="O199" s="5"/>
      <c r="P199" s="5"/>
      <c r="Q199" s="5"/>
      <c r="R199" s="5"/>
      <c r="S199" s="5"/>
      <c r="T199" s="5"/>
    </row>
    <row r="200" spans="1:20" customFormat="1" hidden="1" x14ac:dyDescent="0.25">
      <c r="A200" s="46" t="s">
        <v>361</v>
      </c>
      <c r="B200" s="47" t="s">
        <v>31</v>
      </c>
      <c r="C200" s="47" t="s">
        <v>235</v>
      </c>
      <c r="D200" s="47" t="s">
        <v>114</v>
      </c>
      <c r="E200" s="48">
        <v>0</v>
      </c>
      <c r="F200" s="48">
        <v>0</v>
      </c>
      <c r="G200" s="48">
        <v>0</v>
      </c>
      <c r="H200" s="48">
        <v>0</v>
      </c>
      <c r="I200" s="48">
        <v>0</v>
      </c>
      <c r="J200" s="48">
        <v>0</v>
      </c>
      <c r="K200" s="48">
        <v>0</v>
      </c>
      <c r="L200" s="60">
        <v>279</v>
      </c>
      <c r="M200" s="5"/>
      <c r="N200" s="5"/>
      <c r="O200" s="5"/>
      <c r="P200" s="5"/>
      <c r="Q200" s="5"/>
      <c r="R200" s="5"/>
      <c r="S200" s="5"/>
      <c r="T200" s="5"/>
    </row>
    <row r="201" spans="1:20" customFormat="1" hidden="1" x14ac:dyDescent="0.25">
      <c r="A201" s="49" t="s">
        <v>132</v>
      </c>
      <c r="B201" s="50" t="s">
        <v>35</v>
      </c>
      <c r="C201" s="50" t="s">
        <v>235</v>
      </c>
      <c r="D201" s="50" t="s">
        <v>114</v>
      </c>
      <c r="E201" s="51">
        <v>0</v>
      </c>
      <c r="F201" s="51">
        <v>0</v>
      </c>
      <c r="G201" s="51">
        <v>0</v>
      </c>
      <c r="H201" s="51">
        <v>0</v>
      </c>
      <c r="I201" s="51">
        <v>0</v>
      </c>
      <c r="J201" s="51">
        <v>0</v>
      </c>
      <c r="K201" s="51">
        <v>0</v>
      </c>
      <c r="L201" s="61">
        <v>477</v>
      </c>
      <c r="M201" s="5"/>
      <c r="N201" s="5"/>
      <c r="O201" s="5"/>
      <c r="P201" s="5"/>
      <c r="Q201" s="5"/>
      <c r="R201" s="5"/>
      <c r="S201" s="5"/>
      <c r="T201" s="5"/>
    </row>
    <row r="202" spans="1:20" customFormat="1" hidden="1" x14ac:dyDescent="0.25">
      <c r="A202" s="46" t="s">
        <v>138</v>
      </c>
      <c r="B202" s="47" t="s">
        <v>41</v>
      </c>
      <c r="C202" s="47" t="s">
        <v>235</v>
      </c>
      <c r="D202" s="47" t="s">
        <v>114</v>
      </c>
      <c r="E202" s="48">
        <v>0</v>
      </c>
      <c r="F202" s="48">
        <v>0</v>
      </c>
      <c r="G202" s="48">
        <v>0</v>
      </c>
      <c r="H202" s="48">
        <v>0</v>
      </c>
      <c r="I202" s="48">
        <v>0</v>
      </c>
      <c r="J202" s="48">
        <v>0</v>
      </c>
      <c r="K202" s="48">
        <v>0</v>
      </c>
      <c r="L202" s="60">
        <v>526</v>
      </c>
      <c r="M202" s="5"/>
      <c r="N202" s="5"/>
      <c r="O202" s="5"/>
      <c r="P202" s="5"/>
      <c r="Q202" s="5"/>
      <c r="R202" s="5"/>
      <c r="S202" s="5"/>
      <c r="T202" s="5"/>
    </row>
    <row r="203" spans="1:20" customFormat="1" hidden="1" x14ac:dyDescent="0.25">
      <c r="A203" s="49" t="s">
        <v>145</v>
      </c>
      <c r="B203" s="50" t="s">
        <v>37</v>
      </c>
      <c r="C203" s="50" t="s">
        <v>235</v>
      </c>
      <c r="D203" s="50" t="s">
        <v>114</v>
      </c>
      <c r="E203" s="51">
        <v>0</v>
      </c>
      <c r="F203" s="51">
        <v>0</v>
      </c>
      <c r="G203" s="51">
        <v>0</v>
      </c>
      <c r="H203" s="51">
        <v>0</v>
      </c>
      <c r="I203" s="51">
        <v>0</v>
      </c>
      <c r="J203" s="51">
        <v>0</v>
      </c>
      <c r="K203" s="51">
        <v>0</v>
      </c>
      <c r="L203" s="61">
        <v>388</v>
      </c>
      <c r="M203" s="5"/>
      <c r="N203" s="5"/>
      <c r="O203" s="5"/>
      <c r="P203" s="5"/>
      <c r="Q203" s="5"/>
      <c r="R203" s="5"/>
      <c r="S203" s="5"/>
      <c r="T203" s="5"/>
    </row>
    <row r="204" spans="1:20" customFormat="1" hidden="1" x14ac:dyDescent="0.25">
      <c r="A204" s="46" t="s">
        <v>143</v>
      </c>
      <c r="B204" s="47" t="s">
        <v>31</v>
      </c>
      <c r="C204" s="47" t="s">
        <v>235</v>
      </c>
      <c r="D204" s="47" t="s">
        <v>114</v>
      </c>
      <c r="E204" s="48">
        <v>0</v>
      </c>
      <c r="F204" s="48">
        <v>0</v>
      </c>
      <c r="G204" s="48">
        <v>0</v>
      </c>
      <c r="H204" s="48">
        <v>0</v>
      </c>
      <c r="I204" s="48">
        <v>0</v>
      </c>
      <c r="J204" s="48">
        <v>0</v>
      </c>
      <c r="K204" s="48">
        <v>0</v>
      </c>
      <c r="L204" s="60">
        <v>591</v>
      </c>
      <c r="M204" s="5"/>
      <c r="N204" s="5"/>
      <c r="O204" s="5"/>
      <c r="P204" s="5"/>
      <c r="Q204" s="5"/>
      <c r="R204" s="5"/>
      <c r="S204" s="5"/>
      <c r="T204" s="5"/>
    </row>
    <row r="205" spans="1:20" customFormat="1" hidden="1" x14ac:dyDescent="0.25">
      <c r="A205" s="49" t="s">
        <v>287</v>
      </c>
      <c r="B205" s="50" t="s">
        <v>33</v>
      </c>
      <c r="C205" s="50" t="s">
        <v>235</v>
      </c>
      <c r="D205" s="50" t="s">
        <v>114</v>
      </c>
      <c r="E205" s="51">
        <v>0</v>
      </c>
      <c r="F205" s="51">
        <v>0</v>
      </c>
      <c r="G205" s="51">
        <v>0</v>
      </c>
      <c r="H205" s="51">
        <v>0</v>
      </c>
      <c r="I205" s="51">
        <v>0</v>
      </c>
      <c r="J205" s="51">
        <v>0</v>
      </c>
      <c r="K205" s="51">
        <v>0</v>
      </c>
      <c r="L205" s="61">
        <v>298</v>
      </c>
      <c r="M205" s="5"/>
      <c r="N205" s="5"/>
      <c r="O205" s="5"/>
      <c r="P205" s="5"/>
      <c r="Q205" s="5"/>
      <c r="R205" s="5"/>
      <c r="S205" s="5"/>
      <c r="T205" s="5"/>
    </row>
    <row r="206" spans="1:20" customFormat="1" hidden="1" x14ac:dyDescent="0.25">
      <c r="A206" s="46" t="s">
        <v>348</v>
      </c>
      <c r="B206" s="47" t="s">
        <v>35</v>
      </c>
      <c r="C206" s="47" t="s">
        <v>235</v>
      </c>
      <c r="D206" s="47" t="s">
        <v>114</v>
      </c>
      <c r="E206" s="48">
        <v>0</v>
      </c>
      <c r="F206" s="48">
        <v>0</v>
      </c>
      <c r="G206" s="48">
        <v>0</v>
      </c>
      <c r="H206" s="48">
        <v>0</v>
      </c>
      <c r="I206" s="48">
        <v>0</v>
      </c>
      <c r="J206" s="48">
        <v>0</v>
      </c>
      <c r="K206" s="48">
        <v>0</v>
      </c>
      <c r="L206" s="60">
        <v>213</v>
      </c>
      <c r="M206" s="5"/>
      <c r="N206" s="5"/>
      <c r="O206" s="5"/>
      <c r="P206" s="5"/>
      <c r="Q206" s="5"/>
      <c r="R206" s="5"/>
      <c r="S206" s="5"/>
      <c r="T206" s="5"/>
    </row>
    <row r="207" spans="1:20" customFormat="1" hidden="1" x14ac:dyDescent="0.25">
      <c r="A207" s="49" t="s">
        <v>157</v>
      </c>
      <c r="B207" s="50" t="s">
        <v>41</v>
      </c>
      <c r="C207" s="50" t="s">
        <v>235</v>
      </c>
      <c r="D207" s="50" t="s">
        <v>114</v>
      </c>
      <c r="E207" s="51">
        <v>0</v>
      </c>
      <c r="F207" s="51">
        <v>0</v>
      </c>
      <c r="G207" s="51">
        <v>0</v>
      </c>
      <c r="H207" s="51">
        <v>0</v>
      </c>
      <c r="I207" s="51">
        <v>0</v>
      </c>
      <c r="J207" s="51">
        <v>0</v>
      </c>
      <c r="K207" s="51">
        <v>0</v>
      </c>
      <c r="L207" s="61">
        <v>253</v>
      </c>
      <c r="M207" s="5"/>
      <c r="N207" s="5"/>
      <c r="O207" s="5"/>
      <c r="P207" s="5"/>
      <c r="Q207" s="5"/>
      <c r="R207" s="5"/>
      <c r="S207" s="5"/>
      <c r="T207" s="5"/>
    </row>
    <row r="208" spans="1:20" customFormat="1" hidden="1" x14ac:dyDescent="0.25">
      <c r="A208" s="46" t="s">
        <v>343</v>
      </c>
      <c r="B208" s="47" t="s">
        <v>35</v>
      </c>
      <c r="C208" s="47" t="s">
        <v>235</v>
      </c>
      <c r="D208" s="47" t="s">
        <v>114</v>
      </c>
      <c r="E208" s="48">
        <v>0</v>
      </c>
      <c r="F208" s="48">
        <v>0</v>
      </c>
      <c r="G208" s="48">
        <v>0</v>
      </c>
      <c r="H208" s="48">
        <v>0</v>
      </c>
      <c r="I208" s="48">
        <v>0</v>
      </c>
      <c r="J208" s="48">
        <v>0</v>
      </c>
      <c r="K208" s="48">
        <v>0</v>
      </c>
      <c r="L208" s="60">
        <v>397</v>
      </c>
      <c r="M208" s="5"/>
      <c r="N208" s="5"/>
      <c r="O208" s="5"/>
      <c r="P208" s="5"/>
      <c r="Q208" s="5"/>
      <c r="R208" s="5"/>
      <c r="S208" s="5"/>
      <c r="T208" s="5"/>
    </row>
    <row r="209" spans="1:20" customFormat="1" hidden="1" x14ac:dyDescent="0.25">
      <c r="A209" s="49" t="s">
        <v>176</v>
      </c>
      <c r="B209" s="50" t="s">
        <v>33</v>
      </c>
      <c r="C209" s="50" t="s">
        <v>235</v>
      </c>
      <c r="D209" s="50" t="s">
        <v>114</v>
      </c>
      <c r="E209" s="51">
        <v>0</v>
      </c>
      <c r="F209" s="51">
        <v>0</v>
      </c>
      <c r="G209" s="51">
        <v>0</v>
      </c>
      <c r="H209" s="51">
        <v>0</v>
      </c>
      <c r="I209" s="51">
        <v>0</v>
      </c>
      <c r="J209" s="51">
        <v>0</v>
      </c>
      <c r="K209" s="51">
        <v>0</v>
      </c>
      <c r="L209" s="61">
        <v>179</v>
      </c>
      <c r="M209" s="5"/>
      <c r="N209" s="5"/>
      <c r="O209" s="5"/>
      <c r="P209" s="5"/>
      <c r="Q209" s="5"/>
      <c r="R209" s="5"/>
      <c r="S209" s="5"/>
      <c r="T209" s="5"/>
    </row>
    <row r="210" spans="1:20" customFormat="1" hidden="1" x14ac:dyDescent="0.25">
      <c r="A210" s="46" t="s">
        <v>402</v>
      </c>
      <c r="B210" s="47" t="s">
        <v>41</v>
      </c>
      <c r="C210" s="47" t="s">
        <v>235</v>
      </c>
      <c r="D210" s="47" t="s">
        <v>114</v>
      </c>
      <c r="E210" s="48">
        <v>0</v>
      </c>
      <c r="F210" s="48">
        <v>0</v>
      </c>
      <c r="G210" s="48">
        <v>0</v>
      </c>
      <c r="H210" s="48">
        <v>0</v>
      </c>
      <c r="I210" s="48">
        <v>0</v>
      </c>
      <c r="J210" s="48">
        <v>0</v>
      </c>
      <c r="K210" s="48">
        <v>0</v>
      </c>
      <c r="L210" s="60">
        <v>215</v>
      </c>
      <c r="M210" s="5"/>
      <c r="N210" s="5"/>
      <c r="O210" s="5"/>
      <c r="P210" s="5"/>
      <c r="Q210" s="5"/>
      <c r="R210" s="5"/>
      <c r="S210" s="5"/>
      <c r="T210" s="5"/>
    </row>
    <row r="211" spans="1:20" customFormat="1" hidden="1" x14ac:dyDescent="0.25">
      <c r="A211" s="49" t="s">
        <v>199</v>
      </c>
      <c r="B211" s="50" t="s">
        <v>41</v>
      </c>
      <c r="C211" s="50" t="s">
        <v>235</v>
      </c>
      <c r="D211" s="50" t="s">
        <v>114</v>
      </c>
      <c r="E211" s="51">
        <v>0</v>
      </c>
      <c r="F211" s="51">
        <v>0</v>
      </c>
      <c r="G211" s="51">
        <v>0</v>
      </c>
      <c r="H211" s="51">
        <v>0</v>
      </c>
      <c r="I211" s="51">
        <v>0</v>
      </c>
      <c r="J211" s="51">
        <v>0</v>
      </c>
      <c r="K211" s="51">
        <v>0</v>
      </c>
      <c r="L211" s="61">
        <v>205</v>
      </c>
      <c r="M211" s="5"/>
      <c r="N211" s="5"/>
      <c r="O211" s="5"/>
      <c r="P211" s="5"/>
      <c r="Q211" s="5"/>
      <c r="R211" s="5"/>
      <c r="S211" s="5"/>
      <c r="T211" s="5"/>
    </row>
    <row r="212" spans="1:20" customFormat="1" hidden="1" x14ac:dyDescent="0.25">
      <c r="A212" s="46" t="s">
        <v>347</v>
      </c>
      <c r="B212" s="47" t="s">
        <v>35</v>
      </c>
      <c r="C212" s="47" t="s">
        <v>235</v>
      </c>
      <c r="D212" s="47" t="s">
        <v>114</v>
      </c>
      <c r="E212" s="48">
        <v>0</v>
      </c>
      <c r="F212" s="48">
        <v>0</v>
      </c>
      <c r="G212" s="48">
        <v>0</v>
      </c>
      <c r="H212" s="48">
        <v>0</v>
      </c>
      <c r="I212" s="48">
        <v>0</v>
      </c>
      <c r="J212" s="48">
        <v>0</v>
      </c>
      <c r="K212" s="48">
        <v>0</v>
      </c>
      <c r="L212" s="60">
        <v>311</v>
      </c>
      <c r="M212" s="5"/>
      <c r="N212" s="5"/>
      <c r="O212" s="5"/>
      <c r="P212" s="5"/>
      <c r="Q212" s="5"/>
      <c r="R212" s="5"/>
      <c r="S212" s="5"/>
      <c r="T212" s="5"/>
    </row>
    <row r="213" spans="1:20" customFormat="1" hidden="1" x14ac:dyDescent="0.25">
      <c r="A213" s="49" t="s">
        <v>147</v>
      </c>
      <c r="B213" s="50" t="s">
        <v>37</v>
      </c>
      <c r="C213" s="50" t="s">
        <v>235</v>
      </c>
      <c r="D213" s="50" t="s">
        <v>114</v>
      </c>
      <c r="E213" s="51">
        <v>0</v>
      </c>
      <c r="F213" s="51">
        <v>0</v>
      </c>
      <c r="G213" s="51">
        <v>0</v>
      </c>
      <c r="H213" s="51">
        <v>0</v>
      </c>
      <c r="I213" s="51">
        <v>0</v>
      </c>
      <c r="J213" s="51">
        <v>0</v>
      </c>
      <c r="K213" s="51">
        <v>0</v>
      </c>
      <c r="L213" s="61">
        <v>340</v>
      </c>
      <c r="N213" s="32"/>
      <c r="O213" s="32"/>
      <c r="P213" s="32"/>
      <c r="Q213" s="32"/>
      <c r="R213" s="32"/>
      <c r="S213" s="32"/>
      <c r="T213" s="32"/>
    </row>
    <row r="214" spans="1:20" customFormat="1" hidden="1" x14ac:dyDescent="0.25">
      <c r="A214" s="46" t="s">
        <v>403</v>
      </c>
      <c r="B214" s="47" t="s">
        <v>31</v>
      </c>
      <c r="C214" s="47" t="s">
        <v>235</v>
      </c>
      <c r="D214" s="47" t="s">
        <v>114</v>
      </c>
      <c r="E214" s="48">
        <v>0</v>
      </c>
      <c r="F214" s="48">
        <v>0</v>
      </c>
      <c r="G214" s="48">
        <v>0</v>
      </c>
      <c r="H214" s="48">
        <v>0</v>
      </c>
      <c r="I214" s="48">
        <v>0</v>
      </c>
      <c r="J214" s="48">
        <v>0</v>
      </c>
      <c r="K214" s="48">
        <v>0</v>
      </c>
      <c r="L214" s="60">
        <v>60</v>
      </c>
      <c r="N214" s="32"/>
      <c r="O214" s="32"/>
      <c r="P214" s="32"/>
      <c r="Q214" s="32"/>
      <c r="R214" s="32"/>
      <c r="S214" s="32"/>
      <c r="T214" s="32"/>
    </row>
    <row r="215" spans="1:20" customFormat="1" x14ac:dyDescent="0.25">
      <c r="A215" s="46" t="s">
        <v>159</v>
      </c>
      <c r="B215" s="47" t="s">
        <v>31</v>
      </c>
      <c r="C215" s="47" t="s">
        <v>235</v>
      </c>
      <c r="D215" s="47" t="s">
        <v>1</v>
      </c>
      <c r="E215" s="48">
        <v>19</v>
      </c>
      <c r="F215" s="48">
        <v>34</v>
      </c>
      <c r="G215" s="48">
        <v>4</v>
      </c>
      <c r="H215" s="48">
        <v>7</v>
      </c>
      <c r="I215" s="48">
        <v>4</v>
      </c>
      <c r="J215" s="48">
        <v>10</v>
      </c>
      <c r="K215" s="48">
        <v>1479</v>
      </c>
      <c r="L215" s="60">
        <v>442</v>
      </c>
      <c r="N215" s="32"/>
      <c r="O215" s="32"/>
      <c r="P215" s="32"/>
      <c r="Q215" s="32"/>
      <c r="R215" s="32"/>
      <c r="S215" s="32"/>
      <c r="T215" s="32"/>
    </row>
    <row r="216" spans="1:20" customFormat="1" x14ac:dyDescent="0.25">
      <c r="A216" s="49" t="s">
        <v>67</v>
      </c>
      <c r="B216" s="50" t="s">
        <v>31</v>
      </c>
      <c r="C216" s="50" t="s">
        <v>235</v>
      </c>
      <c r="D216" s="50" t="s">
        <v>1</v>
      </c>
      <c r="E216" s="51">
        <v>17</v>
      </c>
      <c r="F216" s="51">
        <v>29</v>
      </c>
      <c r="G216" s="51">
        <v>35</v>
      </c>
      <c r="H216" s="51">
        <v>11</v>
      </c>
      <c r="I216" s="51">
        <v>3</v>
      </c>
      <c r="J216" s="51">
        <v>8</v>
      </c>
      <c r="K216" s="51">
        <v>1708</v>
      </c>
      <c r="L216" s="61">
        <v>335</v>
      </c>
      <c r="M216" s="5"/>
      <c r="N216" s="5"/>
      <c r="O216" s="5"/>
      <c r="P216" s="5"/>
      <c r="Q216" s="5"/>
      <c r="R216" s="5"/>
      <c r="S216" s="5"/>
      <c r="T216" s="5"/>
    </row>
    <row r="217" spans="1:20" customFormat="1" x14ac:dyDescent="0.25">
      <c r="A217" s="46" t="s">
        <v>65</v>
      </c>
      <c r="B217" s="47" t="s">
        <v>35</v>
      </c>
      <c r="C217" s="47" t="s">
        <v>235</v>
      </c>
      <c r="D217" s="47" t="s">
        <v>1</v>
      </c>
      <c r="E217" s="48">
        <v>19</v>
      </c>
      <c r="F217" s="48">
        <v>23</v>
      </c>
      <c r="G217" s="48">
        <v>10</v>
      </c>
      <c r="H217" s="48">
        <v>43</v>
      </c>
      <c r="I217" s="48">
        <v>7</v>
      </c>
      <c r="J217" s="48">
        <v>10</v>
      </c>
      <c r="K217" s="48">
        <v>6</v>
      </c>
      <c r="L217" s="60">
        <v>403</v>
      </c>
      <c r="M217" s="5"/>
      <c r="N217" s="5"/>
      <c r="O217" s="5"/>
      <c r="P217" s="5"/>
      <c r="Q217" s="5"/>
      <c r="R217" s="5"/>
      <c r="S217" s="5"/>
      <c r="T217" s="5"/>
    </row>
    <row r="218" spans="1:20" customFormat="1" x14ac:dyDescent="0.25">
      <c r="A218" s="49" t="s">
        <v>236</v>
      </c>
      <c r="B218" s="50" t="s">
        <v>31</v>
      </c>
      <c r="C218" s="50" t="s">
        <v>235</v>
      </c>
      <c r="D218" s="50" t="s">
        <v>1</v>
      </c>
      <c r="E218" s="51">
        <v>17</v>
      </c>
      <c r="F218" s="51">
        <v>21</v>
      </c>
      <c r="G218" s="51">
        <v>8</v>
      </c>
      <c r="H218" s="51">
        <v>13</v>
      </c>
      <c r="I218" s="51">
        <v>4</v>
      </c>
      <c r="J218" s="51">
        <v>8</v>
      </c>
      <c r="K218" s="51">
        <v>24</v>
      </c>
      <c r="L218" s="61">
        <v>316</v>
      </c>
      <c r="M218" s="5"/>
      <c r="N218" s="5"/>
      <c r="O218" s="5"/>
      <c r="P218" s="5"/>
      <c r="Q218" s="5"/>
      <c r="R218" s="5"/>
      <c r="S218" s="5"/>
      <c r="T218" s="5"/>
    </row>
    <row r="219" spans="1:20" customFormat="1" x14ac:dyDescent="0.25">
      <c r="A219" s="46" t="s">
        <v>212</v>
      </c>
      <c r="B219" s="47" t="s">
        <v>41</v>
      </c>
      <c r="C219" s="47" t="s">
        <v>235</v>
      </c>
      <c r="D219" s="47" t="s">
        <v>1</v>
      </c>
      <c r="E219" s="48">
        <v>20</v>
      </c>
      <c r="F219" s="48">
        <v>19</v>
      </c>
      <c r="G219" s="48">
        <v>20</v>
      </c>
      <c r="H219" s="48">
        <v>35</v>
      </c>
      <c r="I219" s="48">
        <v>5</v>
      </c>
      <c r="J219" s="48">
        <v>13</v>
      </c>
      <c r="K219" s="48">
        <v>2</v>
      </c>
      <c r="L219" s="60">
        <v>363</v>
      </c>
      <c r="N219" s="32"/>
      <c r="O219" s="32"/>
      <c r="P219" s="32"/>
      <c r="Q219" s="32"/>
      <c r="R219" s="32"/>
      <c r="S219" s="32"/>
      <c r="T219" s="32"/>
    </row>
    <row r="220" spans="1:20" customFormat="1" x14ac:dyDescent="0.25">
      <c r="A220" s="46" t="s">
        <v>110</v>
      </c>
      <c r="B220" s="47" t="s">
        <v>31</v>
      </c>
      <c r="C220" s="47" t="s">
        <v>235</v>
      </c>
      <c r="D220" s="47" t="s">
        <v>1</v>
      </c>
      <c r="E220" s="48">
        <v>18</v>
      </c>
      <c r="F220" s="48">
        <v>19</v>
      </c>
      <c r="G220" s="48">
        <v>14</v>
      </c>
      <c r="H220" s="48">
        <v>31</v>
      </c>
      <c r="I220" s="48">
        <v>8</v>
      </c>
      <c r="J220" s="48">
        <v>11</v>
      </c>
      <c r="K220" s="48">
        <v>28</v>
      </c>
      <c r="L220" s="60">
        <v>346</v>
      </c>
      <c r="M220" s="5"/>
      <c r="N220" s="5"/>
      <c r="O220" s="5"/>
      <c r="P220" s="5"/>
      <c r="Q220" s="5"/>
      <c r="R220" s="5"/>
      <c r="S220" s="5"/>
      <c r="T220" s="5"/>
    </row>
    <row r="221" spans="1:20" customFormat="1" x14ac:dyDescent="0.25">
      <c r="A221" s="46" t="s">
        <v>182</v>
      </c>
      <c r="B221" s="47" t="s">
        <v>37</v>
      </c>
      <c r="C221" s="47" t="s">
        <v>235</v>
      </c>
      <c r="D221" s="47" t="s">
        <v>1</v>
      </c>
      <c r="E221" s="48">
        <v>15</v>
      </c>
      <c r="F221" s="48">
        <v>18</v>
      </c>
      <c r="G221" s="48">
        <v>6</v>
      </c>
      <c r="H221" s="48">
        <v>4</v>
      </c>
      <c r="I221" s="48">
        <v>1</v>
      </c>
      <c r="J221" s="48">
        <v>21</v>
      </c>
      <c r="K221" s="48">
        <v>20</v>
      </c>
      <c r="L221" s="60">
        <v>304</v>
      </c>
      <c r="N221" s="32"/>
      <c r="O221" s="32"/>
      <c r="P221" s="32"/>
      <c r="Q221" s="32"/>
      <c r="R221" s="32"/>
      <c r="S221" s="32"/>
      <c r="T221" s="32"/>
    </row>
    <row r="222" spans="1:20" customFormat="1" x14ac:dyDescent="0.25">
      <c r="A222" s="49" t="s">
        <v>308</v>
      </c>
      <c r="B222" s="50" t="s">
        <v>31</v>
      </c>
      <c r="C222" s="50" t="s">
        <v>235</v>
      </c>
      <c r="D222" s="50" t="s">
        <v>1</v>
      </c>
      <c r="E222" s="51">
        <v>18</v>
      </c>
      <c r="F222" s="51">
        <v>18</v>
      </c>
      <c r="G222" s="51">
        <v>14</v>
      </c>
      <c r="H222" s="51">
        <v>32</v>
      </c>
      <c r="I222" s="51">
        <v>5</v>
      </c>
      <c r="J222" s="51">
        <v>8</v>
      </c>
      <c r="K222" s="51">
        <v>15</v>
      </c>
      <c r="L222" s="61">
        <v>289</v>
      </c>
      <c r="M222" s="5"/>
      <c r="N222" s="5"/>
      <c r="O222" s="5"/>
      <c r="P222" s="5"/>
      <c r="Q222" s="5"/>
      <c r="R222" s="5"/>
      <c r="S222" s="5"/>
      <c r="T222" s="5"/>
    </row>
    <row r="223" spans="1:20" customFormat="1" x14ac:dyDescent="0.25">
      <c r="A223" s="46" t="s">
        <v>255</v>
      </c>
      <c r="B223" s="47" t="s">
        <v>33</v>
      </c>
      <c r="C223" s="47" t="s">
        <v>235</v>
      </c>
      <c r="D223" s="47" t="s">
        <v>1</v>
      </c>
      <c r="E223" s="48">
        <v>19</v>
      </c>
      <c r="F223" s="48">
        <v>17</v>
      </c>
      <c r="G223" s="48">
        <v>6</v>
      </c>
      <c r="H223" s="48">
        <v>4</v>
      </c>
      <c r="I223" s="48">
        <v>4</v>
      </c>
      <c r="J223" s="48">
        <v>11</v>
      </c>
      <c r="K223" s="48">
        <v>19</v>
      </c>
      <c r="L223" s="60">
        <v>266</v>
      </c>
      <c r="M223" s="5"/>
      <c r="N223" s="5"/>
      <c r="O223" s="5"/>
      <c r="P223" s="5"/>
      <c r="Q223" s="5"/>
      <c r="R223" s="5"/>
      <c r="S223" s="5"/>
      <c r="T223" s="5"/>
    </row>
    <row r="224" spans="1:20" customFormat="1" x14ac:dyDescent="0.25">
      <c r="A224" s="49" t="s">
        <v>163</v>
      </c>
      <c r="B224" s="50" t="s">
        <v>33</v>
      </c>
      <c r="C224" s="50" t="s">
        <v>235</v>
      </c>
      <c r="D224" s="50" t="s">
        <v>1</v>
      </c>
      <c r="E224" s="51">
        <v>20</v>
      </c>
      <c r="F224" s="51">
        <v>17</v>
      </c>
      <c r="G224" s="51">
        <v>6</v>
      </c>
      <c r="H224" s="51">
        <v>0</v>
      </c>
      <c r="I224" s="51">
        <v>1</v>
      </c>
      <c r="J224" s="51">
        <v>11</v>
      </c>
      <c r="K224" s="51">
        <v>44</v>
      </c>
      <c r="L224" s="61">
        <v>395</v>
      </c>
      <c r="M224" s="5"/>
      <c r="N224" s="5"/>
      <c r="O224" s="5"/>
      <c r="P224" s="5"/>
      <c r="Q224" s="5"/>
      <c r="R224" s="5"/>
      <c r="S224" s="5"/>
      <c r="T224" s="5"/>
    </row>
    <row r="225" spans="1:20" customFormat="1" x14ac:dyDescent="0.25">
      <c r="A225" s="49" t="s">
        <v>49</v>
      </c>
      <c r="B225" s="50" t="s">
        <v>37</v>
      </c>
      <c r="C225" s="50" t="s">
        <v>235</v>
      </c>
      <c r="D225" s="50" t="s">
        <v>1</v>
      </c>
      <c r="E225" s="51">
        <v>18</v>
      </c>
      <c r="F225" s="51">
        <v>16</v>
      </c>
      <c r="G225" s="51">
        <v>10</v>
      </c>
      <c r="H225" s="51">
        <v>29</v>
      </c>
      <c r="I225" s="51">
        <v>4</v>
      </c>
      <c r="J225" s="51">
        <v>4</v>
      </c>
      <c r="K225" s="51">
        <v>166</v>
      </c>
      <c r="L225" s="61">
        <v>328</v>
      </c>
      <c r="N225" s="32"/>
      <c r="O225" s="32"/>
      <c r="P225" s="32"/>
      <c r="Q225" s="32"/>
      <c r="R225" s="32"/>
      <c r="S225" s="32"/>
      <c r="T225" s="32"/>
    </row>
    <row r="226" spans="1:20" customFormat="1" x14ac:dyDescent="0.25">
      <c r="A226" s="46" t="s">
        <v>291</v>
      </c>
      <c r="B226" s="47" t="s">
        <v>33</v>
      </c>
      <c r="C226" s="47" t="s">
        <v>235</v>
      </c>
      <c r="D226" s="47" t="s">
        <v>1</v>
      </c>
      <c r="E226" s="48">
        <v>19</v>
      </c>
      <c r="F226" s="48">
        <v>16</v>
      </c>
      <c r="G226" s="48">
        <v>6</v>
      </c>
      <c r="H226" s="48">
        <v>18</v>
      </c>
      <c r="I226" s="48">
        <v>6</v>
      </c>
      <c r="J226" s="48">
        <v>7</v>
      </c>
      <c r="K226" s="48">
        <v>624</v>
      </c>
      <c r="L226" s="60">
        <v>371</v>
      </c>
      <c r="M226" s="5"/>
      <c r="N226" s="5"/>
      <c r="O226" s="5"/>
      <c r="P226" s="5"/>
      <c r="Q226" s="5"/>
      <c r="R226" s="5"/>
      <c r="S226" s="5"/>
      <c r="T226" s="5"/>
    </row>
    <row r="227" spans="1:20" customFormat="1" x14ac:dyDescent="0.25">
      <c r="A227" s="49" t="s">
        <v>64</v>
      </c>
      <c r="B227" s="50" t="s">
        <v>31</v>
      </c>
      <c r="C227" s="50" t="s">
        <v>235</v>
      </c>
      <c r="D227" s="50" t="s">
        <v>1</v>
      </c>
      <c r="E227" s="51">
        <v>19</v>
      </c>
      <c r="F227" s="51">
        <v>16</v>
      </c>
      <c r="G227" s="51">
        <v>13</v>
      </c>
      <c r="H227" s="51">
        <v>24</v>
      </c>
      <c r="I227" s="51">
        <v>12</v>
      </c>
      <c r="J227" s="51">
        <v>11</v>
      </c>
      <c r="K227" s="51">
        <v>59</v>
      </c>
      <c r="L227" s="61">
        <v>339</v>
      </c>
      <c r="M227" s="5"/>
      <c r="N227" s="5"/>
      <c r="O227" s="5"/>
      <c r="P227" s="5"/>
      <c r="Q227" s="5"/>
      <c r="R227" s="5"/>
      <c r="S227" s="5"/>
      <c r="T227" s="5"/>
    </row>
    <row r="228" spans="1:20" customFormat="1" x14ac:dyDescent="0.25">
      <c r="A228" s="49" t="s">
        <v>68</v>
      </c>
      <c r="B228" s="50" t="s">
        <v>41</v>
      </c>
      <c r="C228" s="50" t="s">
        <v>235</v>
      </c>
      <c r="D228" s="50" t="s">
        <v>1</v>
      </c>
      <c r="E228" s="51">
        <v>15</v>
      </c>
      <c r="F228" s="51">
        <v>15</v>
      </c>
      <c r="G228" s="51">
        <v>22</v>
      </c>
      <c r="H228" s="51">
        <v>39</v>
      </c>
      <c r="I228" s="51">
        <v>6</v>
      </c>
      <c r="J228" s="51">
        <v>13</v>
      </c>
      <c r="K228" s="51">
        <v>1684</v>
      </c>
      <c r="L228" s="61">
        <v>297</v>
      </c>
      <c r="M228" s="5"/>
      <c r="N228" s="5"/>
      <c r="O228" s="5"/>
      <c r="P228" s="5"/>
      <c r="Q228" s="5"/>
      <c r="R228" s="5"/>
      <c r="S228" s="5"/>
      <c r="T228" s="5"/>
    </row>
    <row r="229" spans="1:20" customFormat="1" x14ac:dyDescent="0.25">
      <c r="A229" s="49" t="s">
        <v>160</v>
      </c>
      <c r="B229" s="50" t="s">
        <v>41</v>
      </c>
      <c r="C229" s="50" t="s">
        <v>235</v>
      </c>
      <c r="D229" s="50" t="s">
        <v>1</v>
      </c>
      <c r="E229" s="51">
        <v>17</v>
      </c>
      <c r="F229" s="51">
        <v>15</v>
      </c>
      <c r="G229" s="51">
        <v>6</v>
      </c>
      <c r="H229" s="51">
        <v>19</v>
      </c>
      <c r="I229" s="51">
        <v>3</v>
      </c>
      <c r="J229" s="51">
        <v>5</v>
      </c>
      <c r="K229" s="51">
        <v>27</v>
      </c>
      <c r="L229" s="61">
        <v>283</v>
      </c>
      <c r="M229" s="5"/>
      <c r="N229" s="5"/>
      <c r="O229" s="5"/>
      <c r="P229" s="5"/>
      <c r="Q229" s="5"/>
      <c r="R229" s="5"/>
      <c r="S229" s="5"/>
      <c r="T229" s="5"/>
    </row>
    <row r="230" spans="1:20" customFormat="1" x14ac:dyDescent="0.25">
      <c r="A230" s="49" t="s">
        <v>69</v>
      </c>
      <c r="B230" s="50" t="s">
        <v>33</v>
      </c>
      <c r="C230" s="50" t="s">
        <v>235</v>
      </c>
      <c r="D230" s="50" t="s">
        <v>1</v>
      </c>
      <c r="E230" s="51">
        <v>16</v>
      </c>
      <c r="F230" s="51">
        <v>15</v>
      </c>
      <c r="G230" s="51">
        <v>12</v>
      </c>
      <c r="H230" s="51">
        <v>14</v>
      </c>
      <c r="I230" s="51">
        <v>5</v>
      </c>
      <c r="J230" s="51">
        <v>7</v>
      </c>
      <c r="K230" s="51">
        <v>17</v>
      </c>
      <c r="L230" s="61">
        <v>314</v>
      </c>
      <c r="M230" s="5"/>
      <c r="N230" s="5"/>
      <c r="O230" s="5"/>
      <c r="P230" s="5"/>
      <c r="Q230" s="5"/>
      <c r="R230" s="5"/>
      <c r="S230" s="5"/>
      <c r="T230" s="5"/>
    </row>
    <row r="231" spans="1:20" customFormat="1" x14ac:dyDescent="0.25">
      <c r="A231" s="46" t="s">
        <v>93</v>
      </c>
      <c r="B231" s="47" t="s">
        <v>35</v>
      </c>
      <c r="C231" s="47" t="s">
        <v>235</v>
      </c>
      <c r="D231" s="47" t="s">
        <v>1</v>
      </c>
      <c r="E231" s="48">
        <v>18</v>
      </c>
      <c r="F231" s="48">
        <v>14</v>
      </c>
      <c r="G231" s="48">
        <v>6</v>
      </c>
      <c r="H231" s="48">
        <v>6</v>
      </c>
      <c r="I231" s="48">
        <v>11</v>
      </c>
      <c r="J231" s="48">
        <v>14</v>
      </c>
      <c r="K231" s="48">
        <v>184</v>
      </c>
      <c r="L231" s="60">
        <v>321</v>
      </c>
      <c r="M231" s="5"/>
      <c r="N231" s="5"/>
      <c r="O231" s="5"/>
      <c r="P231" s="5"/>
      <c r="Q231" s="5"/>
      <c r="R231" s="5"/>
      <c r="S231" s="5"/>
      <c r="T231" s="5"/>
    </row>
    <row r="232" spans="1:20" customFormat="1" x14ac:dyDescent="0.25">
      <c r="A232" s="46" t="s">
        <v>120</v>
      </c>
      <c r="B232" s="47" t="s">
        <v>37</v>
      </c>
      <c r="C232" s="47" t="s">
        <v>235</v>
      </c>
      <c r="D232" s="47" t="s">
        <v>1</v>
      </c>
      <c r="E232" s="48">
        <v>11</v>
      </c>
      <c r="F232" s="48">
        <v>13</v>
      </c>
      <c r="G232" s="48">
        <v>4</v>
      </c>
      <c r="H232" s="48">
        <v>18</v>
      </c>
      <c r="I232" s="48">
        <v>1</v>
      </c>
      <c r="J232" s="48">
        <v>13</v>
      </c>
      <c r="K232" s="48">
        <v>248</v>
      </c>
      <c r="L232" s="60">
        <v>195</v>
      </c>
      <c r="N232" s="32"/>
      <c r="O232" s="32"/>
      <c r="P232" s="32"/>
      <c r="Q232" s="32"/>
      <c r="R232" s="32"/>
      <c r="S232" s="32"/>
      <c r="T232" s="32"/>
    </row>
    <row r="233" spans="1:20" customFormat="1" x14ac:dyDescent="0.25">
      <c r="A233" s="49" t="s">
        <v>195</v>
      </c>
      <c r="B233" s="50" t="s">
        <v>31</v>
      </c>
      <c r="C233" s="50" t="s">
        <v>235</v>
      </c>
      <c r="D233" s="50" t="s">
        <v>1</v>
      </c>
      <c r="E233" s="51">
        <v>18</v>
      </c>
      <c r="F233" s="51">
        <v>13</v>
      </c>
      <c r="G233" s="51">
        <v>4</v>
      </c>
      <c r="H233" s="51">
        <v>7</v>
      </c>
      <c r="I233" s="51">
        <v>3</v>
      </c>
      <c r="J233" s="51">
        <v>12</v>
      </c>
      <c r="K233" s="51">
        <v>1085</v>
      </c>
      <c r="L233" s="61">
        <v>362</v>
      </c>
      <c r="M233" s="5"/>
      <c r="N233" s="5"/>
      <c r="O233" s="5"/>
      <c r="P233" s="5"/>
      <c r="Q233" s="5"/>
      <c r="R233" s="5"/>
      <c r="S233" s="5"/>
      <c r="T233" s="5"/>
    </row>
    <row r="234" spans="1:20" customFormat="1" x14ac:dyDescent="0.25">
      <c r="A234" s="46" t="s">
        <v>248</v>
      </c>
      <c r="B234" s="47" t="s">
        <v>31</v>
      </c>
      <c r="C234" s="47" t="s">
        <v>235</v>
      </c>
      <c r="D234" s="47" t="s">
        <v>1</v>
      </c>
      <c r="E234" s="48">
        <v>17</v>
      </c>
      <c r="F234" s="48">
        <v>13</v>
      </c>
      <c r="G234" s="48">
        <v>0</v>
      </c>
      <c r="H234" s="48">
        <v>18</v>
      </c>
      <c r="I234" s="48">
        <v>9</v>
      </c>
      <c r="J234" s="48">
        <v>10</v>
      </c>
      <c r="K234" s="48">
        <v>19</v>
      </c>
      <c r="L234" s="60">
        <v>299</v>
      </c>
      <c r="M234" s="5"/>
      <c r="N234" s="5"/>
      <c r="O234" s="5"/>
      <c r="P234" s="5"/>
      <c r="Q234" s="5"/>
      <c r="R234" s="5"/>
      <c r="S234" s="5"/>
      <c r="T234" s="5"/>
    </row>
    <row r="235" spans="1:20" customFormat="1" x14ac:dyDescent="0.25">
      <c r="A235" s="49" t="s">
        <v>39</v>
      </c>
      <c r="B235" s="50" t="s">
        <v>37</v>
      </c>
      <c r="C235" s="50" t="s">
        <v>235</v>
      </c>
      <c r="D235" s="50" t="s">
        <v>1</v>
      </c>
      <c r="E235" s="51">
        <v>19</v>
      </c>
      <c r="F235" s="51">
        <v>13</v>
      </c>
      <c r="G235" s="51">
        <v>6</v>
      </c>
      <c r="H235" s="51">
        <v>12</v>
      </c>
      <c r="I235" s="51">
        <v>15</v>
      </c>
      <c r="J235" s="51">
        <v>20</v>
      </c>
      <c r="K235" s="51">
        <v>2035</v>
      </c>
      <c r="L235" s="61">
        <v>371</v>
      </c>
      <c r="M235" s="5"/>
      <c r="N235" s="5"/>
      <c r="O235" s="5"/>
      <c r="P235" s="5"/>
      <c r="Q235" s="5"/>
      <c r="R235" s="5"/>
      <c r="S235" s="5"/>
      <c r="T235" s="5"/>
    </row>
    <row r="236" spans="1:20" customFormat="1" x14ac:dyDescent="0.25">
      <c r="A236" s="49" t="s">
        <v>364</v>
      </c>
      <c r="B236" s="50" t="s">
        <v>33</v>
      </c>
      <c r="C236" s="50" t="s">
        <v>235</v>
      </c>
      <c r="D236" s="50" t="s">
        <v>1</v>
      </c>
      <c r="E236" s="51">
        <v>17</v>
      </c>
      <c r="F236" s="51">
        <v>12</v>
      </c>
      <c r="G236" s="51">
        <v>4</v>
      </c>
      <c r="H236" s="51">
        <v>3</v>
      </c>
      <c r="I236" s="51">
        <v>5</v>
      </c>
      <c r="J236" s="51">
        <v>2</v>
      </c>
      <c r="K236" s="51">
        <v>99</v>
      </c>
      <c r="L236" s="61">
        <v>299</v>
      </c>
      <c r="M236" s="5"/>
      <c r="N236" s="5"/>
      <c r="O236" s="5"/>
      <c r="P236" s="5"/>
      <c r="Q236" s="5"/>
      <c r="R236" s="5"/>
      <c r="S236" s="5"/>
      <c r="T236" s="5"/>
    </row>
    <row r="237" spans="1:20" customFormat="1" x14ac:dyDescent="0.25">
      <c r="A237" s="46" t="s">
        <v>158</v>
      </c>
      <c r="B237" s="47" t="s">
        <v>33</v>
      </c>
      <c r="C237" s="47" t="s">
        <v>235</v>
      </c>
      <c r="D237" s="47" t="s">
        <v>1</v>
      </c>
      <c r="E237" s="48">
        <v>17</v>
      </c>
      <c r="F237" s="48">
        <v>12</v>
      </c>
      <c r="G237" s="48">
        <v>8</v>
      </c>
      <c r="H237" s="48">
        <v>5</v>
      </c>
      <c r="I237" s="48">
        <v>8</v>
      </c>
      <c r="J237" s="48">
        <v>8</v>
      </c>
      <c r="K237" s="48">
        <v>5</v>
      </c>
      <c r="L237" s="60">
        <v>251</v>
      </c>
      <c r="N237" s="32"/>
      <c r="O237" s="32"/>
      <c r="P237" s="32"/>
      <c r="Q237" s="32"/>
      <c r="R237" s="32"/>
      <c r="S237" s="32"/>
      <c r="T237" s="32"/>
    </row>
    <row r="238" spans="1:20" customFormat="1" x14ac:dyDescent="0.25">
      <c r="A238" s="49" t="s">
        <v>51</v>
      </c>
      <c r="B238" s="50" t="s">
        <v>33</v>
      </c>
      <c r="C238" s="50" t="s">
        <v>235</v>
      </c>
      <c r="D238" s="50" t="s">
        <v>1</v>
      </c>
      <c r="E238" s="51">
        <v>17</v>
      </c>
      <c r="F238" s="51">
        <v>12</v>
      </c>
      <c r="G238" s="51">
        <v>10</v>
      </c>
      <c r="H238" s="51">
        <v>18</v>
      </c>
      <c r="I238" s="51">
        <v>8</v>
      </c>
      <c r="J238" s="51">
        <v>8</v>
      </c>
      <c r="K238" s="51">
        <v>893</v>
      </c>
      <c r="L238" s="61">
        <v>328</v>
      </c>
      <c r="M238" s="5"/>
      <c r="N238" s="5"/>
      <c r="O238" s="5"/>
      <c r="P238" s="5"/>
      <c r="Q238" s="5"/>
      <c r="R238" s="5"/>
      <c r="S238" s="5"/>
      <c r="T238" s="5"/>
    </row>
    <row r="239" spans="1:20" customFormat="1" x14ac:dyDescent="0.25">
      <c r="A239" s="46" t="s">
        <v>300</v>
      </c>
      <c r="B239" s="47" t="s">
        <v>41</v>
      </c>
      <c r="C239" s="47" t="s">
        <v>235</v>
      </c>
      <c r="D239" s="47" t="s">
        <v>1</v>
      </c>
      <c r="E239" s="48">
        <v>19</v>
      </c>
      <c r="F239" s="48">
        <v>12</v>
      </c>
      <c r="G239" s="48">
        <v>6</v>
      </c>
      <c r="H239" s="48">
        <v>32</v>
      </c>
      <c r="I239" s="48">
        <v>3</v>
      </c>
      <c r="J239" s="48">
        <v>13</v>
      </c>
      <c r="K239" s="48">
        <v>28</v>
      </c>
      <c r="L239" s="60">
        <v>338</v>
      </c>
      <c r="M239" s="5"/>
      <c r="N239" s="5"/>
      <c r="O239" s="5"/>
      <c r="P239" s="5"/>
      <c r="Q239" s="5"/>
      <c r="R239" s="5"/>
      <c r="S239" s="5"/>
      <c r="T239" s="5"/>
    </row>
    <row r="240" spans="1:20" customFormat="1" x14ac:dyDescent="0.25">
      <c r="A240" s="49" t="s">
        <v>366</v>
      </c>
      <c r="B240" s="50" t="s">
        <v>41</v>
      </c>
      <c r="C240" s="50" t="s">
        <v>235</v>
      </c>
      <c r="D240" s="50" t="s">
        <v>1</v>
      </c>
      <c r="E240" s="51">
        <v>16</v>
      </c>
      <c r="F240" s="51">
        <v>11</v>
      </c>
      <c r="G240" s="51">
        <v>2</v>
      </c>
      <c r="H240" s="51">
        <v>16</v>
      </c>
      <c r="I240" s="51">
        <v>5</v>
      </c>
      <c r="J240" s="51">
        <v>3</v>
      </c>
      <c r="K240" s="51">
        <v>942</v>
      </c>
      <c r="L240" s="61">
        <v>259</v>
      </c>
      <c r="M240" s="5"/>
      <c r="N240" s="5"/>
      <c r="O240" s="5"/>
      <c r="P240" s="5"/>
      <c r="Q240" s="5"/>
      <c r="R240" s="5"/>
      <c r="S240" s="5"/>
      <c r="T240" s="5"/>
    </row>
    <row r="241" spans="1:20" customFormat="1" x14ac:dyDescent="0.25">
      <c r="A241" s="46" t="s">
        <v>165</v>
      </c>
      <c r="B241" s="47" t="s">
        <v>41</v>
      </c>
      <c r="C241" s="47" t="s">
        <v>235</v>
      </c>
      <c r="D241" s="47" t="s">
        <v>1</v>
      </c>
      <c r="E241" s="48">
        <v>17</v>
      </c>
      <c r="F241" s="48">
        <v>11</v>
      </c>
      <c r="G241" s="48">
        <v>6</v>
      </c>
      <c r="H241" s="48">
        <v>8</v>
      </c>
      <c r="I241" s="48">
        <v>4</v>
      </c>
      <c r="J241" s="48">
        <v>6</v>
      </c>
      <c r="K241" s="48">
        <v>12</v>
      </c>
      <c r="L241" s="60">
        <v>293</v>
      </c>
      <c r="M241" s="5"/>
      <c r="N241" s="5"/>
      <c r="O241" s="5"/>
      <c r="P241" s="5"/>
      <c r="Q241" s="5"/>
      <c r="R241" s="5"/>
      <c r="S241" s="5"/>
      <c r="T241" s="5"/>
    </row>
    <row r="242" spans="1:20" customFormat="1" x14ac:dyDescent="0.25">
      <c r="A242" s="46" t="s">
        <v>305</v>
      </c>
      <c r="B242" s="47" t="s">
        <v>41</v>
      </c>
      <c r="C242" s="47" t="s">
        <v>235</v>
      </c>
      <c r="D242" s="47" t="s">
        <v>1</v>
      </c>
      <c r="E242" s="48">
        <v>17</v>
      </c>
      <c r="F242" s="48">
        <v>11</v>
      </c>
      <c r="G242" s="48">
        <v>17</v>
      </c>
      <c r="H242" s="48">
        <v>60</v>
      </c>
      <c r="I242" s="48">
        <v>8</v>
      </c>
      <c r="J242" s="48">
        <v>7</v>
      </c>
      <c r="K242" s="48">
        <v>21</v>
      </c>
      <c r="L242" s="60">
        <v>305</v>
      </c>
      <c r="M242" s="5"/>
      <c r="N242" s="5"/>
      <c r="O242" s="5"/>
      <c r="P242" s="5"/>
      <c r="Q242" s="5"/>
      <c r="R242" s="5"/>
      <c r="S242" s="5"/>
      <c r="T242" s="5"/>
    </row>
    <row r="243" spans="1:20" customFormat="1" x14ac:dyDescent="0.25">
      <c r="A243" s="49" t="s">
        <v>310</v>
      </c>
      <c r="B243" s="50" t="s">
        <v>33</v>
      </c>
      <c r="C243" s="50" t="s">
        <v>235</v>
      </c>
      <c r="D243" s="50" t="s">
        <v>1</v>
      </c>
      <c r="E243" s="51">
        <v>19</v>
      </c>
      <c r="F243" s="51">
        <v>11</v>
      </c>
      <c r="G243" s="51">
        <v>12</v>
      </c>
      <c r="H243" s="51">
        <v>16</v>
      </c>
      <c r="I243" s="51">
        <v>8</v>
      </c>
      <c r="J243" s="51">
        <v>5</v>
      </c>
      <c r="K243" s="51">
        <v>3</v>
      </c>
      <c r="L243" s="61">
        <v>328</v>
      </c>
      <c r="M243" s="5"/>
      <c r="N243" s="5"/>
      <c r="O243" s="5"/>
      <c r="P243" s="5"/>
      <c r="Q243" s="5"/>
      <c r="R243" s="5"/>
      <c r="S243" s="5"/>
      <c r="T243" s="5"/>
    </row>
    <row r="244" spans="1:20" customFormat="1" x14ac:dyDescent="0.25">
      <c r="A244" s="46" t="s">
        <v>113</v>
      </c>
      <c r="B244" s="47" t="s">
        <v>35</v>
      </c>
      <c r="C244" s="47" t="s">
        <v>235</v>
      </c>
      <c r="D244" s="47" t="s">
        <v>1</v>
      </c>
      <c r="E244" s="48">
        <v>17</v>
      </c>
      <c r="F244" s="48">
        <v>11</v>
      </c>
      <c r="G244" s="48">
        <v>6</v>
      </c>
      <c r="H244" s="48">
        <v>14</v>
      </c>
      <c r="I244" s="48">
        <v>8</v>
      </c>
      <c r="J244" s="48">
        <v>7</v>
      </c>
      <c r="K244" s="48">
        <v>53</v>
      </c>
      <c r="L244" s="60">
        <v>272</v>
      </c>
      <c r="M244" s="5"/>
      <c r="N244" s="5"/>
      <c r="O244" s="5"/>
      <c r="P244" s="5"/>
      <c r="Q244" s="5"/>
      <c r="R244" s="5"/>
      <c r="S244" s="5"/>
      <c r="T244" s="5"/>
    </row>
    <row r="245" spans="1:20" customFormat="1" x14ac:dyDescent="0.25">
      <c r="A245" s="49" t="s">
        <v>153</v>
      </c>
      <c r="B245" s="50" t="s">
        <v>33</v>
      </c>
      <c r="C245" s="50" t="s">
        <v>235</v>
      </c>
      <c r="D245" s="50" t="s">
        <v>1</v>
      </c>
      <c r="E245" s="51">
        <v>18</v>
      </c>
      <c r="F245" s="51">
        <v>11</v>
      </c>
      <c r="G245" s="51">
        <v>4</v>
      </c>
      <c r="H245" s="51">
        <v>22</v>
      </c>
      <c r="I245" s="51">
        <v>4</v>
      </c>
      <c r="J245" s="51">
        <v>5</v>
      </c>
      <c r="K245" s="51">
        <v>1473</v>
      </c>
      <c r="L245" s="61">
        <v>322</v>
      </c>
      <c r="M245" s="5"/>
      <c r="N245" s="5"/>
      <c r="O245" s="5"/>
      <c r="P245" s="5"/>
      <c r="Q245" s="5"/>
      <c r="R245" s="5"/>
      <c r="S245" s="5"/>
      <c r="T245" s="5"/>
    </row>
    <row r="246" spans="1:20" customFormat="1" x14ac:dyDescent="0.25">
      <c r="A246" s="46" t="s">
        <v>62</v>
      </c>
      <c r="B246" s="47" t="s">
        <v>35</v>
      </c>
      <c r="C246" s="47" t="s">
        <v>235</v>
      </c>
      <c r="D246" s="47" t="s">
        <v>1</v>
      </c>
      <c r="E246" s="48">
        <v>17</v>
      </c>
      <c r="F246" s="48">
        <v>10</v>
      </c>
      <c r="G246" s="48">
        <v>10</v>
      </c>
      <c r="H246" s="48">
        <v>6</v>
      </c>
      <c r="I246" s="48">
        <v>4</v>
      </c>
      <c r="J246" s="48">
        <v>9</v>
      </c>
      <c r="K246" s="48">
        <v>0</v>
      </c>
      <c r="L246" s="60">
        <v>304</v>
      </c>
      <c r="N246" s="32"/>
      <c r="O246" s="32"/>
      <c r="P246" s="32"/>
      <c r="Q246" s="32"/>
      <c r="R246" s="32"/>
      <c r="S246" s="32"/>
      <c r="T246" s="32"/>
    </row>
    <row r="247" spans="1:20" customFormat="1" x14ac:dyDescent="0.25">
      <c r="A247" s="46" t="s">
        <v>170</v>
      </c>
      <c r="B247" s="47" t="s">
        <v>35</v>
      </c>
      <c r="C247" s="47" t="s">
        <v>235</v>
      </c>
      <c r="D247" s="47" t="s">
        <v>1</v>
      </c>
      <c r="E247" s="48">
        <v>16</v>
      </c>
      <c r="F247" s="48">
        <v>10</v>
      </c>
      <c r="G247" s="48">
        <v>6</v>
      </c>
      <c r="H247" s="48">
        <v>28</v>
      </c>
      <c r="I247" s="48">
        <v>15</v>
      </c>
      <c r="J247" s="48">
        <v>4</v>
      </c>
      <c r="K247" s="48">
        <v>8</v>
      </c>
      <c r="L247" s="60">
        <v>287</v>
      </c>
      <c r="N247" s="32"/>
      <c r="O247" s="32"/>
      <c r="P247" s="32"/>
      <c r="Q247" s="32"/>
      <c r="R247" s="32"/>
      <c r="S247" s="32"/>
      <c r="T247" s="32"/>
    </row>
    <row r="248" spans="1:20" customFormat="1" x14ac:dyDescent="0.25">
      <c r="A248" s="49" t="s">
        <v>100</v>
      </c>
      <c r="B248" s="50" t="s">
        <v>41</v>
      </c>
      <c r="C248" s="50" t="s">
        <v>235</v>
      </c>
      <c r="D248" s="50" t="s">
        <v>1</v>
      </c>
      <c r="E248" s="51">
        <v>17</v>
      </c>
      <c r="F248" s="51">
        <v>9</v>
      </c>
      <c r="G248" s="51">
        <v>4</v>
      </c>
      <c r="H248" s="51">
        <v>13</v>
      </c>
      <c r="I248" s="51">
        <v>9</v>
      </c>
      <c r="J248" s="51">
        <v>13</v>
      </c>
      <c r="K248" s="51">
        <v>2108</v>
      </c>
      <c r="L248" s="61">
        <v>280</v>
      </c>
      <c r="N248" s="32"/>
      <c r="O248" s="32"/>
      <c r="P248" s="32"/>
      <c r="Q248" s="32"/>
      <c r="R248" s="32"/>
      <c r="S248" s="32"/>
      <c r="T248" s="32"/>
    </row>
    <row r="249" spans="1:20" customFormat="1" x14ac:dyDescent="0.25">
      <c r="A249" s="49" t="s">
        <v>151</v>
      </c>
      <c r="B249" s="50" t="s">
        <v>35</v>
      </c>
      <c r="C249" s="50" t="s">
        <v>235</v>
      </c>
      <c r="D249" s="50" t="s">
        <v>1</v>
      </c>
      <c r="E249" s="51">
        <v>15</v>
      </c>
      <c r="F249" s="51">
        <v>9</v>
      </c>
      <c r="G249" s="51">
        <v>10</v>
      </c>
      <c r="H249" s="51">
        <v>28</v>
      </c>
      <c r="I249" s="51">
        <v>12</v>
      </c>
      <c r="J249" s="51">
        <v>6</v>
      </c>
      <c r="K249" s="51">
        <v>1381</v>
      </c>
      <c r="L249" s="61">
        <v>247</v>
      </c>
      <c r="M249" s="5"/>
      <c r="N249" s="5"/>
      <c r="O249" s="5"/>
      <c r="P249" s="5"/>
      <c r="Q249" s="5"/>
      <c r="R249" s="5"/>
      <c r="S249" s="5"/>
      <c r="T249" s="5"/>
    </row>
    <row r="250" spans="1:20" customFormat="1" x14ac:dyDescent="0.25">
      <c r="A250" s="46" t="s">
        <v>108</v>
      </c>
      <c r="B250" s="47" t="s">
        <v>37</v>
      </c>
      <c r="C250" s="47" t="s">
        <v>235</v>
      </c>
      <c r="D250" s="47" t="s">
        <v>1</v>
      </c>
      <c r="E250" s="48">
        <v>15</v>
      </c>
      <c r="F250" s="48">
        <v>9</v>
      </c>
      <c r="G250" s="48">
        <v>10</v>
      </c>
      <c r="H250" s="48">
        <v>32</v>
      </c>
      <c r="I250" s="48">
        <v>10</v>
      </c>
      <c r="J250" s="48">
        <v>4</v>
      </c>
      <c r="K250" s="48">
        <v>56</v>
      </c>
      <c r="L250" s="60">
        <v>263</v>
      </c>
      <c r="M250" s="5"/>
      <c r="N250" s="5"/>
      <c r="O250" s="5"/>
      <c r="P250" s="5"/>
      <c r="Q250" s="5"/>
      <c r="R250" s="5"/>
      <c r="S250" s="5"/>
      <c r="T250" s="5"/>
    </row>
    <row r="251" spans="1:20" customFormat="1" x14ac:dyDescent="0.25">
      <c r="A251" s="46" t="s">
        <v>66</v>
      </c>
      <c r="B251" s="47" t="s">
        <v>41</v>
      </c>
      <c r="C251" s="47" t="s">
        <v>235</v>
      </c>
      <c r="D251" s="47" t="s">
        <v>1</v>
      </c>
      <c r="E251" s="48">
        <v>17</v>
      </c>
      <c r="F251" s="48">
        <v>9</v>
      </c>
      <c r="G251" s="48">
        <v>2</v>
      </c>
      <c r="H251" s="48">
        <v>5</v>
      </c>
      <c r="I251" s="48">
        <v>4</v>
      </c>
      <c r="J251" s="48">
        <v>4</v>
      </c>
      <c r="K251" s="48">
        <v>6</v>
      </c>
      <c r="L251" s="60">
        <v>279</v>
      </c>
      <c r="N251" s="32"/>
      <c r="O251" s="32"/>
      <c r="P251" s="32"/>
      <c r="Q251" s="32"/>
      <c r="R251" s="32"/>
      <c r="S251" s="32"/>
      <c r="T251" s="32"/>
    </row>
    <row r="252" spans="1:20" customFormat="1" x14ac:dyDescent="0.25">
      <c r="A252" s="49" t="s">
        <v>271</v>
      </c>
      <c r="B252" s="50" t="s">
        <v>35</v>
      </c>
      <c r="C252" s="50" t="s">
        <v>235</v>
      </c>
      <c r="D252" s="50" t="s">
        <v>1</v>
      </c>
      <c r="E252" s="51">
        <v>18</v>
      </c>
      <c r="F252" s="51">
        <v>9</v>
      </c>
      <c r="G252" s="51">
        <v>12</v>
      </c>
      <c r="H252" s="51">
        <v>33</v>
      </c>
      <c r="I252" s="51">
        <v>14</v>
      </c>
      <c r="J252" s="51">
        <v>12</v>
      </c>
      <c r="K252" s="51">
        <v>1642</v>
      </c>
      <c r="L252" s="61">
        <v>325</v>
      </c>
      <c r="M252" s="5"/>
      <c r="N252" s="5"/>
      <c r="O252" s="5"/>
      <c r="P252" s="5"/>
      <c r="Q252" s="5"/>
      <c r="R252" s="5"/>
      <c r="S252" s="5"/>
      <c r="T252" s="5"/>
    </row>
    <row r="253" spans="1:20" customFormat="1" x14ac:dyDescent="0.25">
      <c r="A253" s="46" t="s">
        <v>118</v>
      </c>
      <c r="B253" s="47" t="s">
        <v>41</v>
      </c>
      <c r="C253" s="47" t="s">
        <v>235</v>
      </c>
      <c r="D253" s="47" t="s">
        <v>1</v>
      </c>
      <c r="E253" s="48">
        <v>15</v>
      </c>
      <c r="F253" s="48">
        <v>9</v>
      </c>
      <c r="G253" s="48">
        <v>0</v>
      </c>
      <c r="H253" s="48">
        <v>20</v>
      </c>
      <c r="I253" s="48">
        <v>3</v>
      </c>
      <c r="J253" s="48">
        <v>5</v>
      </c>
      <c r="K253" s="48">
        <v>219</v>
      </c>
      <c r="L253" s="60">
        <v>235</v>
      </c>
      <c r="M253" s="5"/>
      <c r="N253" s="5"/>
      <c r="O253" s="5"/>
      <c r="P253" s="5"/>
      <c r="Q253" s="5"/>
      <c r="R253" s="5"/>
      <c r="S253" s="5"/>
      <c r="T253" s="5"/>
    </row>
    <row r="254" spans="1:20" customFormat="1" x14ac:dyDescent="0.25">
      <c r="A254" s="46" t="s">
        <v>244</v>
      </c>
      <c r="B254" s="47" t="s">
        <v>35</v>
      </c>
      <c r="C254" s="47" t="s">
        <v>235</v>
      </c>
      <c r="D254" s="47" t="s">
        <v>1</v>
      </c>
      <c r="E254" s="48">
        <v>19</v>
      </c>
      <c r="F254" s="48">
        <v>8</v>
      </c>
      <c r="G254" s="48">
        <v>16</v>
      </c>
      <c r="H254" s="48">
        <v>19</v>
      </c>
      <c r="I254" s="48">
        <v>10</v>
      </c>
      <c r="J254" s="48">
        <v>6</v>
      </c>
      <c r="K254" s="48">
        <v>16</v>
      </c>
      <c r="L254" s="60">
        <v>283</v>
      </c>
      <c r="M254" s="5"/>
      <c r="N254" s="5"/>
      <c r="O254" s="5"/>
      <c r="P254" s="5"/>
      <c r="Q254" s="5"/>
      <c r="R254" s="5"/>
      <c r="S254" s="5"/>
      <c r="T254" s="5"/>
    </row>
    <row r="255" spans="1:20" customFormat="1" x14ac:dyDescent="0.25">
      <c r="A255" s="46" t="s">
        <v>268</v>
      </c>
      <c r="B255" s="47" t="s">
        <v>33</v>
      </c>
      <c r="C255" s="47" t="s">
        <v>235</v>
      </c>
      <c r="D255" s="47" t="s">
        <v>1</v>
      </c>
      <c r="E255" s="48">
        <v>16</v>
      </c>
      <c r="F255" s="48">
        <v>8</v>
      </c>
      <c r="G255" s="48">
        <v>4</v>
      </c>
      <c r="H255" s="48">
        <v>14</v>
      </c>
      <c r="I255" s="48">
        <v>6</v>
      </c>
      <c r="J255" s="48">
        <v>8</v>
      </c>
      <c r="K255" s="48">
        <v>1067</v>
      </c>
      <c r="L255" s="60">
        <v>276</v>
      </c>
      <c r="N255" s="32"/>
      <c r="O255" s="32"/>
      <c r="P255" s="32"/>
      <c r="Q255" s="32"/>
      <c r="R255" s="32"/>
      <c r="S255" s="32"/>
      <c r="T255" s="32"/>
    </row>
    <row r="256" spans="1:20" customFormat="1" x14ac:dyDescent="0.25">
      <c r="A256" s="49" t="s">
        <v>219</v>
      </c>
      <c r="B256" s="50" t="s">
        <v>33</v>
      </c>
      <c r="C256" s="50" t="s">
        <v>235</v>
      </c>
      <c r="D256" s="50" t="s">
        <v>1</v>
      </c>
      <c r="E256" s="51">
        <v>16</v>
      </c>
      <c r="F256" s="51">
        <v>8</v>
      </c>
      <c r="G256" s="51">
        <v>24</v>
      </c>
      <c r="H256" s="51">
        <v>27</v>
      </c>
      <c r="I256" s="51">
        <v>7</v>
      </c>
      <c r="J256" s="51">
        <v>4</v>
      </c>
      <c r="K256" s="51">
        <v>168</v>
      </c>
      <c r="L256" s="61">
        <v>230</v>
      </c>
      <c r="M256" s="5"/>
      <c r="N256" s="5"/>
      <c r="O256" s="5"/>
      <c r="P256" s="5"/>
      <c r="Q256" s="5"/>
      <c r="R256" s="5"/>
      <c r="S256" s="5"/>
      <c r="T256" s="5"/>
    </row>
    <row r="257" spans="1:20" customFormat="1" x14ac:dyDescent="0.25">
      <c r="A257" s="49" t="s">
        <v>372</v>
      </c>
      <c r="B257" s="50" t="s">
        <v>35</v>
      </c>
      <c r="C257" s="50" t="s">
        <v>235</v>
      </c>
      <c r="D257" s="50" t="s">
        <v>1</v>
      </c>
      <c r="E257" s="51">
        <v>16</v>
      </c>
      <c r="F257" s="51">
        <v>7</v>
      </c>
      <c r="G257" s="51">
        <v>6</v>
      </c>
      <c r="H257" s="51">
        <v>32</v>
      </c>
      <c r="I257" s="51">
        <v>8</v>
      </c>
      <c r="J257" s="51">
        <v>6</v>
      </c>
      <c r="K257" s="51">
        <v>13</v>
      </c>
      <c r="L257" s="61">
        <v>208</v>
      </c>
      <c r="N257" s="32"/>
      <c r="O257" s="32"/>
      <c r="P257" s="32"/>
      <c r="Q257" s="32"/>
      <c r="R257" s="32"/>
      <c r="S257" s="32"/>
      <c r="T257" s="32"/>
    </row>
    <row r="258" spans="1:20" customFormat="1" x14ac:dyDescent="0.25">
      <c r="A258" s="46" t="s">
        <v>91</v>
      </c>
      <c r="B258" s="47" t="s">
        <v>35</v>
      </c>
      <c r="C258" s="47" t="s">
        <v>235</v>
      </c>
      <c r="D258" s="47" t="s">
        <v>1</v>
      </c>
      <c r="E258" s="48">
        <v>11</v>
      </c>
      <c r="F258" s="48">
        <v>7</v>
      </c>
      <c r="G258" s="48">
        <v>14</v>
      </c>
      <c r="H258" s="48">
        <v>20</v>
      </c>
      <c r="I258" s="48">
        <v>6</v>
      </c>
      <c r="J258" s="48">
        <v>10</v>
      </c>
      <c r="K258" s="48">
        <v>79</v>
      </c>
      <c r="L258" s="60">
        <v>224</v>
      </c>
      <c r="M258" s="5"/>
      <c r="N258" s="5"/>
      <c r="O258" s="5"/>
      <c r="P258" s="5"/>
      <c r="Q258" s="5"/>
      <c r="R258" s="5"/>
      <c r="S258" s="5"/>
      <c r="T258" s="5"/>
    </row>
    <row r="259" spans="1:20" customFormat="1" x14ac:dyDescent="0.25">
      <c r="A259" s="49" t="s">
        <v>90</v>
      </c>
      <c r="B259" s="50" t="s">
        <v>31</v>
      </c>
      <c r="C259" s="50" t="s">
        <v>235</v>
      </c>
      <c r="D259" s="50" t="s">
        <v>1</v>
      </c>
      <c r="E259" s="51">
        <v>18</v>
      </c>
      <c r="F259" s="51">
        <v>7</v>
      </c>
      <c r="G259" s="51">
        <v>14</v>
      </c>
      <c r="H259" s="51">
        <v>15</v>
      </c>
      <c r="I259" s="51">
        <v>7</v>
      </c>
      <c r="J259" s="51">
        <v>12</v>
      </c>
      <c r="K259" s="51">
        <v>45</v>
      </c>
      <c r="L259" s="61">
        <v>286</v>
      </c>
      <c r="N259" s="32"/>
      <c r="O259" s="32"/>
      <c r="P259" s="32"/>
      <c r="Q259" s="32"/>
      <c r="R259" s="32"/>
      <c r="S259" s="32"/>
      <c r="T259" s="32"/>
    </row>
    <row r="260" spans="1:20" customFormat="1" x14ac:dyDescent="0.25">
      <c r="A260" s="49" t="s">
        <v>326</v>
      </c>
      <c r="B260" s="50" t="s">
        <v>33</v>
      </c>
      <c r="C260" s="50" t="s">
        <v>235</v>
      </c>
      <c r="D260" s="50" t="s">
        <v>1</v>
      </c>
      <c r="E260" s="51">
        <v>18</v>
      </c>
      <c r="F260" s="51">
        <v>7</v>
      </c>
      <c r="G260" s="51">
        <v>10</v>
      </c>
      <c r="H260" s="51">
        <v>30</v>
      </c>
      <c r="I260" s="51">
        <v>2</v>
      </c>
      <c r="J260" s="51">
        <v>13</v>
      </c>
      <c r="K260" s="51">
        <v>781</v>
      </c>
      <c r="L260" s="61">
        <v>219</v>
      </c>
      <c r="N260" s="32"/>
      <c r="O260" s="32"/>
      <c r="P260" s="32"/>
      <c r="Q260" s="32"/>
      <c r="R260" s="32"/>
      <c r="S260" s="32"/>
      <c r="T260" s="32"/>
    </row>
    <row r="261" spans="1:20" customFormat="1" x14ac:dyDescent="0.25">
      <c r="A261" s="46" t="s">
        <v>251</v>
      </c>
      <c r="B261" s="47" t="s">
        <v>33</v>
      </c>
      <c r="C261" s="47" t="s">
        <v>235</v>
      </c>
      <c r="D261" s="47" t="s">
        <v>1</v>
      </c>
      <c r="E261" s="48">
        <v>18</v>
      </c>
      <c r="F261" s="48">
        <v>7</v>
      </c>
      <c r="G261" s="48">
        <v>2</v>
      </c>
      <c r="H261" s="48">
        <v>8</v>
      </c>
      <c r="I261" s="48">
        <v>7</v>
      </c>
      <c r="J261" s="48">
        <v>5</v>
      </c>
      <c r="K261" s="48">
        <v>2168</v>
      </c>
      <c r="L261" s="60">
        <v>258</v>
      </c>
      <c r="M261" s="5"/>
      <c r="N261" s="5"/>
      <c r="O261" s="5"/>
      <c r="P261" s="5"/>
      <c r="Q261" s="5"/>
      <c r="R261" s="5"/>
      <c r="S261" s="5"/>
      <c r="T261" s="5"/>
    </row>
    <row r="262" spans="1:20" customFormat="1" x14ac:dyDescent="0.25">
      <c r="A262" s="46" t="s">
        <v>293</v>
      </c>
      <c r="B262" s="47" t="s">
        <v>37</v>
      </c>
      <c r="C262" s="47" t="s">
        <v>235</v>
      </c>
      <c r="D262" s="47" t="s">
        <v>1</v>
      </c>
      <c r="E262" s="48">
        <v>17</v>
      </c>
      <c r="F262" s="48">
        <v>6</v>
      </c>
      <c r="G262" s="48">
        <v>2</v>
      </c>
      <c r="H262" s="48">
        <v>12</v>
      </c>
      <c r="I262" s="48">
        <v>8</v>
      </c>
      <c r="J262" s="48">
        <v>2</v>
      </c>
      <c r="K262" s="48">
        <v>807</v>
      </c>
      <c r="L262" s="60">
        <v>294</v>
      </c>
      <c r="M262" s="5"/>
      <c r="N262" s="5"/>
      <c r="O262" s="5"/>
      <c r="P262" s="5"/>
      <c r="Q262" s="5"/>
      <c r="R262" s="5"/>
      <c r="S262" s="5"/>
      <c r="T262" s="5"/>
    </row>
    <row r="263" spans="1:20" customFormat="1" x14ac:dyDescent="0.25">
      <c r="A263" s="49" t="s">
        <v>252</v>
      </c>
      <c r="B263" s="50" t="s">
        <v>37</v>
      </c>
      <c r="C263" s="50" t="s">
        <v>235</v>
      </c>
      <c r="D263" s="50" t="s">
        <v>1</v>
      </c>
      <c r="E263" s="51">
        <v>15</v>
      </c>
      <c r="F263" s="51">
        <v>6</v>
      </c>
      <c r="G263" s="51">
        <v>12</v>
      </c>
      <c r="H263" s="51">
        <v>10</v>
      </c>
      <c r="I263" s="51">
        <v>1</v>
      </c>
      <c r="J263" s="51">
        <v>5</v>
      </c>
      <c r="K263" s="51">
        <v>34</v>
      </c>
      <c r="L263" s="61">
        <v>152</v>
      </c>
      <c r="N263" s="32"/>
      <c r="O263" s="32"/>
      <c r="P263" s="32"/>
      <c r="Q263" s="32"/>
      <c r="R263" s="32"/>
      <c r="S263" s="32"/>
      <c r="T263" s="32"/>
    </row>
    <row r="264" spans="1:20" customFormat="1" x14ac:dyDescent="0.25">
      <c r="A264" s="46" t="s">
        <v>260</v>
      </c>
      <c r="B264" s="47" t="s">
        <v>33</v>
      </c>
      <c r="C264" s="47" t="s">
        <v>235</v>
      </c>
      <c r="D264" s="47" t="s">
        <v>1</v>
      </c>
      <c r="E264" s="48">
        <v>15</v>
      </c>
      <c r="F264" s="48">
        <v>6</v>
      </c>
      <c r="G264" s="48">
        <v>2</v>
      </c>
      <c r="H264" s="48">
        <v>7</v>
      </c>
      <c r="I264" s="48">
        <v>4</v>
      </c>
      <c r="J264" s="48">
        <v>2</v>
      </c>
      <c r="K264" s="48">
        <v>5</v>
      </c>
      <c r="L264" s="60">
        <v>244</v>
      </c>
      <c r="M264" s="5"/>
      <c r="N264" s="5"/>
      <c r="O264" s="5"/>
      <c r="P264" s="5"/>
      <c r="Q264" s="5"/>
      <c r="R264" s="5"/>
      <c r="S264" s="5"/>
      <c r="T264" s="5"/>
    </row>
    <row r="265" spans="1:20" customFormat="1" x14ac:dyDescent="0.25">
      <c r="A265" s="46" t="s">
        <v>258</v>
      </c>
      <c r="B265" s="47" t="s">
        <v>37</v>
      </c>
      <c r="C265" s="47" t="s">
        <v>235</v>
      </c>
      <c r="D265" s="47" t="s">
        <v>1</v>
      </c>
      <c r="E265" s="48">
        <v>12</v>
      </c>
      <c r="F265" s="48">
        <v>6</v>
      </c>
      <c r="G265" s="48">
        <v>2</v>
      </c>
      <c r="H265" s="48">
        <v>6</v>
      </c>
      <c r="I265" s="48">
        <v>5</v>
      </c>
      <c r="J265" s="48">
        <v>4</v>
      </c>
      <c r="K265" s="48">
        <v>13</v>
      </c>
      <c r="L265" s="60">
        <v>164</v>
      </c>
      <c r="M265" s="5"/>
      <c r="N265" s="5"/>
      <c r="O265" s="5"/>
      <c r="P265" s="5"/>
      <c r="Q265" s="5"/>
      <c r="R265" s="5"/>
      <c r="S265" s="5"/>
      <c r="T265" s="5"/>
    </row>
    <row r="266" spans="1:20" customFormat="1" x14ac:dyDescent="0.25">
      <c r="A266" s="46" t="s">
        <v>282</v>
      </c>
      <c r="B266" s="47" t="s">
        <v>41</v>
      </c>
      <c r="C266" s="47" t="s">
        <v>235</v>
      </c>
      <c r="D266" s="47" t="s">
        <v>1</v>
      </c>
      <c r="E266" s="48">
        <v>18</v>
      </c>
      <c r="F266" s="48">
        <v>6</v>
      </c>
      <c r="G266" s="48">
        <v>5</v>
      </c>
      <c r="H266" s="48">
        <v>43</v>
      </c>
      <c r="I266" s="48">
        <v>11</v>
      </c>
      <c r="J266" s="48">
        <v>8</v>
      </c>
      <c r="K266" s="48">
        <v>2079</v>
      </c>
      <c r="L266" s="60">
        <v>238</v>
      </c>
      <c r="M266" s="5"/>
      <c r="N266" s="5"/>
      <c r="O266" s="5"/>
      <c r="P266" s="5"/>
      <c r="Q266" s="5"/>
      <c r="R266" s="5"/>
      <c r="S266" s="5"/>
      <c r="T266" s="5"/>
    </row>
    <row r="267" spans="1:20" customFormat="1" x14ac:dyDescent="0.25">
      <c r="A267" s="46" t="s">
        <v>61</v>
      </c>
      <c r="B267" s="47" t="s">
        <v>37</v>
      </c>
      <c r="C267" s="47" t="s">
        <v>235</v>
      </c>
      <c r="D267" s="47" t="s">
        <v>1</v>
      </c>
      <c r="E267" s="48">
        <v>18</v>
      </c>
      <c r="F267" s="48">
        <v>6</v>
      </c>
      <c r="G267" s="48">
        <v>6</v>
      </c>
      <c r="H267" s="48">
        <v>36</v>
      </c>
      <c r="I267" s="48">
        <v>16</v>
      </c>
      <c r="J267" s="48">
        <v>14</v>
      </c>
      <c r="K267" s="48">
        <v>388</v>
      </c>
      <c r="L267" s="60">
        <v>301</v>
      </c>
      <c r="N267" s="32"/>
      <c r="O267" s="32"/>
      <c r="P267" s="32"/>
      <c r="Q267" s="32"/>
      <c r="R267" s="32"/>
      <c r="S267" s="32"/>
      <c r="T267" s="32"/>
    </row>
    <row r="268" spans="1:20" customFormat="1" x14ac:dyDescent="0.25">
      <c r="A268" s="49" t="s">
        <v>379</v>
      </c>
      <c r="B268" s="50" t="s">
        <v>41</v>
      </c>
      <c r="C268" s="50" t="s">
        <v>235</v>
      </c>
      <c r="D268" s="50" t="s">
        <v>1</v>
      </c>
      <c r="E268" s="51">
        <v>13</v>
      </c>
      <c r="F268" s="51">
        <v>5</v>
      </c>
      <c r="G268" s="51">
        <v>6</v>
      </c>
      <c r="H268" s="51">
        <v>2</v>
      </c>
      <c r="I268" s="51">
        <v>1</v>
      </c>
      <c r="J268" s="51">
        <v>4</v>
      </c>
      <c r="K268" s="51">
        <v>0</v>
      </c>
      <c r="L268" s="61">
        <v>162</v>
      </c>
      <c r="N268" s="32"/>
      <c r="O268" s="32"/>
      <c r="P268" s="32"/>
      <c r="Q268" s="32"/>
      <c r="R268" s="32"/>
      <c r="S268" s="32"/>
      <c r="T268" s="32"/>
    </row>
    <row r="269" spans="1:20" customFormat="1" x14ac:dyDescent="0.25">
      <c r="A269" s="49" t="s">
        <v>213</v>
      </c>
      <c r="B269" s="50" t="s">
        <v>37</v>
      </c>
      <c r="C269" s="50" t="s">
        <v>235</v>
      </c>
      <c r="D269" s="50" t="s">
        <v>1</v>
      </c>
      <c r="E269" s="51">
        <v>18</v>
      </c>
      <c r="F269" s="51">
        <v>5</v>
      </c>
      <c r="G269" s="51">
        <v>18</v>
      </c>
      <c r="H269" s="51">
        <v>35</v>
      </c>
      <c r="I269" s="51">
        <v>6</v>
      </c>
      <c r="J269" s="51">
        <v>7</v>
      </c>
      <c r="K269" s="51">
        <v>195</v>
      </c>
      <c r="L269" s="61">
        <v>241</v>
      </c>
      <c r="N269" s="32"/>
      <c r="O269" s="32"/>
      <c r="P269" s="32"/>
      <c r="Q269" s="32"/>
      <c r="R269" s="32"/>
      <c r="S269" s="32"/>
      <c r="T269" s="32"/>
    </row>
    <row r="270" spans="1:20" customFormat="1" x14ac:dyDescent="0.25">
      <c r="A270" s="46" t="s">
        <v>323</v>
      </c>
      <c r="B270" s="47" t="s">
        <v>33</v>
      </c>
      <c r="C270" s="47" t="s">
        <v>235</v>
      </c>
      <c r="D270" s="47" t="s">
        <v>1</v>
      </c>
      <c r="E270" s="48">
        <v>17</v>
      </c>
      <c r="F270" s="48">
        <v>5</v>
      </c>
      <c r="G270" s="48">
        <v>10</v>
      </c>
      <c r="H270" s="48">
        <v>36</v>
      </c>
      <c r="I270" s="48">
        <v>12</v>
      </c>
      <c r="J270" s="48">
        <v>6</v>
      </c>
      <c r="K270" s="48">
        <v>1533</v>
      </c>
      <c r="L270" s="60">
        <v>244</v>
      </c>
      <c r="M270" s="5"/>
      <c r="N270" s="5"/>
      <c r="O270" s="5"/>
      <c r="P270" s="5"/>
      <c r="Q270" s="5"/>
      <c r="R270" s="5"/>
      <c r="S270" s="5"/>
      <c r="T270" s="5"/>
    </row>
    <row r="271" spans="1:20" customFormat="1" x14ac:dyDescent="0.25">
      <c r="A271" s="46" t="s">
        <v>380</v>
      </c>
      <c r="B271" s="47" t="s">
        <v>37</v>
      </c>
      <c r="C271" s="47" t="s">
        <v>235</v>
      </c>
      <c r="D271" s="47" t="s">
        <v>1</v>
      </c>
      <c r="E271" s="48">
        <v>13</v>
      </c>
      <c r="F271" s="48">
        <v>5</v>
      </c>
      <c r="G271" s="48">
        <v>6</v>
      </c>
      <c r="H271" s="48">
        <v>30</v>
      </c>
      <c r="I271" s="48">
        <v>3</v>
      </c>
      <c r="J271" s="48">
        <v>2</v>
      </c>
      <c r="K271" s="48">
        <v>0</v>
      </c>
      <c r="L271" s="60">
        <v>187</v>
      </c>
      <c r="M271" s="5"/>
      <c r="N271" s="5"/>
      <c r="O271" s="5"/>
      <c r="P271" s="5"/>
      <c r="Q271" s="5"/>
      <c r="R271" s="5"/>
      <c r="S271" s="5"/>
      <c r="T271" s="5"/>
    </row>
    <row r="272" spans="1:20" customFormat="1" x14ac:dyDescent="0.25">
      <c r="A272" s="46" t="s">
        <v>278</v>
      </c>
      <c r="B272" s="47" t="s">
        <v>37</v>
      </c>
      <c r="C272" s="47" t="s">
        <v>235</v>
      </c>
      <c r="D272" s="47" t="s">
        <v>1</v>
      </c>
      <c r="E272" s="48">
        <v>14</v>
      </c>
      <c r="F272" s="48">
        <v>5</v>
      </c>
      <c r="G272" s="48">
        <v>26</v>
      </c>
      <c r="H272" s="48">
        <v>28</v>
      </c>
      <c r="I272" s="48">
        <v>19</v>
      </c>
      <c r="J272" s="48">
        <v>2</v>
      </c>
      <c r="K272" s="48">
        <v>418</v>
      </c>
      <c r="L272" s="60">
        <v>184</v>
      </c>
      <c r="M272" s="5"/>
      <c r="N272" s="5"/>
      <c r="O272" s="5"/>
      <c r="P272" s="5"/>
      <c r="Q272" s="5"/>
      <c r="R272" s="5"/>
      <c r="S272" s="5"/>
      <c r="T272" s="5"/>
    </row>
    <row r="273" spans="1:20" customFormat="1" x14ac:dyDescent="0.25">
      <c r="A273" s="49" t="s">
        <v>382</v>
      </c>
      <c r="B273" s="50" t="s">
        <v>35</v>
      </c>
      <c r="C273" s="50" t="s">
        <v>235</v>
      </c>
      <c r="D273" s="50" t="s">
        <v>1</v>
      </c>
      <c r="E273" s="51">
        <v>17</v>
      </c>
      <c r="F273" s="51">
        <v>5</v>
      </c>
      <c r="G273" s="51">
        <v>4</v>
      </c>
      <c r="H273" s="51">
        <v>9</v>
      </c>
      <c r="I273" s="51">
        <v>7</v>
      </c>
      <c r="J273" s="51">
        <v>5</v>
      </c>
      <c r="K273" s="51">
        <v>74</v>
      </c>
      <c r="L273" s="61">
        <v>223</v>
      </c>
      <c r="M273" s="5"/>
      <c r="N273" s="5"/>
      <c r="O273" s="5"/>
      <c r="P273" s="5"/>
      <c r="Q273" s="5"/>
      <c r="R273" s="5"/>
      <c r="S273" s="5"/>
      <c r="T273" s="5"/>
    </row>
    <row r="274" spans="1:20" customFormat="1" x14ac:dyDescent="0.25">
      <c r="A274" s="49" t="s">
        <v>329</v>
      </c>
      <c r="B274" s="50" t="s">
        <v>35</v>
      </c>
      <c r="C274" s="50" t="s">
        <v>235</v>
      </c>
      <c r="D274" s="50" t="s">
        <v>1</v>
      </c>
      <c r="E274" s="51">
        <v>11</v>
      </c>
      <c r="F274" s="51">
        <v>4</v>
      </c>
      <c r="G274" s="51">
        <v>2</v>
      </c>
      <c r="H274" s="51">
        <v>16</v>
      </c>
      <c r="I274" s="51">
        <v>2</v>
      </c>
      <c r="J274" s="51">
        <v>1</v>
      </c>
      <c r="K274" s="51">
        <v>0</v>
      </c>
      <c r="L274" s="61">
        <v>116</v>
      </c>
      <c r="M274" s="5"/>
      <c r="N274" s="5"/>
      <c r="O274" s="5"/>
      <c r="P274" s="5"/>
      <c r="Q274" s="5"/>
      <c r="R274" s="5"/>
      <c r="S274" s="5"/>
      <c r="T274" s="5"/>
    </row>
    <row r="275" spans="1:20" customFormat="1" x14ac:dyDescent="0.25">
      <c r="A275" s="46" t="s">
        <v>385</v>
      </c>
      <c r="B275" s="47" t="s">
        <v>35</v>
      </c>
      <c r="C275" s="47" t="s">
        <v>235</v>
      </c>
      <c r="D275" s="47" t="s">
        <v>1</v>
      </c>
      <c r="E275" s="48">
        <v>11</v>
      </c>
      <c r="F275" s="48">
        <v>4</v>
      </c>
      <c r="G275" s="48">
        <v>6</v>
      </c>
      <c r="H275" s="48">
        <v>6</v>
      </c>
      <c r="I275" s="48">
        <v>5</v>
      </c>
      <c r="J275" s="48">
        <v>7</v>
      </c>
      <c r="K275" s="48">
        <v>0</v>
      </c>
      <c r="L275" s="60">
        <v>173</v>
      </c>
      <c r="N275" s="32"/>
      <c r="O275" s="32"/>
      <c r="P275" s="32"/>
      <c r="Q275" s="32"/>
      <c r="R275" s="32"/>
      <c r="S275" s="32"/>
      <c r="T275" s="32"/>
    </row>
    <row r="276" spans="1:20" customFormat="1" x14ac:dyDescent="0.25">
      <c r="A276" s="49" t="s">
        <v>285</v>
      </c>
      <c r="B276" s="50" t="s">
        <v>41</v>
      </c>
      <c r="C276" s="50" t="s">
        <v>235</v>
      </c>
      <c r="D276" s="50" t="s">
        <v>1</v>
      </c>
      <c r="E276" s="51">
        <v>17</v>
      </c>
      <c r="F276" s="51">
        <v>4</v>
      </c>
      <c r="G276" s="51">
        <v>11</v>
      </c>
      <c r="H276" s="51">
        <v>48</v>
      </c>
      <c r="I276" s="51">
        <v>9</v>
      </c>
      <c r="J276" s="51">
        <v>11</v>
      </c>
      <c r="K276" s="51">
        <v>1432</v>
      </c>
      <c r="L276" s="61">
        <v>230</v>
      </c>
      <c r="M276" s="5"/>
      <c r="N276" s="5"/>
      <c r="O276" s="5"/>
      <c r="P276" s="5"/>
      <c r="Q276" s="5"/>
      <c r="R276" s="5"/>
      <c r="S276" s="5"/>
      <c r="T276" s="5"/>
    </row>
    <row r="277" spans="1:20" customFormat="1" x14ac:dyDescent="0.25">
      <c r="A277" s="46" t="s">
        <v>325</v>
      </c>
      <c r="B277" s="47" t="s">
        <v>31</v>
      </c>
      <c r="C277" s="47" t="s">
        <v>235</v>
      </c>
      <c r="D277" s="47" t="s">
        <v>1</v>
      </c>
      <c r="E277" s="48">
        <v>15</v>
      </c>
      <c r="F277" s="48">
        <v>3</v>
      </c>
      <c r="G277" s="48">
        <v>2</v>
      </c>
      <c r="H277" s="48">
        <v>10</v>
      </c>
      <c r="I277" s="48">
        <v>2</v>
      </c>
      <c r="J277" s="48">
        <v>4</v>
      </c>
      <c r="K277" s="48">
        <v>17</v>
      </c>
      <c r="L277" s="60">
        <v>155</v>
      </c>
      <c r="M277" s="5"/>
      <c r="N277" s="5"/>
      <c r="O277" s="5"/>
      <c r="P277" s="5"/>
      <c r="Q277" s="5"/>
      <c r="R277" s="5"/>
      <c r="S277" s="5"/>
      <c r="T277" s="5"/>
    </row>
    <row r="278" spans="1:20" customFormat="1" x14ac:dyDescent="0.25">
      <c r="A278" s="46" t="s">
        <v>292</v>
      </c>
      <c r="B278" s="47" t="s">
        <v>41</v>
      </c>
      <c r="C278" s="47" t="s">
        <v>235</v>
      </c>
      <c r="D278" s="47" t="s">
        <v>1</v>
      </c>
      <c r="E278" s="48">
        <v>6</v>
      </c>
      <c r="F278" s="48">
        <v>3</v>
      </c>
      <c r="G278" s="48">
        <v>2</v>
      </c>
      <c r="H278" s="48">
        <v>4</v>
      </c>
      <c r="I278" s="48">
        <v>3</v>
      </c>
      <c r="J278" s="48">
        <v>2</v>
      </c>
      <c r="K278" s="48">
        <v>20</v>
      </c>
      <c r="L278" s="60">
        <v>60</v>
      </c>
      <c r="N278" s="32"/>
      <c r="O278" s="32"/>
      <c r="P278" s="32"/>
      <c r="Q278" s="32"/>
      <c r="R278" s="32"/>
      <c r="S278" s="32"/>
      <c r="T278" s="32"/>
    </row>
    <row r="279" spans="1:20" customFormat="1" x14ac:dyDescent="0.25">
      <c r="A279" s="49" t="s">
        <v>353</v>
      </c>
      <c r="B279" s="50" t="s">
        <v>37</v>
      </c>
      <c r="C279" s="50" t="s">
        <v>235</v>
      </c>
      <c r="D279" s="50" t="s">
        <v>1</v>
      </c>
      <c r="E279" s="51">
        <v>14</v>
      </c>
      <c r="F279" s="51">
        <v>2</v>
      </c>
      <c r="G279" s="51">
        <v>6</v>
      </c>
      <c r="H279" s="51">
        <v>15</v>
      </c>
      <c r="I279" s="51">
        <v>1</v>
      </c>
      <c r="J279" s="51">
        <v>5</v>
      </c>
      <c r="K279" s="51">
        <v>299</v>
      </c>
      <c r="L279" s="61">
        <v>176</v>
      </c>
      <c r="M279" s="5"/>
      <c r="N279" s="5"/>
      <c r="O279" s="5"/>
      <c r="P279" s="5"/>
      <c r="Q279" s="5"/>
      <c r="R279" s="5"/>
      <c r="S279" s="5"/>
      <c r="T279" s="5"/>
    </row>
    <row r="280" spans="1:20" customFormat="1" x14ac:dyDescent="0.25">
      <c r="A280" s="49" t="s">
        <v>204</v>
      </c>
      <c r="B280" s="50" t="s">
        <v>41</v>
      </c>
      <c r="C280" s="50" t="s">
        <v>235</v>
      </c>
      <c r="D280" s="50" t="s">
        <v>1</v>
      </c>
      <c r="E280" s="51">
        <v>14</v>
      </c>
      <c r="F280" s="51">
        <v>2</v>
      </c>
      <c r="G280" s="51">
        <v>0</v>
      </c>
      <c r="H280" s="51">
        <v>10</v>
      </c>
      <c r="I280" s="51">
        <v>5</v>
      </c>
      <c r="J280" s="51">
        <v>2</v>
      </c>
      <c r="K280" s="51">
        <v>1348</v>
      </c>
      <c r="L280" s="61">
        <v>169</v>
      </c>
      <c r="N280" s="32"/>
      <c r="O280" s="32"/>
      <c r="P280" s="32"/>
      <c r="Q280" s="32"/>
      <c r="R280" s="32"/>
      <c r="S280" s="32"/>
      <c r="T280" s="32"/>
    </row>
    <row r="281" spans="1:20" customFormat="1" x14ac:dyDescent="0.25">
      <c r="A281" s="46" t="s">
        <v>391</v>
      </c>
      <c r="B281" s="47" t="s">
        <v>41</v>
      </c>
      <c r="C281" s="47" t="s">
        <v>235</v>
      </c>
      <c r="D281" s="47" t="s">
        <v>1</v>
      </c>
      <c r="E281" s="48">
        <v>6</v>
      </c>
      <c r="F281" s="48">
        <v>1</v>
      </c>
      <c r="G281" s="48">
        <v>0</v>
      </c>
      <c r="H281" s="48">
        <v>8</v>
      </c>
      <c r="I281" s="48">
        <v>2</v>
      </c>
      <c r="J281" s="48">
        <v>2</v>
      </c>
      <c r="K281" s="48">
        <v>23</v>
      </c>
      <c r="L281" s="60">
        <v>62</v>
      </c>
      <c r="M281" s="5"/>
      <c r="N281" s="5"/>
      <c r="O281" s="5"/>
      <c r="P281" s="5"/>
      <c r="Q281" s="5"/>
      <c r="R281" s="5"/>
      <c r="S281" s="5"/>
      <c r="T281" s="5"/>
    </row>
    <row r="282" spans="1:20" customFormat="1" x14ac:dyDescent="0.25">
      <c r="A282" s="49" t="s">
        <v>217</v>
      </c>
      <c r="B282" s="50" t="s">
        <v>35</v>
      </c>
      <c r="C282" s="50" t="s">
        <v>235</v>
      </c>
      <c r="D282" s="50" t="s">
        <v>1</v>
      </c>
      <c r="E282" s="51">
        <v>6</v>
      </c>
      <c r="F282" s="51">
        <v>1</v>
      </c>
      <c r="G282" s="51">
        <v>2</v>
      </c>
      <c r="H282" s="51">
        <v>17</v>
      </c>
      <c r="I282" s="51">
        <v>8</v>
      </c>
      <c r="J282" s="51">
        <v>4</v>
      </c>
      <c r="K282" s="51">
        <v>917</v>
      </c>
      <c r="L282" s="61">
        <v>80</v>
      </c>
      <c r="M282" s="5"/>
      <c r="N282" s="5"/>
      <c r="O282" s="5"/>
      <c r="P282" s="5"/>
      <c r="Q282" s="5"/>
      <c r="R282" s="5"/>
      <c r="S282" s="5"/>
      <c r="T282" s="5"/>
    </row>
    <row r="283" spans="1:20" customFormat="1" hidden="1" x14ac:dyDescent="0.25">
      <c r="A283" s="49" t="s">
        <v>337</v>
      </c>
      <c r="B283" s="50" t="s">
        <v>41</v>
      </c>
      <c r="C283" s="50" t="s">
        <v>235</v>
      </c>
      <c r="D283" s="50" t="s">
        <v>1</v>
      </c>
      <c r="E283" s="51">
        <v>3</v>
      </c>
      <c r="F283" s="51">
        <v>0</v>
      </c>
      <c r="G283" s="51">
        <v>0</v>
      </c>
      <c r="H283" s="51">
        <v>1</v>
      </c>
      <c r="I283" s="51">
        <v>1</v>
      </c>
      <c r="J283" s="51">
        <v>1</v>
      </c>
      <c r="K283" s="51">
        <v>0</v>
      </c>
      <c r="L283" s="61">
        <v>34</v>
      </c>
      <c r="M283" s="5"/>
      <c r="N283" s="5"/>
      <c r="O283" s="5"/>
      <c r="P283" s="5"/>
      <c r="Q283" s="5"/>
      <c r="R283" s="5"/>
      <c r="S283" s="5"/>
      <c r="T283" s="5"/>
    </row>
    <row r="284" spans="1:20" customFormat="1" x14ac:dyDescent="0.25">
      <c r="A284" s="49" t="s">
        <v>261</v>
      </c>
      <c r="B284" s="50" t="s">
        <v>37</v>
      </c>
      <c r="C284" s="50" t="s">
        <v>235</v>
      </c>
      <c r="D284" s="50" t="s">
        <v>1</v>
      </c>
      <c r="E284" s="51">
        <v>7</v>
      </c>
      <c r="F284" s="51">
        <v>0</v>
      </c>
      <c r="G284" s="51">
        <v>2</v>
      </c>
      <c r="H284" s="51">
        <v>6</v>
      </c>
      <c r="I284" s="51">
        <v>1</v>
      </c>
      <c r="J284" s="51">
        <v>3</v>
      </c>
      <c r="K284" s="51">
        <v>0</v>
      </c>
      <c r="L284" s="61">
        <v>84</v>
      </c>
      <c r="M284" s="5"/>
      <c r="N284" s="5"/>
      <c r="O284" s="5"/>
      <c r="P284" s="5"/>
      <c r="Q284" s="5"/>
      <c r="R284" s="5"/>
      <c r="S284" s="5"/>
      <c r="T284" s="5"/>
    </row>
    <row r="285" spans="1:20" customFormat="1" hidden="1" x14ac:dyDescent="0.25">
      <c r="A285" s="49" t="s">
        <v>398</v>
      </c>
      <c r="B285" s="50" t="s">
        <v>35</v>
      </c>
      <c r="C285" s="50" t="s">
        <v>235</v>
      </c>
      <c r="D285" s="50" t="s">
        <v>1</v>
      </c>
      <c r="E285" s="51">
        <v>4</v>
      </c>
      <c r="F285" s="51">
        <v>0</v>
      </c>
      <c r="G285" s="51">
        <v>2</v>
      </c>
      <c r="H285" s="51">
        <v>5</v>
      </c>
      <c r="I285" s="51">
        <v>1</v>
      </c>
      <c r="J285" s="51">
        <v>0</v>
      </c>
      <c r="K285" s="51">
        <v>0</v>
      </c>
      <c r="L285" s="61">
        <v>33</v>
      </c>
      <c r="N285" s="32"/>
      <c r="O285" s="32"/>
      <c r="P285" s="32"/>
      <c r="Q285" s="32"/>
      <c r="R285" s="32"/>
      <c r="S285" s="32"/>
      <c r="T285" s="32"/>
    </row>
    <row r="286" spans="1:20" customFormat="1" x14ac:dyDescent="0.25">
      <c r="A286" s="49" t="s">
        <v>188</v>
      </c>
      <c r="B286" s="50" t="s">
        <v>35</v>
      </c>
      <c r="C286" s="50" t="s">
        <v>235</v>
      </c>
      <c r="D286" s="50" t="s">
        <v>3</v>
      </c>
      <c r="E286" s="51">
        <v>17</v>
      </c>
      <c r="F286" s="51">
        <v>30</v>
      </c>
      <c r="G286" s="51">
        <v>14</v>
      </c>
      <c r="H286" s="51">
        <v>15</v>
      </c>
      <c r="I286" s="51">
        <v>6</v>
      </c>
      <c r="J286" s="51">
        <v>16</v>
      </c>
      <c r="K286" s="51">
        <v>5</v>
      </c>
      <c r="L286" s="61">
        <v>324</v>
      </c>
      <c r="N286" s="32"/>
      <c r="O286" s="32"/>
      <c r="P286" s="32"/>
      <c r="Q286" s="32"/>
      <c r="R286" s="32"/>
      <c r="S286" s="32"/>
      <c r="T286" s="32"/>
    </row>
    <row r="287" spans="1:20" customFormat="1" x14ac:dyDescent="0.25">
      <c r="A287" s="49" t="s">
        <v>53</v>
      </c>
      <c r="B287" s="50" t="s">
        <v>37</v>
      </c>
      <c r="C287" s="50" t="s">
        <v>235</v>
      </c>
      <c r="D287" s="50" t="s">
        <v>3</v>
      </c>
      <c r="E287" s="51">
        <v>17</v>
      </c>
      <c r="F287" s="51">
        <v>20</v>
      </c>
      <c r="G287" s="51">
        <v>10</v>
      </c>
      <c r="H287" s="51">
        <v>10</v>
      </c>
      <c r="I287" s="51">
        <v>2</v>
      </c>
      <c r="J287" s="51">
        <v>11</v>
      </c>
      <c r="K287" s="51">
        <v>59</v>
      </c>
      <c r="L287" s="61">
        <v>359</v>
      </c>
      <c r="M287" s="5"/>
      <c r="N287" s="5"/>
      <c r="O287" s="5"/>
      <c r="P287" s="5"/>
      <c r="Q287" s="5"/>
      <c r="R287" s="5"/>
      <c r="S287" s="5"/>
      <c r="T287" s="5"/>
    </row>
    <row r="288" spans="1:20" customFormat="1" x14ac:dyDescent="0.25">
      <c r="A288" s="46" t="s">
        <v>257</v>
      </c>
      <c r="B288" s="47" t="s">
        <v>35</v>
      </c>
      <c r="C288" s="47" t="s">
        <v>235</v>
      </c>
      <c r="D288" s="47" t="s">
        <v>3</v>
      </c>
      <c r="E288" s="48">
        <v>17</v>
      </c>
      <c r="F288" s="48">
        <v>19</v>
      </c>
      <c r="G288" s="48">
        <v>4</v>
      </c>
      <c r="H288" s="48">
        <v>14</v>
      </c>
      <c r="I288" s="48">
        <v>7</v>
      </c>
      <c r="J288" s="48">
        <v>8</v>
      </c>
      <c r="K288" s="48">
        <v>15</v>
      </c>
      <c r="L288" s="60">
        <v>295</v>
      </c>
      <c r="M288" s="5"/>
      <c r="N288" s="5"/>
      <c r="O288" s="5"/>
      <c r="P288" s="5"/>
      <c r="Q288" s="5"/>
      <c r="R288" s="5"/>
      <c r="S288" s="5"/>
      <c r="T288" s="5"/>
    </row>
    <row r="289" spans="1:20" customFormat="1" x14ac:dyDescent="0.25">
      <c r="A289" s="46" t="s">
        <v>238</v>
      </c>
      <c r="B289" s="47" t="s">
        <v>31</v>
      </c>
      <c r="C289" s="47" t="s">
        <v>235</v>
      </c>
      <c r="D289" s="47" t="s">
        <v>3</v>
      </c>
      <c r="E289" s="48">
        <v>19</v>
      </c>
      <c r="F289" s="48">
        <v>18</v>
      </c>
      <c r="G289" s="48">
        <v>12</v>
      </c>
      <c r="H289" s="48">
        <v>25</v>
      </c>
      <c r="I289" s="48">
        <v>8</v>
      </c>
      <c r="J289" s="48">
        <v>13</v>
      </c>
      <c r="K289" s="48">
        <v>0</v>
      </c>
      <c r="L289" s="60">
        <v>362</v>
      </c>
      <c r="M289" s="5"/>
      <c r="N289" s="5"/>
      <c r="O289" s="5"/>
      <c r="P289" s="5"/>
      <c r="Q289" s="5"/>
      <c r="R289" s="5"/>
      <c r="S289" s="5"/>
      <c r="T289" s="5"/>
    </row>
    <row r="290" spans="1:20" customFormat="1" x14ac:dyDescent="0.25">
      <c r="A290" s="49" t="s">
        <v>172</v>
      </c>
      <c r="B290" s="50" t="s">
        <v>33</v>
      </c>
      <c r="C290" s="50" t="s">
        <v>235</v>
      </c>
      <c r="D290" s="50" t="s">
        <v>3</v>
      </c>
      <c r="E290" s="51">
        <v>19</v>
      </c>
      <c r="F290" s="51">
        <v>18</v>
      </c>
      <c r="G290" s="51">
        <v>7</v>
      </c>
      <c r="H290" s="51">
        <v>14</v>
      </c>
      <c r="I290" s="51">
        <v>9</v>
      </c>
      <c r="J290" s="51">
        <v>23</v>
      </c>
      <c r="K290" s="51">
        <v>3348</v>
      </c>
      <c r="L290" s="61">
        <v>377</v>
      </c>
      <c r="M290" s="5"/>
      <c r="N290" s="5"/>
      <c r="O290" s="5"/>
      <c r="P290" s="5"/>
      <c r="Q290" s="5"/>
      <c r="R290" s="5"/>
      <c r="S290" s="5"/>
      <c r="T290" s="5"/>
    </row>
    <row r="291" spans="1:20" customFormat="1" x14ac:dyDescent="0.25">
      <c r="A291" s="46" t="s">
        <v>89</v>
      </c>
      <c r="B291" s="47" t="s">
        <v>33</v>
      </c>
      <c r="C291" s="47" t="s">
        <v>235</v>
      </c>
      <c r="D291" s="47" t="s">
        <v>3</v>
      </c>
      <c r="E291" s="48">
        <v>18</v>
      </c>
      <c r="F291" s="48">
        <v>18</v>
      </c>
      <c r="G291" s="48">
        <v>18</v>
      </c>
      <c r="H291" s="48">
        <v>19</v>
      </c>
      <c r="I291" s="48">
        <v>1</v>
      </c>
      <c r="J291" s="48">
        <v>5</v>
      </c>
      <c r="K291" s="48">
        <v>0</v>
      </c>
      <c r="L291" s="60">
        <v>323</v>
      </c>
      <c r="N291" s="32"/>
      <c r="O291" s="32"/>
      <c r="P291" s="32"/>
      <c r="Q291" s="32"/>
      <c r="R291" s="32"/>
      <c r="S291" s="32"/>
      <c r="T291" s="32"/>
    </row>
    <row r="292" spans="1:20" customFormat="1" x14ac:dyDescent="0.25">
      <c r="A292" s="49" t="s">
        <v>240</v>
      </c>
      <c r="B292" s="50" t="s">
        <v>33</v>
      </c>
      <c r="C292" s="50" t="s">
        <v>235</v>
      </c>
      <c r="D292" s="50" t="s">
        <v>3</v>
      </c>
      <c r="E292" s="51">
        <v>18</v>
      </c>
      <c r="F292" s="51">
        <v>18</v>
      </c>
      <c r="G292" s="51">
        <v>8</v>
      </c>
      <c r="H292" s="51">
        <v>9</v>
      </c>
      <c r="I292" s="51">
        <v>3</v>
      </c>
      <c r="J292" s="51">
        <v>5</v>
      </c>
      <c r="K292" s="51">
        <v>12</v>
      </c>
      <c r="L292" s="61">
        <v>345</v>
      </c>
      <c r="M292" s="5"/>
      <c r="N292" s="5"/>
      <c r="O292" s="5"/>
      <c r="P292" s="5"/>
      <c r="Q292" s="5"/>
      <c r="R292" s="5"/>
      <c r="S292" s="5"/>
      <c r="T292" s="5"/>
    </row>
    <row r="293" spans="1:20" customFormat="1" x14ac:dyDescent="0.25">
      <c r="A293" s="46" t="s">
        <v>197</v>
      </c>
      <c r="B293" s="47" t="s">
        <v>41</v>
      </c>
      <c r="C293" s="47" t="s">
        <v>235</v>
      </c>
      <c r="D293" s="47" t="s">
        <v>3</v>
      </c>
      <c r="E293" s="48">
        <v>18</v>
      </c>
      <c r="F293" s="48">
        <v>18</v>
      </c>
      <c r="G293" s="48">
        <v>4</v>
      </c>
      <c r="H293" s="48">
        <v>8</v>
      </c>
      <c r="I293" s="48">
        <v>11</v>
      </c>
      <c r="J293" s="48">
        <v>24</v>
      </c>
      <c r="K293" s="48">
        <v>3120</v>
      </c>
      <c r="L293" s="60">
        <v>354</v>
      </c>
      <c r="M293" s="5"/>
      <c r="N293" s="5"/>
      <c r="O293" s="5"/>
      <c r="P293" s="5"/>
      <c r="Q293" s="5"/>
      <c r="R293" s="5"/>
      <c r="S293" s="5"/>
      <c r="T293" s="5"/>
    </row>
    <row r="294" spans="1:20" customFormat="1" x14ac:dyDescent="0.25">
      <c r="A294" s="49" t="s">
        <v>123</v>
      </c>
      <c r="B294" s="50" t="s">
        <v>41</v>
      </c>
      <c r="C294" s="50" t="s">
        <v>235</v>
      </c>
      <c r="D294" s="50" t="s">
        <v>3</v>
      </c>
      <c r="E294" s="51">
        <v>20</v>
      </c>
      <c r="F294" s="51">
        <v>17</v>
      </c>
      <c r="G294" s="51">
        <v>10</v>
      </c>
      <c r="H294" s="51">
        <v>16</v>
      </c>
      <c r="I294" s="51">
        <v>16</v>
      </c>
      <c r="J294" s="51">
        <v>9</v>
      </c>
      <c r="K294" s="51">
        <v>2951</v>
      </c>
      <c r="L294" s="61">
        <v>398</v>
      </c>
      <c r="M294" s="5"/>
      <c r="N294" s="5"/>
      <c r="O294" s="5"/>
      <c r="P294" s="5"/>
      <c r="Q294" s="5"/>
      <c r="R294" s="5"/>
      <c r="S294" s="5"/>
      <c r="T294" s="5"/>
    </row>
    <row r="295" spans="1:20" customFormat="1" x14ac:dyDescent="0.25">
      <c r="A295" s="46" t="s">
        <v>239</v>
      </c>
      <c r="B295" s="47" t="s">
        <v>41</v>
      </c>
      <c r="C295" s="47" t="s">
        <v>235</v>
      </c>
      <c r="D295" s="47" t="s">
        <v>3</v>
      </c>
      <c r="E295" s="48">
        <v>17</v>
      </c>
      <c r="F295" s="48">
        <v>16</v>
      </c>
      <c r="G295" s="48">
        <v>2</v>
      </c>
      <c r="H295" s="48">
        <v>12</v>
      </c>
      <c r="I295" s="48">
        <v>6</v>
      </c>
      <c r="J295" s="48">
        <v>3</v>
      </c>
      <c r="K295" s="48">
        <v>5</v>
      </c>
      <c r="L295" s="60">
        <v>293</v>
      </c>
      <c r="M295" s="5"/>
      <c r="N295" s="5"/>
      <c r="O295" s="5"/>
      <c r="P295" s="5"/>
      <c r="Q295" s="5"/>
      <c r="R295" s="5"/>
      <c r="S295" s="5"/>
      <c r="T295" s="5"/>
    </row>
    <row r="296" spans="1:20" customFormat="1" x14ac:dyDescent="0.25">
      <c r="A296" s="49" t="s">
        <v>363</v>
      </c>
      <c r="B296" s="50" t="s">
        <v>41</v>
      </c>
      <c r="C296" s="50" t="s">
        <v>235</v>
      </c>
      <c r="D296" s="50" t="s">
        <v>3</v>
      </c>
      <c r="E296" s="51">
        <v>19</v>
      </c>
      <c r="F296" s="51">
        <v>16</v>
      </c>
      <c r="G296" s="51">
        <v>18</v>
      </c>
      <c r="H296" s="51">
        <v>63</v>
      </c>
      <c r="I296" s="51">
        <v>18</v>
      </c>
      <c r="J296" s="51">
        <v>7</v>
      </c>
      <c r="K296" s="51">
        <v>2491</v>
      </c>
      <c r="L296" s="61">
        <v>337</v>
      </c>
      <c r="M296" s="5"/>
      <c r="N296" s="5"/>
      <c r="O296" s="5"/>
      <c r="P296" s="5"/>
      <c r="Q296" s="5"/>
      <c r="R296" s="5"/>
      <c r="S296" s="5"/>
      <c r="T296" s="5"/>
    </row>
    <row r="297" spans="1:20" customFormat="1" x14ac:dyDescent="0.25">
      <c r="A297" s="46" t="s">
        <v>111</v>
      </c>
      <c r="B297" s="47" t="s">
        <v>31</v>
      </c>
      <c r="C297" s="47" t="s">
        <v>235</v>
      </c>
      <c r="D297" s="47" t="s">
        <v>3</v>
      </c>
      <c r="E297" s="48">
        <v>19</v>
      </c>
      <c r="F297" s="48">
        <v>15</v>
      </c>
      <c r="G297" s="48">
        <v>4</v>
      </c>
      <c r="H297" s="48">
        <v>13</v>
      </c>
      <c r="I297" s="48">
        <v>10</v>
      </c>
      <c r="J297" s="48">
        <v>20</v>
      </c>
      <c r="K297" s="48">
        <v>2785</v>
      </c>
      <c r="L297" s="60">
        <v>349</v>
      </c>
      <c r="N297" s="32"/>
      <c r="O297" s="32"/>
      <c r="P297" s="32"/>
      <c r="Q297" s="32"/>
      <c r="R297" s="32"/>
      <c r="S297" s="32"/>
      <c r="T297" s="32"/>
    </row>
    <row r="298" spans="1:20" customFormat="1" x14ac:dyDescent="0.25">
      <c r="A298" s="49" t="s">
        <v>171</v>
      </c>
      <c r="B298" s="50" t="s">
        <v>41</v>
      </c>
      <c r="C298" s="50" t="s">
        <v>235</v>
      </c>
      <c r="D298" s="50" t="s">
        <v>3</v>
      </c>
      <c r="E298" s="51">
        <v>17</v>
      </c>
      <c r="F298" s="51">
        <v>15</v>
      </c>
      <c r="G298" s="51">
        <v>2</v>
      </c>
      <c r="H298" s="51">
        <v>14</v>
      </c>
      <c r="I298" s="51">
        <v>6</v>
      </c>
      <c r="J298" s="51">
        <v>5</v>
      </c>
      <c r="K298" s="51">
        <v>15</v>
      </c>
      <c r="L298" s="61">
        <v>341</v>
      </c>
      <c r="M298" s="5"/>
      <c r="N298" s="5"/>
      <c r="O298" s="5"/>
      <c r="P298" s="5"/>
      <c r="Q298" s="5"/>
      <c r="R298" s="5"/>
      <c r="S298" s="5"/>
      <c r="T298" s="5"/>
    </row>
    <row r="299" spans="1:20" customFormat="1" x14ac:dyDescent="0.25">
      <c r="A299" s="46" t="s">
        <v>245</v>
      </c>
      <c r="B299" s="47" t="s">
        <v>37</v>
      </c>
      <c r="C299" s="47" t="s">
        <v>235</v>
      </c>
      <c r="D299" s="47" t="s">
        <v>3</v>
      </c>
      <c r="E299" s="48">
        <v>19</v>
      </c>
      <c r="F299" s="48">
        <v>15</v>
      </c>
      <c r="G299" s="48">
        <v>4</v>
      </c>
      <c r="H299" s="48">
        <v>3</v>
      </c>
      <c r="I299" s="48">
        <v>2</v>
      </c>
      <c r="J299" s="48">
        <v>10</v>
      </c>
      <c r="K299" s="48">
        <v>20</v>
      </c>
      <c r="L299" s="60">
        <v>340</v>
      </c>
      <c r="M299" s="5"/>
      <c r="N299" s="5"/>
      <c r="O299" s="5"/>
      <c r="P299" s="5"/>
      <c r="Q299" s="5"/>
      <c r="R299" s="5"/>
      <c r="S299" s="5"/>
      <c r="T299" s="5"/>
    </row>
    <row r="300" spans="1:20" customFormat="1" x14ac:dyDescent="0.25">
      <c r="A300" s="49" t="s">
        <v>180</v>
      </c>
      <c r="B300" s="50" t="s">
        <v>35</v>
      </c>
      <c r="C300" s="50" t="s">
        <v>235</v>
      </c>
      <c r="D300" s="50" t="s">
        <v>3</v>
      </c>
      <c r="E300" s="51">
        <v>18</v>
      </c>
      <c r="F300" s="51">
        <v>15</v>
      </c>
      <c r="G300" s="51">
        <v>4</v>
      </c>
      <c r="H300" s="51">
        <v>6</v>
      </c>
      <c r="I300" s="51">
        <v>9</v>
      </c>
      <c r="J300" s="51">
        <v>10</v>
      </c>
      <c r="K300" s="51">
        <v>1574</v>
      </c>
      <c r="L300" s="61">
        <v>343</v>
      </c>
      <c r="M300" s="5"/>
      <c r="N300" s="5"/>
      <c r="O300" s="5"/>
      <c r="P300" s="5"/>
      <c r="Q300" s="5"/>
      <c r="R300" s="5"/>
      <c r="S300" s="5"/>
      <c r="T300" s="5"/>
    </row>
    <row r="301" spans="1:20" customFormat="1" x14ac:dyDescent="0.25">
      <c r="A301" s="46" t="s">
        <v>205</v>
      </c>
      <c r="B301" s="47" t="s">
        <v>35</v>
      </c>
      <c r="C301" s="47" t="s">
        <v>235</v>
      </c>
      <c r="D301" s="47" t="s">
        <v>3</v>
      </c>
      <c r="E301" s="48">
        <v>16</v>
      </c>
      <c r="F301" s="48">
        <v>15</v>
      </c>
      <c r="G301" s="48">
        <v>2</v>
      </c>
      <c r="H301" s="48">
        <v>33</v>
      </c>
      <c r="I301" s="48">
        <v>8</v>
      </c>
      <c r="J301" s="48">
        <v>14</v>
      </c>
      <c r="K301" s="48">
        <v>7</v>
      </c>
      <c r="L301" s="60">
        <v>307</v>
      </c>
      <c r="M301" s="5"/>
      <c r="N301" s="5"/>
      <c r="O301" s="5"/>
      <c r="P301" s="5"/>
      <c r="Q301" s="5"/>
      <c r="R301" s="5"/>
      <c r="S301" s="5"/>
      <c r="T301" s="5"/>
    </row>
    <row r="302" spans="1:20" customFormat="1" x14ac:dyDescent="0.25">
      <c r="A302" s="46" t="s">
        <v>63</v>
      </c>
      <c r="B302" s="47" t="s">
        <v>33</v>
      </c>
      <c r="C302" s="47" t="s">
        <v>235</v>
      </c>
      <c r="D302" s="47" t="s">
        <v>3</v>
      </c>
      <c r="E302" s="48">
        <v>19</v>
      </c>
      <c r="F302" s="48">
        <v>14</v>
      </c>
      <c r="G302" s="48">
        <v>8</v>
      </c>
      <c r="H302" s="48">
        <v>22</v>
      </c>
      <c r="I302" s="48">
        <v>5</v>
      </c>
      <c r="J302" s="48">
        <v>9</v>
      </c>
      <c r="K302" s="48">
        <v>32</v>
      </c>
      <c r="L302" s="60">
        <v>319</v>
      </c>
      <c r="M302" s="5"/>
      <c r="N302" s="5"/>
      <c r="O302" s="5"/>
      <c r="P302" s="5"/>
      <c r="Q302" s="5"/>
      <c r="R302" s="5"/>
      <c r="S302" s="5"/>
      <c r="T302" s="5"/>
    </row>
    <row r="303" spans="1:20" customFormat="1" x14ac:dyDescent="0.25">
      <c r="A303" s="49" t="s">
        <v>58</v>
      </c>
      <c r="B303" s="50" t="s">
        <v>35</v>
      </c>
      <c r="C303" s="50" t="s">
        <v>235</v>
      </c>
      <c r="D303" s="50" t="s">
        <v>3</v>
      </c>
      <c r="E303" s="51">
        <v>19</v>
      </c>
      <c r="F303" s="51">
        <v>14</v>
      </c>
      <c r="G303" s="51">
        <v>8</v>
      </c>
      <c r="H303" s="51">
        <v>27</v>
      </c>
      <c r="I303" s="51">
        <v>19</v>
      </c>
      <c r="J303" s="51">
        <v>11</v>
      </c>
      <c r="K303" s="51">
        <v>358</v>
      </c>
      <c r="L303" s="61">
        <v>368</v>
      </c>
      <c r="N303" s="32"/>
      <c r="O303" s="32"/>
      <c r="P303" s="32"/>
      <c r="Q303" s="32"/>
      <c r="R303" s="32"/>
      <c r="S303" s="32"/>
      <c r="T303" s="32"/>
    </row>
    <row r="304" spans="1:20" customFormat="1" x14ac:dyDescent="0.25">
      <c r="A304" s="46" t="s">
        <v>221</v>
      </c>
      <c r="B304" s="47" t="s">
        <v>31</v>
      </c>
      <c r="C304" s="47" t="s">
        <v>235</v>
      </c>
      <c r="D304" s="47" t="s">
        <v>3</v>
      </c>
      <c r="E304" s="48">
        <v>17</v>
      </c>
      <c r="F304" s="48">
        <v>14</v>
      </c>
      <c r="G304" s="48">
        <v>2</v>
      </c>
      <c r="H304" s="48">
        <v>22</v>
      </c>
      <c r="I304" s="48">
        <v>5</v>
      </c>
      <c r="J304" s="48">
        <v>7</v>
      </c>
      <c r="K304" s="48">
        <v>225</v>
      </c>
      <c r="L304" s="60">
        <v>363</v>
      </c>
      <c r="N304" s="32"/>
      <c r="O304" s="32"/>
      <c r="P304" s="32"/>
      <c r="Q304" s="32"/>
      <c r="R304" s="32"/>
      <c r="S304" s="32"/>
      <c r="T304" s="32"/>
    </row>
    <row r="305" spans="1:20" customFormat="1" x14ac:dyDescent="0.25">
      <c r="A305" s="46" t="s">
        <v>186</v>
      </c>
      <c r="B305" s="47" t="s">
        <v>31</v>
      </c>
      <c r="C305" s="47" t="s">
        <v>235</v>
      </c>
      <c r="D305" s="47" t="s">
        <v>3</v>
      </c>
      <c r="E305" s="48">
        <v>18</v>
      </c>
      <c r="F305" s="48">
        <v>14</v>
      </c>
      <c r="G305" s="48">
        <v>4</v>
      </c>
      <c r="H305" s="48">
        <v>4</v>
      </c>
      <c r="I305" s="48">
        <v>9</v>
      </c>
      <c r="J305" s="48">
        <v>7</v>
      </c>
      <c r="K305" s="48">
        <v>39</v>
      </c>
      <c r="L305" s="60">
        <v>317</v>
      </c>
      <c r="M305" s="5"/>
      <c r="N305" s="5"/>
      <c r="O305" s="5"/>
      <c r="P305" s="5"/>
      <c r="Q305" s="5"/>
      <c r="R305" s="5"/>
      <c r="S305" s="5"/>
      <c r="T305" s="5"/>
    </row>
    <row r="306" spans="1:20" customFormat="1" x14ac:dyDescent="0.25">
      <c r="A306" s="49" t="s">
        <v>127</v>
      </c>
      <c r="B306" s="50" t="s">
        <v>41</v>
      </c>
      <c r="C306" s="50" t="s">
        <v>235</v>
      </c>
      <c r="D306" s="50" t="s">
        <v>3</v>
      </c>
      <c r="E306" s="51">
        <v>18</v>
      </c>
      <c r="F306" s="51">
        <v>14</v>
      </c>
      <c r="G306" s="51">
        <v>8</v>
      </c>
      <c r="H306" s="51">
        <v>11</v>
      </c>
      <c r="I306" s="51">
        <v>10</v>
      </c>
      <c r="J306" s="51">
        <v>12</v>
      </c>
      <c r="K306" s="51">
        <v>1766</v>
      </c>
      <c r="L306" s="61">
        <v>325</v>
      </c>
      <c r="M306" s="5"/>
      <c r="N306" s="5"/>
      <c r="O306" s="5"/>
      <c r="P306" s="5"/>
      <c r="Q306" s="5"/>
      <c r="R306" s="5"/>
      <c r="S306" s="5"/>
      <c r="T306" s="5"/>
    </row>
    <row r="307" spans="1:20" customFormat="1" x14ac:dyDescent="0.25">
      <c r="A307" s="46" t="s">
        <v>105</v>
      </c>
      <c r="B307" s="47" t="s">
        <v>41</v>
      </c>
      <c r="C307" s="47" t="s">
        <v>235</v>
      </c>
      <c r="D307" s="47" t="s">
        <v>3</v>
      </c>
      <c r="E307" s="48">
        <v>17</v>
      </c>
      <c r="F307" s="48">
        <v>13</v>
      </c>
      <c r="G307" s="48">
        <v>0</v>
      </c>
      <c r="H307" s="48">
        <v>12</v>
      </c>
      <c r="I307" s="48">
        <v>14</v>
      </c>
      <c r="J307" s="48">
        <v>11</v>
      </c>
      <c r="K307" s="48">
        <v>47</v>
      </c>
      <c r="L307" s="60">
        <v>285</v>
      </c>
      <c r="M307" s="5"/>
      <c r="N307" s="5"/>
      <c r="O307" s="5"/>
      <c r="P307" s="5"/>
      <c r="Q307" s="5"/>
      <c r="R307" s="5"/>
      <c r="S307" s="5"/>
      <c r="T307" s="5"/>
    </row>
    <row r="308" spans="1:20" customFormat="1" x14ac:dyDescent="0.25">
      <c r="A308" s="46" t="s">
        <v>168</v>
      </c>
      <c r="B308" s="47" t="s">
        <v>35</v>
      </c>
      <c r="C308" s="47" t="s">
        <v>235</v>
      </c>
      <c r="D308" s="47" t="s">
        <v>3</v>
      </c>
      <c r="E308" s="48">
        <v>15</v>
      </c>
      <c r="F308" s="48">
        <v>13</v>
      </c>
      <c r="G308" s="48">
        <v>6</v>
      </c>
      <c r="H308" s="48">
        <v>15</v>
      </c>
      <c r="I308" s="48">
        <v>5</v>
      </c>
      <c r="J308" s="48">
        <v>7</v>
      </c>
      <c r="K308" s="48">
        <v>0</v>
      </c>
      <c r="L308" s="60">
        <v>286</v>
      </c>
      <c r="M308" s="5"/>
      <c r="N308" s="5"/>
      <c r="O308" s="5"/>
      <c r="P308" s="5"/>
      <c r="Q308" s="5"/>
      <c r="R308" s="5"/>
      <c r="S308" s="5"/>
      <c r="T308" s="5"/>
    </row>
    <row r="309" spans="1:20" customFormat="1" x14ac:dyDescent="0.25">
      <c r="A309" s="46" t="s">
        <v>202</v>
      </c>
      <c r="B309" s="47" t="s">
        <v>33</v>
      </c>
      <c r="C309" s="47" t="s">
        <v>235</v>
      </c>
      <c r="D309" s="47" t="s">
        <v>3</v>
      </c>
      <c r="E309" s="48">
        <v>15</v>
      </c>
      <c r="F309" s="48">
        <v>13</v>
      </c>
      <c r="G309" s="48">
        <v>6</v>
      </c>
      <c r="H309" s="48">
        <v>14</v>
      </c>
      <c r="I309" s="48">
        <v>7</v>
      </c>
      <c r="J309" s="48">
        <v>8</v>
      </c>
      <c r="K309" s="48">
        <v>30</v>
      </c>
      <c r="L309" s="60">
        <v>256</v>
      </c>
      <c r="M309" s="5"/>
      <c r="N309" s="5"/>
      <c r="O309" s="5"/>
      <c r="P309" s="5"/>
      <c r="Q309" s="5"/>
      <c r="R309" s="5"/>
      <c r="S309" s="5"/>
      <c r="T309" s="5"/>
    </row>
    <row r="310" spans="1:20" customFormat="1" x14ac:dyDescent="0.25">
      <c r="A310" s="46" t="s">
        <v>190</v>
      </c>
      <c r="B310" s="47" t="s">
        <v>41</v>
      </c>
      <c r="C310" s="47" t="s">
        <v>235</v>
      </c>
      <c r="D310" s="47" t="s">
        <v>3</v>
      </c>
      <c r="E310" s="48">
        <v>17</v>
      </c>
      <c r="F310" s="48">
        <v>12</v>
      </c>
      <c r="G310" s="48">
        <v>2</v>
      </c>
      <c r="H310" s="48">
        <v>9</v>
      </c>
      <c r="I310" s="48">
        <v>6</v>
      </c>
      <c r="J310" s="48">
        <v>6</v>
      </c>
      <c r="K310" s="48">
        <v>1254</v>
      </c>
      <c r="L310" s="60">
        <v>302</v>
      </c>
      <c r="N310" s="32"/>
      <c r="O310" s="32"/>
      <c r="P310" s="32"/>
      <c r="Q310" s="32"/>
      <c r="R310" s="32"/>
      <c r="S310" s="32"/>
      <c r="T310" s="32"/>
    </row>
    <row r="311" spans="1:20" x14ac:dyDescent="0.25">
      <c r="A311" s="49" t="s">
        <v>301</v>
      </c>
      <c r="B311" s="50" t="s">
        <v>35</v>
      </c>
      <c r="C311" s="50" t="s">
        <v>235</v>
      </c>
      <c r="D311" s="50" t="s">
        <v>3</v>
      </c>
      <c r="E311" s="51">
        <v>16</v>
      </c>
      <c r="F311" s="51">
        <v>12</v>
      </c>
      <c r="G311" s="51">
        <v>0</v>
      </c>
      <c r="H311" s="51">
        <v>9</v>
      </c>
      <c r="I311" s="51">
        <v>13</v>
      </c>
      <c r="J311" s="51">
        <v>15</v>
      </c>
      <c r="K311" s="51">
        <v>1294</v>
      </c>
      <c r="L311" s="61">
        <v>286</v>
      </c>
      <c r="M311"/>
      <c r="N311" s="32"/>
      <c r="O311" s="32"/>
      <c r="P311" s="32"/>
      <c r="Q311" s="32"/>
      <c r="R311" s="32"/>
      <c r="S311" s="32"/>
      <c r="T311" s="32"/>
    </row>
    <row r="312" spans="1:20" x14ac:dyDescent="0.25">
      <c r="A312" s="49" t="s">
        <v>192</v>
      </c>
      <c r="B312" s="50" t="s">
        <v>33</v>
      </c>
      <c r="C312" s="50" t="s">
        <v>235</v>
      </c>
      <c r="D312" s="50" t="s">
        <v>3</v>
      </c>
      <c r="E312" s="51">
        <v>9</v>
      </c>
      <c r="F312" s="51">
        <v>12</v>
      </c>
      <c r="G312" s="51">
        <v>2</v>
      </c>
      <c r="H312" s="51">
        <v>8</v>
      </c>
      <c r="I312" s="51">
        <v>5</v>
      </c>
      <c r="J312" s="51">
        <v>11</v>
      </c>
      <c r="K312" s="51">
        <v>0</v>
      </c>
      <c r="L312" s="61">
        <v>170</v>
      </c>
    </row>
    <row r="313" spans="1:20" x14ac:dyDescent="0.25">
      <c r="A313" s="49" t="s">
        <v>56</v>
      </c>
      <c r="B313" s="50" t="s">
        <v>37</v>
      </c>
      <c r="C313" s="50" t="s">
        <v>235</v>
      </c>
      <c r="D313" s="50" t="s">
        <v>3</v>
      </c>
      <c r="E313" s="51">
        <v>17</v>
      </c>
      <c r="F313" s="51">
        <v>12</v>
      </c>
      <c r="G313" s="51">
        <v>6</v>
      </c>
      <c r="H313" s="51">
        <v>7</v>
      </c>
      <c r="I313" s="51">
        <v>6</v>
      </c>
      <c r="J313" s="51">
        <v>5</v>
      </c>
      <c r="K313" s="51">
        <v>8</v>
      </c>
      <c r="L313" s="61">
        <v>280</v>
      </c>
    </row>
    <row r="314" spans="1:20" x14ac:dyDescent="0.25">
      <c r="A314" s="46" t="s">
        <v>365</v>
      </c>
      <c r="B314" s="47" t="s">
        <v>37</v>
      </c>
      <c r="C314" s="47" t="s">
        <v>235</v>
      </c>
      <c r="D314" s="47" t="s">
        <v>3</v>
      </c>
      <c r="E314" s="48">
        <v>17</v>
      </c>
      <c r="F314" s="48">
        <v>12</v>
      </c>
      <c r="G314" s="48">
        <v>8</v>
      </c>
      <c r="H314" s="48">
        <v>5</v>
      </c>
      <c r="I314" s="48">
        <v>12</v>
      </c>
      <c r="J314" s="48">
        <v>15</v>
      </c>
      <c r="K314" s="48">
        <v>3173</v>
      </c>
      <c r="L314" s="60">
        <v>349</v>
      </c>
    </row>
    <row r="315" spans="1:20" x14ac:dyDescent="0.25">
      <c r="A315" s="49" t="s">
        <v>103</v>
      </c>
      <c r="B315" s="50" t="s">
        <v>35</v>
      </c>
      <c r="C315" s="50" t="s">
        <v>235</v>
      </c>
      <c r="D315" s="50" t="s">
        <v>3</v>
      </c>
      <c r="E315" s="51">
        <v>16</v>
      </c>
      <c r="F315" s="51">
        <v>11</v>
      </c>
      <c r="G315" s="51">
        <v>23</v>
      </c>
      <c r="H315" s="51">
        <v>22</v>
      </c>
      <c r="I315" s="51">
        <v>8</v>
      </c>
      <c r="J315" s="51">
        <v>7</v>
      </c>
      <c r="K315" s="51">
        <v>286</v>
      </c>
      <c r="L315" s="61">
        <v>272</v>
      </c>
      <c r="M315"/>
      <c r="N315" s="32"/>
      <c r="O315" s="32"/>
      <c r="P315" s="32"/>
      <c r="Q315" s="32"/>
      <c r="R315" s="32"/>
      <c r="S315" s="32"/>
      <c r="T315" s="32"/>
    </row>
    <row r="316" spans="1:20" x14ac:dyDescent="0.25">
      <c r="A316" s="49" t="s">
        <v>237</v>
      </c>
      <c r="B316" s="50" t="s">
        <v>37</v>
      </c>
      <c r="C316" s="50" t="s">
        <v>235</v>
      </c>
      <c r="D316" s="50" t="s">
        <v>3</v>
      </c>
      <c r="E316" s="51">
        <v>18</v>
      </c>
      <c r="F316" s="51">
        <v>11</v>
      </c>
      <c r="G316" s="51">
        <v>4</v>
      </c>
      <c r="H316" s="51">
        <v>7</v>
      </c>
      <c r="I316" s="51">
        <v>2</v>
      </c>
      <c r="J316" s="51">
        <v>11</v>
      </c>
      <c r="K316" s="51">
        <v>21</v>
      </c>
      <c r="L316" s="61">
        <v>309</v>
      </c>
      <c r="M316"/>
      <c r="N316" s="32"/>
      <c r="O316" s="32"/>
      <c r="P316" s="32"/>
      <c r="Q316" s="32"/>
      <c r="R316" s="32"/>
      <c r="S316" s="32"/>
      <c r="T316" s="32"/>
    </row>
    <row r="317" spans="1:20" x14ac:dyDescent="0.25">
      <c r="A317" s="49" t="s">
        <v>59</v>
      </c>
      <c r="B317" s="50" t="s">
        <v>37</v>
      </c>
      <c r="C317" s="50" t="s">
        <v>235</v>
      </c>
      <c r="D317" s="50" t="s">
        <v>3</v>
      </c>
      <c r="E317" s="51">
        <v>18</v>
      </c>
      <c r="F317" s="51">
        <v>10</v>
      </c>
      <c r="G317" s="51">
        <v>6</v>
      </c>
      <c r="H317" s="51">
        <v>41</v>
      </c>
      <c r="I317" s="51">
        <v>13</v>
      </c>
      <c r="J317" s="51">
        <v>16</v>
      </c>
      <c r="K317" s="51">
        <v>773</v>
      </c>
      <c r="L317" s="61">
        <v>368</v>
      </c>
    </row>
    <row r="318" spans="1:20" x14ac:dyDescent="0.25">
      <c r="A318" s="49" t="s">
        <v>206</v>
      </c>
      <c r="B318" s="50" t="s">
        <v>41</v>
      </c>
      <c r="C318" s="50" t="s">
        <v>235</v>
      </c>
      <c r="D318" s="50" t="s">
        <v>3</v>
      </c>
      <c r="E318" s="51">
        <v>18</v>
      </c>
      <c r="F318" s="51">
        <v>10</v>
      </c>
      <c r="G318" s="51">
        <v>20</v>
      </c>
      <c r="H318" s="51">
        <v>12</v>
      </c>
      <c r="I318" s="51">
        <v>12</v>
      </c>
      <c r="J318" s="51">
        <v>8</v>
      </c>
      <c r="K318" s="51">
        <v>0</v>
      </c>
      <c r="L318" s="61">
        <v>311</v>
      </c>
    </row>
    <row r="319" spans="1:20" x14ac:dyDescent="0.25">
      <c r="A319" s="46" t="s">
        <v>57</v>
      </c>
      <c r="B319" s="47" t="s">
        <v>41</v>
      </c>
      <c r="C319" s="47" t="s">
        <v>235</v>
      </c>
      <c r="D319" s="47" t="s">
        <v>3</v>
      </c>
      <c r="E319" s="48">
        <v>14</v>
      </c>
      <c r="F319" s="48">
        <v>10</v>
      </c>
      <c r="G319" s="48">
        <v>10</v>
      </c>
      <c r="H319" s="48">
        <v>29</v>
      </c>
      <c r="I319" s="48">
        <v>12</v>
      </c>
      <c r="J319" s="48">
        <v>1</v>
      </c>
      <c r="K319" s="48">
        <v>0</v>
      </c>
      <c r="L319" s="60">
        <v>222</v>
      </c>
      <c r="M319"/>
      <c r="N319" s="32"/>
      <c r="O319" s="32"/>
      <c r="P319" s="32"/>
      <c r="Q319" s="32"/>
      <c r="R319" s="32"/>
      <c r="S319" s="32"/>
      <c r="T319" s="32"/>
    </row>
    <row r="320" spans="1:20" x14ac:dyDescent="0.25">
      <c r="A320" s="46" t="s">
        <v>281</v>
      </c>
      <c r="B320" s="47" t="s">
        <v>31</v>
      </c>
      <c r="C320" s="47" t="s">
        <v>235</v>
      </c>
      <c r="D320" s="47" t="s">
        <v>3</v>
      </c>
      <c r="E320" s="48">
        <v>19</v>
      </c>
      <c r="F320" s="48">
        <v>10</v>
      </c>
      <c r="G320" s="48">
        <v>4</v>
      </c>
      <c r="H320" s="48">
        <v>33</v>
      </c>
      <c r="I320" s="48">
        <v>5</v>
      </c>
      <c r="J320" s="48">
        <v>9</v>
      </c>
      <c r="K320" s="48">
        <v>2621</v>
      </c>
      <c r="L320" s="60">
        <v>323</v>
      </c>
    </row>
    <row r="321" spans="1:20" x14ac:dyDescent="0.25">
      <c r="A321" s="46" t="s">
        <v>112</v>
      </c>
      <c r="B321" s="47" t="s">
        <v>31</v>
      </c>
      <c r="C321" s="47" t="s">
        <v>235</v>
      </c>
      <c r="D321" s="47" t="s">
        <v>3</v>
      </c>
      <c r="E321" s="48">
        <v>10</v>
      </c>
      <c r="F321" s="48">
        <v>10</v>
      </c>
      <c r="G321" s="48">
        <v>0</v>
      </c>
      <c r="H321" s="48">
        <v>17</v>
      </c>
      <c r="I321" s="48">
        <v>7</v>
      </c>
      <c r="J321" s="48">
        <v>3</v>
      </c>
      <c r="K321" s="48">
        <v>2</v>
      </c>
      <c r="L321" s="60">
        <v>162</v>
      </c>
      <c r="M321"/>
      <c r="N321" s="32"/>
      <c r="O321" s="32"/>
      <c r="P321" s="32"/>
      <c r="Q321" s="32"/>
      <c r="R321" s="32"/>
      <c r="S321" s="32"/>
      <c r="T321" s="32"/>
    </row>
    <row r="322" spans="1:20" x14ac:dyDescent="0.25">
      <c r="A322" s="49" t="s">
        <v>50</v>
      </c>
      <c r="B322" s="50" t="s">
        <v>33</v>
      </c>
      <c r="C322" s="50" t="s">
        <v>235</v>
      </c>
      <c r="D322" s="50" t="s">
        <v>3</v>
      </c>
      <c r="E322" s="51">
        <v>18</v>
      </c>
      <c r="F322" s="51">
        <v>10</v>
      </c>
      <c r="G322" s="51">
        <v>8</v>
      </c>
      <c r="H322" s="51">
        <v>4</v>
      </c>
      <c r="I322" s="51">
        <v>4</v>
      </c>
      <c r="J322" s="51">
        <v>4</v>
      </c>
      <c r="K322" s="51">
        <v>24</v>
      </c>
      <c r="L322" s="61">
        <v>319</v>
      </c>
      <c r="M322"/>
      <c r="N322" s="32"/>
      <c r="O322" s="32"/>
      <c r="P322" s="32"/>
      <c r="Q322" s="32"/>
      <c r="R322" s="32"/>
      <c r="S322" s="32"/>
      <c r="T322" s="32"/>
    </row>
    <row r="323" spans="1:20" x14ac:dyDescent="0.25">
      <c r="A323" s="46" t="s">
        <v>161</v>
      </c>
      <c r="B323" s="47" t="s">
        <v>33</v>
      </c>
      <c r="C323" s="47" t="s">
        <v>235</v>
      </c>
      <c r="D323" s="47" t="s">
        <v>3</v>
      </c>
      <c r="E323" s="48">
        <v>17</v>
      </c>
      <c r="F323" s="48">
        <v>9</v>
      </c>
      <c r="G323" s="48">
        <v>10</v>
      </c>
      <c r="H323" s="48">
        <v>20</v>
      </c>
      <c r="I323" s="48">
        <v>9</v>
      </c>
      <c r="J323" s="48">
        <v>2</v>
      </c>
      <c r="K323" s="48">
        <v>1226</v>
      </c>
      <c r="L323" s="60">
        <v>273</v>
      </c>
    </row>
    <row r="324" spans="1:20" x14ac:dyDescent="0.25">
      <c r="A324" s="46" t="s">
        <v>256</v>
      </c>
      <c r="B324" s="47" t="s">
        <v>37</v>
      </c>
      <c r="C324" s="47" t="s">
        <v>235</v>
      </c>
      <c r="D324" s="47" t="s">
        <v>3</v>
      </c>
      <c r="E324" s="48">
        <v>18</v>
      </c>
      <c r="F324" s="48">
        <v>9</v>
      </c>
      <c r="G324" s="48">
        <v>12</v>
      </c>
      <c r="H324" s="48">
        <v>13</v>
      </c>
      <c r="I324" s="48">
        <v>3</v>
      </c>
      <c r="J324" s="48">
        <v>10</v>
      </c>
      <c r="K324" s="48">
        <v>101</v>
      </c>
      <c r="L324" s="60">
        <v>296</v>
      </c>
    </row>
    <row r="325" spans="1:20" x14ac:dyDescent="0.25">
      <c r="A325" s="46" t="s">
        <v>102</v>
      </c>
      <c r="B325" s="47" t="s">
        <v>33</v>
      </c>
      <c r="C325" s="47" t="s">
        <v>235</v>
      </c>
      <c r="D325" s="47" t="s">
        <v>3</v>
      </c>
      <c r="E325" s="48">
        <v>17</v>
      </c>
      <c r="F325" s="48">
        <v>9</v>
      </c>
      <c r="G325" s="48">
        <v>4</v>
      </c>
      <c r="H325" s="48">
        <v>12</v>
      </c>
      <c r="I325" s="48">
        <v>10</v>
      </c>
      <c r="J325" s="48">
        <v>11</v>
      </c>
      <c r="K325" s="48">
        <v>2026</v>
      </c>
      <c r="L325" s="60">
        <v>322</v>
      </c>
      <c r="M325"/>
      <c r="N325" s="32"/>
      <c r="O325" s="32"/>
      <c r="P325" s="32"/>
      <c r="Q325" s="32"/>
      <c r="R325" s="32"/>
      <c r="S325" s="32"/>
      <c r="T325" s="32"/>
    </row>
    <row r="326" spans="1:20" x14ac:dyDescent="0.25">
      <c r="A326" s="49" t="s">
        <v>338</v>
      </c>
      <c r="B326" s="50" t="s">
        <v>35</v>
      </c>
      <c r="C326" s="50" t="s">
        <v>235</v>
      </c>
      <c r="D326" s="50" t="s">
        <v>3</v>
      </c>
      <c r="E326" s="51">
        <v>16</v>
      </c>
      <c r="F326" s="51">
        <v>8</v>
      </c>
      <c r="G326" s="51">
        <v>6</v>
      </c>
      <c r="H326" s="51">
        <v>53</v>
      </c>
      <c r="I326" s="51">
        <v>6</v>
      </c>
      <c r="J326" s="51">
        <v>6</v>
      </c>
      <c r="K326" s="51">
        <v>0</v>
      </c>
      <c r="L326" s="61">
        <v>214</v>
      </c>
    </row>
    <row r="327" spans="1:20" x14ac:dyDescent="0.25">
      <c r="A327" s="46" t="s">
        <v>224</v>
      </c>
      <c r="B327" s="47" t="s">
        <v>35</v>
      </c>
      <c r="C327" s="47" t="s">
        <v>235</v>
      </c>
      <c r="D327" s="47" t="s">
        <v>3</v>
      </c>
      <c r="E327" s="48">
        <v>18</v>
      </c>
      <c r="F327" s="48">
        <v>8</v>
      </c>
      <c r="G327" s="48">
        <v>8</v>
      </c>
      <c r="H327" s="48">
        <v>27</v>
      </c>
      <c r="I327" s="48">
        <v>10</v>
      </c>
      <c r="J327" s="48">
        <v>9</v>
      </c>
      <c r="K327" s="48">
        <v>8</v>
      </c>
      <c r="L327" s="60">
        <v>210</v>
      </c>
    </row>
    <row r="328" spans="1:20" x14ac:dyDescent="0.25">
      <c r="A328" s="49" t="s">
        <v>302</v>
      </c>
      <c r="B328" s="50" t="s">
        <v>31</v>
      </c>
      <c r="C328" s="50" t="s">
        <v>235</v>
      </c>
      <c r="D328" s="50" t="s">
        <v>3</v>
      </c>
      <c r="E328" s="51">
        <v>15</v>
      </c>
      <c r="F328" s="51">
        <v>8</v>
      </c>
      <c r="G328" s="51">
        <v>11</v>
      </c>
      <c r="H328" s="51">
        <v>12</v>
      </c>
      <c r="I328" s="51">
        <v>6</v>
      </c>
      <c r="J328" s="51">
        <v>7</v>
      </c>
      <c r="K328" s="51">
        <v>479</v>
      </c>
      <c r="L328" s="61">
        <v>212</v>
      </c>
    </row>
    <row r="329" spans="1:20" x14ac:dyDescent="0.25">
      <c r="A329" s="46" t="s">
        <v>34</v>
      </c>
      <c r="B329" s="47" t="s">
        <v>31</v>
      </c>
      <c r="C329" s="47" t="s">
        <v>235</v>
      </c>
      <c r="D329" s="47" t="s">
        <v>3</v>
      </c>
      <c r="E329" s="48">
        <v>18</v>
      </c>
      <c r="F329" s="48">
        <v>8</v>
      </c>
      <c r="G329" s="48">
        <v>6</v>
      </c>
      <c r="H329" s="48">
        <v>10</v>
      </c>
      <c r="I329" s="48">
        <v>12</v>
      </c>
      <c r="J329" s="48">
        <v>11</v>
      </c>
      <c r="K329" s="48">
        <v>1115</v>
      </c>
      <c r="L329" s="60">
        <v>328</v>
      </c>
    </row>
    <row r="330" spans="1:20" x14ac:dyDescent="0.25">
      <c r="A330" s="49" t="s">
        <v>270</v>
      </c>
      <c r="B330" s="50" t="s">
        <v>31</v>
      </c>
      <c r="C330" s="50" t="s">
        <v>235</v>
      </c>
      <c r="D330" s="50" t="s">
        <v>3</v>
      </c>
      <c r="E330" s="51">
        <v>14</v>
      </c>
      <c r="F330" s="51">
        <v>8</v>
      </c>
      <c r="G330" s="51">
        <v>2</v>
      </c>
      <c r="H330" s="51">
        <v>12</v>
      </c>
      <c r="I330" s="51">
        <v>11</v>
      </c>
      <c r="J330" s="51">
        <v>4</v>
      </c>
      <c r="K330" s="51">
        <v>2225</v>
      </c>
      <c r="L330" s="61">
        <v>234</v>
      </c>
      <c r="M330"/>
      <c r="N330" s="32"/>
      <c r="O330" s="32"/>
      <c r="P330" s="32"/>
      <c r="Q330" s="32"/>
      <c r="R330" s="32"/>
      <c r="S330" s="32"/>
      <c r="T330" s="32"/>
    </row>
    <row r="331" spans="1:20" x14ac:dyDescent="0.25">
      <c r="A331" s="46" t="s">
        <v>333</v>
      </c>
      <c r="B331" s="47" t="s">
        <v>31</v>
      </c>
      <c r="C331" s="47" t="s">
        <v>235</v>
      </c>
      <c r="D331" s="47" t="s">
        <v>3</v>
      </c>
      <c r="E331" s="48">
        <v>14</v>
      </c>
      <c r="F331" s="48">
        <v>7</v>
      </c>
      <c r="G331" s="48">
        <v>2</v>
      </c>
      <c r="H331" s="48">
        <v>19</v>
      </c>
      <c r="I331" s="48">
        <v>1</v>
      </c>
      <c r="J331" s="48">
        <v>3</v>
      </c>
      <c r="K331" s="48">
        <v>0</v>
      </c>
      <c r="L331" s="60">
        <v>171</v>
      </c>
      <c r="M331"/>
      <c r="N331" s="32"/>
      <c r="O331" s="32"/>
      <c r="P331" s="32"/>
      <c r="Q331" s="32"/>
      <c r="R331" s="32"/>
      <c r="S331" s="32"/>
      <c r="T331" s="32"/>
    </row>
    <row r="332" spans="1:20" x14ac:dyDescent="0.25">
      <c r="A332" s="46" t="s">
        <v>322</v>
      </c>
      <c r="B332" s="47" t="s">
        <v>31</v>
      </c>
      <c r="C332" s="47" t="s">
        <v>235</v>
      </c>
      <c r="D332" s="47" t="s">
        <v>3</v>
      </c>
      <c r="E332" s="48">
        <v>17</v>
      </c>
      <c r="F332" s="48">
        <v>7</v>
      </c>
      <c r="G332" s="48">
        <v>0</v>
      </c>
      <c r="H332" s="48">
        <v>4</v>
      </c>
      <c r="I332" s="48">
        <v>11</v>
      </c>
      <c r="J332" s="48">
        <v>7</v>
      </c>
      <c r="K332" s="48">
        <v>168</v>
      </c>
      <c r="L332" s="60">
        <v>241</v>
      </c>
    </row>
    <row r="333" spans="1:20" x14ac:dyDescent="0.25">
      <c r="A333" s="46" t="s">
        <v>60</v>
      </c>
      <c r="B333" s="47" t="s">
        <v>37</v>
      </c>
      <c r="C333" s="47" t="s">
        <v>235</v>
      </c>
      <c r="D333" s="47" t="s">
        <v>3</v>
      </c>
      <c r="E333" s="48">
        <v>13</v>
      </c>
      <c r="F333" s="48">
        <v>7</v>
      </c>
      <c r="G333" s="48">
        <v>10</v>
      </c>
      <c r="H333" s="48">
        <v>2</v>
      </c>
      <c r="I333" s="48">
        <v>6</v>
      </c>
      <c r="J333" s="48">
        <v>7</v>
      </c>
      <c r="K333" s="48">
        <v>23</v>
      </c>
      <c r="L333" s="60">
        <v>204</v>
      </c>
    </row>
    <row r="334" spans="1:20" x14ac:dyDescent="0.25">
      <c r="A334" s="49" t="s">
        <v>315</v>
      </c>
      <c r="B334" s="50" t="s">
        <v>35</v>
      </c>
      <c r="C334" s="50" t="s">
        <v>235</v>
      </c>
      <c r="D334" s="50" t="s">
        <v>3</v>
      </c>
      <c r="E334" s="51">
        <v>16</v>
      </c>
      <c r="F334" s="51">
        <v>7</v>
      </c>
      <c r="G334" s="51">
        <v>4</v>
      </c>
      <c r="H334" s="51">
        <v>4</v>
      </c>
      <c r="I334" s="51">
        <v>5</v>
      </c>
      <c r="J334" s="51">
        <v>9</v>
      </c>
      <c r="K334" s="51">
        <v>0</v>
      </c>
      <c r="L334" s="61">
        <v>193</v>
      </c>
    </row>
    <row r="335" spans="1:20" x14ac:dyDescent="0.25">
      <c r="A335" s="49" t="s">
        <v>324</v>
      </c>
      <c r="B335" s="50" t="s">
        <v>31</v>
      </c>
      <c r="C335" s="50" t="s">
        <v>235</v>
      </c>
      <c r="D335" s="50" t="s">
        <v>3</v>
      </c>
      <c r="E335" s="51">
        <v>18</v>
      </c>
      <c r="F335" s="51">
        <v>7</v>
      </c>
      <c r="G335" s="51">
        <v>2</v>
      </c>
      <c r="H335" s="51">
        <v>17</v>
      </c>
      <c r="I335" s="51">
        <v>3</v>
      </c>
      <c r="J335" s="51">
        <v>4</v>
      </c>
      <c r="K335" s="51">
        <v>0</v>
      </c>
      <c r="L335" s="61">
        <v>259</v>
      </c>
    </row>
    <row r="336" spans="1:20" x14ac:dyDescent="0.25">
      <c r="A336" s="46" t="s">
        <v>374</v>
      </c>
      <c r="B336" s="47" t="s">
        <v>33</v>
      </c>
      <c r="C336" s="47" t="s">
        <v>235</v>
      </c>
      <c r="D336" s="47" t="s">
        <v>3</v>
      </c>
      <c r="E336" s="48">
        <v>16</v>
      </c>
      <c r="F336" s="48">
        <v>7</v>
      </c>
      <c r="G336" s="48">
        <v>2</v>
      </c>
      <c r="H336" s="48">
        <v>7</v>
      </c>
      <c r="I336" s="48">
        <v>4</v>
      </c>
      <c r="J336" s="48">
        <v>11</v>
      </c>
      <c r="K336" s="48">
        <v>0</v>
      </c>
      <c r="L336" s="60">
        <v>203</v>
      </c>
    </row>
    <row r="337" spans="1:20" x14ac:dyDescent="0.25">
      <c r="A337" s="49" t="s">
        <v>201</v>
      </c>
      <c r="B337" s="50" t="s">
        <v>37</v>
      </c>
      <c r="C337" s="50" t="s">
        <v>235</v>
      </c>
      <c r="D337" s="50" t="s">
        <v>3</v>
      </c>
      <c r="E337" s="51">
        <v>17</v>
      </c>
      <c r="F337" s="51">
        <v>6</v>
      </c>
      <c r="G337" s="51">
        <v>4</v>
      </c>
      <c r="H337" s="51">
        <v>15</v>
      </c>
      <c r="I337" s="51">
        <v>8</v>
      </c>
      <c r="J337" s="51">
        <v>12</v>
      </c>
      <c r="K337" s="51">
        <v>8</v>
      </c>
      <c r="L337" s="61">
        <v>283</v>
      </c>
      <c r="M337"/>
      <c r="N337" s="32"/>
      <c r="O337" s="32"/>
      <c r="P337" s="32"/>
      <c r="Q337" s="32"/>
      <c r="R337" s="32"/>
      <c r="S337" s="32"/>
      <c r="T337" s="32"/>
    </row>
    <row r="338" spans="1:20" x14ac:dyDescent="0.25">
      <c r="A338" s="46" t="s">
        <v>375</v>
      </c>
      <c r="B338" s="47" t="s">
        <v>33</v>
      </c>
      <c r="C338" s="47" t="s">
        <v>235</v>
      </c>
      <c r="D338" s="47" t="s">
        <v>3</v>
      </c>
      <c r="E338" s="48">
        <v>15</v>
      </c>
      <c r="F338" s="48">
        <v>6</v>
      </c>
      <c r="G338" s="48">
        <v>4</v>
      </c>
      <c r="H338" s="48">
        <v>7</v>
      </c>
      <c r="I338" s="48">
        <v>0</v>
      </c>
      <c r="J338" s="48">
        <v>11</v>
      </c>
      <c r="K338" s="48">
        <v>49</v>
      </c>
      <c r="L338" s="60">
        <v>228</v>
      </c>
    </row>
    <row r="339" spans="1:20" x14ac:dyDescent="0.25">
      <c r="A339" s="49" t="s">
        <v>376</v>
      </c>
      <c r="B339" s="50" t="s">
        <v>35</v>
      </c>
      <c r="C339" s="50" t="s">
        <v>235</v>
      </c>
      <c r="D339" s="50" t="s">
        <v>3</v>
      </c>
      <c r="E339" s="51">
        <v>13</v>
      </c>
      <c r="F339" s="51">
        <v>6</v>
      </c>
      <c r="G339" s="51">
        <v>2</v>
      </c>
      <c r="H339" s="51">
        <v>3</v>
      </c>
      <c r="I339" s="51">
        <v>2</v>
      </c>
      <c r="J339" s="51">
        <v>4</v>
      </c>
      <c r="K339" s="51">
        <v>72</v>
      </c>
      <c r="L339" s="61">
        <v>168</v>
      </c>
    </row>
    <row r="340" spans="1:20" x14ac:dyDescent="0.25">
      <c r="A340" s="46" t="s">
        <v>304</v>
      </c>
      <c r="B340" s="47" t="s">
        <v>35</v>
      </c>
      <c r="C340" s="47" t="s">
        <v>235</v>
      </c>
      <c r="D340" s="47" t="s">
        <v>3</v>
      </c>
      <c r="E340" s="48">
        <v>17</v>
      </c>
      <c r="F340" s="48">
        <v>6</v>
      </c>
      <c r="G340" s="48">
        <v>2</v>
      </c>
      <c r="H340" s="48">
        <v>11</v>
      </c>
      <c r="I340" s="48">
        <v>10</v>
      </c>
      <c r="J340" s="48">
        <v>5</v>
      </c>
      <c r="K340" s="48">
        <v>1218</v>
      </c>
      <c r="L340" s="60">
        <v>289</v>
      </c>
      <c r="M340"/>
      <c r="N340" s="32"/>
      <c r="O340" s="32"/>
      <c r="P340" s="32"/>
      <c r="Q340" s="32"/>
      <c r="R340" s="32"/>
      <c r="S340" s="32"/>
      <c r="T340" s="32"/>
    </row>
    <row r="341" spans="1:20" x14ac:dyDescent="0.25">
      <c r="A341" s="49" t="s">
        <v>269</v>
      </c>
      <c r="B341" s="50" t="s">
        <v>31</v>
      </c>
      <c r="C341" s="50" t="s">
        <v>235</v>
      </c>
      <c r="D341" s="50" t="s">
        <v>3</v>
      </c>
      <c r="E341" s="51">
        <v>16</v>
      </c>
      <c r="F341" s="51">
        <v>6</v>
      </c>
      <c r="G341" s="51">
        <v>19</v>
      </c>
      <c r="H341" s="51">
        <v>19</v>
      </c>
      <c r="I341" s="51">
        <v>12</v>
      </c>
      <c r="J341" s="51">
        <v>3</v>
      </c>
      <c r="K341" s="51">
        <v>1826</v>
      </c>
      <c r="L341" s="61">
        <v>260</v>
      </c>
    </row>
    <row r="342" spans="1:20" x14ac:dyDescent="0.25">
      <c r="A342" s="46" t="s">
        <v>307</v>
      </c>
      <c r="B342" s="47" t="s">
        <v>37</v>
      </c>
      <c r="C342" s="47" t="s">
        <v>235</v>
      </c>
      <c r="D342" s="47" t="s">
        <v>3</v>
      </c>
      <c r="E342" s="48">
        <v>13</v>
      </c>
      <c r="F342" s="48">
        <v>5</v>
      </c>
      <c r="G342" s="48">
        <v>2</v>
      </c>
      <c r="H342" s="48">
        <v>5</v>
      </c>
      <c r="I342" s="48">
        <v>0</v>
      </c>
      <c r="J342" s="48">
        <v>7</v>
      </c>
      <c r="K342" s="48">
        <v>105</v>
      </c>
      <c r="L342" s="60">
        <v>196</v>
      </c>
    </row>
    <row r="343" spans="1:20" x14ac:dyDescent="0.25">
      <c r="A343" s="46" t="s">
        <v>318</v>
      </c>
      <c r="B343" s="47" t="s">
        <v>37</v>
      </c>
      <c r="C343" s="47" t="s">
        <v>235</v>
      </c>
      <c r="D343" s="47" t="s">
        <v>3</v>
      </c>
      <c r="E343" s="48">
        <v>13</v>
      </c>
      <c r="F343" s="48">
        <v>4</v>
      </c>
      <c r="G343" s="48">
        <v>4</v>
      </c>
      <c r="H343" s="48">
        <v>4</v>
      </c>
      <c r="I343" s="48">
        <v>1</v>
      </c>
      <c r="J343" s="48">
        <v>8</v>
      </c>
      <c r="K343" s="48">
        <v>0</v>
      </c>
      <c r="L343" s="60">
        <v>171</v>
      </c>
    </row>
    <row r="344" spans="1:20" x14ac:dyDescent="0.25">
      <c r="A344" s="49" t="s">
        <v>106</v>
      </c>
      <c r="B344" s="50" t="s">
        <v>31</v>
      </c>
      <c r="C344" s="50" t="s">
        <v>235</v>
      </c>
      <c r="D344" s="50" t="s">
        <v>3</v>
      </c>
      <c r="E344" s="51">
        <v>17</v>
      </c>
      <c r="F344" s="51">
        <v>4</v>
      </c>
      <c r="G344" s="51">
        <v>6</v>
      </c>
      <c r="H344" s="51">
        <v>12</v>
      </c>
      <c r="I344" s="51">
        <v>13</v>
      </c>
      <c r="J344" s="51">
        <v>4</v>
      </c>
      <c r="K344" s="51">
        <v>36</v>
      </c>
      <c r="L344" s="61">
        <v>278</v>
      </c>
      <c r="M344"/>
      <c r="N344" s="32"/>
      <c r="O344" s="32"/>
      <c r="P344" s="32"/>
      <c r="Q344" s="32"/>
      <c r="R344" s="32"/>
      <c r="S344" s="32"/>
      <c r="T344" s="32"/>
    </row>
    <row r="345" spans="1:20" x14ac:dyDescent="0.25">
      <c r="A345" s="49" t="s">
        <v>384</v>
      </c>
      <c r="B345" s="50" t="s">
        <v>31</v>
      </c>
      <c r="C345" s="50" t="s">
        <v>235</v>
      </c>
      <c r="D345" s="50" t="s">
        <v>3</v>
      </c>
      <c r="E345" s="51">
        <v>18</v>
      </c>
      <c r="F345" s="51">
        <v>4</v>
      </c>
      <c r="G345" s="51">
        <v>2</v>
      </c>
      <c r="H345" s="51">
        <v>2</v>
      </c>
      <c r="I345" s="51">
        <v>2</v>
      </c>
      <c r="J345" s="51">
        <v>10</v>
      </c>
      <c r="K345" s="51">
        <v>0</v>
      </c>
      <c r="L345" s="61">
        <v>246</v>
      </c>
      <c r="M345"/>
      <c r="N345" s="32"/>
      <c r="O345" s="32"/>
      <c r="P345" s="32"/>
      <c r="Q345" s="32"/>
      <c r="R345" s="32"/>
      <c r="S345" s="32"/>
      <c r="T345" s="32"/>
    </row>
    <row r="346" spans="1:20" x14ac:dyDescent="0.25">
      <c r="A346" s="46" t="s">
        <v>352</v>
      </c>
      <c r="B346" s="47" t="s">
        <v>33</v>
      </c>
      <c r="C346" s="47" t="s">
        <v>235</v>
      </c>
      <c r="D346" s="47" t="s">
        <v>3</v>
      </c>
      <c r="E346" s="48">
        <v>11</v>
      </c>
      <c r="F346" s="48">
        <v>4</v>
      </c>
      <c r="G346" s="48">
        <v>6</v>
      </c>
      <c r="H346" s="48">
        <v>10</v>
      </c>
      <c r="I346" s="48">
        <v>6</v>
      </c>
      <c r="J346" s="48">
        <v>1</v>
      </c>
      <c r="K346" s="48">
        <v>6</v>
      </c>
      <c r="L346" s="60">
        <v>151</v>
      </c>
    </row>
    <row r="347" spans="1:20" x14ac:dyDescent="0.25">
      <c r="A347" s="49" t="s">
        <v>54</v>
      </c>
      <c r="B347" s="50" t="s">
        <v>31</v>
      </c>
      <c r="C347" s="50" t="s">
        <v>235</v>
      </c>
      <c r="D347" s="50" t="s">
        <v>3</v>
      </c>
      <c r="E347" s="51">
        <v>6</v>
      </c>
      <c r="F347" s="51">
        <v>3</v>
      </c>
      <c r="G347" s="51">
        <v>2</v>
      </c>
      <c r="H347" s="51">
        <v>3</v>
      </c>
      <c r="I347" s="51">
        <v>3</v>
      </c>
      <c r="J347" s="51">
        <v>4</v>
      </c>
      <c r="K347" s="51">
        <v>0</v>
      </c>
      <c r="L347" s="61">
        <v>106</v>
      </c>
    </row>
    <row r="348" spans="1:20" x14ac:dyDescent="0.25">
      <c r="A348" s="46" t="s">
        <v>259</v>
      </c>
      <c r="B348" s="47" t="s">
        <v>37</v>
      </c>
      <c r="C348" s="47" t="s">
        <v>235</v>
      </c>
      <c r="D348" s="47" t="s">
        <v>3</v>
      </c>
      <c r="E348" s="48">
        <v>17</v>
      </c>
      <c r="F348" s="48">
        <v>2</v>
      </c>
      <c r="G348" s="48">
        <v>4</v>
      </c>
      <c r="H348" s="48">
        <v>37</v>
      </c>
      <c r="I348" s="48">
        <v>3</v>
      </c>
      <c r="J348" s="48">
        <v>1</v>
      </c>
      <c r="K348" s="48">
        <v>8</v>
      </c>
      <c r="L348" s="60">
        <v>200</v>
      </c>
    </row>
    <row r="349" spans="1:20" hidden="1" x14ac:dyDescent="0.25">
      <c r="A349" s="46" t="s">
        <v>358</v>
      </c>
      <c r="B349" s="47" t="s">
        <v>41</v>
      </c>
      <c r="C349" s="47" t="s">
        <v>235</v>
      </c>
      <c r="D349" s="47" t="s">
        <v>3</v>
      </c>
      <c r="E349" s="48">
        <v>3</v>
      </c>
      <c r="F349" s="48">
        <v>2</v>
      </c>
      <c r="G349" s="48">
        <v>0</v>
      </c>
      <c r="H349" s="48">
        <v>1</v>
      </c>
      <c r="I349" s="48">
        <v>1</v>
      </c>
      <c r="J349" s="48">
        <v>1</v>
      </c>
      <c r="K349" s="48">
        <v>0</v>
      </c>
      <c r="L349" s="60">
        <v>29</v>
      </c>
      <c r="M349"/>
      <c r="N349" s="32"/>
      <c r="O349" s="32"/>
      <c r="P349" s="32"/>
      <c r="Q349" s="32"/>
      <c r="R349" s="32"/>
      <c r="S349" s="32"/>
      <c r="T349" s="32"/>
    </row>
    <row r="350" spans="1:20" x14ac:dyDescent="0.25">
      <c r="A350" s="46" t="s">
        <v>334</v>
      </c>
      <c r="B350" s="47" t="s">
        <v>37</v>
      </c>
      <c r="C350" s="47" t="s">
        <v>235</v>
      </c>
      <c r="D350" s="47" t="s">
        <v>3</v>
      </c>
      <c r="E350" s="48">
        <v>7</v>
      </c>
      <c r="F350" s="48">
        <v>2</v>
      </c>
      <c r="G350" s="48">
        <v>2</v>
      </c>
      <c r="H350" s="48">
        <v>11</v>
      </c>
      <c r="I350" s="48">
        <v>3</v>
      </c>
      <c r="J350" s="48">
        <v>1</v>
      </c>
      <c r="K350" s="48">
        <v>7</v>
      </c>
      <c r="L350" s="60">
        <v>82</v>
      </c>
      <c r="M350"/>
      <c r="N350" s="32"/>
      <c r="O350" s="32"/>
      <c r="P350" s="32"/>
      <c r="Q350" s="32"/>
      <c r="R350" s="32"/>
      <c r="S350" s="32"/>
      <c r="T350" s="32"/>
    </row>
    <row r="351" spans="1:20" hidden="1" x14ac:dyDescent="0.25">
      <c r="A351" s="46" t="s">
        <v>254</v>
      </c>
      <c r="B351" s="47" t="s">
        <v>35</v>
      </c>
      <c r="C351" s="47" t="s">
        <v>235</v>
      </c>
      <c r="D351" s="47" t="s">
        <v>3</v>
      </c>
      <c r="E351" s="48">
        <v>2</v>
      </c>
      <c r="F351" s="48">
        <v>1</v>
      </c>
      <c r="G351" s="48">
        <v>0</v>
      </c>
      <c r="H351" s="48">
        <v>1</v>
      </c>
      <c r="I351" s="48">
        <v>0</v>
      </c>
      <c r="J351" s="48">
        <v>2</v>
      </c>
      <c r="K351" s="48">
        <v>0</v>
      </c>
      <c r="L351" s="60">
        <v>17</v>
      </c>
      <c r="M351"/>
      <c r="N351" s="32"/>
      <c r="O351" s="32"/>
      <c r="P351" s="32"/>
      <c r="Q351" s="32"/>
      <c r="R351" s="32"/>
      <c r="S351" s="32"/>
      <c r="T351" s="32"/>
    </row>
    <row r="352" spans="1:20" x14ac:dyDescent="0.25">
      <c r="A352" s="49" t="s">
        <v>327</v>
      </c>
      <c r="B352" s="50" t="s">
        <v>41</v>
      </c>
      <c r="C352" s="50" t="s">
        <v>235</v>
      </c>
      <c r="D352" s="50" t="s">
        <v>3</v>
      </c>
      <c r="E352" s="51">
        <v>13</v>
      </c>
      <c r="F352" s="51">
        <v>1</v>
      </c>
      <c r="G352" s="51">
        <v>5</v>
      </c>
      <c r="H352" s="51">
        <v>11</v>
      </c>
      <c r="I352" s="51">
        <v>5</v>
      </c>
      <c r="J352" s="51">
        <v>7</v>
      </c>
      <c r="K352" s="51">
        <v>602</v>
      </c>
      <c r="L352" s="61">
        <v>144</v>
      </c>
    </row>
    <row r="353" spans="1:20" hidden="1" x14ac:dyDescent="0.25">
      <c r="A353" s="46" t="s">
        <v>394</v>
      </c>
      <c r="B353" s="47" t="s">
        <v>33</v>
      </c>
      <c r="C353" s="47" t="s">
        <v>235</v>
      </c>
      <c r="D353" s="47" t="s">
        <v>3</v>
      </c>
      <c r="E353" s="48">
        <v>4</v>
      </c>
      <c r="F353" s="48">
        <v>0</v>
      </c>
      <c r="G353" s="48">
        <v>0</v>
      </c>
      <c r="H353" s="48">
        <v>5</v>
      </c>
      <c r="I353" s="48">
        <v>1</v>
      </c>
      <c r="J353" s="48">
        <v>0</v>
      </c>
      <c r="K353" s="48">
        <v>0</v>
      </c>
      <c r="L353" s="60">
        <v>48</v>
      </c>
      <c r="M353"/>
      <c r="N353" s="32"/>
      <c r="O353" s="32"/>
      <c r="P353" s="32"/>
      <c r="Q353" s="32"/>
      <c r="R353" s="32"/>
      <c r="S353" s="32"/>
      <c r="T353" s="32"/>
    </row>
    <row r="354" spans="1:20" x14ac:dyDescent="0.25">
      <c r="A354" s="46" t="s">
        <v>395</v>
      </c>
      <c r="B354" s="47" t="s">
        <v>37</v>
      </c>
      <c r="C354" s="47" t="s">
        <v>235</v>
      </c>
      <c r="D354" s="47" t="s">
        <v>3</v>
      </c>
      <c r="E354" s="48">
        <v>9</v>
      </c>
      <c r="F354" s="48">
        <v>0</v>
      </c>
      <c r="G354" s="48">
        <v>4</v>
      </c>
      <c r="H354" s="48">
        <v>10</v>
      </c>
      <c r="I354" s="48">
        <v>4</v>
      </c>
      <c r="J354" s="48">
        <v>1</v>
      </c>
      <c r="K354" s="48">
        <v>0</v>
      </c>
      <c r="L354" s="60">
        <v>93</v>
      </c>
    </row>
    <row r="355" spans="1:20" hidden="1" x14ac:dyDescent="0.25">
      <c r="A355" s="46" t="s">
        <v>397</v>
      </c>
      <c r="B355" s="47" t="s">
        <v>31</v>
      </c>
      <c r="C355" s="47" t="s">
        <v>235</v>
      </c>
      <c r="D355" s="47" t="s">
        <v>3</v>
      </c>
      <c r="E355" s="48">
        <v>2</v>
      </c>
      <c r="F355" s="48">
        <v>0</v>
      </c>
      <c r="G355" s="48">
        <v>2</v>
      </c>
      <c r="H355" s="48">
        <v>1</v>
      </c>
      <c r="I355" s="48">
        <v>2</v>
      </c>
      <c r="J355" s="48">
        <v>1</v>
      </c>
      <c r="K355" s="48">
        <v>0</v>
      </c>
      <c r="L355" s="60">
        <v>26</v>
      </c>
    </row>
    <row r="356" spans="1:20" hidden="1" x14ac:dyDescent="0.25">
      <c r="A356" s="46" t="s">
        <v>399</v>
      </c>
      <c r="B356" s="47" t="s">
        <v>31</v>
      </c>
      <c r="C356" s="47" t="s">
        <v>235</v>
      </c>
      <c r="D356" s="47" t="s">
        <v>3</v>
      </c>
      <c r="E356" s="48">
        <v>2</v>
      </c>
      <c r="F356" s="48">
        <v>0</v>
      </c>
      <c r="G356" s="48">
        <v>2</v>
      </c>
      <c r="H356" s="48">
        <v>2</v>
      </c>
      <c r="I356" s="48">
        <v>0</v>
      </c>
      <c r="J356" s="48">
        <v>0</v>
      </c>
      <c r="K356" s="48">
        <v>0</v>
      </c>
      <c r="L356" s="60">
        <v>17</v>
      </c>
    </row>
    <row r="357" spans="1:20" hidden="1" x14ac:dyDescent="0.25">
      <c r="A357" s="49"/>
      <c r="B357" s="50"/>
      <c r="C357" s="50"/>
      <c r="D357" s="50"/>
      <c r="E357" s="51"/>
      <c r="F357" s="51"/>
      <c r="G357" s="51"/>
      <c r="H357" s="51"/>
      <c r="I357" s="51"/>
      <c r="J357" s="51"/>
      <c r="K357" s="51"/>
      <c r="L357" s="61"/>
    </row>
    <row r="358" spans="1:20" hidden="1" x14ac:dyDescent="0.25">
      <c r="A358" s="46"/>
      <c r="B358" s="47"/>
      <c r="C358" s="47"/>
      <c r="D358" s="47"/>
      <c r="E358" s="48"/>
      <c r="F358" s="48"/>
      <c r="G358" s="48"/>
      <c r="H358" s="48"/>
      <c r="I358" s="48"/>
      <c r="J358" s="48"/>
      <c r="K358" s="48"/>
      <c r="L358" s="60"/>
      <c r="M358"/>
      <c r="N358" s="32"/>
      <c r="O358" s="32"/>
      <c r="P358" s="32"/>
      <c r="Q358" s="32"/>
      <c r="R358" s="32"/>
      <c r="S358" s="32"/>
      <c r="T358" s="32"/>
    </row>
    <row r="359" spans="1:20" hidden="1" x14ac:dyDescent="0.25">
      <c r="A359" s="46"/>
      <c r="B359" s="47"/>
      <c r="C359" s="47"/>
      <c r="D359" s="47"/>
      <c r="E359" s="48"/>
      <c r="F359" s="48"/>
      <c r="G359" s="48"/>
      <c r="H359" s="48"/>
      <c r="I359" s="48"/>
      <c r="J359" s="48"/>
      <c r="K359" s="48"/>
      <c r="L359" s="60"/>
    </row>
    <row r="360" spans="1:20" hidden="1" x14ac:dyDescent="0.25">
      <c r="A360" s="46"/>
      <c r="B360" s="47"/>
      <c r="C360" s="47"/>
      <c r="D360" s="47"/>
      <c r="E360" s="48"/>
      <c r="F360" s="48"/>
      <c r="G360" s="48"/>
      <c r="H360" s="48"/>
      <c r="I360" s="48"/>
      <c r="J360" s="48"/>
      <c r="K360" s="48"/>
      <c r="L360" s="60"/>
    </row>
    <row r="361" spans="1:20" hidden="1" x14ac:dyDescent="0.25">
      <c r="A361" s="46"/>
      <c r="B361" s="47"/>
      <c r="C361" s="47"/>
      <c r="D361" s="47"/>
      <c r="E361" s="48"/>
      <c r="F361" s="48"/>
      <c r="G361" s="48"/>
      <c r="H361" s="48"/>
      <c r="I361" s="48"/>
      <c r="J361" s="48"/>
      <c r="K361" s="48"/>
      <c r="L361" s="60"/>
    </row>
    <row r="362" spans="1:20" hidden="1" x14ac:dyDescent="0.25">
      <c r="A362" s="46"/>
      <c r="B362" s="47"/>
      <c r="C362" s="47"/>
      <c r="D362" s="47"/>
      <c r="E362" s="48"/>
      <c r="F362" s="48"/>
      <c r="G362" s="48"/>
      <c r="H362" s="48"/>
      <c r="I362" s="48"/>
      <c r="J362" s="48"/>
      <c r="K362" s="48"/>
      <c r="L362" s="60"/>
    </row>
    <row r="363" spans="1:20" hidden="1" x14ac:dyDescent="0.25">
      <c r="A363" s="49"/>
      <c r="B363" s="50"/>
      <c r="C363" s="50"/>
      <c r="D363" s="50"/>
      <c r="E363" s="51"/>
      <c r="F363" s="51"/>
      <c r="G363" s="51"/>
      <c r="H363" s="51"/>
      <c r="I363" s="51"/>
      <c r="J363" s="51"/>
      <c r="K363" s="51"/>
      <c r="L363" s="61"/>
    </row>
    <row r="364" spans="1:20" hidden="1" x14ac:dyDescent="0.25">
      <c r="A364" s="46"/>
      <c r="B364" s="47"/>
      <c r="C364" s="47"/>
      <c r="D364" s="47"/>
      <c r="E364" s="48"/>
      <c r="F364" s="48"/>
      <c r="G364" s="48"/>
      <c r="H364" s="48"/>
      <c r="I364" s="48"/>
      <c r="J364" s="48"/>
      <c r="K364" s="48"/>
      <c r="L364" s="60"/>
      <c r="M364"/>
      <c r="N364" s="32"/>
      <c r="O364" s="32"/>
      <c r="P364" s="32"/>
      <c r="Q364" s="32"/>
      <c r="R364" s="32"/>
      <c r="S364" s="32"/>
      <c r="T364" s="32"/>
    </row>
    <row r="365" spans="1:20" hidden="1" x14ac:dyDescent="0.25">
      <c r="A365" s="46"/>
      <c r="B365" s="47"/>
      <c r="C365" s="47"/>
      <c r="D365" s="47"/>
      <c r="E365" s="48"/>
      <c r="F365" s="48"/>
      <c r="G365" s="48"/>
      <c r="H365" s="48"/>
      <c r="I365" s="48"/>
      <c r="J365" s="48"/>
      <c r="K365" s="48"/>
      <c r="L365" s="60"/>
    </row>
    <row r="366" spans="1:20" hidden="1" x14ac:dyDescent="0.25">
      <c r="A366" s="49"/>
      <c r="B366" s="50"/>
      <c r="C366" s="50"/>
      <c r="D366" s="50"/>
      <c r="E366" s="51"/>
      <c r="F366" s="51"/>
      <c r="G366" s="51"/>
      <c r="H366" s="51"/>
      <c r="I366" s="51"/>
      <c r="J366" s="51"/>
      <c r="K366" s="51"/>
      <c r="L366" s="61"/>
    </row>
    <row r="367" spans="1:20" hidden="1" x14ac:dyDescent="0.25">
      <c r="A367" s="46"/>
      <c r="B367" s="47"/>
      <c r="C367" s="47"/>
      <c r="D367" s="47"/>
      <c r="E367" s="48"/>
      <c r="F367" s="48"/>
      <c r="G367" s="48"/>
      <c r="H367" s="48"/>
      <c r="I367" s="48"/>
      <c r="J367" s="48"/>
      <c r="K367" s="48"/>
      <c r="L367" s="60"/>
      <c r="M367"/>
      <c r="N367" s="32"/>
      <c r="O367" s="32"/>
      <c r="P367" s="32"/>
      <c r="Q367" s="32"/>
      <c r="R367" s="32"/>
      <c r="S367" s="32"/>
      <c r="T367" s="32"/>
    </row>
    <row r="368" spans="1:20" hidden="1" x14ac:dyDescent="0.25">
      <c r="A368" s="49"/>
      <c r="B368" s="50"/>
      <c r="C368" s="50"/>
      <c r="D368" s="50"/>
      <c r="E368" s="51"/>
      <c r="F368" s="51"/>
      <c r="G368" s="51"/>
      <c r="H368" s="51"/>
      <c r="I368" s="51"/>
      <c r="J368" s="51"/>
      <c r="K368" s="51"/>
      <c r="L368" s="61"/>
      <c r="M368"/>
      <c r="N368" s="32"/>
      <c r="O368" s="32"/>
      <c r="P368" s="32"/>
      <c r="Q368" s="32"/>
      <c r="R368" s="32"/>
      <c r="S368" s="32"/>
      <c r="T368" s="32"/>
    </row>
    <row r="369" spans="1:20" hidden="1" x14ac:dyDescent="0.25">
      <c r="A369" s="46"/>
      <c r="B369" s="47"/>
      <c r="C369" s="47"/>
      <c r="D369" s="47"/>
      <c r="E369" s="48"/>
      <c r="F369" s="48"/>
      <c r="G369" s="48"/>
      <c r="H369" s="48"/>
      <c r="I369" s="48"/>
      <c r="J369" s="48"/>
      <c r="K369" s="48"/>
      <c r="L369" s="60"/>
    </row>
    <row r="370" spans="1:20" hidden="1" x14ac:dyDescent="0.25">
      <c r="A370" s="49"/>
      <c r="B370" s="50"/>
      <c r="C370" s="50"/>
      <c r="D370" s="50"/>
      <c r="E370" s="51"/>
      <c r="F370" s="51"/>
      <c r="G370" s="51"/>
      <c r="H370" s="51"/>
      <c r="I370" s="51"/>
      <c r="J370" s="51"/>
      <c r="K370" s="51"/>
      <c r="L370" s="61"/>
    </row>
    <row r="371" spans="1:20" hidden="1" x14ac:dyDescent="0.25">
      <c r="A371" s="49"/>
      <c r="B371" s="50"/>
      <c r="C371" s="50"/>
      <c r="D371" s="50"/>
      <c r="E371" s="51"/>
      <c r="F371" s="51"/>
      <c r="G371" s="51"/>
      <c r="H371" s="51"/>
      <c r="I371" s="51"/>
      <c r="J371" s="51"/>
      <c r="K371" s="51"/>
      <c r="L371" s="61"/>
      <c r="M371"/>
      <c r="N371" s="32"/>
      <c r="O371" s="32"/>
      <c r="P371" s="32"/>
      <c r="Q371" s="32"/>
      <c r="R371" s="32"/>
      <c r="S371" s="32"/>
      <c r="T371" s="32"/>
    </row>
    <row r="372" spans="1:20" hidden="1" x14ac:dyDescent="0.25">
      <c r="A372" s="46"/>
      <c r="B372" s="47"/>
      <c r="C372" s="47"/>
      <c r="D372" s="47"/>
      <c r="E372" s="48"/>
      <c r="F372" s="48"/>
      <c r="G372" s="48"/>
      <c r="H372" s="48"/>
      <c r="I372" s="48"/>
      <c r="J372" s="48"/>
      <c r="K372" s="48"/>
      <c r="L372" s="60"/>
    </row>
    <row r="373" spans="1:20" hidden="1" x14ac:dyDescent="0.25">
      <c r="A373" s="46"/>
      <c r="B373" s="47"/>
      <c r="C373" s="47"/>
      <c r="D373" s="47"/>
      <c r="E373" s="48"/>
      <c r="F373" s="48"/>
      <c r="G373" s="48"/>
      <c r="H373" s="48"/>
      <c r="I373" s="48"/>
      <c r="J373" s="48"/>
      <c r="K373" s="48"/>
      <c r="L373" s="60"/>
    </row>
    <row r="374" spans="1:20" hidden="1" x14ac:dyDescent="0.25">
      <c r="A374" s="46"/>
      <c r="B374" s="47"/>
      <c r="C374" s="47"/>
      <c r="D374" s="47"/>
      <c r="E374" s="48"/>
      <c r="F374" s="48"/>
      <c r="G374" s="48"/>
      <c r="H374" s="48"/>
      <c r="I374" s="48"/>
      <c r="J374" s="48"/>
      <c r="K374" s="48"/>
      <c r="L374" s="60"/>
    </row>
    <row r="375" spans="1:20" hidden="1" x14ac:dyDescent="0.25">
      <c r="A375" s="46"/>
      <c r="B375" s="47"/>
      <c r="C375" s="47"/>
      <c r="D375" s="47"/>
      <c r="E375" s="48"/>
      <c r="F375" s="48"/>
      <c r="G375" s="48"/>
      <c r="H375" s="48"/>
      <c r="I375" s="48"/>
      <c r="J375" s="48"/>
      <c r="K375" s="48"/>
      <c r="L375" s="60"/>
      <c r="M375"/>
      <c r="N375" s="32"/>
      <c r="O375" s="32"/>
      <c r="P375" s="32"/>
      <c r="Q375" s="32"/>
      <c r="R375" s="32"/>
      <c r="S375" s="32"/>
      <c r="T375" s="32"/>
    </row>
    <row r="376" spans="1:20" hidden="1" x14ac:dyDescent="0.25">
      <c r="A376" s="46"/>
      <c r="B376" s="47"/>
      <c r="C376" s="47"/>
      <c r="D376" s="47"/>
      <c r="E376" s="48"/>
      <c r="F376" s="48"/>
      <c r="G376" s="48"/>
      <c r="H376" s="48"/>
      <c r="I376" s="48"/>
      <c r="J376" s="48"/>
      <c r="K376" s="48"/>
      <c r="L376" s="60"/>
      <c r="M376"/>
      <c r="N376" s="32"/>
      <c r="O376" s="32"/>
      <c r="P376" s="32"/>
      <c r="Q376" s="32"/>
      <c r="R376" s="32"/>
      <c r="S376" s="32"/>
      <c r="T376" s="32"/>
    </row>
    <row r="377" spans="1:20" hidden="1" x14ac:dyDescent="0.25">
      <c r="A377" s="46"/>
      <c r="B377" s="47"/>
      <c r="C377" s="47"/>
      <c r="D377" s="47"/>
      <c r="E377" s="48"/>
      <c r="F377" s="48"/>
      <c r="G377" s="48"/>
      <c r="H377" s="48"/>
      <c r="I377" s="48"/>
      <c r="J377" s="48"/>
      <c r="K377" s="48"/>
      <c r="L377" s="60"/>
      <c r="M377"/>
      <c r="N377" s="32"/>
      <c r="O377" s="32"/>
      <c r="P377" s="32"/>
      <c r="Q377" s="32"/>
      <c r="R377" s="32"/>
      <c r="S377" s="32"/>
      <c r="T377" s="32"/>
    </row>
    <row r="378" spans="1:20" hidden="1" x14ac:dyDescent="0.25">
      <c r="A378" s="46"/>
      <c r="B378" s="47"/>
      <c r="C378" s="47"/>
      <c r="D378" s="47"/>
      <c r="E378" s="48"/>
      <c r="F378" s="48"/>
      <c r="G378" s="48"/>
      <c r="H378" s="48"/>
      <c r="I378" s="48"/>
      <c r="J378" s="48"/>
      <c r="K378" s="48"/>
      <c r="L378" s="60"/>
    </row>
    <row r="379" spans="1:20" hidden="1" x14ac:dyDescent="0.25">
      <c r="A379" s="49"/>
      <c r="B379" s="50"/>
      <c r="C379" s="50"/>
      <c r="D379" s="50"/>
      <c r="E379" s="51"/>
      <c r="F379" s="51"/>
      <c r="G379" s="51"/>
      <c r="H379" s="51"/>
      <c r="I379" s="51"/>
      <c r="J379" s="51"/>
      <c r="K379" s="51"/>
      <c r="L379" s="61"/>
    </row>
    <row r="380" spans="1:20" hidden="1" x14ac:dyDescent="0.25">
      <c r="A380" s="46"/>
      <c r="B380" s="47"/>
      <c r="C380" s="47"/>
      <c r="D380" s="47"/>
      <c r="E380" s="48"/>
      <c r="F380" s="48"/>
      <c r="G380" s="48"/>
      <c r="H380" s="48"/>
      <c r="I380" s="48"/>
      <c r="J380" s="48"/>
      <c r="K380" s="48"/>
      <c r="L380" s="60"/>
    </row>
    <row r="381" spans="1:20" hidden="1" x14ac:dyDescent="0.25">
      <c r="A381" s="49"/>
      <c r="B381" s="50"/>
      <c r="C381" s="50"/>
      <c r="D381" s="50"/>
      <c r="E381" s="51"/>
      <c r="F381" s="51"/>
      <c r="G381" s="51"/>
      <c r="H381" s="51"/>
      <c r="I381" s="51"/>
      <c r="J381" s="51"/>
      <c r="K381" s="51"/>
      <c r="L381" s="61"/>
    </row>
    <row r="382" spans="1:20" hidden="1" x14ac:dyDescent="0.25">
      <c r="A382" s="46"/>
      <c r="B382" s="47"/>
      <c r="C382" s="47"/>
      <c r="D382" s="47"/>
      <c r="E382" s="48"/>
      <c r="F382" s="48"/>
      <c r="G382" s="48"/>
      <c r="H382" s="48"/>
      <c r="I382" s="48"/>
      <c r="J382" s="48"/>
      <c r="K382" s="48"/>
      <c r="L382" s="60"/>
    </row>
    <row r="383" spans="1:20" hidden="1" x14ac:dyDescent="0.25">
      <c r="A383" s="49"/>
      <c r="B383" s="50"/>
      <c r="C383" s="50"/>
      <c r="D383" s="50"/>
      <c r="E383" s="51"/>
      <c r="F383" s="51"/>
      <c r="G383" s="51"/>
      <c r="H383" s="51"/>
      <c r="I383" s="51"/>
      <c r="J383" s="51"/>
      <c r="K383" s="51"/>
      <c r="L383" s="61"/>
    </row>
    <row r="384" spans="1:20" hidden="1" x14ac:dyDescent="0.25">
      <c r="A384" s="46"/>
      <c r="B384" s="47"/>
      <c r="C384" s="47"/>
      <c r="D384" s="47"/>
      <c r="E384" s="48"/>
      <c r="F384" s="48"/>
      <c r="G384" s="48"/>
      <c r="H384" s="48"/>
      <c r="I384" s="48"/>
      <c r="J384" s="48"/>
      <c r="K384" s="48"/>
      <c r="L384" s="60"/>
    </row>
    <row r="385" spans="1:20" hidden="1" x14ac:dyDescent="0.25">
      <c r="A385" s="49"/>
      <c r="B385" s="50"/>
      <c r="C385" s="50"/>
      <c r="D385" s="50"/>
      <c r="E385" s="51"/>
      <c r="F385" s="51"/>
      <c r="G385" s="51"/>
      <c r="H385" s="51"/>
      <c r="I385" s="51"/>
      <c r="J385" s="51"/>
      <c r="K385" s="51"/>
      <c r="L385" s="61"/>
    </row>
    <row r="386" spans="1:20" hidden="1" x14ac:dyDescent="0.25">
      <c r="A386" s="49"/>
      <c r="B386" s="50"/>
      <c r="C386" s="50"/>
      <c r="D386" s="50"/>
      <c r="E386" s="51"/>
      <c r="F386" s="51"/>
      <c r="G386" s="51"/>
      <c r="H386" s="51"/>
      <c r="I386" s="51"/>
      <c r="J386" s="51"/>
      <c r="K386" s="51"/>
      <c r="L386" s="61"/>
    </row>
    <row r="387" spans="1:20" hidden="1" x14ac:dyDescent="0.25">
      <c r="A387" s="49"/>
      <c r="B387" s="50"/>
      <c r="C387" s="50"/>
      <c r="D387" s="50"/>
      <c r="E387" s="51"/>
      <c r="F387" s="51"/>
      <c r="G387" s="51"/>
      <c r="H387" s="51"/>
      <c r="I387" s="51"/>
      <c r="J387" s="51"/>
      <c r="K387" s="51"/>
      <c r="L387" s="61"/>
      <c r="M387"/>
      <c r="N387" s="32"/>
      <c r="O387" s="32"/>
      <c r="P387" s="32"/>
      <c r="Q387" s="32"/>
      <c r="R387" s="32"/>
      <c r="S387" s="32"/>
      <c r="T387" s="32"/>
    </row>
    <row r="388" spans="1:20" hidden="1" x14ac:dyDescent="0.25">
      <c r="A388" s="46"/>
      <c r="B388" s="47"/>
      <c r="C388" s="47"/>
      <c r="D388" s="47"/>
      <c r="E388" s="48"/>
      <c r="F388" s="48"/>
      <c r="G388" s="48"/>
      <c r="H388" s="48"/>
      <c r="I388" s="48"/>
      <c r="J388" s="48"/>
      <c r="K388" s="48"/>
      <c r="L388" s="60"/>
    </row>
    <row r="389" spans="1:20" hidden="1" x14ac:dyDescent="0.25">
      <c r="A389" s="49"/>
      <c r="B389" s="50"/>
      <c r="C389" s="50"/>
      <c r="D389" s="50"/>
      <c r="E389" s="51"/>
      <c r="F389" s="51"/>
      <c r="G389" s="51"/>
      <c r="H389" s="51"/>
      <c r="I389" s="51"/>
      <c r="J389" s="51"/>
      <c r="K389" s="51"/>
      <c r="L389" s="61"/>
    </row>
    <row r="390" spans="1:20" hidden="1" x14ac:dyDescent="0.25">
      <c r="A390" s="46"/>
      <c r="B390" s="47"/>
      <c r="C390" s="47"/>
      <c r="D390" s="47"/>
      <c r="E390" s="48"/>
      <c r="F390" s="48"/>
      <c r="G390" s="48"/>
      <c r="H390" s="48"/>
      <c r="I390" s="48"/>
      <c r="J390" s="48"/>
      <c r="K390" s="48"/>
      <c r="L390" s="60"/>
    </row>
    <row r="391" spans="1:20" hidden="1" x14ac:dyDescent="0.25">
      <c r="A391" s="46"/>
      <c r="B391" s="47"/>
      <c r="C391" s="47"/>
      <c r="D391" s="47"/>
      <c r="E391" s="48"/>
      <c r="F391" s="48"/>
      <c r="G391" s="48"/>
      <c r="H391" s="48"/>
      <c r="I391" s="48"/>
      <c r="J391" s="48"/>
      <c r="K391" s="48"/>
      <c r="L391" s="60"/>
    </row>
    <row r="392" spans="1:20" hidden="1" x14ac:dyDescent="0.25">
      <c r="A392" s="46"/>
      <c r="B392" s="47"/>
      <c r="C392" s="47"/>
      <c r="D392" s="47"/>
      <c r="E392" s="48"/>
      <c r="F392" s="48"/>
      <c r="G392" s="48"/>
      <c r="H392" s="48"/>
      <c r="I392" s="48"/>
      <c r="J392" s="48"/>
      <c r="K392" s="48"/>
      <c r="L392" s="60"/>
    </row>
    <row r="393" spans="1:20" hidden="1" x14ac:dyDescent="0.25">
      <c r="A393" s="49"/>
      <c r="B393" s="50"/>
      <c r="C393" s="50"/>
      <c r="D393" s="50"/>
      <c r="E393" s="51"/>
      <c r="F393" s="51"/>
      <c r="G393" s="51"/>
      <c r="H393" s="51"/>
      <c r="I393" s="51"/>
      <c r="J393" s="51"/>
      <c r="K393" s="51"/>
      <c r="L393" s="61"/>
    </row>
    <row r="394" spans="1:20" hidden="1" x14ac:dyDescent="0.25">
      <c r="A394" s="46"/>
      <c r="B394" s="47"/>
      <c r="C394" s="47"/>
      <c r="D394" s="47"/>
      <c r="E394" s="48"/>
      <c r="F394" s="48"/>
      <c r="G394" s="48"/>
      <c r="H394" s="48"/>
      <c r="I394" s="48"/>
      <c r="J394" s="48"/>
      <c r="K394" s="48"/>
      <c r="L394" s="60"/>
      <c r="M394"/>
      <c r="N394" s="32"/>
      <c r="O394" s="32"/>
      <c r="P394" s="32"/>
      <c r="Q394" s="32"/>
      <c r="R394" s="32"/>
      <c r="S394" s="32"/>
      <c r="T394" s="32"/>
    </row>
    <row r="395" spans="1:20" hidden="1" x14ac:dyDescent="0.25">
      <c r="A395" s="46"/>
      <c r="B395" s="47"/>
      <c r="C395" s="47"/>
      <c r="D395" s="47"/>
      <c r="E395" s="48"/>
      <c r="F395" s="48"/>
      <c r="G395" s="48"/>
      <c r="H395" s="48"/>
      <c r="I395" s="48"/>
      <c r="J395" s="48"/>
      <c r="K395" s="48"/>
      <c r="L395" s="60"/>
    </row>
    <row r="396" spans="1:20" hidden="1" x14ac:dyDescent="0.25">
      <c r="A396" s="49"/>
      <c r="B396" s="50"/>
      <c r="C396" s="50"/>
      <c r="D396" s="50"/>
      <c r="E396" s="51"/>
      <c r="F396" s="51"/>
      <c r="G396" s="51"/>
      <c r="H396" s="51"/>
      <c r="I396" s="51"/>
      <c r="J396" s="51"/>
      <c r="K396" s="51"/>
      <c r="L396" s="61"/>
      <c r="M396"/>
      <c r="N396" s="32"/>
      <c r="O396" s="32"/>
      <c r="P396" s="32"/>
      <c r="Q396" s="32"/>
      <c r="R396" s="32"/>
      <c r="S396" s="32"/>
      <c r="T396" s="32"/>
    </row>
    <row r="397" spans="1:20" hidden="1" x14ac:dyDescent="0.25">
      <c r="A397" s="49"/>
      <c r="B397" s="50"/>
      <c r="C397" s="50"/>
      <c r="D397" s="50"/>
      <c r="E397" s="51"/>
      <c r="F397" s="51"/>
      <c r="G397" s="51"/>
      <c r="H397" s="51"/>
      <c r="I397" s="51"/>
      <c r="J397" s="51"/>
      <c r="K397" s="51"/>
      <c r="L397" s="61"/>
      <c r="M397"/>
      <c r="N397" s="32"/>
      <c r="O397" s="32"/>
      <c r="P397" s="32"/>
      <c r="Q397" s="32"/>
      <c r="R397" s="32"/>
      <c r="S397" s="32"/>
      <c r="T397" s="32"/>
    </row>
    <row r="398" spans="1:20" hidden="1" x14ac:dyDescent="0.25">
      <c r="A398" s="46"/>
      <c r="B398" s="47"/>
      <c r="C398" s="47"/>
      <c r="D398" s="47"/>
      <c r="E398" s="48"/>
      <c r="F398" s="48"/>
      <c r="G398" s="48"/>
      <c r="H398" s="48"/>
      <c r="I398" s="48"/>
      <c r="J398" s="48"/>
      <c r="K398" s="48"/>
      <c r="L398" s="60"/>
      <c r="M398"/>
      <c r="N398" s="32"/>
      <c r="O398" s="32"/>
      <c r="P398" s="32"/>
      <c r="Q398" s="32"/>
      <c r="R398" s="32"/>
      <c r="S398" s="32"/>
      <c r="T398" s="32"/>
    </row>
    <row r="399" spans="1:20" hidden="1" x14ac:dyDescent="0.25">
      <c r="A399" s="49"/>
      <c r="B399" s="50"/>
      <c r="C399" s="50"/>
      <c r="D399" s="50"/>
      <c r="E399" s="51"/>
      <c r="F399" s="51"/>
      <c r="G399" s="51"/>
      <c r="H399" s="51"/>
      <c r="I399" s="51"/>
      <c r="J399" s="51"/>
      <c r="K399" s="51"/>
      <c r="L399" s="61"/>
      <c r="M399"/>
      <c r="N399" s="32"/>
      <c r="O399" s="32"/>
      <c r="P399" s="32"/>
      <c r="Q399" s="32"/>
      <c r="R399" s="32"/>
      <c r="S399" s="32"/>
      <c r="T399" s="32"/>
    </row>
    <row r="400" spans="1:20" hidden="1" x14ac:dyDescent="0.25">
      <c r="A400" s="46"/>
      <c r="B400" s="47"/>
      <c r="C400" s="47"/>
      <c r="D400" s="47"/>
      <c r="E400" s="48"/>
      <c r="F400" s="48"/>
      <c r="G400" s="48"/>
      <c r="H400" s="48"/>
      <c r="I400" s="48"/>
      <c r="J400" s="48"/>
      <c r="K400" s="48"/>
      <c r="L400" s="60"/>
      <c r="M400"/>
      <c r="N400" s="32"/>
      <c r="O400" s="32"/>
      <c r="P400" s="32"/>
      <c r="Q400" s="32"/>
      <c r="R400" s="32"/>
      <c r="S400" s="32"/>
      <c r="T400" s="32"/>
    </row>
    <row r="401" spans="1:20" hidden="1" x14ac:dyDescent="0.25">
      <c r="A401" s="49"/>
      <c r="B401" s="50"/>
      <c r="C401" s="50"/>
      <c r="D401" s="50"/>
      <c r="E401" s="51"/>
      <c r="F401" s="51"/>
      <c r="G401" s="51"/>
      <c r="H401" s="51"/>
      <c r="I401" s="51"/>
      <c r="J401" s="51"/>
      <c r="K401" s="51"/>
      <c r="L401" s="61"/>
      <c r="M401"/>
      <c r="N401" s="32"/>
      <c r="O401" s="32"/>
      <c r="P401" s="32"/>
      <c r="Q401" s="32"/>
      <c r="R401" s="32"/>
      <c r="S401" s="32"/>
      <c r="T401" s="32"/>
    </row>
    <row r="402" spans="1:20" hidden="1" x14ac:dyDescent="0.25">
      <c r="A402" s="46"/>
      <c r="B402" s="47"/>
      <c r="C402" s="47"/>
      <c r="D402" s="47"/>
      <c r="E402" s="48"/>
      <c r="F402" s="48"/>
      <c r="G402" s="48"/>
      <c r="H402" s="48"/>
      <c r="I402" s="48"/>
      <c r="J402" s="48"/>
      <c r="K402" s="48"/>
      <c r="L402" s="60"/>
      <c r="M402"/>
      <c r="N402" s="32"/>
      <c r="O402" s="32"/>
      <c r="P402" s="32"/>
      <c r="Q402" s="32"/>
      <c r="R402" s="32"/>
      <c r="S402" s="32"/>
      <c r="T402" s="32"/>
    </row>
    <row r="403" spans="1:20" hidden="1" x14ac:dyDescent="0.25">
      <c r="A403" s="46"/>
      <c r="B403" s="47"/>
      <c r="C403" s="47"/>
      <c r="D403" s="47"/>
      <c r="E403" s="48"/>
      <c r="F403" s="48"/>
      <c r="G403" s="48"/>
      <c r="H403" s="48"/>
      <c r="I403" s="48"/>
      <c r="J403" s="48"/>
      <c r="K403" s="48"/>
      <c r="L403" s="60"/>
    </row>
    <row r="404" spans="1:20" hidden="1" x14ac:dyDescent="0.25">
      <c r="A404" s="49"/>
      <c r="B404" s="50"/>
      <c r="C404" s="50"/>
      <c r="D404" s="50"/>
      <c r="E404" s="51"/>
      <c r="F404" s="51"/>
      <c r="G404" s="51"/>
      <c r="H404" s="51"/>
      <c r="I404" s="51"/>
      <c r="J404" s="51"/>
      <c r="K404" s="51"/>
      <c r="L404" s="61"/>
    </row>
    <row r="405" spans="1:20" hidden="1" x14ac:dyDescent="0.25">
      <c r="A405" s="49"/>
      <c r="B405" s="50"/>
      <c r="C405" s="50"/>
      <c r="D405" s="50"/>
      <c r="E405" s="51"/>
      <c r="F405" s="51"/>
      <c r="G405" s="51"/>
      <c r="H405" s="51"/>
      <c r="I405" s="51"/>
      <c r="J405" s="51"/>
      <c r="K405" s="51"/>
      <c r="L405" s="61"/>
    </row>
    <row r="406" spans="1:20" hidden="1" x14ac:dyDescent="0.25">
      <c r="A406" s="49"/>
      <c r="B406" s="50"/>
      <c r="C406" s="50"/>
      <c r="D406" s="50"/>
      <c r="E406" s="51"/>
      <c r="F406" s="51"/>
      <c r="G406" s="51"/>
      <c r="H406" s="51"/>
      <c r="I406" s="51"/>
      <c r="J406" s="51"/>
      <c r="K406" s="51"/>
      <c r="L406" s="61"/>
      <c r="M406"/>
      <c r="N406" s="32"/>
      <c r="O406" s="32"/>
      <c r="P406" s="32"/>
      <c r="Q406" s="32"/>
      <c r="R406" s="32"/>
      <c r="S406" s="32"/>
      <c r="T406" s="32"/>
    </row>
    <row r="407" spans="1:20" hidden="1" x14ac:dyDescent="0.25">
      <c r="A407" s="49"/>
      <c r="B407" s="50"/>
      <c r="C407" s="50"/>
      <c r="D407" s="50"/>
      <c r="E407" s="51"/>
      <c r="F407" s="51"/>
      <c r="G407" s="51"/>
      <c r="H407" s="51"/>
      <c r="I407" s="51"/>
      <c r="J407" s="51"/>
      <c r="K407" s="51"/>
      <c r="L407" s="61"/>
      <c r="M407"/>
      <c r="N407" s="32"/>
      <c r="O407" s="32"/>
      <c r="P407" s="32"/>
      <c r="Q407" s="32"/>
      <c r="R407" s="32"/>
      <c r="S407" s="32"/>
      <c r="T407" s="32"/>
    </row>
    <row r="408" spans="1:20" hidden="1" x14ac:dyDescent="0.25">
      <c r="A408" s="46"/>
      <c r="B408" s="47"/>
      <c r="C408" s="47"/>
      <c r="D408" s="47"/>
      <c r="E408" s="48"/>
      <c r="F408" s="48"/>
      <c r="G408" s="48"/>
      <c r="H408" s="48"/>
      <c r="I408" s="48"/>
      <c r="J408" s="48"/>
      <c r="K408" s="48"/>
      <c r="L408" s="60"/>
    </row>
    <row r="409" spans="1:20" hidden="1" x14ac:dyDescent="0.25">
      <c r="A409" s="46"/>
      <c r="B409" s="47"/>
      <c r="C409" s="47"/>
      <c r="D409" s="47"/>
      <c r="E409" s="48"/>
      <c r="F409" s="48"/>
      <c r="G409" s="48"/>
      <c r="H409" s="48"/>
      <c r="I409" s="48"/>
      <c r="J409" s="48"/>
      <c r="K409" s="48"/>
      <c r="L409" s="60"/>
    </row>
    <row r="410" spans="1:20" hidden="1" x14ac:dyDescent="0.25">
      <c r="A410" s="49"/>
      <c r="B410" s="50"/>
      <c r="C410" s="50"/>
      <c r="D410" s="50"/>
      <c r="E410" s="51"/>
      <c r="F410" s="51"/>
      <c r="G410" s="51"/>
      <c r="H410" s="51"/>
      <c r="I410" s="51"/>
      <c r="J410" s="51"/>
      <c r="K410" s="51"/>
      <c r="L410" s="61"/>
    </row>
    <row r="411" spans="1:20" hidden="1" x14ac:dyDescent="0.25">
      <c r="A411" s="46"/>
      <c r="B411" s="47"/>
      <c r="C411" s="47"/>
      <c r="D411" s="47"/>
      <c r="E411" s="48"/>
      <c r="F411" s="48"/>
      <c r="G411" s="48"/>
      <c r="H411" s="48"/>
      <c r="I411" s="48"/>
      <c r="J411" s="48"/>
      <c r="K411" s="48"/>
      <c r="L411" s="60"/>
      <c r="M411"/>
      <c r="N411" s="32"/>
      <c r="O411" s="32"/>
      <c r="P411" s="32"/>
      <c r="Q411" s="32"/>
      <c r="R411" s="32"/>
      <c r="S411" s="32"/>
      <c r="T411" s="32"/>
    </row>
    <row r="412" spans="1:20" hidden="1" x14ac:dyDescent="0.25">
      <c r="A412" s="46"/>
      <c r="B412" s="47"/>
      <c r="C412" s="47"/>
      <c r="D412" s="47"/>
      <c r="E412" s="48"/>
      <c r="F412" s="48"/>
      <c r="G412" s="48"/>
      <c r="H412" s="48"/>
      <c r="I412" s="48"/>
      <c r="J412" s="48"/>
      <c r="K412" s="48"/>
      <c r="L412" s="60"/>
      <c r="M412"/>
      <c r="N412" s="32"/>
      <c r="O412" s="32"/>
      <c r="P412" s="32"/>
      <c r="Q412" s="32"/>
      <c r="R412" s="32"/>
      <c r="S412" s="32"/>
      <c r="T412" s="32"/>
    </row>
    <row r="413" spans="1:20" hidden="1" x14ac:dyDescent="0.25">
      <c r="A413" s="46"/>
      <c r="B413" s="47"/>
      <c r="C413" s="47"/>
      <c r="D413" s="47"/>
      <c r="E413" s="48"/>
      <c r="F413" s="48"/>
      <c r="G413" s="48"/>
      <c r="H413" s="48"/>
      <c r="I413" s="48"/>
      <c r="J413" s="48"/>
      <c r="K413" s="48"/>
      <c r="L413" s="60"/>
      <c r="M413"/>
      <c r="N413" s="32"/>
      <c r="O413" s="32"/>
      <c r="P413" s="32"/>
      <c r="Q413" s="32"/>
      <c r="R413" s="32"/>
      <c r="S413" s="32"/>
      <c r="T413" s="32"/>
    </row>
    <row r="414" spans="1:20" hidden="1" x14ac:dyDescent="0.25">
      <c r="A414" s="46"/>
      <c r="B414" s="47"/>
      <c r="C414" s="47"/>
      <c r="D414" s="47"/>
      <c r="E414" s="48"/>
      <c r="F414" s="48"/>
      <c r="G414" s="48"/>
      <c r="H414" s="48"/>
      <c r="I414" s="48"/>
      <c r="J414" s="48"/>
      <c r="K414" s="48"/>
      <c r="L414" s="60"/>
      <c r="M414"/>
      <c r="N414" s="32"/>
      <c r="O414" s="32"/>
      <c r="P414" s="32"/>
      <c r="Q414" s="32"/>
      <c r="R414" s="32"/>
      <c r="S414" s="32"/>
      <c r="T414" s="32"/>
    </row>
    <row r="415" spans="1:20" hidden="1" x14ac:dyDescent="0.25">
      <c r="A415" s="46"/>
      <c r="B415" s="47"/>
      <c r="C415" s="47"/>
      <c r="D415" s="47"/>
      <c r="E415" s="48"/>
      <c r="F415" s="48"/>
      <c r="G415" s="48"/>
      <c r="H415" s="48"/>
      <c r="I415" s="48"/>
      <c r="J415" s="48"/>
      <c r="K415" s="48"/>
      <c r="L415" s="60"/>
    </row>
    <row r="416" spans="1:20" hidden="1" x14ac:dyDescent="0.25">
      <c r="A416" s="46"/>
      <c r="B416" s="47"/>
      <c r="C416" s="47"/>
      <c r="D416" s="47"/>
      <c r="E416" s="48"/>
      <c r="F416" s="48"/>
      <c r="G416" s="48"/>
      <c r="H416" s="48"/>
      <c r="I416" s="48"/>
      <c r="J416" s="48"/>
      <c r="K416" s="48"/>
      <c r="L416" s="60"/>
      <c r="M416"/>
      <c r="N416" s="32"/>
      <c r="O416" s="32"/>
      <c r="P416" s="32"/>
      <c r="Q416" s="32"/>
      <c r="R416" s="32"/>
      <c r="S416" s="32"/>
      <c r="T416" s="32"/>
    </row>
    <row r="417" spans="1:20" hidden="1" x14ac:dyDescent="0.25">
      <c r="A417" s="46"/>
      <c r="B417" s="47"/>
      <c r="C417" s="47"/>
      <c r="D417" s="47"/>
      <c r="E417" s="48"/>
      <c r="F417" s="48"/>
      <c r="G417" s="48"/>
      <c r="H417" s="48"/>
      <c r="I417" s="48"/>
      <c r="J417" s="48"/>
      <c r="K417" s="48"/>
      <c r="L417" s="60"/>
      <c r="M417"/>
      <c r="N417" s="32"/>
      <c r="O417" s="32"/>
      <c r="P417" s="32"/>
      <c r="Q417" s="32"/>
      <c r="R417" s="32"/>
      <c r="S417" s="32"/>
      <c r="T417" s="32"/>
    </row>
    <row r="418" spans="1:20" hidden="1" x14ac:dyDescent="0.25">
      <c r="A418" s="49"/>
      <c r="B418" s="50"/>
      <c r="C418" s="50"/>
      <c r="D418" s="50"/>
      <c r="E418" s="51"/>
      <c r="F418" s="51"/>
      <c r="G418" s="51"/>
      <c r="H418" s="51"/>
      <c r="I418" s="51"/>
      <c r="J418" s="51"/>
      <c r="K418" s="51"/>
      <c r="L418" s="61"/>
    </row>
    <row r="419" spans="1:20" hidden="1" x14ac:dyDescent="0.25">
      <c r="A419" s="49"/>
      <c r="B419" s="50"/>
      <c r="C419" s="50"/>
      <c r="D419" s="50"/>
      <c r="E419" s="51"/>
      <c r="F419" s="51"/>
      <c r="G419" s="51"/>
      <c r="H419" s="51"/>
      <c r="I419" s="51"/>
      <c r="J419" s="51"/>
      <c r="K419" s="51"/>
      <c r="L419" s="61"/>
    </row>
    <row r="420" spans="1:20" hidden="1" x14ac:dyDescent="0.25">
      <c r="A420" s="49"/>
      <c r="B420" s="50"/>
      <c r="C420" s="50"/>
      <c r="D420" s="50"/>
      <c r="E420" s="51"/>
      <c r="F420" s="51"/>
      <c r="G420" s="51"/>
      <c r="H420" s="51"/>
      <c r="I420" s="51"/>
      <c r="J420" s="51"/>
      <c r="K420" s="51"/>
      <c r="L420" s="61"/>
      <c r="M420"/>
      <c r="N420" s="32"/>
      <c r="O420" s="32"/>
      <c r="P420" s="32"/>
      <c r="Q420" s="32"/>
      <c r="R420" s="32"/>
      <c r="S420" s="32"/>
      <c r="T420" s="32"/>
    </row>
    <row r="421" spans="1:20" hidden="1" x14ac:dyDescent="0.25">
      <c r="A421" s="46"/>
      <c r="B421" s="47"/>
      <c r="C421" s="47"/>
      <c r="D421" s="47"/>
      <c r="E421" s="48"/>
      <c r="F421" s="48"/>
      <c r="G421" s="48"/>
      <c r="H421" s="48"/>
      <c r="I421" s="48"/>
      <c r="J421" s="48"/>
      <c r="K421" s="48"/>
      <c r="L421" s="60"/>
    </row>
    <row r="422" spans="1:20" hidden="1" x14ac:dyDescent="0.25">
      <c r="A422" s="49"/>
      <c r="B422" s="50"/>
      <c r="C422" s="50"/>
      <c r="D422" s="50"/>
      <c r="E422" s="51"/>
      <c r="F422" s="51"/>
      <c r="G422" s="51"/>
      <c r="H422" s="51"/>
      <c r="I422" s="51"/>
      <c r="J422" s="51"/>
      <c r="K422" s="51"/>
      <c r="L422" s="61"/>
    </row>
    <row r="423" spans="1:20" hidden="1" x14ac:dyDescent="0.25">
      <c r="A423" s="46"/>
      <c r="B423" s="47"/>
      <c r="C423" s="47"/>
      <c r="D423" s="47"/>
      <c r="E423" s="48"/>
      <c r="F423" s="48"/>
      <c r="G423" s="48"/>
      <c r="H423" s="48"/>
      <c r="I423" s="48"/>
      <c r="J423" s="48"/>
      <c r="K423" s="48"/>
      <c r="L423" s="60"/>
      <c r="M423"/>
      <c r="N423" s="32"/>
      <c r="O423" s="32"/>
      <c r="P423" s="32"/>
      <c r="Q423" s="32"/>
      <c r="R423" s="32"/>
      <c r="S423" s="32"/>
      <c r="T423" s="32"/>
    </row>
    <row r="424" spans="1:20" hidden="1" x14ac:dyDescent="0.25">
      <c r="A424" s="46"/>
      <c r="B424" s="47"/>
      <c r="C424" s="47"/>
      <c r="D424" s="47"/>
      <c r="E424" s="48"/>
      <c r="F424" s="48"/>
      <c r="G424" s="48"/>
      <c r="H424" s="48"/>
      <c r="I424" s="48"/>
      <c r="J424" s="48"/>
      <c r="K424" s="48"/>
      <c r="L424" s="60"/>
    </row>
    <row r="425" spans="1:20" hidden="1" x14ac:dyDescent="0.25">
      <c r="A425" s="49"/>
      <c r="B425" s="50"/>
      <c r="C425" s="50"/>
      <c r="D425" s="50"/>
      <c r="E425" s="51"/>
      <c r="F425" s="51"/>
      <c r="G425" s="51"/>
      <c r="H425" s="51"/>
      <c r="I425" s="51"/>
      <c r="J425" s="51"/>
      <c r="K425" s="51"/>
      <c r="L425" s="61"/>
    </row>
    <row r="426" spans="1:20" hidden="1" x14ac:dyDescent="0.25">
      <c r="A426" s="49"/>
      <c r="B426" s="50"/>
      <c r="C426" s="50"/>
      <c r="D426" s="50"/>
      <c r="E426" s="51"/>
      <c r="F426" s="51"/>
      <c r="G426" s="51"/>
      <c r="H426" s="51"/>
      <c r="I426" s="51"/>
      <c r="J426" s="51"/>
      <c r="K426" s="51"/>
      <c r="L426" s="61"/>
      <c r="M426"/>
      <c r="N426" s="32"/>
      <c r="O426" s="32"/>
      <c r="P426" s="32"/>
      <c r="Q426" s="32"/>
      <c r="R426" s="32"/>
      <c r="S426" s="32"/>
      <c r="T426" s="32"/>
    </row>
    <row r="427" spans="1:20" hidden="1" x14ac:dyDescent="0.25">
      <c r="A427" s="49"/>
      <c r="B427" s="50"/>
      <c r="C427" s="50"/>
      <c r="D427" s="50"/>
      <c r="E427" s="51"/>
      <c r="F427" s="51"/>
      <c r="G427" s="51"/>
      <c r="H427" s="51"/>
      <c r="I427" s="51"/>
      <c r="J427" s="51"/>
      <c r="K427" s="51"/>
      <c r="L427" s="61"/>
      <c r="M427"/>
      <c r="N427" s="32"/>
      <c r="O427" s="32"/>
      <c r="P427" s="32"/>
      <c r="Q427" s="32"/>
      <c r="R427" s="32"/>
      <c r="S427" s="32"/>
      <c r="T427" s="32"/>
    </row>
    <row r="428" spans="1:20" hidden="1" x14ac:dyDescent="0.25">
      <c r="A428" s="49"/>
      <c r="B428" s="50"/>
      <c r="C428" s="50"/>
      <c r="D428" s="50"/>
      <c r="E428" s="51"/>
      <c r="F428" s="51"/>
      <c r="G428" s="51"/>
      <c r="H428" s="51"/>
      <c r="I428" s="51"/>
      <c r="J428" s="51"/>
      <c r="K428" s="51"/>
      <c r="L428" s="61"/>
    </row>
    <row r="429" spans="1:20" hidden="1" x14ac:dyDescent="0.25">
      <c r="A429" s="46"/>
      <c r="B429" s="47"/>
      <c r="C429" s="47"/>
      <c r="D429" s="47"/>
      <c r="E429" s="48"/>
      <c r="F429" s="48"/>
      <c r="G429" s="48"/>
      <c r="H429" s="48"/>
      <c r="I429" s="48"/>
      <c r="J429" s="48"/>
      <c r="K429" s="48"/>
      <c r="L429" s="60"/>
    </row>
    <row r="430" spans="1:20" hidden="1" x14ac:dyDescent="0.25">
      <c r="A430" s="46"/>
      <c r="B430" s="47"/>
      <c r="C430" s="47"/>
      <c r="D430" s="47"/>
      <c r="E430" s="48"/>
      <c r="F430" s="48"/>
      <c r="G430" s="48"/>
      <c r="H430" s="48"/>
      <c r="I430" s="48"/>
      <c r="J430" s="48"/>
      <c r="K430" s="48"/>
      <c r="L430" s="60"/>
      <c r="M430"/>
      <c r="N430" s="32"/>
      <c r="O430" s="32"/>
      <c r="P430" s="32"/>
      <c r="Q430" s="32"/>
      <c r="R430" s="32"/>
      <c r="S430" s="32"/>
      <c r="T430" s="32"/>
    </row>
    <row r="431" spans="1:20" hidden="1" x14ac:dyDescent="0.25">
      <c r="A431" s="49"/>
      <c r="B431" s="50"/>
      <c r="C431" s="50"/>
      <c r="D431" s="50"/>
      <c r="E431" s="51"/>
      <c r="F431" s="51"/>
      <c r="G431" s="51"/>
      <c r="H431" s="51"/>
      <c r="I431" s="51"/>
      <c r="J431" s="51"/>
      <c r="K431" s="51"/>
      <c r="L431" s="61"/>
      <c r="M431"/>
      <c r="N431" s="32"/>
      <c r="O431" s="32"/>
      <c r="P431" s="32"/>
      <c r="Q431" s="32"/>
      <c r="R431" s="32"/>
      <c r="S431" s="32"/>
      <c r="T431" s="32"/>
    </row>
    <row r="432" spans="1:20" hidden="1" x14ac:dyDescent="0.25">
      <c r="A432" s="46"/>
      <c r="B432" s="47"/>
      <c r="C432" s="47"/>
      <c r="D432" s="47"/>
      <c r="E432" s="48"/>
      <c r="F432" s="48"/>
      <c r="G432" s="48"/>
      <c r="H432" s="48"/>
      <c r="I432" s="48"/>
      <c r="J432" s="48"/>
      <c r="K432" s="48"/>
      <c r="L432" s="60"/>
    </row>
    <row r="433" spans="1:20" hidden="1" x14ac:dyDescent="0.25">
      <c r="A433" s="46"/>
      <c r="B433" s="47"/>
      <c r="C433" s="47"/>
      <c r="D433" s="47"/>
      <c r="E433" s="48"/>
      <c r="F433" s="48"/>
      <c r="G433" s="48"/>
      <c r="H433" s="48"/>
      <c r="I433" s="48"/>
      <c r="J433" s="48"/>
      <c r="K433" s="48"/>
      <c r="L433" s="60"/>
      <c r="M433"/>
      <c r="N433" s="32"/>
      <c r="O433" s="32"/>
      <c r="P433" s="32"/>
      <c r="Q433" s="32"/>
      <c r="R433" s="32"/>
      <c r="S433" s="32"/>
      <c r="T433" s="32"/>
    </row>
    <row r="434" spans="1:20" hidden="1" x14ac:dyDescent="0.25">
      <c r="A434" s="49"/>
      <c r="B434" s="50"/>
      <c r="C434" s="50"/>
      <c r="D434" s="50"/>
      <c r="E434" s="51"/>
      <c r="F434" s="51"/>
      <c r="G434" s="51"/>
      <c r="H434" s="51"/>
      <c r="I434" s="51"/>
      <c r="J434" s="51"/>
      <c r="K434" s="51"/>
      <c r="L434" s="61"/>
      <c r="M434"/>
      <c r="N434" s="32"/>
      <c r="O434" s="32"/>
      <c r="P434" s="32"/>
      <c r="Q434" s="32"/>
      <c r="R434" s="32"/>
      <c r="S434" s="32"/>
      <c r="T434" s="32"/>
    </row>
    <row r="435" spans="1:20" hidden="1" x14ac:dyDescent="0.25">
      <c r="A435" s="46"/>
      <c r="B435" s="47"/>
      <c r="C435" s="47"/>
      <c r="D435" s="47"/>
      <c r="E435" s="48"/>
      <c r="F435" s="48"/>
      <c r="G435" s="48"/>
      <c r="H435" s="48"/>
      <c r="I435" s="48"/>
      <c r="J435" s="48"/>
      <c r="K435" s="48"/>
      <c r="L435" s="60"/>
    </row>
    <row r="436" spans="1:20" hidden="1" x14ac:dyDescent="0.25">
      <c r="A436" s="49"/>
      <c r="B436" s="50"/>
      <c r="C436" s="50"/>
      <c r="D436" s="50"/>
      <c r="E436" s="51"/>
      <c r="F436" s="51"/>
      <c r="G436" s="51"/>
      <c r="H436" s="51"/>
      <c r="I436" s="51"/>
      <c r="J436" s="51"/>
      <c r="K436" s="51"/>
      <c r="L436" s="61"/>
      <c r="M436"/>
      <c r="N436" s="32"/>
      <c r="O436" s="32"/>
      <c r="P436" s="32"/>
      <c r="Q436" s="32"/>
      <c r="R436" s="32"/>
      <c r="S436" s="32"/>
      <c r="T436" s="32"/>
    </row>
    <row r="437" spans="1:20" hidden="1" x14ac:dyDescent="0.25">
      <c r="A437" s="46"/>
      <c r="B437" s="47"/>
      <c r="C437" s="47"/>
      <c r="D437" s="47"/>
      <c r="E437" s="48"/>
      <c r="F437" s="48"/>
      <c r="G437" s="48"/>
      <c r="H437" s="48"/>
      <c r="I437" s="48"/>
      <c r="J437" s="48"/>
      <c r="K437" s="48"/>
      <c r="L437" s="60"/>
    </row>
    <row r="438" spans="1:20" hidden="1" x14ac:dyDescent="0.25">
      <c r="A438" s="49"/>
      <c r="B438" s="50"/>
      <c r="C438" s="50"/>
      <c r="D438" s="50"/>
      <c r="E438" s="51"/>
      <c r="F438" s="51"/>
      <c r="G438" s="51"/>
      <c r="H438" s="51"/>
      <c r="I438" s="51"/>
      <c r="J438" s="51"/>
      <c r="K438" s="51"/>
      <c r="L438" s="61"/>
      <c r="M438"/>
      <c r="N438" s="32"/>
      <c r="O438" s="32"/>
      <c r="P438" s="32"/>
      <c r="Q438" s="32"/>
      <c r="R438" s="32"/>
      <c r="S438" s="32"/>
      <c r="T438" s="32"/>
    </row>
    <row r="439" spans="1:20" hidden="1" x14ac:dyDescent="0.25">
      <c r="A439" s="46"/>
      <c r="B439" s="47"/>
      <c r="C439" s="47"/>
      <c r="D439" s="47"/>
      <c r="E439" s="48"/>
      <c r="F439" s="48"/>
      <c r="G439" s="48"/>
      <c r="H439" s="48"/>
      <c r="I439" s="48"/>
      <c r="J439" s="48"/>
      <c r="K439" s="48"/>
      <c r="L439" s="60"/>
    </row>
    <row r="440" spans="1:20" hidden="1" x14ac:dyDescent="0.25">
      <c r="A440" s="46"/>
      <c r="B440" s="47"/>
      <c r="C440" s="47"/>
      <c r="D440" s="47"/>
      <c r="E440" s="48"/>
      <c r="F440" s="48"/>
      <c r="G440" s="48"/>
      <c r="H440" s="48"/>
      <c r="I440" s="48"/>
      <c r="J440" s="48"/>
      <c r="K440" s="48"/>
      <c r="L440" s="60"/>
    </row>
    <row r="441" spans="1:20" hidden="1" x14ac:dyDescent="0.25">
      <c r="A441" s="49"/>
      <c r="B441" s="50"/>
      <c r="C441" s="50"/>
      <c r="D441" s="50"/>
      <c r="E441" s="51"/>
      <c r="F441" s="51"/>
      <c r="G441" s="51"/>
      <c r="H441" s="51"/>
      <c r="I441" s="51"/>
      <c r="J441" s="51"/>
      <c r="K441" s="51"/>
      <c r="L441" s="61"/>
    </row>
    <row r="442" spans="1:20" hidden="1" x14ac:dyDescent="0.25">
      <c r="A442" s="46"/>
      <c r="B442" s="47"/>
      <c r="C442" s="47"/>
      <c r="D442" s="47"/>
      <c r="E442" s="48"/>
      <c r="F442" s="48"/>
      <c r="G442" s="48"/>
      <c r="H442" s="48"/>
      <c r="I442" s="48"/>
      <c r="J442" s="48"/>
      <c r="K442" s="48"/>
      <c r="L442" s="60"/>
    </row>
    <row r="443" spans="1:20" hidden="1" x14ac:dyDescent="0.25">
      <c r="A443" s="46"/>
      <c r="B443" s="47"/>
      <c r="C443" s="47"/>
      <c r="D443" s="47"/>
      <c r="E443" s="48"/>
      <c r="F443" s="48"/>
      <c r="G443" s="48"/>
      <c r="H443" s="48"/>
      <c r="I443" s="48"/>
      <c r="J443" s="48"/>
      <c r="K443" s="48"/>
      <c r="L443" s="60"/>
      <c r="M443"/>
      <c r="N443" s="32"/>
      <c r="O443" s="32"/>
      <c r="P443" s="32"/>
      <c r="Q443" s="32"/>
      <c r="R443" s="32"/>
      <c r="S443" s="32"/>
      <c r="T443" s="32"/>
    </row>
    <row r="444" spans="1:20" hidden="1" x14ac:dyDescent="0.25">
      <c r="A444" s="49"/>
      <c r="B444" s="50"/>
      <c r="C444" s="50"/>
      <c r="D444" s="50"/>
      <c r="E444" s="51"/>
      <c r="F444" s="51"/>
      <c r="G444" s="51"/>
      <c r="H444" s="51"/>
      <c r="I444" s="51"/>
      <c r="J444" s="51"/>
      <c r="K444" s="51"/>
      <c r="L444" s="61"/>
      <c r="M444"/>
      <c r="N444" s="32"/>
      <c r="O444" s="32"/>
      <c r="P444" s="32"/>
      <c r="Q444" s="32"/>
      <c r="R444" s="32"/>
      <c r="S444" s="32"/>
      <c r="T444" s="32"/>
    </row>
    <row r="445" spans="1:20" hidden="1" x14ac:dyDescent="0.25">
      <c r="A445" s="46"/>
      <c r="B445" s="47"/>
      <c r="C445" s="47"/>
      <c r="D445" s="47"/>
      <c r="E445" s="48"/>
      <c r="F445" s="48"/>
      <c r="G445" s="48"/>
      <c r="H445" s="48"/>
      <c r="I445" s="48"/>
      <c r="J445" s="48"/>
      <c r="K445" s="48"/>
      <c r="L445" s="60"/>
    </row>
    <row r="446" spans="1:20" hidden="1" x14ac:dyDescent="0.25">
      <c r="A446" s="49"/>
      <c r="B446" s="50"/>
      <c r="C446" s="50"/>
      <c r="D446" s="50"/>
      <c r="E446" s="51"/>
      <c r="F446" s="51"/>
      <c r="G446" s="51"/>
      <c r="H446" s="51"/>
      <c r="I446" s="51"/>
      <c r="J446" s="51"/>
      <c r="K446" s="51"/>
      <c r="L446" s="61"/>
    </row>
    <row r="447" spans="1:20" hidden="1" x14ac:dyDescent="0.25">
      <c r="A447" s="46"/>
      <c r="B447" s="47"/>
      <c r="C447" s="47"/>
      <c r="D447" s="47"/>
      <c r="E447" s="48"/>
      <c r="F447" s="48"/>
      <c r="G447" s="48"/>
      <c r="H447" s="48"/>
      <c r="I447" s="48"/>
      <c r="J447" s="48"/>
      <c r="K447" s="48"/>
      <c r="L447" s="60"/>
      <c r="M447"/>
      <c r="N447" s="32"/>
      <c r="O447" s="32"/>
      <c r="P447" s="32"/>
      <c r="Q447" s="32"/>
      <c r="R447" s="32"/>
      <c r="S447" s="32"/>
      <c r="T447" s="32"/>
    </row>
    <row r="448" spans="1:20" hidden="1" x14ac:dyDescent="0.25">
      <c r="A448" s="49"/>
      <c r="B448" s="50"/>
      <c r="C448" s="50"/>
      <c r="D448" s="50"/>
      <c r="E448" s="51"/>
      <c r="F448" s="51"/>
      <c r="G448" s="51"/>
      <c r="H448" s="51"/>
      <c r="I448" s="51"/>
      <c r="J448" s="51"/>
      <c r="K448" s="51"/>
      <c r="L448" s="61"/>
    </row>
    <row r="449" spans="1:20" hidden="1" x14ac:dyDescent="0.25">
      <c r="A449" s="46"/>
      <c r="B449" s="47"/>
      <c r="C449" s="47"/>
      <c r="D449" s="47"/>
      <c r="E449" s="48"/>
      <c r="F449" s="48"/>
      <c r="G449" s="48"/>
      <c r="H449" s="48"/>
      <c r="I449" s="48"/>
      <c r="J449" s="48"/>
      <c r="K449" s="48"/>
      <c r="L449" s="60"/>
    </row>
    <row r="450" spans="1:20" hidden="1" x14ac:dyDescent="0.25">
      <c r="A450" s="49"/>
      <c r="B450" s="50"/>
      <c r="C450" s="50"/>
      <c r="D450" s="50"/>
      <c r="E450" s="51"/>
      <c r="F450" s="51"/>
      <c r="G450" s="51"/>
      <c r="H450" s="51"/>
      <c r="I450" s="51"/>
      <c r="J450" s="51"/>
      <c r="K450" s="51"/>
      <c r="L450" s="61"/>
    </row>
    <row r="451" spans="1:20" hidden="1" x14ac:dyDescent="0.25">
      <c r="A451" s="46"/>
      <c r="B451" s="47"/>
      <c r="C451" s="47"/>
      <c r="D451" s="47"/>
      <c r="E451" s="48"/>
      <c r="F451" s="48"/>
      <c r="G451" s="48"/>
      <c r="H451" s="48"/>
      <c r="I451" s="48"/>
      <c r="J451" s="48"/>
      <c r="K451" s="48"/>
      <c r="L451" s="60"/>
      <c r="M451"/>
      <c r="N451" s="32"/>
      <c r="O451" s="32"/>
      <c r="P451" s="32"/>
      <c r="Q451" s="32"/>
      <c r="R451" s="32"/>
      <c r="S451" s="32"/>
      <c r="T451" s="32"/>
    </row>
    <row r="452" spans="1:20" hidden="1" x14ac:dyDescent="0.25">
      <c r="A452" s="49"/>
      <c r="B452" s="50"/>
      <c r="C452" s="50"/>
      <c r="D452" s="50"/>
      <c r="E452" s="51"/>
      <c r="F452" s="51"/>
      <c r="G452" s="51"/>
      <c r="H452" s="51"/>
      <c r="I452" s="51"/>
      <c r="J452" s="51"/>
      <c r="K452" s="51"/>
      <c r="L452" s="61"/>
    </row>
    <row r="453" spans="1:20" hidden="1" x14ac:dyDescent="0.25">
      <c r="A453" s="46"/>
      <c r="B453" s="47"/>
      <c r="C453" s="47"/>
      <c r="D453" s="47"/>
      <c r="E453" s="48"/>
      <c r="F453" s="48"/>
      <c r="G453" s="48"/>
      <c r="H453" s="48"/>
      <c r="I453" s="48"/>
      <c r="J453" s="48"/>
      <c r="K453" s="48"/>
      <c r="L453" s="60"/>
    </row>
    <row r="454" spans="1:20" hidden="1" x14ac:dyDescent="0.25">
      <c r="A454" s="49"/>
      <c r="B454" s="50"/>
      <c r="C454" s="50"/>
      <c r="D454" s="50"/>
      <c r="E454" s="51"/>
      <c r="F454" s="51"/>
      <c r="G454" s="51"/>
      <c r="H454" s="51"/>
      <c r="I454" s="51"/>
      <c r="J454" s="51"/>
      <c r="K454" s="51"/>
      <c r="L454" s="61"/>
    </row>
    <row r="455" spans="1:20" hidden="1" x14ac:dyDescent="0.25">
      <c r="A455" s="49"/>
      <c r="B455" s="50"/>
      <c r="C455" s="50"/>
      <c r="D455" s="50"/>
      <c r="E455" s="51"/>
      <c r="F455" s="51"/>
      <c r="G455" s="51"/>
      <c r="H455" s="51"/>
      <c r="I455" s="51"/>
      <c r="J455" s="51"/>
      <c r="K455" s="51"/>
      <c r="L455" s="61"/>
      <c r="M455"/>
      <c r="N455" s="32"/>
      <c r="O455" s="32"/>
      <c r="P455" s="32"/>
      <c r="Q455" s="32"/>
      <c r="R455" s="32"/>
      <c r="S455" s="32"/>
      <c r="T455" s="32"/>
    </row>
    <row r="456" spans="1:20" hidden="1" x14ac:dyDescent="0.25">
      <c r="A456" s="46"/>
      <c r="B456" s="47"/>
      <c r="C456" s="47"/>
      <c r="D456" s="47"/>
      <c r="E456" s="48"/>
      <c r="F456" s="48"/>
      <c r="G456" s="48"/>
      <c r="H456" s="48"/>
      <c r="I456" s="48"/>
      <c r="J456" s="48"/>
      <c r="K456" s="48"/>
      <c r="L456" s="60"/>
      <c r="M456"/>
      <c r="N456" s="32"/>
      <c r="O456" s="32"/>
      <c r="P456" s="32"/>
      <c r="Q456" s="32"/>
      <c r="R456" s="32"/>
      <c r="S456" s="32"/>
      <c r="T456" s="32"/>
    </row>
    <row r="457" spans="1:20" hidden="1" x14ac:dyDescent="0.25">
      <c r="A457" s="49"/>
      <c r="B457" s="50"/>
      <c r="C457" s="50"/>
      <c r="D457" s="50"/>
      <c r="E457" s="51"/>
      <c r="F457" s="51"/>
      <c r="G457" s="51"/>
      <c r="H457" s="51"/>
      <c r="I457" s="51"/>
      <c r="J457" s="51"/>
      <c r="K457" s="51"/>
      <c r="L457" s="61"/>
    </row>
    <row r="458" spans="1:20" hidden="1" x14ac:dyDescent="0.25">
      <c r="A458" s="46"/>
      <c r="B458" s="47"/>
      <c r="C458" s="47"/>
      <c r="D458" s="47"/>
      <c r="E458" s="48"/>
      <c r="F458" s="48"/>
      <c r="G458" s="48"/>
      <c r="H458" s="48"/>
      <c r="I458" s="48"/>
      <c r="J458" s="48"/>
      <c r="K458" s="48"/>
      <c r="L458" s="60"/>
    </row>
    <row r="459" spans="1:20" hidden="1" x14ac:dyDescent="0.25">
      <c r="A459" s="46"/>
      <c r="B459" s="47"/>
      <c r="C459" s="47"/>
      <c r="D459" s="47"/>
      <c r="E459" s="48"/>
      <c r="F459" s="48"/>
      <c r="G459" s="48"/>
      <c r="H459" s="48"/>
      <c r="I459" s="48"/>
      <c r="J459" s="48"/>
      <c r="K459" s="48"/>
      <c r="L459" s="60"/>
    </row>
    <row r="460" spans="1:20" hidden="1" x14ac:dyDescent="0.25">
      <c r="A460" s="46"/>
      <c r="B460" s="47"/>
      <c r="C460" s="47"/>
      <c r="D460" s="47"/>
      <c r="E460" s="48"/>
      <c r="F460" s="48"/>
      <c r="G460" s="48"/>
      <c r="H460" s="48"/>
      <c r="I460" s="48"/>
      <c r="J460" s="48"/>
      <c r="K460" s="48"/>
      <c r="L460" s="60"/>
      <c r="M460"/>
      <c r="N460" s="32"/>
      <c r="O460" s="32"/>
      <c r="P460" s="32"/>
      <c r="Q460" s="32"/>
      <c r="R460" s="32"/>
      <c r="S460" s="32"/>
      <c r="T460" s="32"/>
    </row>
    <row r="461" spans="1:20" hidden="1" x14ac:dyDescent="0.25">
      <c r="A461" s="49"/>
      <c r="B461" s="50"/>
      <c r="C461" s="50"/>
      <c r="D461" s="50"/>
      <c r="E461" s="51"/>
      <c r="F461" s="51"/>
      <c r="G461" s="51"/>
      <c r="H461" s="51"/>
      <c r="I461" s="51"/>
      <c r="J461" s="51"/>
      <c r="K461" s="51"/>
      <c r="L461" s="61"/>
    </row>
    <row r="462" spans="1:20" hidden="1" x14ac:dyDescent="0.25">
      <c r="A462" s="46"/>
      <c r="B462" s="47"/>
      <c r="C462" s="47"/>
      <c r="D462" s="47"/>
      <c r="E462" s="48"/>
      <c r="F462" s="48"/>
      <c r="G462" s="48"/>
      <c r="H462" s="48"/>
      <c r="I462" s="48"/>
      <c r="J462" s="48"/>
      <c r="K462" s="48"/>
      <c r="L462" s="60"/>
    </row>
    <row r="463" spans="1:20" hidden="1" x14ac:dyDescent="0.25">
      <c r="A463" s="46"/>
      <c r="B463" s="47"/>
      <c r="C463" s="47"/>
      <c r="D463" s="47"/>
      <c r="E463" s="48"/>
      <c r="F463" s="48"/>
      <c r="G463" s="48"/>
      <c r="H463" s="48"/>
      <c r="I463" s="48"/>
      <c r="J463" s="48"/>
      <c r="K463" s="48"/>
      <c r="L463" s="60"/>
    </row>
    <row r="464" spans="1:20" hidden="1" x14ac:dyDescent="0.25">
      <c r="A464" s="49"/>
      <c r="B464" s="50"/>
      <c r="C464" s="50"/>
      <c r="D464" s="50"/>
      <c r="E464" s="51"/>
      <c r="F464" s="51"/>
      <c r="G464" s="51"/>
      <c r="H464" s="51"/>
      <c r="I464" s="51"/>
      <c r="J464" s="51"/>
      <c r="K464" s="51"/>
      <c r="L464" s="61"/>
    </row>
    <row r="465" spans="1:20" hidden="1" x14ac:dyDescent="0.25">
      <c r="A465" s="46"/>
      <c r="B465" s="47"/>
      <c r="C465" s="47"/>
      <c r="D465" s="47"/>
      <c r="E465" s="48"/>
      <c r="F465" s="48"/>
      <c r="G465" s="48"/>
      <c r="H465" s="48"/>
      <c r="I465" s="48"/>
      <c r="J465" s="48"/>
      <c r="K465" s="48"/>
      <c r="L465" s="60"/>
    </row>
    <row r="466" spans="1:20" hidden="1" x14ac:dyDescent="0.25">
      <c r="A466" s="49"/>
      <c r="B466" s="50"/>
      <c r="C466" s="50"/>
      <c r="D466" s="50"/>
      <c r="E466" s="51"/>
      <c r="F466" s="51"/>
      <c r="G466" s="51"/>
      <c r="H466" s="51"/>
      <c r="I466" s="51"/>
      <c r="J466" s="51"/>
      <c r="K466" s="51"/>
      <c r="L466" s="61"/>
    </row>
    <row r="467" spans="1:20" hidden="1" x14ac:dyDescent="0.25">
      <c r="A467" s="49"/>
      <c r="B467" s="50"/>
      <c r="C467" s="50"/>
      <c r="D467" s="50"/>
      <c r="E467" s="51"/>
      <c r="F467" s="51"/>
      <c r="G467" s="51"/>
      <c r="H467" s="51"/>
      <c r="I467" s="51"/>
      <c r="J467" s="51"/>
      <c r="K467" s="51"/>
      <c r="L467" s="61"/>
    </row>
    <row r="468" spans="1:20" hidden="1" x14ac:dyDescent="0.25">
      <c r="A468" s="46"/>
      <c r="B468" s="47"/>
      <c r="C468" s="47"/>
      <c r="D468" s="47"/>
      <c r="E468" s="48"/>
      <c r="F468" s="48"/>
      <c r="G468" s="48"/>
      <c r="H468" s="48"/>
      <c r="I468" s="48"/>
      <c r="J468" s="48"/>
      <c r="K468" s="48"/>
      <c r="L468" s="60"/>
      <c r="M468"/>
      <c r="N468" s="32"/>
      <c r="O468" s="32"/>
      <c r="P468" s="32"/>
      <c r="Q468" s="32"/>
      <c r="R468" s="32"/>
      <c r="S468" s="32"/>
      <c r="T468" s="32"/>
    </row>
    <row r="469" spans="1:20" hidden="1" x14ac:dyDescent="0.25">
      <c r="A469" s="46"/>
      <c r="B469" s="47"/>
      <c r="C469" s="47"/>
      <c r="D469" s="47"/>
      <c r="E469" s="48"/>
      <c r="F469" s="48"/>
      <c r="G469" s="48"/>
      <c r="H469" s="48"/>
      <c r="I469" s="48"/>
      <c r="J469" s="48"/>
      <c r="K469" s="48"/>
      <c r="L469" s="60"/>
    </row>
    <row r="470" spans="1:20" hidden="1" x14ac:dyDescent="0.25">
      <c r="A470" s="49"/>
      <c r="B470" s="50"/>
      <c r="C470" s="50"/>
      <c r="D470" s="50"/>
      <c r="E470" s="51"/>
      <c r="F470" s="51"/>
      <c r="G470" s="51"/>
      <c r="H470" s="51"/>
      <c r="I470" s="51"/>
      <c r="J470" s="51"/>
      <c r="K470" s="51"/>
      <c r="L470" s="61"/>
    </row>
    <row r="471" spans="1:20" hidden="1" x14ac:dyDescent="0.25">
      <c r="A471" s="49"/>
      <c r="B471" s="50"/>
      <c r="C471" s="50"/>
      <c r="D471" s="50"/>
      <c r="E471" s="51"/>
      <c r="F471" s="51"/>
      <c r="G471" s="51"/>
      <c r="H471" s="51"/>
      <c r="I471" s="51"/>
      <c r="J471" s="51"/>
      <c r="K471" s="51"/>
      <c r="L471" s="61"/>
    </row>
    <row r="472" spans="1:20" hidden="1" x14ac:dyDescent="0.25">
      <c r="A472" s="49"/>
      <c r="B472" s="50"/>
      <c r="C472" s="50"/>
      <c r="D472" s="50"/>
      <c r="E472" s="51"/>
      <c r="F472" s="51"/>
      <c r="G472" s="51"/>
      <c r="H472" s="51"/>
      <c r="I472" s="51"/>
      <c r="J472" s="51"/>
      <c r="K472" s="51"/>
      <c r="L472" s="61"/>
    </row>
    <row r="473" spans="1:20" hidden="1" x14ac:dyDescent="0.25">
      <c r="A473" s="46"/>
      <c r="B473" s="47"/>
      <c r="C473" s="47"/>
      <c r="D473" s="47"/>
      <c r="E473" s="48"/>
      <c r="F473" s="48"/>
      <c r="G473" s="48"/>
      <c r="H473" s="48"/>
      <c r="I473" s="48"/>
      <c r="J473" s="48"/>
      <c r="K473" s="48"/>
      <c r="L473" s="60"/>
    </row>
    <row r="474" spans="1:20" hidden="1" x14ac:dyDescent="0.25">
      <c r="A474" s="49"/>
      <c r="B474" s="50"/>
      <c r="C474" s="50"/>
      <c r="D474" s="50"/>
      <c r="E474" s="51"/>
      <c r="F474" s="51"/>
      <c r="G474" s="51"/>
      <c r="H474" s="51"/>
      <c r="I474" s="51"/>
      <c r="J474" s="51"/>
      <c r="K474" s="51"/>
      <c r="L474" s="61"/>
    </row>
    <row r="475" spans="1:20" hidden="1" x14ac:dyDescent="0.25">
      <c r="A475" s="46"/>
      <c r="B475" s="47"/>
      <c r="C475" s="47"/>
      <c r="D475" s="47"/>
      <c r="E475" s="48"/>
      <c r="F475" s="48"/>
      <c r="G475" s="48"/>
      <c r="H475" s="48"/>
      <c r="I475" s="48"/>
      <c r="J475" s="48"/>
      <c r="K475" s="48"/>
      <c r="L475" s="60"/>
    </row>
    <row r="476" spans="1:20" hidden="1" x14ac:dyDescent="0.25">
      <c r="A476" s="46"/>
      <c r="B476" s="47"/>
      <c r="C476" s="47"/>
      <c r="D476" s="47"/>
      <c r="E476" s="48"/>
      <c r="F476" s="48"/>
      <c r="G476" s="48"/>
      <c r="H476" s="48"/>
      <c r="I476" s="48"/>
      <c r="J476" s="48"/>
      <c r="K476" s="48"/>
      <c r="L476" s="60"/>
    </row>
    <row r="477" spans="1:20" hidden="1" x14ac:dyDescent="0.25">
      <c r="A477" s="46"/>
      <c r="B477" s="47"/>
      <c r="C477" s="47"/>
      <c r="D477" s="47"/>
      <c r="E477" s="48"/>
      <c r="F477" s="48"/>
      <c r="G477" s="48"/>
      <c r="H477" s="48"/>
      <c r="I477" s="48"/>
      <c r="J477" s="48"/>
      <c r="K477" s="48"/>
      <c r="L477" s="60"/>
      <c r="M477"/>
      <c r="N477" s="32"/>
      <c r="O477" s="32"/>
      <c r="P477" s="32"/>
      <c r="Q477" s="32"/>
      <c r="R477" s="32"/>
      <c r="S477" s="32"/>
      <c r="T477" s="32"/>
    </row>
    <row r="478" spans="1:20" hidden="1" x14ac:dyDescent="0.25">
      <c r="A478" s="49"/>
      <c r="B478" s="50"/>
      <c r="C478" s="50"/>
      <c r="D478" s="50"/>
      <c r="E478" s="51"/>
      <c r="F478" s="51"/>
      <c r="G478" s="51"/>
      <c r="H478" s="51"/>
      <c r="I478" s="51"/>
      <c r="J478" s="51"/>
      <c r="K478" s="51"/>
      <c r="L478" s="61"/>
    </row>
    <row r="479" spans="1:20" hidden="1" x14ac:dyDescent="0.25">
      <c r="A479" s="46"/>
      <c r="B479" s="47"/>
      <c r="C479" s="47"/>
      <c r="D479" s="47"/>
      <c r="E479" s="48"/>
      <c r="F479" s="48"/>
      <c r="G479" s="48"/>
      <c r="H479" s="48"/>
      <c r="I479" s="48"/>
      <c r="J479" s="48"/>
      <c r="K479" s="48"/>
      <c r="L479" s="60"/>
    </row>
    <row r="480" spans="1:20" hidden="1" x14ac:dyDescent="0.25">
      <c r="A480" s="49"/>
      <c r="B480" s="50"/>
      <c r="C480" s="50"/>
      <c r="D480" s="50"/>
      <c r="E480" s="51"/>
      <c r="F480" s="51"/>
      <c r="G480" s="51"/>
      <c r="H480" s="51"/>
      <c r="I480" s="51"/>
      <c r="J480" s="51"/>
      <c r="K480" s="51"/>
      <c r="L480" s="61"/>
    </row>
    <row r="481" spans="1:20" hidden="1" x14ac:dyDescent="0.25">
      <c r="A481" s="49"/>
      <c r="B481" s="50"/>
      <c r="C481" s="50"/>
      <c r="D481" s="50"/>
      <c r="E481" s="51"/>
      <c r="F481" s="51"/>
      <c r="G481" s="51"/>
      <c r="H481" s="51"/>
      <c r="I481" s="51"/>
      <c r="J481" s="51"/>
      <c r="K481" s="51"/>
      <c r="L481" s="61"/>
    </row>
    <row r="482" spans="1:20" hidden="1" x14ac:dyDescent="0.25">
      <c r="A482" s="46"/>
      <c r="B482" s="47"/>
      <c r="C482" s="47"/>
      <c r="D482" s="47"/>
      <c r="E482" s="48"/>
      <c r="F482" s="48"/>
      <c r="G482" s="48"/>
      <c r="H482" s="48"/>
      <c r="I482" s="48"/>
      <c r="J482" s="48"/>
      <c r="K482" s="48"/>
      <c r="L482" s="60"/>
    </row>
    <row r="483" spans="1:20" hidden="1" x14ac:dyDescent="0.25">
      <c r="A483" s="46"/>
      <c r="B483" s="47"/>
      <c r="C483" s="47"/>
      <c r="D483" s="47"/>
      <c r="E483" s="48"/>
      <c r="F483" s="48"/>
      <c r="G483" s="48"/>
      <c r="H483" s="48"/>
      <c r="I483" s="48"/>
      <c r="J483" s="48"/>
      <c r="K483" s="48"/>
      <c r="L483" s="60"/>
    </row>
    <row r="484" spans="1:20" hidden="1" x14ac:dyDescent="0.25">
      <c r="A484" s="49"/>
      <c r="B484" s="50"/>
      <c r="C484" s="50"/>
      <c r="D484" s="50"/>
      <c r="E484" s="51"/>
      <c r="F484" s="51"/>
      <c r="G484" s="51"/>
      <c r="H484" s="51"/>
      <c r="I484" s="51"/>
      <c r="J484" s="51"/>
      <c r="K484" s="51"/>
      <c r="L484" s="61"/>
    </row>
    <row r="485" spans="1:20" hidden="1" x14ac:dyDescent="0.25">
      <c r="A485" s="46"/>
      <c r="B485" s="47"/>
      <c r="C485" s="47"/>
      <c r="D485" s="47"/>
      <c r="E485" s="48"/>
      <c r="F485" s="48"/>
      <c r="G485" s="48"/>
      <c r="H485" s="48"/>
      <c r="I485" s="48"/>
      <c r="J485" s="48"/>
      <c r="K485" s="48"/>
      <c r="L485" s="60"/>
    </row>
    <row r="486" spans="1:20" hidden="1" x14ac:dyDescent="0.25">
      <c r="A486" s="46"/>
      <c r="B486" s="47"/>
      <c r="C486" s="47"/>
      <c r="D486" s="47"/>
      <c r="E486" s="48"/>
      <c r="F486" s="48"/>
      <c r="G486" s="48"/>
      <c r="H486" s="48"/>
      <c r="I486" s="48"/>
      <c r="J486" s="48"/>
      <c r="K486" s="48"/>
      <c r="L486" s="60"/>
    </row>
    <row r="487" spans="1:20" hidden="1" x14ac:dyDescent="0.25">
      <c r="A487" s="49"/>
      <c r="B487" s="50"/>
      <c r="C487" s="50"/>
      <c r="D487" s="50"/>
      <c r="E487" s="51"/>
      <c r="F487" s="51"/>
      <c r="G487" s="51"/>
      <c r="H487" s="51"/>
      <c r="I487" s="51"/>
      <c r="J487" s="51"/>
      <c r="K487" s="51"/>
      <c r="L487" s="61"/>
    </row>
    <row r="488" spans="1:20" hidden="1" x14ac:dyDescent="0.25">
      <c r="A488" s="49"/>
      <c r="B488" s="50"/>
      <c r="C488" s="50"/>
      <c r="D488" s="50"/>
      <c r="E488" s="51"/>
      <c r="F488" s="51"/>
      <c r="G488" s="51"/>
      <c r="H488" s="51"/>
      <c r="I488" s="51"/>
      <c r="J488" s="51"/>
      <c r="K488" s="51"/>
      <c r="L488" s="61"/>
    </row>
    <row r="489" spans="1:20" hidden="1" x14ac:dyDescent="0.25">
      <c r="A489" s="46"/>
      <c r="B489" s="47"/>
      <c r="C489" s="47"/>
      <c r="D489" s="47"/>
      <c r="E489" s="48"/>
      <c r="F489" s="48"/>
      <c r="G489" s="48"/>
      <c r="H489" s="48"/>
      <c r="I489" s="48"/>
      <c r="J489" s="48"/>
      <c r="K489" s="48"/>
      <c r="L489" s="60"/>
    </row>
    <row r="490" spans="1:20" hidden="1" x14ac:dyDescent="0.25">
      <c r="A490" s="46"/>
      <c r="B490" s="47"/>
      <c r="C490" s="47"/>
      <c r="D490" s="47"/>
      <c r="E490" s="48"/>
      <c r="F490" s="48"/>
      <c r="G490" s="48"/>
      <c r="H490" s="48"/>
      <c r="I490" s="48"/>
      <c r="J490" s="48"/>
      <c r="K490" s="48"/>
      <c r="L490" s="60"/>
      <c r="M490"/>
      <c r="N490" s="32"/>
      <c r="O490" s="32"/>
      <c r="P490" s="32"/>
      <c r="Q490" s="32"/>
      <c r="R490" s="32"/>
      <c r="S490" s="32"/>
      <c r="T490" s="32"/>
    </row>
    <row r="491" spans="1:20" hidden="1" x14ac:dyDescent="0.25">
      <c r="A491" s="46"/>
      <c r="B491" s="47"/>
      <c r="C491" s="47"/>
      <c r="D491" s="47"/>
      <c r="E491" s="48"/>
      <c r="F491" s="48"/>
      <c r="G491" s="48"/>
      <c r="H491" s="48"/>
      <c r="I491" s="48"/>
      <c r="J491" s="48"/>
      <c r="K491" s="48"/>
      <c r="L491" s="60"/>
    </row>
    <row r="492" spans="1:20" hidden="1" x14ac:dyDescent="0.25">
      <c r="A492" s="46"/>
      <c r="B492" s="47"/>
      <c r="C492" s="47"/>
      <c r="D492" s="47"/>
      <c r="E492" s="48"/>
      <c r="F492" s="48"/>
      <c r="G492" s="48"/>
      <c r="H492" s="48"/>
      <c r="I492" s="48"/>
      <c r="J492" s="48"/>
      <c r="K492" s="48"/>
      <c r="L492" s="60"/>
    </row>
    <row r="493" spans="1:20" hidden="1" x14ac:dyDescent="0.25">
      <c r="A493" s="49"/>
      <c r="B493" s="50"/>
      <c r="C493" s="50"/>
      <c r="D493" s="50"/>
      <c r="E493" s="51"/>
      <c r="F493" s="51"/>
      <c r="G493" s="51"/>
      <c r="H493" s="51"/>
      <c r="I493" s="51"/>
      <c r="J493" s="51"/>
      <c r="K493" s="51"/>
      <c r="L493" s="61"/>
    </row>
    <row r="494" spans="1:20" hidden="1" x14ac:dyDescent="0.25">
      <c r="A494" s="46"/>
      <c r="B494" s="47"/>
      <c r="C494" s="47"/>
      <c r="D494" s="47"/>
      <c r="E494" s="48"/>
      <c r="F494" s="48"/>
      <c r="G494" s="48"/>
      <c r="H494" s="48"/>
      <c r="I494" s="48"/>
      <c r="J494" s="48"/>
      <c r="K494" s="48"/>
      <c r="L494" s="60"/>
    </row>
    <row r="495" spans="1:20" hidden="1" x14ac:dyDescent="0.25">
      <c r="A495" s="46"/>
      <c r="B495" s="47"/>
      <c r="C495" s="47"/>
      <c r="D495" s="47"/>
      <c r="E495" s="48"/>
      <c r="F495" s="48"/>
      <c r="G495" s="48"/>
      <c r="H495" s="48"/>
      <c r="I495" s="48"/>
      <c r="J495" s="48"/>
      <c r="K495" s="48"/>
      <c r="L495" s="60"/>
    </row>
    <row r="496" spans="1:20" hidden="1" x14ac:dyDescent="0.25">
      <c r="A496" s="46"/>
      <c r="B496" s="47"/>
      <c r="C496" s="47"/>
      <c r="D496" s="47"/>
      <c r="E496" s="48"/>
      <c r="F496" s="48"/>
      <c r="G496" s="48"/>
      <c r="H496" s="48"/>
      <c r="I496" s="48"/>
      <c r="J496" s="48"/>
      <c r="K496" s="48"/>
      <c r="L496" s="60"/>
      <c r="M496"/>
      <c r="N496" s="32"/>
      <c r="O496" s="32"/>
      <c r="P496" s="32"/>
      <c r="Q496" s="32"/>
      <c r="R496" s="32"/>
      <c r="S496" s="32"/>
      <c r="T496" s="32"/>
    </row>
    <row r="497" spans="1:20" hidden="1" x14ac:dyDescent="0.25">
      <c r="A497" s="46"/>
      <c r="B497" s="47"/>
      <c r="C497" s="47"/>
      <c r="D497" s="47"/>
      <c r="E497" s="48"/>
      <c r="F497" s="48"/>
      <c r="G497" s="48"/>
      <c r="H497" s="48"/>
      <c r="I497" s="48"/>
      <c r="J497" s="48"/>
      <c r="K497" s="48"/>
      <c r="L497" s="60"/>
      <c r="M497"/>
      <c r="N497" s="32"/>
      <c r="O497" s="32"/>
      <c r="P497" s="32"/>
      <c r="Q497" s="32"/>
      <c r="R497" s="32"/>
      <c r="S497" s="32"/>
      <c r="T497" s="32"/>
    </row>
    <row r="498" spans="1:20" hidden="1" x14ac:dyDescent="0.25">
      <c r="A498" s="49"/>
      <c r="B498" s="50"/>
      <c r="C498" s="50"/>
      <c r="D498" s="50"/>
      <c r="E498" s="51"/>
      <c r="F498" s="51"/>
      <c r="G498" s="51"/>
      <c r="H498" s="51"/>
      <c r="I498" s="51"/>
      <c r="J498" s="51"/>
      <c r="K498" s="51"/>
      <c r="L498" s="61"/>
    </row>
    <row r="499" spans="1:20" hidden="1" x14ac:dyDescent="0.25">
      <c r="A499" s="46"/>
      <c r="B499" s="47"/>
      <c r="C499" s="47"/>
      <c r="D499" s="47"/>
      <c r="E499" s="48"/>
      <c r="F499" s="48"/>
      <c r="G499" s="48"/>
      <c r="H499" s="48"/>
      <c r="I499" s="48"/>
      <c r="J499" s="48"/>
      <c r="K499" s="48"/>
      <c r="L499" s="60"/>
    </row>
    <row r="500" spans="1:20" hidden="1" x14ac:dyDescent="0.25">
      <c r="A500" s="49"/>
      <c r="B500" s="50"/>
      <c r="C500" s="50"/>
      <c r="D500" s="50"/>
      <c r="E500" s="51"/>
      <c r="F500" s="51"/>
      <c r="G500" s="51"/>
      <c r="H500" s="51"/>
      <c r="I500" s="51"/>
      <c r="J500" s="51"/>
      <c r="K500" s="51"/>
      <c r="L500" s="61"/>
    </row>
    <row r="501" spans="1:20" hidden="1" x14ac:dyDescent="0.25">
      <c r="A501" s="49"/>
      <c r="B501" s="50"/>
      <c r="C501" s="50"/>
      <c r="D501" s="50"/>
      <c r="E501" s="51"/>
      <c r="F501" s="51"/>
      <c r="G501" s="51"/>
      <c r="H501" s="51"/>
      <c r="I501" s="51"/>
      <c r="J501" s="51"/>
      <c r="K501" s="51"/>
      <c r="L501" s="61"/>
    </row>
    <row r="502" spans="1:20" hidden="1" x14ac:dyDescent="0.25">
      <c r="A502" s="46"/>
      <c r="B502" s="47"/>
      <c r="C502" s="47"/>
      <c r="D502" s="47"/>
      <c r="E502" s="48"/>
      <c r="F502" s="48"/>
      <c r="G502" s="48"/>
      <c r="H502" s="48"/>
      <c r="I502" s="48"/>
      <c r="J502" s="48"/>
      <c r="K502" s="48"/>
      <c r="L502" s="60"/>
      <c r="M502"/>
      <c r="N502" s="32"/>
      <c r="O502" s="32"/>
      <c r="P502" s="32"/>
      <c r="Q502" s="32"/>
      <c r="R502" s="32"/>
      <c r="S502" s="32"/>
      <c r="T502" s="32"/>
    </row>
    <row r="503" spans="1:20" hidden="1" x14ac:dyDescent="0.25">
      <c r="A503" s="46"/>
      <c r="B503" s="47"/>
      <c r="C503" s="47"/>
      <c r="D503" s="47"/>
      <c r="E503" s="48"/>
      <c r="F503" s="48"/>
      <c r="G503" s="48"/>
      <c r="H503" s="48"/>
      <c r="I503" s="48"/>
      <c r="J503" s="48"/>
      <c r="K503" s="48"/>
      <c r="L503" s="60"/>
    </row>
    <row r="504" spans="1:20" hidden="1" x14ac:dyDescent="0.25">
      <c r="A504" s="46"/>
      <c r="B504" s="47"/>
      <c r="C504" s="47"/>
      <c r="D504" s="47"/>
      <c r="E504" s="48"/>
      <c r="F504" s="48"/>
      <c r="G504" s="48"/>
      <c r="H504" s="48"/>
      <c r="I504" s="48"/>
      <c r="J504" s="48"/>
      <c r="K504" s="48"/>
      <c r="L504" s="60"/>
    </row>
    <row r="505" spans="1:20" hidden="1" x14ac:dyDescent="0.25">
      <c r="A505" s="49"/>
      <c r="B505" s="50"/>
      <c r="C505" s="50"/>
      <c r="D505" s="50"/>
      <c r="E505" s="51"/>
      <c r="F505" s="51"/>
      <c r="G505" s="51"/>
      <c r="H505" s="51"/>
      <c r="I505" s="51"/>
      <c r="J505" s="51"/>
      <c r="K505" s="51"/>
      <c r="L505" s="61"/>
    </row>
    <row r="506" spans="1:20" hidden="1" x14ac:dyDescent="0.25">
      <c r="A506" s="46"/>
      <c r="B506" s="47"/>
      <c r="C506" s="47"/>
      <c r="D506" s="47"/>
      <c r="E506" s="48"/>
      <c r="F506" s="48"/>
      <c r="G506" s="48"/>
      <c r="H506" s="48"/>
      <c r="I506" s="48"/>
      <c r="J506" s="48"/>
      <c r="K506" s="48"/>
      <c r="L506" s="60"/>
    </row>
    <row r="507" spans="1:20" hidden="1" x14ac:dyDescent="0.25">
      <c r="A507" s="46"/>
      <c r="B507" s="47"/>
      <c r="C507" s="47"/>
      <c r="D507" s="47"/>
      <c r="E507" s="48"/>
      <c r="F507" s="48"/>
      <c r="G507" s="48"/>
      <c r="H507" s="48"/>
      <c r="I507" s="48"/>
      <c r="J507" s="48"/>
      <c r="K507" s="48"/>
      <c r="L507" s="60"/>
    </row>
    <row r="508" spans="1:20" hidden="1" x14ac:dyDescent="0.25">
      <c r="A508" s="46"/>
      <c r="B508" s="47"/>
      <c r="C508" s="47"/>
      <c r="D508" s="47"/>
      <c r="E508" s="48"/>
      <c r="F508" s="48"/>
      <c r="G508" s="48"/>
      <c r="H508" s="48"/>
      <c r="I508" s="48"/>
      <c r="J508" s="48"/>
      <c r="K508" s="48"/>
      <c r="L508" s="60"/>
    </row>
    <row r="509" spans="1:20" hidden="1" x14ac:dyDescent="0.25">
      <c r="A509" s="46"/>
      <c r="B509" s="47"/>
      <c r="C509" s="47"/>
      <c r="D509" s="47"/>
      <c r="E509" s="48"/>
      <c r="F509" s="48"/>
      <c r="G509" s="48"/>
      <c r="H509" s="48"/>
      <c r="I509" s="48"/>
      <c r="J509" s="48"/>
      <c r="K509" s="48"/>
      <c r="L509" s="60"/>
      <c r="M509"/>
      <c r="N509" s="32"/>
      <c r="O509" s="32"/>
      <c r="P509" s="32"/>
      <c r="Q509" s="32"/>
      <c r="R509" s="32"/>
      <c r="S509" s="32"/>
      <c r="T509" s="32"/>
    </row>
    <row r="510" spans="1:20" hidden="1" x14ac:dyDescent="0.25">
      <c r="A510" s="49"/>
      <c r="B510" s="50"/>
      <c r="C510" s="50"/>
      <c r="D510" s="50"/>
      <c r="E510" s="51"/>
      <c r="F510" s="51"/>
      <c r="G510" s="51"/>
      <c r="H510" s="51"/>
      <c r="I510" s="51"/>
      <c r="J510" s="51"/>
      <c r="K510" s="51"/>
      <c r="L510" s="61"/>
    </row>
    <row r="511" spans="1:20" hidden="1" x14ac:dyDescent="0.25">
      <c r="A511" s="46"/>
      <c r="B511" s="47"/>
      <c r="C511" s="47"/>
      <c r="D511" s="47"/>
      <c r="E511" s="48"/>
      <c r="F511" s="48"/>
      <c r="G511" s="48"/>
      <c r="H511" s="48"/>
      <c r="I511" s="48"/>
      <c r="J511" s="48"/>
      <c r="K511" s="48"/>
      <c r="L511" s="60"/>
    </row>
    <row r="512" spans="1:20" hidden="1" x14ac:dyDescent="0.25">
      <c r="A512" s="49"/>
      <c r="B512" s="50"/>
      <c r="C512" s="50"/>
      <c r="D512" s="50"/>
      <c r="E512" s="51"/>
      <c r="F512" s="51"/>
      <c r="G512" s="51"/>
      <c r="H512" s="51"/>
      <c r="I512" s="51"/>
      <c r="J512" s="51"/>
      <c r="K512" s="51"/>
      <c r="L512" s="61"/>
      <c r="M512"/>
      <c r="N512" s="32"/>
      <c r="O512" s="32"/>
      <c r="P512" s="32"/>
      <c r="Q512" s="32"/>
      <c r="R512" s="32"/>
      <c r="S512" s="32"/>
      <c r="T512" s="32"/>
    </row>
    <row r="513" spans="1:20" hidden="1" x14ac:dyDescent="0.25">
      <c r="A513" s="49"/>
      <c r="B513" s="50"/>
      <c r="C513" s="50"/>
      <c r="D513" s="50"/>
      <c r="E513" s="51"/>
      <c r="F513" s="51"/>
      <c r="G513" s="51"/>
      <c r="H513" s="51"/>
      <c r="I513" s="51"/>
      <c r="J513" s="51"/>
      <c r="K513" s="51"/>
      <c r="L513" s="61"/>
    </row>
    <row r="514" spans="1:20" hidden="1" x14ac:dyDescent="0.25">
      <c r="A514" s="49"/>
      <c r="B514" s="50"/>
      <c r="C514" s="50"/>
      <c r="D514" s="50"/>
      <c r="E514" s="51"/>
      <c r="F514" s="51"/>
      <c r="G514" s="51"/>
      <c r="H514" s="51"/>
      <c r="I514" s="51"/>
      <c r="J514" s="51"/>
      <c r="K514" s="51"/>
      <c r="L514" s="61"/>
    </row>
    <row r="515" spans="1:20" hidden="1" x14ac:dyDescent="0.25">
      <c r="A515" s="46"/>
      <c r="B515" s="47"/>
      <c r="C515" s="47"/>
      <c r="D515" s="47"/>
      <c r="E515" s="48"/>
      <c r="F515" s="48"/>
      <c r="G515" s="48"/>
      <c r="H515" s="48"/>
      <c r="I515" s="48"/>
      <c r="J515" s="48"/>
      <c r="K515" s="48"/>
      <c r="L515" s="60"/>
      <c r="M515"/>
      <c r="N515" s="32"/>
      <c r="O515" s="32"/>
      <c r="P515" s="32"/>
      <c r="Q515" s="32"/>
      <c r="R515" s="32"/>
      <c r="S515" s="32"/>
      <c r="T515" s="32"/>
    </row>
    <row r="516" spans="1:20" hidden="1" x14ac:dyDescent="0.25">
      <c r="A516" s="46"/>
      <c r="B516" s="47"/>
      <c r="C516" s="47"/>
      <c r="D516" s="47"/>
      <c r="E516" s="48"/>
      <c r="F516" s="48"/>
      <c r="G516" s="48"/>
      <c r="H516" s="48"/>
      <c r="I516" s="48"/>
      <c r="J516" s="48"/>
      <c r="K516" s="48"/>
      <c r="L516" s="60"/>
    </row>
    <row r="517" spans="1:20" hidden="1" x14ac:dyDescent="0.25">
      <c r="A517" s="49"/>
      <c r="B517" s="50"/>
      <c r="C517" s="50"/>
      <c r="D517" s="50"/>
      <c r="E517" s="51"/>
      <c r="F517" s="51"/>
      <c r="G517" s="51"/>
      <c r="H517" s="51"/>
      <c r="I517" s="51"/>
      <c r="J517" s="51"/>
      <c r="K517" s="51"/>
      <c r="L517" s="61"/>
    </row>
    <row r="518" spans="1:20" hidden="1" x14ac:dyDescent="0.25">
      <c r="A518" s="46"/>
      <c r="B518" s="47"/>
      <c r="C518" s="47"/>
      <c r="D518" s="47"/>
      <c r="E518" s="48"/>
      <c r="F518" s="48"/>
      <c r="G518" s="48"/>
      <c r="H518" s="48"/>
      <c r="I518" s="48"/>
      <c r="J518" s="48"/>
      <c r="K518" s="48"/>
      <c r="L518" s="60"/>
    </row>
    <row r="519" spans="1:20" hidden="1" x14ac:dyDescent="0.25">
      <c r="A519" s="49"/>
      <c r="B519" s="50"/>
      <c r="C519" s="50"/>
      <c r="D519" s="50"/>
      <c r="E519" s="51"/>
      <c r="F519" s="51"/>
      <c r="G519" s="51"/>
      <c r="H519" s="51"/>
      <c r="I519" s="51"/>
      <c r="J519" s="51"/>
      <c r="K519" s="51"/>
      <c r="L519" s="61"/>
    </row>
    <row r="520" spans="1:20" hidden="1" x14ac:dyDescent="0.25">
      <c r="A520" s="46"/>
      <c r="B520" s="47"/>
      <c r="C520" s="47"/>
      <c r="D520" s="47"/>
      <c r="E520" s="48"/>
      <c r="F520" s="48"/>
      <c r="G520" s="48"/>
      <c r="H520" s="48"/>
      <c r="I520" s="48"/>
      <c r="J520" s="48"/>
      <c r="K520" s="48"/>
      <c r="L520" s="60"/>
    </row>
    <row r="521" spans="1:20" hidden="1" x14ac:dyDescent="0.25">
      <c r="A521" s="46"/>
      <c r="B521" s="47"/>
      <c r="C521" s="47"/>
      <c r="D521" s="47"/>
      <c r="E521" s="48"/>
      <c r="F521" s="48"/>
      <c r="G521" s="48"/>
      <c r="H521" s="48"/>
      <c r="I521" s="48"/>
      <c r="J521" s="48"/>
      <c r="K521" s="48"/>
      <c r="L521" s="60"/>
      <c r="M521"/>
      <c r="N521" s="32"/>
      <c r="O521" s="32"/>
      <c r="P521" s="32"/>
      <c r="Q521" s="32"/>
      <c r="R521" s="32"/>
      <c r="S521" s="32"/>
      <c r="T521" s="32"/>
    </row>
    <row r="522" spans="1:20" hidden="1" x14ac:dyDescent="0.25">
      <c r="A522" s="46"/>
      <c r="B522" s="47"/>
      <c r="C522" s="47"/>
      <c r="D522" s="47"/>
      <c r="E522" s="48"/>
      <c r="F522" s="48"/>
      <c r="G522" s="48"/>
      <c r="H522" s="48"/>
      <c r="I522" s="48"/>
      <c r="J522" s="48"/>
      <c r="K522" s="48"/>
      <c r="L522" s="60"/>
      <c r="M522"/>
      <c r="N522" s="32"/>
      <c r="O522" s="32"/>
      <c r="P522" s="32"/>
      <c r="Q522" s="32"/>
      <c r="R522" s="32"/>
      <c r="S522" s="32"/>
      <c r="T522" s="32"/>
    </row>
    <row r="523" spans="1:20" hidden="1" x14ac:dyDescent="0.25">
      <c r="A523" s="49"/>
      <c r="B523" s="50"/>
      <c r="C523" s="50"/>
      <c r="D523" s="50"/>
      <c r="E523" s="51"/>
      <c r="F523" s="51"/>
      <c r="G523" s="51"/>
      <c r="H523" s="51"/>
      <c r="I523" s="51"/>
      <c r="J523" s="51"/>
      <c r="K523" s="51"/>
      <c r="L523" s="61"/>
    </row>
    <row r="524" spans="1:20" hidden="1" x14ac:dyDescent="0.25">
      <c r="A524" s="49"/>
      <c r="B524" s="50"/>
      <c r="C524" s="50"/>
      <c r="D524" s="50"/>
      <c r="E524" s="51"/>
      <c r="F524" s="51"/>
      <c r="G524" s="51"/>
      <c r="H524" s="51"/>
      <c r="I524" s="51"/>
      <c r="J524" s="51"/>
      <c r="K524" s="51"/>
      <c r="L524" s="61"/>
    </row>
    <row r="525" spans="1:20" hidden="1" x14ac:dyDescent="0.25">
      <c r="A525" s="46"/>
      <c r="B525" s="47"/>
      <c r="C525" s="47"/>
      <c r="D525" s="47"/>
      <c r="E525" s="48"/>
      <c r="F525" s="48"/>
      <c r="G525" s="48"/>
      <c r="H525" s="48"/>
      <c r="I525" s="48"/>
      <c r="J525" s="48"/>
      <c r="K525" s="48"/>
      <c r="L525" s="60"/>
      <c r="M525"/>
      <c r="N525" s="32"/>
      <c r="O525" s="32"/>
      <c r="P525" s="32"/>
      <c r="Q525" s="32"/>
      <c r="R525" s="32"/>
      <c r="S525" s="32"/>
      <c r="T525" s="32"/>
    </row>
    <row r="526" spans="1:20" hidden="1" x14ac:dyDescent="0.25">
      <c r="A526" s="46"/>
      <c r="B526" s="47"/>
      <c r="C526" s="47"/>
      <c r="D526" s="47"/>
      <c r="E526" s="48"/>
      <c r="F526" s="48"/>
      <c r="G526" s="48"/>
      <c r="H526" s="48"/>
      <c r="I526" s="48"/>
      <c r="J526" s="48"/>
      <c r="K526" s="48"/>
      <c r="L526" s="60"/>
    </row>
    <row r="527" spans="1:20" hidden="1" x14ac:dyDescent="0.25">
      <c r="A527" s="49"/>
      <c r="B527" s="50"/>
      <c r="C527" s="50"/>
      <c r="D527" s="50"/>
      <c r="E527" s="51"/>
      <c r="F527" s="51"/>
      <c r="G527" s="51"/>
      <c r="H527" s="51"/>
      <c r="I527" s="51"/>
      <c r="J527" s="51"/>
      <c r="K527" s="51"/>
      <c r="L527" s="61"/>
    </row>
    <row r="528" spans="1:20" hidden="1" x14ac:dyDescent="0.25">
      <c r="A528" s="46"/>
      <c r="B528" s="47"/>
      <c r="C528" s="47"/>
      <c r="D528" s="47"/>
      <c r="E528" s="48"/>
      <c r="F528" s="48"/>
      <c r="G528" s="48"/>
      <c r="H528" s="48"/>
      <c r="I528" s="48"/>
      <c r="J528" s="48"/>
      <c r="K528" s="48"/>
      <c r="L528" s="60"/>
      <c r="M528"/>
      <c r="N528" s="32"/>
      <c r="O528" s="32"/>
      <c r="P528" s="32"/>
      <c r="Q528" s="32"/>
      <c r="R528" s="32"/>
      <c r="S528" s="32"/>
      <c r="T528" s="32"/>
    </row>
    <row r="529" spans="1:20" hidden="1" x14ac:dyDescent="0.25">
      <c r="A529" s="49"/>
      <c r="B529" s="50"/>
      <c r="C529" s="50"/>
      <c r="D529" s="50"/>
      <c r="E529" s="51"/>
      <c r="F529" s="51"/>
      <c r="G529" s="51"/>
      <c r="H529" s="51"/>
      <c r="I529" s="51"/>
      <c r="J529" s="51"/>
      <c r="K529" s="51"/>
      <c r="L529" s="61"/>
    </row>
    <row r="530" spans="1:20" hidden="1" x14ac:dyDescent="0.25">
      <c r="A530" s="46"/>
      <c r="B530" s="47"/>
      <c r="C530" s="47"/>
      <c r="D530" s="47"/>
      <c r="E530" s="48"/>
      <c r="F530" s="48"/>
      <c r="G530" s="48"/>
      <c r="H530" s="48"/>
      <c r="I530" s="48"/>
      <c r="J530" s="48"/>
      <c r="K530" s="48"/>
      <c r="L530" s="60"/>
    </row>
    <row r="531" spans="1:20" hidden="1" x14ac:dyDescent="0.25">
      <c r="A531" s="49"/>
      <c r="B531" s="50"/>
      <c r="C531" s="50"/>
      <c r="D531" s="50"/>
      <c r="E531" s="51"/>
      <c r="F531" s="51"/>
      <c r="G531" s="51"/>
      <c r="H531" s="51"/>
      <c r="I531" s="51"/>
      <c r="J531" s="51"/>
      <c r="K531" s="51"/>
      <c r="L531" s="61"/>
    </row>
    <row r="532" spans="1:20" hidden="1" x14ac:dyDescent="0.25">
      <c r="A532" s="46"/>
      <c r="B532" s="47"/>
      <c r="C532" s="47"/>
      <c r="D532" s="47"/>
      <c r="E532" s="48"/>
      <c r="F532" s="48"/>
      <c r="G532" s="48"/>
      <c r="H532" s="48"/>
      <c r="I532" s="48"/>
      <c r="J532" s="48"/>
      <c r="K532" s="48"/>
      <c r="L532" s="60"/>
    </row>
    <row r="533" spans="1:20" hidden="1" x14ac:dyDescent="0.25">
      <c r="A533" s="49"/>
      <c r="B533" s="50"/>
      <c r="C533" s="50"/>
      <c r="D533" s="50"/>
      <c r="E533" s="51"/>
      <c r="F533" s="51"/>
      <c r="G533" s="51"/>
      <c r="H533" s="51"/>
      <c r="I533" s="51"/>
      <c r="J533" s="51"/>
      <c r="K533" s="51"/>
      <c r="L533" s="61"/>
    </row>
    <row r="534" spans="1:20" hidden="1" x14ac:dyDescent="0.25">
      <c r="A534" s="49"/>
      <c r="B534" s="50"/>
      <c r="C534" s="50"/>
      <c r="D534" s="50"/>
      <c r="E534" s="51"/>
      <c r="F534" s="51"/>
      <c r="G534" s="51"/>
      <c r="H534" s="51"/>
      <c r="I534" s="51"/>
      <c r="J534" s="51"/>
      <c r="K534" s="51"/>
      <c r="L534" s="61"/>
      <c r="M534"/>
      <c r="N534" s="32"/>
      <c r="O534" s="32"/>
      <c r="P534" s="32"/>
      <c r="Q534" s="32"/>
      <c r="R534" s="32"/>
      <c r="S534" s="32"/>
      <c r="T534" s="32"/>
    </row>
    <row r="535" spans="1:20" hidden="1" x14ac:dyDescent="0.25">
      <c r="A535" s="46"/>
      <c r="B535" s="47"/>
      <c r="C535" s="47"/>
      <c r="D535" s="47"/>
      <c r="E535" s="48"/>
      <c r="F535" s="48"/>
      <c r="G535" s="48"/>
      <c r="H535" s="48"/>
      <c r="I535" s="48"/>
      <c r="J535" s="48"/>
      <c r="K535" s="48"/>
      <c r="L535" s="60"/>
      <c r="M535"/>
      <c r="N535" s="32"/>
      <c r="O535" s="32"/>
      <c r="P535" s="32"/>
      <c r="Q535" s="32"/>
      <c r="R535" s="32"/>
      <c r="S535" s="32"/>
      <c r="T535" s="32"/>
    </row>
    <row r="536" spans="1:20" hidden="1" x14ac:dyDescent="0.25">
      <c r="A536" s="49"/>
      <c r="B536" s="50"/>
      <c r="C536" s="50"/>
      <c r="D536" s="50"/>
      <c r="E536" s="51"/>
      <c r="F536" s="51"/>
      <c r="G536" s="51"/>
      <c r="H536" s="51"/>
      <c r="I536" s="51"/>
      <c r="J536" s="51"/>
      <c r="K536" s="51"/>
      <c r="L536" s="61"/>
    </row>
    <row r="537" spans="1:20" hidden="1" x14ac:dyDescent="0.25">
      <c r="A537" s="49"/>
      <c r="B537" s="50"/>
      <c r="C537" s="50"/>
      <c r="D537" s="50"/>
      <c r="E537" s="51"/>
      <c r="F537" s="51"/>
      <c r="G537" s="51"/>
      <c r="H537" s="51"/>
      <c r="I537" s="51"/>
      <c r="J537" s="51"/>
      <c r="K537" s="51"/>
      <c r="L537" s="61"/>
      <c r="M537"/>
      <c r="N537" s="32"/>
      <c r="O537" s="32"/>
      <c r="P537" s="32"/>
      <c r="Q537" s="32"/>
      <c r="R537" s="32"/>
      <c r="S537" s="32"/>
      <c r="T537" s="32"/>
    </row>
    <row r="538" spans="1:20" hidden="1" x14ac:dyDescent="0.25">
      <c r="A538" s="46"/>
      <c r="B538" s="47"/>
      <c r="C538" s="47"/>
      <c r="D538" s="47"/>
      <c r="E538" s="48"/>
      <c r="F538" s="48"/>
      <c r="G538" s="48"/>
      <c r="H538" s="48"/>
      <c r="I538" s="48"/>
      <c r="J538" s="48"/>
      <c r="K538" s="48"/>
      <c r="L538" s="60"/>
      <c r="M538"/>
      <c r="N538" s="32"/>
      <c r="O538" s="32"/>
      <c r="P538" s="32"/>
      <c r="Q538" s="32"/>
      <c r="R538" s="32"/>
      <c r="S538" s="32"/>
      <c r="T538" s="32"/>
    </row>
    <row r="539" spans="1:20" hidden="1" x14ac:dyDescent="0.25">
      <c r="A539" s="49"/>
      <c r="B539" s="50"/>
      <c r="C539" s="50"/>
      <c r="D539" s="50"/>
      <c r="E539" s="51"/>
      <c r="F539" s="51"/>
      <c r="G539" s="51"/>
      <c r="H539" s="51"/>
      <c r="I539" s="51"/>
      <c r="J539" s="51"/>
      <c r="K539" s="51"/>
      <c r="L539" s="61"/>
    </row>
    <row r="540" spans="1:20" hidden="1" x14ac:dyDescent="0.25">
      <c r="A540" s="46"/>
      <c r="B540" s="47"/>
      <c r="C540" s="47"/>
      <c r="D540" s="47"/>
      <c r="E540" s="48"/>
      <c r="F540" s="48"/>
      <c r="G540" s="48"/>
      <c r="H540" s="48"/>
      <c r="I540" s="48"/>
      <c r="J540" s="48"/>
      <c r="K540" s="48"/>
      <c r="L540" s="60"/>
    </row>
    <row r="541" spans="1:20" hidden="1" x14ac:dyDescent="0.25">
      <c r="A541" s="49"/>
      <c r="B541" s="50"/>
      <c r="C541" s="50"/>
      <c r="D541" s="50"/>
      <c r="E541" s="51"/>
      <c r="F541" s="51"/>
      <c r="G541" s="51"/>
      <c r="H541" s="51"/>
      <c r="I541" s="51"/>
      <c r="J541" s="51"/>
      <c r="K541" s="51"/>
      <c r="L541" s="61"/>
    </row>
    <row r="542" spans="1:20" hidden="1" x14ac:dyDescent="0.25">
      <c r="A542" s="49"/>
      <c r="B542" s="50"/>
      <c r="C542" s="50"/>
      <c r="D542" s="50"/>
      <c r="E542" s="51"/>
      <c r="F542" s="51"/>
      <c r="G542" s="51"/>
      <c r="H542" s="51"/>
      <c r="I542" s="51"/>
      <c r="J542" s="51"/>
      <c r="K542" s="51"/>
      <c r="L542" s="61"/>
    </row>
    <row r="543" spans="1:20" hidden="1" x14ac:dyDescent="0.25">
      <c r="A543" s="46"/>
      <c r="B543" s="47"/>
      <c r="C543" s="47"/>
      <c r="D543" s="47"/>
      <c r="E543" s="48"/>
      <c r="F543" s="48"/>
      <c r="G543" s="48"/>
      <c r="H543" s="48"/>
      <c r="I543" s="48"/>
      <c r="J543" s="48"/>
      <c r="K543" s="48"/>
      <c r="L543" s="60"/>
    </row>
    <row r="544" spans="1:20" hidden="1" x14ac:dyDescent="0.25">
      <c r="A544" s="46"/>
      <c r="B544" s="47"/>
      <c r="C544" s="47"/>
      <c r="D544" s="47"/>
      <c r="E544" s="48"/>
      <c r="F544" s="48"/>
      <c r="G544" s="48"/>
      <c r="H544" s="48"/>
      <c r="I544" s="48"/>
      <c r="J544" s="48"/>
      <c r="K544" s="48"/>
      <c r="L544" s="60"/>
    </row>
    <row r="545" spans="1:20" hidden="1" x14ac:dyDescent="0.25">
      <c r="A545" s="46"/>
      <c r="B545" s="47"/>
      <c r="C545" s="47"/>
      <c r="D545" s="47"/>
      <c r="E545" s="48"/>
      <c r="F545" s="48"/>
      <c r="G545" s="48"/>
      <c r="H545" s="48"/>
      <c r="I545" s="48"/>
      <c r="J545" s="48"/>
      <c r="K545" s="48"/>
      <c r="L545" s="60"/>
    </row>
    <row r="546" spans="1:20" hidden="1" x14ac:dyDescent="0.25">
      <c r="A546" s="46"/>
      <c r="B546" s="47"/>
      <c r="C546" s="47"/>
      <c r="D546" s="47"/>
      <c r="E546" s="48"/>
      <c r="F546" s="48"/>
      <c r="G546" s="48"/>
      <c r="H546" s="48"/>
      <c r="I546" s="48"/>
      <c r="J546" s="48"/>
      <c r="K546" s="48"/>
      <c r="L546" s="60"/>
    </row>
    <row r="547" spans="1:20" hidden="1" x14ac:dyDescent="0.25">
      <c r="A547" s="49"/>
      <c r="B547" s="50"/>
      <c r="C547" s="50"/>
      <c r="D547" s="50"/>
      <c r="E547" s="51"/>
      <c r="F547" s="51"/>
      <c r="G547" s="51"/>
      <c r="H547" s="51"/>
      <c r="I547" s="51"/>
      <c r="J547" s="51"/>
      <c r="K547" s="51"/>
      <c r="L547" s="61"/>
    </row>
    <row r="548" spans="1:20" hidden="1" x14ac:dyDescent="0.25">
      <c r="A548" s="49"/>
      <c r="B548" s="50"/>
      <c r="C548" s="50"/>
      <c r="D548" s="50"/>
      <c r="E548" s="51"/>
      <c r="F548" s="51"/>
      <c r="G548" s="51"/>
      <c r="H548" s="51"/>
      <c r="I548" s="51"/>
      <c r="J548" s="51"/>
      <c r="K548" s="51"/>
      <c r="L548" s="61"/>
    </row>
    <row r="549" spans="1:20" hidden="1" x14ac:dyDescent="0.25">
      <c r="A549" s="49"/>
      <c r="B549" s="50"/>
      <c r="C549" s="50"/>
      <c r="D549" s="50"/>
      <c r="E549" s="51"/>
      <c r="F549" s="51"/>
      <c r="G549" s="51"/>
      <c r="H549" s="51"/>
      <c r="I549" s="51"/>
      <c r="J549" s="51"/>
      <c r="K549" s="51"/>
      <c r="L549" s="61"/>
    </row>
    <row r="550" spans="1:20" hidden="1" x14ac:dyDescent="0.25">
      <c r="A550" s="49"/>
      <c r="B550" s="50"/>
      <c r="C550" s="50"/>
      <c r="D550" s="50"/>
      <c r="E550" s="51"/>
      <c r="F550" s="51"/>
      <c r="G550" s="51"/>
      <c r="H550" s="51"/>
      <c r="I550" s="51"/>
      <c r="J550" s="51"/>
      <c r="K550" s="51"/>
      <c r="L550" s="61"/>
    </row>
    <row r="551" spans="1:20" hidden="1" x14ac:dyDescent="0.25">
      <c r="A551" s="49"/>
      <c r="B551" s="50"/>
      <c r="C551" s="50"/>
      <c r="D551" s="50"/>
      <c r="E551" s="51"/>
      <c r="F551" s="51"/>
      <c r="G551" s="51"/>
      <c r="H551" s="51"/>
      <c r="I551" s="51"/>
      <c r="J551" s="51"/>
      <c r="K551" s="51"/>
      <c r="L551" s="61"/>
    </row>
    <row r="552" spans="1:20" hidden="1" x14ac:dyDescent="0.25">
      <c r="A552" s="49"/>
      <c r="B552" s="50"/>
      <c r="C552" s="50"/>
      <c r="D552" s="50"/>
      <c r="E552" s="51"/>
      <c r="F552" s="51"/>
      <c r="G552" s="51"/>
      <c r="H552" s="51"/>
      <c r="I552" s="51"/>
      <c r="J552" s="51"/>
      <c r="K552" s="51"/>
      <c r="L552" s="61"/>
    </row>
    <row r="553" spans="1:20" hidden="1" x14ac:dyDescent="0.25">
      <c r="A553" s="49"/>
      <c r="B553" s="50"/>
      <c r="C553" s="50"/>
      <c r="D553" s="50"/>
      <c r="E553" s="51"/>
      <c r="F553" s="51"/>
      <c r="G553" s="51"/>
      <c r="H553" s="51"/>
      <c r="I553" s="51"/>
      <c r="J553" s="51"/>
      <c r="K553" s="51"/>
      <c r="L553" s="61"/>
    </row>
    <row r="554" spans="1:20" hidden="1" x14ac:dyDescent="0.25">
      <c r="A554" s="46"/>
      <c r="B554" s="47"/>
      <c r="C554" s="47"/>
      <c r="D554" s="47"/>
      <c r="E554" s="48"/>
      <c r="F554" s="48"/>
      <c r="G554" s="48"/>
      <c r="H554" s="48"/>
      <c r="I554" s="48"/>
      <c r="J554" s="48"/>
      <c r="K554" s="48"/>
      <c r="L554" s="60"/>
    </row>
    <row r="555" spans="1:20" hidden="1" x14ac:dyDescent="0.25">
      <c r="A555" s="49"/>
      <c r="B555" s="50"/>
      <c r="C555" s="50"/>
      <c r="D555" s="50"/>
      <c r="E555" s="51"/>
      <c r="F555" s="51"/>
      <c r="G555" s="51"/>
      <c r="H555" s="51"/>
      <c r="I555" s="51"/>
      <c r="J555" s="51"/>
      <c r="K555" s="51"/>
      <c r="L555" s="61"/>
      <c r="M555"/>
      <c r="N555" s="32"/>
      <c r="O555" s="32"/>
      <c r="P555" s="32"/>
      <c r="Q555" s="32"/>
      <c r="R555" s="32"/>
      <c r="S555" s="32"/>
      <c r="T555" s="32"/>
    </row>
    <row r="556" spans="1:20" hidden="1" x14ac:dyDescent="0.25">
      <c r="A556" s="49"/>
      <c r="B556" s="50"/>
      <c r="C556" s="50"/>
      <c r="D556" s="50"/>
      <c r="E556" s="51"/>
      <c r="F556" s="51"/>
      <c r="G556" s="51"/>
      <c r="H556" s="51"/>
      <c r="I556" s="51"/>
      <c r="J556" s="51"/>
      <c r="K556" s="51"/>
      <c r="L556" s="61"/>
    </row>
    <row r="557" spans="1:20" hidden="1" x14ac:dyDescent="0.25">
      <c r="A557" s="46"/>
      <c r="B557" s="47"/>
      <c r="C557" s="47"/>
      <c r="D557" s="47"/>
      <c r="E557" s="48"/>
      <c r="F557" s="48"/>
      <c r="G557" s="48"/>
      <c r="H557" s="48"/>
      <c r="I557" s="48"/>
      <c r="J557" s="48"/>
      <c r="K557" s="48"/>
      <c r="L557" s="60"/>
      <c r="M557"/>
      <c r="N557" s="32"/>
      <c r="O557" s="32"/>
      <c r="P557" s="32"/>
      <c r="Q557" s="32"/>
      <c r="R557" s="32"/>
      <c r="S557" s="32"/>
      <c r="T557" s="32"/>
    </row>
    <row r="558" spans="1:20" hidden="1" x14ac:dyDescent="0.25">
      <c r="A558" s="49"/>
      <c r="B558" s="50"/>
      <c r="C558" s="50"/>
      <c r="D558" s="50"/>
      <c r="E558" s="51"/>
      <c r="F558" s="51"/>
      <c r="G558" s="51"/>
      <c r="H558" s="51"/>
      <c r="I558" s="51"/>
      <c r="J558" s="51"/>
      <c r="K558" s="51"/>
      <c r="L558" s="61"/>
      <c r="M558"/>
      <c r="N558" s="32"/>
      <c r="O558" s="32"/>
      <c r="P558" s="32"/>
      <c r="Q558" s="32"/>
      <c r="R558" s="32"/>
      <c r="S558" s="32"/>
      <c r="T558" s="32"/>
    </row>
    <row r="559" spans="1:20" hidden="1" x14ac:dyDescent="0.25">
      <c r="A559" s="46"/>
      <c r="B559" s="47"/>
      <c r="C559" s="47"/>
      <c r="D559" s="47"/>
      <c r="E559" s="48"/>
      <c r="F559" s="48"/>
      <c r="G559" s="48"/>
      <c r="H559" s="48"/>
      <c r="I559" s="48"/>
      <c r="J559" s="48"/>
      <c r="K559" s="48"/>
      <c r="L559" s="60"/>
      <c r="M559"/>
      <c r="N559" s="32"/>
      <c r="O559" s="32"/>
      <c r="P559" s="32"/>
      <c r="Q559" s="32"/>
      <c r="R559" s="32"/>
      <c r="S559" s="32"/>
      <c r="T559" s="32"/>
    </row>
    <row r="560" spans="1:20" hidden="1" x14ac:dyDescent="0.25">
      <c r="A560" s="49"/>
      <c r="B560" s="50"/>
      <c r="C560" s="50"/>
      <c r="D560" s="50"/>
      <c r="E560" s="51"/>
      <c r="F560" s="51"/>
      <c r="G560" s="51"/>
      <c r="H560" s="51"/>
      <c r="I560" s="51"/>
      <c r="J560" s="51"/>
      <c r="K560" s="51"/>
      <c r="L560" s="61"/>
      <c r="M560"/>
      <c r="N560" s="32"/>
      <c r="O560" s="32"/>
      <c r="P560" s="32"/>
      <c r="Q560" s="32"/>
      <c r="R560" s="32"/>
      <c r="S560" s="32"/>
      <c r="T560" s="32"/>
    </row>
    <row r="561" spans="1:20" hidden="1" x14ac:dyDescent="0.25">
      <c r="A561" s="49"/>
      <c r="B561" s="50"/>
      <c r="C561" s="50"/>
      <c r="D561" s="50"/>
      <c r="E561" s="51"/>
      <c r="F561" s="51"/>
      <c r="G561" s="51"/>
      <c r="H561" s="51"/>
      <c r="I561" s="51"/>
      <c r="J561" s="51"/>
      <c r="K561" s="51"/>
      <c r="L561" s="61"/>
    </row>
    <row r="562" spans="1:20" hidden="1" x14ac:dyDescent="0.25">
      <c r="A562" s="49"/>
      <c r="B562" s="50"/>
      <c r="C562" s="50"/>
      <c r="D562" s="50"/>
      <c r="E562" s="51"/>
      <c r="F562" s="51"/>
      <c r="G562" s="51"/>
      <c r="H562" s="51"/>
      <c r="I562" s="51"/>
      <c r="J562" s="51"/>
      <c r="K562" s="51"/>
      <c r="L562" s="61"/>
    </row>
    <row r="563" spans="1:20" hidden="1" x14ac:dyDescent="0.25">
      <c r="A563" s="49"/>
      <c r="B563" s="50"/>
      <c r="C563" s="50"/>
      <c r="D563" s="50"/>
      <c r="E563" s="51"/>
      <c r="F563" s="51"/>
      <c r="G563" s="51"/>
      <c r="H563" s="51"/>
      <c r="I563" s="51"/>
      <c r="J563" s="51"/>
      <c r="K563" s="51"/>
      <c r="L563" s="61"/>
    </row>
    <row r="564" spans="1:20" hidden="1" x14ac:dyDescent="0.25">
      <c r="A564" s="49"/>
      <c r="B564" s="50"/>
      <c r="C564" s="50"/>
      <c r="D564" s="50"/>
      <c r="E564" s="51"/>
      <c r="F564" s="51"/>
      <c r="G564" s="51"/>
      <c r="H564" s="51"/>
      <c r="I564" s="51"/>
      <c r="J564" s="51"/>
      <c r="K564" s="51"/>
      <c r="L564" s="61"/>
    </row>
    <row r="565" spans="1:20" hidden="1" x14ac:dyDescent="0.25">
      <c r="A565" s="49"/>
      <c r="B565" s="50"/>
      <c r="C565" s="50"/>
      <c r="D565" s="50"/>
      <c r="E565" s="51"/>
      <c r="F565" s="51"/>
      <c r="G565" s="51"/>
      <c r="H565" s="51"/>
      <c r="I565" s="51"/>
      <c r="J565" s="51"/>
      <c r="K565" s="51"/>
      <c r="L565" s="61"/>
      <c r="M565"/>
      <c r="N565" s="32"/>
      <c r="O565" s="32"/>
      <c r="P565" s="32"/>
      <c r="Q565" s="32"/>
      <c r="R565" s="32"/>
      <c r="S565" s="32"/>
      <c r="T565" s="32"/>
    </row>
    <row r="566" spans="1:20" hidden="1" x14ac:dyDescent="0.25">
      <c r="A566" s="46"/>
      <c r="B566" s="47"/>
      <c r="C566" s="47"/>
      <c r="D566" s="47"/>
      <c r="E566" s="48"/>
      <c r="F566" s="48"/>
      <c r="G566" s="48"/>
      <c r="H566" s="48"/>
      <c r="I566" s="48"/>
      <c r="J566" s="48"/>
      <c r="K566" s="48"/>
      <c r="L566" s="60"/>
    </row>
    <row r="567" spans="1:20" hidden="1" x14ac:dyDescent="0.25">
      <c r="A567" s="46"/>
      <c r="B567" s="47"/>
      <c r="C567" s="47"/>
      <c r="D567" s="47"/>
      <c r="E567" s="48"/>
      <c r="F567" s="48"/>
      <c r="G567" s="48"/>
      <c r="H567" s="48"/>
      <c r="I567" s="48"/>
      <c r="J567" s="48"/>
      <c r="K567" s="48"/>
      <c r="L567" s="60"/>
      <c r="M567"/>
      <c r="N567" s="32"/>
      <c r="O567" s="32"/>
      <c r="P567" s="32"/>
      <c r="Q567" s="32"/>
      <c r="R567" s="32"/>
      <c r="S567" s="32"/>
      <c r="T567" s="32"/>
    </row>
    <row r="568" spans="1:20" hidden="1" x14ac:dyDescent="0.25">
      <c r="A568" s="49"/>
      <c r="B568" s="50"/>
      <c r="C568" s="50"/>
      <c r="D568" s="50"/>
      <c r="E568" s="51"/>
      <c r="F568" s="51"/>
      <c r="G568" s="51"/>
      <c r="H568" s="51"/>
      <c r="I568" s="51"/>
      <c r="J568" s="51"/>
      <c r="K568" s="51"/>
      <c r="L568" s="61"/>
      <c r="M568"/>
      <c r="N568" s="32"/>
      <c r="O568" s="32"/>
      <c r="P568" s="32"/>
      <c r="Q568" s="32"/>
      <c r="R568" s="32"/>
      <c r="S568" s="32"/>
      <c r="T568" s="32"/>
    </row>
    <row r="569" spans="1:20" hidden="1" x14ac:dyDescent="0.25">
      <c r="A569" s="49"/>
      <c r="B569" s="50"/>
      <c r="C569" s="50"/>
      <c r="D569" s="50"/>
      <c r="E569" s="51"/>
      <c r="F569" s="51"/>
      <c r="G569" s="51"/>
      <c r="H569" s="51"/>
      <c r="I569" s="51"/>
      <c r="J569" s="51"/>
      <c r="K569" s="51"/>
      <c r="L569" s="61"/>
    </row>
    <row r="570" spans="1:20" hidden="1" x14ac:dyDescent="0.25">
      <c r="A570" s="46"/>
      <c r="B570" s="47"/>
      <c r="C570" s="47"/>
      <c r="D570" s="47"/>
      <c r="E570" s="48"/>
      <c r="F570" s="48"/>
      <c r="G570" s="48"/>
      <c r="H570" s="48"/>
      <c r="I570" s="48"/>
      <c r="J570" s="48"/>
      <c r="K570" s="48"/>
      <c r="L570" s="60"/>
    </row>
    <row r="571" spans="1:20" hidden="1" x14ac:dyDescent="0.25">
      <c r="A571" s="46"/>
      <c r="B571" s="47"/>
      <c r="C571" s="47"/>
      <c r="D571" s="47"/>
      <c r="E571" s="48"/>
      <c r="F571" s="48"/>
      <c r="G571" s="48"/>
      <c r="H571" s="48"/>
      <c r="I571" s="48"/>
      <c r="J571" s="48"/>
      <c r="K571" s="48"/>
      <c r="L571" s="60"/>
    </row>
    <row r="572" spans="1:20" hidden="1" x14ac:dyDescent="0.25">
      <c r="A572" s="46"/>
      <c r="B572" s="47"/>
      <c r="C572" s="47"/>
      <c r="D572" s="47"/>
      <c r="E572" s="48"/>
      <c r="F572" s="48"/>
      <c r="G572" s="48"/>
      <c r="H572" s="48"/>
      <c r="I572" s="48"/>
      <c r="J572" s="48"/>
      <c r="K572" s="48"/>
      <c r="L572" s="60"/>
      <c r="M572"/>
      <c r="N572" s="32"/>
      <c r="O572" s="32"/>
      <c r="P572" s="32"/>
      <c r="Q572" s="32"/>
      <c r="R572" s="32"/>
      <c r="S572" s="32"/>
      <c r="T572" s="32"/>
    </row>
    <row r="573" spans="1:20" hidden="1" x14ac:dyDescent="0.25">
      <c r="A573" s="49"/>
      <c r="B573" s="50"/>
      <c r="C573" s="50"/>
      <c r="D573" s="50"/>
      <c r="E573" s="51"/>
      <c r="F573" s="51"/>
      <c r="G573" s="51"/>
      <c r="H573" s="51"/>
      <c r="I573" s="51"/>
      <c r="J573" s="51"/>
      <c r="K573" s="51"/>
      <c r="L573" s="61"/>
      <c r="M573"/>
      <c r="N573" s="32"/>
      <c r="O573" s="32"/>
      <c r="P573" s="32"/>
      <c r="Q573" s="32"/>
      <c r="R573" s="32"/>
      <c r="S573" s="32"/>
      <c r="T573" s="32"/>
    </row>
    <row r="574" spans="1:20" hidden="1" x14ac:dyDescent="0.25">
      <c r="A574" s="46"/>
      <c r="B574" s="47"/>
      <c r="C574" s="47"/>
      <c r="D574" s="47"/>
      <c r="E574" s="48"/>
      <c r="F574" s="48"/>
      <c r="G574" s="48"/>
      <c r="H574" s="48"/>
      <c r="I574" s="48"/>
      <c r="J574" s="48"/>
      <c r="K574" s="48"/>
      <c r="L574" s="60"/>
    </row>
    <row r="575" spans="1:20" hidden="1" x14ac:dyDescent="0.25">
      <c r="A575" s="46"/>
      <c r="B575" s="47"/>
      <c r="C575" s="47"/>
      <c r="D575" s="47"/>
      <c r="E575" s="48"/>
      <c r="F575" s="48"/>
      <c r="G575" s="48"/>
      <c r="H575" s="48"/>
      <c r="I575" s="48"/>
      <c r="J575" s="48"/>
      <c r="K575" s="48"/>
      <c r="L575" s="60"/>
    </row>
    <row r="576" spans="1:20" hidden="1" x14ac:dyDescent="0.25">
      <c r="A576" s="49"/>
      <c r="B576" s="50"/>
      <c r="C576" s="50"/>
      <c r="D576" s="50"/>
      <c r="E576" s="51"/>
      <c r="F576" s="51"/>
      <c r="G576" s="51"/>
      <c r="H576" s="51"/>
      <c r="I576" s="51"/>
      <c r="J576" s="51"/>
      <c r="K576" s="51"/>
      <c r="L576" s="61"/>
    </row>
    <row r="577" spans="1:20" hidden="1" x14ac:dyDescent="0.25">
      <c r="A577" s="46"/>
      <c r="B577" s="47"/>
      <c r="C577" s="47"/>
      <c r="D577" s="47"/>
      <c r="E577" s="48"/>
      <c r="F577" s="48"/>
      <c r="G577" s="48"/>
      <c r="H577" s="48"/>
      <c r="I577" s="48"/>
      <c r="J577" s="48"/>
      <c r="K577" s="48"/>
      <c r="L577" s="60"/>
    </row>
    <row r="578" spans="1:20" hidden="1" x14ac:dyDescent="0.25">
      <c r="A578" s="46"/>
      <c r="B578" s="47"/>
      <c r="C578" s="47"/>
      <c r="D578" s="47"/>
      <c r="E578" s="48"/>
      <c r="F578" s="48"/>
      <c r="G578" s="48"/>
      <c r="H578" s="48"/>
      <c r="I578" s="48"/>
      <c r="J578" s="48"/>
      <c r="K578" s="48"/>
      <c r="L578" s="60"/>
      <c r="M578"/>
      <c r="N578" s="32"/>
      <c r="O578" s="32"/>
      <c r="P578" s="32"/>
      <c r="Q578" s="32"/>
      <c r="R578" s="32"/>
      <c r="S578" s="32"/>
      <c r="T578" s="32"/>
    </row>
    <row r="579" spans="1:20" hidden="1" x14ac:dyDescent="0.25">
      <c r="A579" s="49"/>
      <c r="B579" s="50"/>
      <c r="C579" s="50"/>
      <c r="D579" s="50"/>
      <c r="E579" s="51"/>
      <c r="F579" s="51"/>
      <c r="G579" s="51"/>
      <c r="H579" s="51"/>
      <c r="I579" s="51"/>
      <c r="J579" s="51"/>
      <c r="K579" s="51"/>
      <c r="L579" s="61"/>
    </row>
    <row r="580" spans="1:20" hidden="1" x14ac:dyDescent="0.25">
      <c r="A580" s="49"/>
      <c r="B580" s="50"/>
      <c r="C580" s="50"/>
      <c r="D580" s="50"/>
      <c r="E580" s="51"/>
      <c r="F580" s="51"/>
      <c r="G580" s="51"/>
      <c r="H580" s="51"/>
      <c r="I580" s="51"/>
      <c r="J580" s="51"/>
      <c r="K580" s="51"/>
      <c r="L580" s="61"/>
    </row>
    <row r="581" spans="1:20" hidden="1" x14ac:dyDescent="0.25">
      <c r="A581" s="49"/>
      <c r="B581" s="50"/>
      <c r="C581" s="50"/>
      <c r="D581" s="50"/>
      <c r="E581" s="51"/>
      <c r="F581" s="51"/>
      <c r="G581" s="51"/>
      <c r="H581" s="51"/>
      <c r="I581" s="51"/>
      <c r="J581" s="51"/>
      <c r="K581" s="51"/>
      <c r="L581" s="61"/>
      <c r="M581"/>
      <c r="N581" s="32"/>
      <c r="O581" s="32"/>
      <c r="P581" s="32"/>
      <c r="Q581" s="32"/>
      <c r="R581" s="32"/>
      <c r="S581" s="32"/>
      <c r="T581" s="32"/>
    </row>
    <row r="582" spans="1:20" hidden="1" x14ac:dyDescent="0.25">
      <c r="A582" s="49"/>
      <c r="B582" s="50"/>
      <c r="C582" s="50"/>
      <c r="D582" s="50"/>
      <c r="E582" s="51"/>
      <c r="F582" s="51"/>
      <c r="G582" s="51"/>
      <c r="H582" s="51"/>
      <c r="I582" s="51"/>
      <c r="J582" s="51"/>
      <c r="K582" s="51"/>
      <c r="L582" s="61"/>
      <c r="M582"/>
      <c r="N582" s="32"/>
      <c r="O582" s="32"/>
      <c r="P582" s="32"/>
      <c r="Q582" s="32"/>
      <c r="R582" s="32"/>
      <c r="S582" s="32"/>
      <c r="T582" s="32"/>
    </row>
    <row r="583" spans="1:20" hidden="1" x14ac:dyDescent="0.25">
      <c r="A583" s="49"/>
      <c r="B583" s="50"/>
      <c r="C583" s="50"/>
      <c r="D583" s="50"/>
      <c r="E583" s="51"/>
      <c r="F583" s="51"/>
      <c r="G583" s="51"/>
      <c r="H583" s="51"/>
      <c r="I583" s="51"/>
      <c r="J583" s="51"/>
      <c r="K583" s="51"/>
      <c r="L583" s="61"/>
      <c r="M583"/>
      <c r="N583" s="32"/>
      <c r="O583" s="32"/>
      <c r="P583" s="32"/>
      <c r="Q583" s="32"/>
      <c r="R583" s="32"/>
      <c r="S583" s="32"/>
      <c r="T583" s="32"/>
    </row>
    <row r="584" spans="1:20" hidden="1" x14ac:dyDescent="0.25">
      <c r="A584" s="46"/>
      <c r="B584" s="47"/>
      <c r="C584" s="47"/>
      <c r="D584" s="47"/>
      <c r="E584" s="48"/>
      <c r="F584" s="48"/>
      <c r="G584" s="48"/>
      <c r="H584" s="48"/>
      <c r="I584" s="48"/>
      <c r="J584" s="48"/>
      <c r="K584" s="48"/>
      <c r="L584" s="60"/>
    </row>
    <row r="585" spans="1:20" hidden="1" x14ac:dyDescent="0.25">
      <c r="A585" s="49"/>
      <c r="B585" s="50"/>
      <c r="C585" s="50"/>
      <c r="D585" s="50"/>
      <c r="E585" s="51"/>
      <c r="F585" s="51"/>
      <c r="G585" s="51"/>
      <c r="H585" s="51"/>
      <c r="I585" s="51"/>
      <c r="J585" s="51"/>
      <c r="K585" s="51"/>
      <c r="L585" s="61"/>
    </row>
    <row r="586" spans="1:20" hidden="1" x14ac:dyDescent="0.25">
      <c r="A586" s="49"/>
      <c r="B586" s="50"/>
      <c r="C586" s="50"/>
      <c r="D586" s="50"/>
      <c r="E586" s="51"/>
      <c r="F586" s="51"/>
      <c r="G586" s="51"/>
      <c r="H586" s="51"/>
      <c r="I586" s="51"/>
      <c r="J586" s="51"/>
      <c r="K586" s="51"/>
      <c r="L586" s="61"/>
    </row>
    <row r="587" spans="1:20" hidden="1" x14ac:dyDescent="0.25">
      <c r="A587" s="46"/>
      <c r="B587" s="47"/>
      <c r="C587" s="47"/>
      <c r="D587" s="47"/>
      <c r="E587" s="48"/>
      <c r="F587" s="48"/>
      <c r="G587" s="48"/>
      <c r="H587" s="48"/>
      <c r="I587" s="48"/>
      <c r="J587" s="48"/>
      <c r="K587" s="48"/>
      <c r="L587" s="60"/>
      <c r="M587"/>
      <c r="N587" s="32"/>
      <c r="O587" s="32"/>
      <c r="P587" s="32"/>
      <c r="Q587" s="32"/>
      <c r="R587" s="32"/>
      <c r="S587" s="32"/>
      <c r="T587" s="32"/>
    </row>
    <row r="588" spans="1:20" hidden="1" x14ac:dyDescent="0.25">
      <c r="A588" s="49"/>
      <c r="B588" s="50"/>
      <c r="C588" s="50"/>
      <c r="D588" s="50"/>
      <c r="E588" s="51"/>
      <c r="F588" s="51"/>
      <c r="G588" s="51"/>
      <c r="H588" s="51"/>
      <c r="I588" s="51"/>
      <c r="J588" s="51"/>
      <c r="K588" s="51"/>
      <c r="L588" s="61"/>
    </row>
    <row r="589" spans="1:20" hidden="1" x14ac:dyDescent="0.25">
      <c r="A589" s="49"/>
      <c r="B589" s="50"/>
      <c r="C589" s="50"/>
      <c r="D589" s="50"/>
      <c r="E589" s="51"/>
      <c r="F589" s="51"/>
      <c r="G589" s="51"/>
      <c r="H589" s="51"/>
      <c r="I589" s="51"/>
      <c r="J589" s="51"/>
      <c r="K589" s="51"/>
      <c r="L589" s="61"/>
    </row>
    <row r="590" spans="1:20" hidden="1" x14ac:dyDescent="0.25">
      <c r="A590" s="46"/>
      <c r="B590" s="47"/>
      <c r="C590" s="47"/>
      <c r="D590" s="47"/>
      <c r="E590" s="48"/>
      <c r="F590" s="48"/>
      <c r="G590" s="48"/>
      <c r="H590" s="48"/>
      <c r="I590" s="48"/>
      <c r="J590" s="48"/>
      <c r="K590" s="48"/>
      <c r="L590" s="60"/>
    </row>
    <row r="591" spans="1:20" hidden="1" x14ac:dyDescent="0.25">
      <c r="A591" s="49"/>
      <c r="B591" s="50"/>
      <c r="C591" s="50"/>
      <c r="D591" s="50"/>
      <c r="E591" s="51"/>
      <c r="F591" s="51"/>
      <c r="G591" s="51"/>
      <c r="H591" s="51"/>
      <c r="I591" s="51"/>
      <c r="J591" s="51"/>
      <c r="K591" s="51"/>
      <c r="L591" s="61"/>
    </row>
    <row r="592" spans="1:20" hidden="1" x14ac:dyDescent="0.25">
      <c r="A592" s="46"/>
      <c r="B592" s="47"/>
      <c r="C592" s="47"/>
      <c r="D592" s="47"/>
      <c r="E592" s="48"/>
      <c r="F592" s="48"/>
      <c r="G592" s="48"/>
      <c r="H592" s="48"/>
      <c r="I592" s="48"/>
      <c r="J592" s="48"/>
      <c r="K592" s="48"/>
      <c r="L592" s="60"/>
      <c r="M592"/>
      <c r="N592" s="32"/>
      <c r="O592" s="32"/>
      <c r="P592" s="32"/>
      <c r="Q592" s="32"/>
      <c r="R592" s="32"/>
      <c r="S592" s="32"/>
      <c r="T592" s="32"/>
    </row>
    <row r="593" spans="1:20" hidden="1" x14ac:dyDescent="0.25">
      <c r="A593" s="46"/>
      <c r="B593" s="47"/>
      <c r="C593" s="47"/>
      <c r="D593" s="47"/>
      <c r="E593" s="48"/>
      <c r="F593" s="48"/>
      <c r="G593" s="48"/>
      <c r="H593" s="48"/>
      <c r="I593" s="48"/>
      <c r="J593" s="48"/>
      <c r="K593" s="48"/>
      <c r="L593" s="60"/>
      <c r="M593"/>
      <c r="N593" s="32"/>
      <c r="O593" s="32"/>
      <c r="P593" s="32"/>
      <c r="Q593" s="32"/>
      <c r="R593" s="32"/>
      <c r="S593" s="32"/>
      <c r="T593" s="32"/>
    </row>
    <row r="594" spans="1:20" hidden="1" x14ac:dyDescent="0.25">
      <c r="A594" s="49"/>
      <c r="B594" s="50"/>
      <c r="C594" s="50"/>
      <c r="D594" s="50"/>
      <c r="E594" s="51"/>
      <c r="F594" s="51"/>
      <c r="G594" s="51"/>
      <c r="H594" s="51"/>
      <c r="I594" s="51"/>
      <c r="J594" s="51"/>
      <c r="K594" s="51"/>
      <c r="L594" s="61"/>
    </row>
    <row r="595" spans="1:20" hidden="1" x14ac:dyDescent="0.25">
      <c r="A595" s="46"/>
      <c r="B595" s="47"/>
      <c r="C595" s="47"/>
      <c r="D595" s="47"/>
      <c r="E595" s="48"/>
      <c r="F595" s="48"/>
      <c r="G595" s="48"/>
      <c r="H595" s="48"/>
      <c r="I595" s="48"/>
      <c r="J595" s="48"/>
      <c r="K595" s="48"/>
      <c r="L595" s="60"/>
      <c r="M595"/>
      <c r="N595" s="32"/>
      <c r="O595" s="32"/>
      <c r="P595" s="32"/>
      <c r="Q595" s="32"/>
      <c r="R595" s="32"/>
      <c r="S595" s="32"/>
      <c r="T595" s="32"/>
    </row>
    <row r="596" spans="1:20" hidden="1" x14ac:dyDescent="0.25">
      <c r="A596" s="49"/>
      <c r="B596" s="50"/>
      <c r="C596" s="50"/>
      <c r="D596" s="50"/>
      <c r="E596" s="51"/>
      <c r="F596" s="51"/>
      <c r="G596" s="51"/>
      <c r="H596" s="51"/>
      <c r="I596" s="51"/>
      <c r="J596" s="51"/>
      <c r="K596" s="51"/>
      <c r="L596" s="61"/>
    </row>
    <row r="597" spans="1:20" hidden="1" x14ac:dyDescent="0.25">
      <c r="A597" s="49"/>
      <c r="B597" s="50"/>
      <c r="C597" s="50"/>
      <c r="D597" s="50"/>
      <c r="E597" s="51"/>
      <c r="F597" s="51"/>
      <c r="G597" s="51"/>
      <c r="H597" s="51"/>
      <c r="I597" s="51"/>
      <c r="J597" s="51"/>
      <c r="K597" s="51"/>
      <c r="L597" s="61"/>
    </row>
    <row r="598" spans="1:20" hidden="1" x14ac:dyDescent="0.25">
      <c r="A598" s="49"/>
      <c r="B598" s="50"/>
      <c r="C598" s="50"/>
      <c r="D598" s="50"/>
      <c r="E598" s="51"/>
      <c r="F598" s="51"/>
      <c r="G598" s="51"/>
      <c r="H598" s="51"/>
      <c r="I598" s="51"/>
      <c r="J598" s="51"/>
      <c r="K598" s="51"/>
      <c r="L598" s="61"/>
    </row>
    <row r="599" spans="1:20" hidden="1" x14ac:dyDescent="0.25">
      <c r="A599" s="49"/>
      <c r="B599" s="50"/>
      <c r="C599" s="50"/>
      <c r="D599" s="50"/>
      <c r="E599" s="51"/>
      <c r="F599" s="51"/>
      <c r="G599" s="51"/>
      <c r="H599" s="51"/>
      <c r="I599" s="51"/>
      <c r="J599" s="51"/>
      <c r="K599" s="51"/>
      <c r="L599" s="61"/>
    </row>
    <row r="600" spans="1:20" hidden="1" x14ac:dyDescent="0.25">
      <c r="A600" s="49"/>
      <c r="B600" s="50"/>
      <c r="C600" s="50"/>
      <c r="D600" s="50"/>
      <c r="E600" s="51"/>
      <c r="F600" s="51"/>
      <c r="G600" s="51"/>
      <c r="H600" s="51"/>
      <c r="I600" s="51"/>
      <c r="J600" s="51"/>
      <c r="K600" s="51"/>
      <c r="L600" s="61"/>
    </row>
    <row r="601" spans="1:20" hidden="1" x14ac:dyDescent="0.25">
      <c r="A601" s="49"/>
      <c r="B601" s="50"/>
      <c r="C601" s="50"/>
      <c r="D601" s="50"/>
      <c r="E601" s="51"/>
      <c r="F601" s="51"/>
      <c r="G601" s="51"/>
      <c r="H601" s="51"/>
      <c r="I601" s="51"/>
      <c r="J601" s="51"/>
      <c r="K601" s="51"/>
      <c r="L601" s="61"/>
    </row>
    <row r="602" spans="1:20" hidden="1" x14ac:dyDescent="0.25">
      <c r="A602" s="49"/>
      <c r="B602" s="50"/>
      <c r="C602" s="50"/>
      <c r="D602" s="50"/>
      <c r="E602" s="51"/>
      <c r="F602" s="51"/>
      <c r="G602" s="51"/>
      <c r="H602" s="51"/>
      <c r="I602" s="51"/>
      <c r="J602" s="51"/>
      <c r="K602" s="51"/>
      <c r="L602" s="61"/>
    </row>
    <row r="603" spans="1:20" hidden="1" x14ac:dyDescent="0.25">
      <c r="A603" s="49"/>
      <c r="B603" s="50"/>
      <c r="C603" s="50"/>
      <c r="D603" s="50"/>
      <c r="E603" s="51"/>
      <c r="F603" s="51"/>
      <c r="G603" s="51"/>
      <c r="H603" s="51"/>
      <c r="I603" s="51"/>
      <c r="J603" s="51"/>
      <c r="K603" s="51"/>
      <c r="L603" s="61"/>
      <c r="M603"/>
      <c r="N603" s="32"/>
      <c r="O603" s="32"/>
      <c r="P603" s="32"/>
      <c r="Q603" s="32"/>
      <c r="R603" s="32"/>
      <c r="S603" s="32"/>
      <c r="T603" s="32"/>
    </row>
    <row r="604" spans="1:20" hidden="1" x14ac:dyDescent="0.25">
      <c r="A604" s="46"/>
      <c r="B604" s="47"/>
      <c r="C604" s="47"/>
      <c r="D604" s="47"/>
      <c r="E604" s="48"/>
      <c r="F604" s="48"/>
      <c r="G604" s="48"/>
      <c r="H604" s="48"/>
      <c r="I604" s="48"/>
      <c r="J604" s="48"/>
      <c r="K604" s="48"/>
      <c r="L604" s="60"/>
    </row>
    <row r="605" spans="1:20" hidden="1" x14ac:dyDescent="0.25">
      <c r="A605" s="46"/>
      <c r="B605" s="47"/>
      <c r="C605" s="47"/>
      <c r="D605" s="47"/>
      <c r="E605" s="48"/>
      <c r="F605" s="48"/>
      <c r="G605" s="48"/>
      <c r="H605" s="48"/>
      <c r="I605" s="48"/>
      <c r="J605" s="48"/>
      <c r="K605" s="48"/>
      <c r="L605" s="60"/>
      <c r="M605"/>
      <c r="N605" s="32"/>
      <c r="O605" s="32"/>
      <c r="P605" s="32"/>
      <c r="Q605" s="32"/>
      <c r="R605" s="32"/>
      <c r="S605" s="32"/>
      <c r="T605" s="32"/>
    </row>
    <row r="606" spans="1:20" hidden="1" x14ac:dyDescent="0.25">
      <c r="A606" s="49"/>
      <c r="B606" s="50"/>
      <c r="C606" s="50"/>
      <c r="D606" s="50"/>
      <c r="E606" s="51"/>
      <c r="F606" s="51"/>
      <c r="G606" s="51"/>
      <c r="H606" s="51"/>
      <c r="I606" s="51"/>
      <c r="J606" s="51"/>
      <c r="K606" s="51"/>
      <c r="L606" s="61"/>
    </row>
    <row r="607" spans="1:20" hidden="1" x14ac:dyDescent="0.25">
      <c r="A607" s="46"/>
      <c r="B607" s="47"/>
      <c r="C607" s="47"/>
      <c r="D607" s="47"/>
      <c r="E607" s="48"/>
      <c r="F607" s="48"/>
      <c r="G607" s="48"/>
      <c r="H607" s="48"/>
      <c r="I607" s="48"/>
      <c r="J607" s="48"/>
      <c r="K607" s="48"/>
      <c r="L607" s="60"/>
      <c r="M607"/>
      <c r="N607" s="32"/>
      <c r="O607" s="32"/>
      <c r="P607" s="32"/>
      <c r="Q607" s="32"/>
      <c r="R607" s="32"/>
      <c r="S607" s="32"/>
      <c r="T607" s="32"/>
    </row>
    <row r="608" spans="1:20" hidden="1" x14ac:dyDescent="0.25">
      <c r="A608" s="46"/>
      <c r="B608" s="47"/>
      <c r="C608" s="47"/>
      <c r="D608" s="47"/>
      <c r="E608" s="48"/>
      <c r="F608" s="48"/>
      <c r="G608" s="48"/>
      <c r="H608" s="48"/>
      <c r="I608" s="48"/>
      <c r="J608" s="48"/>
      <c r="K608" s="48"/>
      <c r="L608" s="60"/>
      <c r="M608"/>
      <c r="N608" s="32"/>
      <c r="O608" s="32"/>
      <c r="P608" s="32"/>
      <c r="Q608" s="32"/>
      <c r="R608" s="32"/>
      <c r="S608" s="32"/>
      <c r="T608" s="32"/>
    </row>
    <row r="609" spans="1:20" hidden="1" x14ac:dyDescent="0.25">
      <c r="A609" s="49"/>
      <c r="B609" s="50"/>
      <c r="C609" s="50"/>
      <c r="D609" s="50"/>
      <c r="E609" s="51"/>
      <c r="F609" s="51"/>
      <c r="G609" s="51"/>
      <c r="H609" s="51"/>
      <c r="I609" s="51"/>
      <c r="J609" s="51"/>
      <c r="K609" s="51"/>
      <c r="L609" s="61"/>
    </row>
    <row r="610" spans="1:20" hidden="1" x14ac:dyDescent="0.25">
      <c r="A610" s="49"/>
      <c r="B610" s="50"/>
      <c r="C610" s="50"/>
      <c r="D610" s="50"/>
      <c r="E610" s="51"/>
      <c r="F610" s="51"/>
      <c r="G610" s="51"/>
      <c r="H610" s="51"/>
      <c r="I610" s="51"/>
      <c r="J610" s="51"/>
      <c r="K610" s="51"/>
      <c r="L610" s="61"/>
      <c r="M610"/>
      <c r="N610" s="32"/>
      <c r="O610" s="32"/>
      <c r="P610" s="32"/>
      <c r="Q610" s="32"/>
      <c r="R610" s="32"/>
      <c r="S610" s="32"/>
      <c r="T610" s="32"/>
    </row>
    <row r="611" spans="1:20" hidden="1" x14ac:dyDescent="0.25">
      <c r="A611" s="49"/>
      <c r="B611" s="50"/>
      <c r="C611" s="50"/>
      <c r="D611" s="50"/>
      <c r="E611" s="51"/>
      <c r="F611" s="51"/>
      <c r="G611" s="51"/>
      <c r="H611" s="51"/>
      <c r="I611" s="51"/>
      <c r="J611" s="51"/>
      <c r="K611" s="51"/>
      <c r="L611" s="61"/>
      <c r="M611"/>
      <c r="N611" s="32"/>
      <c r="O611" s="32"/>
      <c r="P611" s="32"/>
      <c r="Q611" s="32"/>
      <c r="R611" s="32"/>
      <c r="S611" s="32"/>
      <c r="T611" s="32"/>
    </row>
    <row r="612" spans="1:20" hidden="1" x14ac:dyDescent="0.25">
      <c r="A612" s="46"/>
      <c r="B612" s="47"/>
      <c r="C612" s="47"/>
      <c r="D612" s="47"/>
      <c r="E612" s="48"/>
      <c r="F612" s="48"/>
      <c r="G612" s="48"/>
      <c r="H612" s="48"/>
      <c r="I612" s="48"/>
      <c r="J612" s="48"/>
      <c r="K612" s="48"/>
      <c r="L612" s="60"/>
    </row>
    <row r="613" spans="1:20" hidden="1" x14ac:dyDescent="0.25">
      <c r="A613" s="49"/>
      <c r="B613" s="50"/>
      <c r="C613" s="50"/>
      <c r="D613" s="50"/>
      <c r="E613" s="51"/>
      <c r="F613" s="51"/>
      <c r="G613" s="51"/>
      <c r="H613" s="51"/>
      <c r="I613" s="51"/>
      <c r="J613" s="51"/>
      <c r="K613" s="51"/>
      <c r="L613" s="61"/>
    </row>
    <row r="614" spans="1:20" hidden="1" x14ac:dyDescent="0.25">
      <c r="A614" s="46"/>
      <c r="B614" s="47"/>
      <c r="C614" s="47"/>
      <c r="D614" s="47"/>
      <c r="E614" s="48"/>
      <c r="F614" s="48"/>
      <c r="G614" s="48"/>
      <c r="H614" s="48"/>
      <c r="I614" s="48"/>
      <c r="J614" s="48"/>
      <c r="K614" s="48"/>
      <c r="L614" s="60"/>
    </row>
    <row r="615" spans="1:20" hidden="1" x14ac:dyDescent="0.25">
      <c r="A615" s="46"/>
      <c r="B615" s="47"/>
      <c r="C615" s="47"/>
      <c r="D615" s="47"/>
      <c r="E615" s="48"/>
      <c r="F615" s="48"/>
      <c r="G615" s="48"/>
      <c r="H615" s="48"/>
      <c r="I615" s="48"/>
      <c r="J615" s="48"/>
      <c r="K615" s="48"/>
      <c r="L615" s="60"/>
    </row>
    <row r="616" spans="1:20" hidden="1" x14ac:dyDescent="0.25">
      <c r="A616" s="49"/>
      <c r="B616" s="50"/>
      <c r="C616" s="50"/>
      <c r="D616" s="50"/>
      <c r="E616" s="51"/>
      <c r="F616" s="51"/>
      <c r="G616" s="51"/>
      <c r="H616" s="51"/>
      <c r="I616" s="51"/>
      <c r="J616" s="51"/>
      <c r="K616" s="51"/>
      <c r="L616" s="61"/>
      <c r="M616"/>
      <c r="N616" s="32"/>
      <c r="O616" s="32"/>
      <c r="P616" s="32"/>
      <c r="Q616" s="32"/>
      <c r="R616" s="32"/>
      <c r="S616" s="32"/>
      <c r="T616" s="32"/>
    </row>
    <row r="617" spans="1:20" hidden="1" x14ac:dyDescent="0.25">
      <c r="A617" s="49"/>
      <c r="B617" s="50"/>
      <c r="C617" s="50"/>
      <c r="D617" s="50"/>
      <c r="E617" s="51"/>
      <c r="F617" s="51"/>
      <c r="G617" s="51"/>
      <c r="H617" s="51"/>
      <c r="I617" s="51"/>
      <c r="J617" s="51"/>
      <c r="K617" s="51"/>
      <c r="L617" s="61"/>
      <c r="M617"/>
      <c r="N617" s="32"/>
      <c r="O617" s="32"/>
      <c r="P617" s="32"/>
      <c r="Q617" s="32"/>
      <c r="R617" s="32"/>
      <c r="S617" s="32"/>
      <c r="T617" s="32"/>
    </row>
    <row r="618" spans="1:20" hidden="1" x14ac:dyDescent="0.25">
      <c r="A618" s="46"/>
      <c r="B618" s="47"/>
      <c r="C618" s="47"/>
      <c r="D618" s="47"/>
      <c r="E618" s="48"/>
      <c r="F618" s="48"/>
      <c r="G618" s="48"/>
      <c r="H618" s="48"/>
      <c r="I618" s="48"/>
      <c r="J618" s="48"/>
      <c r="K618" s="48"/>
      <c r="L618" s="60"/>
      <c r="M618"/>
      <c r="N618" s="32"/>
      <c r="O618" s="32"/>
      <c r="P618" s="32"/>
      <c r="Q618" s="32"/>
      <c r="R618" s="32"/>
      <c r="S618" s="32"/>
      <c r="T618" s="32"/>
    </row>
    <row r="619" spans="1:20" hidden="1" x14ac:dyDescent="0.25">
      <c r="A619" s="46"/>
      <c r="B619" s="47"/>
      <c r="C619" s="47"/>
      <c r="D619" s="47"/>
      <c r="E619" s="48"/>
      <c r="F619" s="48"/>
      <c r="G619" s="48"/>
      <c r="H619" s="48"/>
      <c r="I619" s="48"/>
      <c r="J619" s="48"/>
      <c r="K619" s="48"/>
      <c r="L619" s="60"/>
    </row>
    <row r="620" spans="1:20" hidden="1" x14ac:dyDescent="0.25">
      <c r="A620" s="46"/>
      <c r="B620" s="47"/>
      <c r="C620" s="47"/>
      <c r="D620" s="47"/>
      <c r="E620" s="48"/>
      <c r="F620" s="48"/>
      <c r="G620" s="48"/>
      <c r="H620" s="48"/>
      <c r="I620" s="48"/>
      <c r="J620" s="48"/>
      <c r="K620" s="48"/>
      <c r="L620" s="60"/>
    </row>
    <row r="621" spans="1:20" hidden="1" x14ac:dyDescent="0.25">
      <c r="A621" s="49"/>
      <c r="B621" s="50"/>
      <c r="C621" s="50"/>
      <c r="D621" s="50"/>
      <c r="E621" s="51"/>
      <c r="F621" s="51"/>
      <c r="G621" s="51"/>
      <c r="H621" s="51"/>
      <c r="I621" s="51"/>
      <c r="J621" s="51"/>
      <c r="K621" s="51"/>
      <c r="L621" s="61"/>
    </row>
    <row r="622" spans="1:20" hidden="1" x14ac:dyDescent="0.25">
      <c r="A622" s="46"/>
      <c r="B622" s="47"/>
      <c r="C622" s="47"/>
      <c r="D622" s="47"/>
      <c r="E622" s="48"/>
      <c r="F622" s="48"/>
      <c r="G622" s="48"/>
      <c r="H622" s="48"/>
      <c r="I622" s="48"/>
      <c r="J622" s="48"/>
      <c r="K622" s="48"/>
      <c r="L622" s="60"/>
    </row>
    <row r="623" spans="1:20" hidden="1" x14ac:dyDescent="0.25">
      <c r="A623" s="49"/>
      <c r="B623" s="50"/>
      <c r="C623" s="50"/>
      <c r="D623" s="50"/>
      <c r="E623" s="51"/>
      <c r="F623" s="51"/>
      <c r="G623" s="51"/>
      <c r="H623" s="51"/>
      <c r="I623" s="51"/>
      <c r="J623" s="51"/>
      <c r="K623" s="51"/>
      <c r="L623" s="61"/>
      <c r="M623"/>
      <c r="N623" s="32"/>
      <c r="O623" s="32"/>
      <c r="P623" s="32"/>
      <c r="Q623" s="32"/>
      <c r="R623" s="32"/>
      <c r="S623" s="32"/>
      <c r="T623" s="32"/>
    </row>
    <row r="624" spans="1:20" hidden="1" x14ac:dyDescent="0.25">
      <c r="A624" s="49"/>
      <c r="B624" s="50"/>
      <c r="C624" s="50"/>
      <c r="D624" s="50"/>
      <c r="E624" s="51"/>
      <c r="F624" s="51"/>
      <c r="G624" s="51"/>
      <c r="H624" s="51"/>
      <c r="I624" s="51"/>
      <c r="J624" s="51"/>
      <c r="K624" s="51"/>
      <c r="L624" s="61"/>
    </row>
    <row r="625" spans="1:20" hidden="1" x14ac:dyDescent="0.25">
      <c r="A625" s="49"/>
      <c r="B625" s="50"/>
      <c r="C625" s="50"/>
      <c r="D625" s="50"/>
      <c r="E625" s="51"/>
      <c r="F625" s="51"/>
      <c r="G625" s="51"/>
      <c r="H625" s="51"/>
      <c r="I625" s="51"/>
      <c r="J625" s="51"/>
      <c r="K625" s="51"/>
      <c r="L625" s="61"/>
      <c r="M625"/>
      <c r="N625" s="32"/>
      <c r="O625" s="32"/>
      <c r="P625" s="32"/>
      <c r="Q625" s="32"/>
      <c r="R625" s="32"/>
      <c r="S625" s="32"/>
      <c r="T625" s="32"/>
    </row>
    <row r="626" spans="1:20" hidden="1" x14ac:dyDescent="0.25">
      <c r="A626" s="46"/>
      <c r="B626" s="47"/>
      <c r="C626" s="47"/>
      <c r="D626" s="47"/>
      <c r="E626" s="48"/>
      <c r="F626" s="48"/>
      <c r="G626" s="48"/>
      <c r="H626" s="48"/>
      <c r="I626" s="48"/>
      <c r="J626" s="48"/>
      <c r="K626" s="48"/>
      <c r="L626" s="60"/>
    </row>
    <row r="627" spans="1:20" hidden="1" x14ac:dyDescent="0.25">
      <c r="A627" s="46"/>
      <c r="B627" s="47"/>
      <c r="C627" s="47"/>
      <c r="D627" s="47"/>
      <c r="E627" s="48"/>
      <c r="F627" s="48"/>
      <c r="G627" s="48"/>
      <c r="H627" s="48"/>
      <c r="I627" s="48"/>
      <c r="J627" s="48"/>
      <c r="K627" s="48"/>
      <c r="L627" s="60"/>
    </row>
    <row r="628" spans="1:20" hidden="1" x14ac:dyDescent="0.25">
      <c r="A628" s="49"/>
      <c r="B628" s="50"/>
      <c r="C628" s="50"/>
      <c r="D628" s="50"/>
      <c r="E628" s="51"/>
      <c r="F628" s="51"/>
      <c r="G628" s="51"/>
      <c r="H628" s="51"/>
      <c r="I628" s="51"/>
      <c r="J628" s="51"/>
      <c r="K628" s="51"/>
      <c r="L628" s="61"/>
      <c r="M628"/>
      <c r="N628" s="32"/>
      <c r="O628" s="32"/>
      <c r="P628" s="32"/>
      <c r="Q628" s="32"/>
      <c r="R628" s="32"/>
      <c r="S628" s="32"/>
      <c r="T628" s="32"/>
    </row>
    <row r="629" spans="1:20" hidden="1" x14ac:dyDescent="0.25">
      <c r="A629" s="46"/>
      <c r="B629" s="47"/>
      <c r="C629" s="47"/>
      <c r="D629" s="47"/>
      <c r="E629" s="48"/>
      <c r="F629" s="48"/>
      <c r="G629" s="48"/>
      <c r="H629" s="48"/>
      <c r="I629" s="48"/>
      <c r="J629" s="48"/>
      <c r="K629" s="48"/>
      <c r="L629" s="60"/>
    </row>
    <row r="630" spans="1:20" hidden="1" x14ac:dyDescent="0.25">
      <c r="A630" s="46"/>
      <c r="B630" s="47"/>
      <c r="C630" s="47"/>
      <c r="D630" s="47"/>
      <c r="E630" s="48"/>
      <c r="F630" s="48"/>
      <c r="G630" s="48"/>
      <c r="H630" s="48"/>
      <c r="I630" s="48"/>
      <c r="J630" s="48"/>
      <c r="K630" s="48"/>
      <c r="L630" s="60"/>
    </row>
    <row r="631" spans="1:20" hidden="1" x14ac:dyDescent="0.25">
      <c r="A631" s="49"/>
      <c r="B631" s="50"/>
      <c r="C631" s="50"/>
      <c r="D631" s="50"/>
      <c r="E631" s="51"/>
      <c r="F631" s="51"/>
      <c r="G631" s="51"/>
      <c r="H631" s="51"/>
      <c r="I631" s="51"/>
      <c r="J631" s="51"/>
      <c r="K631" s="51"/>
      <c r="L631" s="61"/>
      <c r="M631"/>
      <c r="N631" s="32"/>
      <c r="O631" s="32"/>
      <c r="P631" s="32"/>
      <c r="Q631" s="32"/>
      <c r="R631" s="32"/>
      <c r="S631" s="32"/>
      <c r="T631" s="32"/>
    </row>
    <row r="632" spans="1:20" hidden="1" x14ac:dyDescent="0.25">
      <c r="A632" s="49"/>
      <c r="B632" s="50"/>
      <c r="C632" s="50"/>
      <c r="D632" s="50"/>
      <c r="E632" s="51"/>
      <c r="F632" s="51"/>
      <c r="G632" s="51"/>
      <c r="H632" s="51"/>
      <c r="I632" s="51"/>
      <c r="J632" s="51"/>
      <c r="K632" s="51"/>
      <c r="L632" s="61"/>
    </row>
    <row r="633" spans="1:20" hidden="1" x14ac:dyDescent="0.25">
      <c r="A633" s="46"/>
      <c r="B633" s="47"/>
      <c r="C633" s="47"/>
      <c r="D633" s="47"/>
      <c r="E633" s="48"/>
      <c r="F633" s="48"/>
      <c r="G633" s="48"/>
      <c r="H633" s="48"/>
      <c r="I633" s="48"/>
      <c r="J633" s="48"/>
      <c r="K633" s="48"/>
      <c r="L633" s="60"/>
    </row>
    <row r="634" spans="1:20" hidden="1" x14ac:dyDescent="0.25">
      <c r="A634" s="49"/>
      <c r="B634" s="50"/>
      <c r="C634" s="50"/>
      <c r="D634" s="50"/>
      <c r="E634" s="51"/>
      <c r="F634" s="51"/>
      <c r="G634" s="51"/>
      <c r="H634" s="51"/>
      <c r="I634" s="51"/>
      <c r="J634" s="51"/>
      <c r="K634" s="51"/>
      <c r="L634" s="61"/>
    </row>
    <row r="635" spans="1:20" hidden="1" x14ac:dyDescent="0.25">
      <c r="A635" s="49"/>
      <c r="B635" s="50"/>
      <c r="C635" s="50"/>
      <c r="D635" s="50"/>
      <c r="E635" s="51"/>
      <c r="F635" s="51"/>
      <c r="G635" s="51"/>
      <c r="H635" s="51"/>
      <c r="I635" s="51"/>
      <c r="J635" s="51"/>
      <c r="K635" s="51"/>
      <c r="L635" s="61"/>
    </row>
    <row r="636" spans="1:20" hidden="1" x14ac:dyDescent="0.25">
      <c r="A636" s="46"/>
      <c r="B636" s="47"/>
      <c r="C636" s="47"/>
      <c r="D636" s="47"/>
      <c r="E636" s="48"/>
      <c r="F636" s="48"/>
      <c r="G636" s="48"/>
      <c r="H636" s="48"/>
      <c r="I636" s="48"/>
      <c r="J636" s="48"/>
      <c r="K636" s="48"/>
      <c r="L636" s="60"/>
    </row>
    <row r="637" spans="1:20" hidden="1" x14ac:dyDescent="0.25">
      <c r="A637" s="46"/>
      <c r="B637" s="47"/>
      <c r="C637" s="47"/>
      <c r="D637" s="47"/>
      <c r="E637" s="48"/>
      <c r="F637" s="48"/>
      <c r="G637" s="48"/>
      <c r="H637" s="48"/>
      <c r="I637" s="48"/>
      <c r="J637" s="48"/>
      <c r="K637" s="48"/>
      <c r="L637" s="60"/>
      <c r="M637"/>
      <c r="N637" s="32"/>
      <c r="O637" s="32"/>
      <c r="P637" s="32"/>
      <c r="Q637" s="32"/>
      <c r="R637" s="32"/>
      <c r="S637" s="32"/>
      <c r="T637" s="32"/>
    </row>
    <row r="638" spans="1:20" hidden="1" x14ac:dyDescent="0.25">
      <c r="A638" s="46"/>
      <c r="B638" s="47"/>
      <c r="C638" s="47"/>
      <c r="D638" s="47"/>
      <c r="E638" s="48"/>
      <c r="F638" s="48"/>
      <c r="G638" s="48"/>
      <c r="H638" s="48"/>
      <c r="I638" s="48"/>
      <c r="J638" s="48"/>
      <c r="K638" s="48"/>
      <c r="L638" s="60"/>
    </row>
    <row r="639" spans="1:20" hidden="1" x14ac:dyDescent="0.25">
      <c r="A639" s="46"/>
      <c r="B639" s="47"/>
      <c r="C639" s="47"/>
      <c r="D639" s="47"/>
      <c r="E639" s="48"/>
      <c r="F639" s="48"/>
      <c r="G639" s="48"/>
      <c r="H639" s="48"/>
      <c r="I639" s="48"/>
      <c r="J639" s="48"/>
      <c r="K639" s="48"/>
      <c r="L639" s="60"/>
    </row>
    <row r="640" spans="1:20" hidden="1" x14ac:dyDescent="0.25">
      <c r="A640" s="49"/>
      <c r="B640" s="50"/>
      <c r="C640" s="50"/>
      <c r="D640" s="50"/>
      <c r="E640" s="51"/>
      <c r="F640" s="51"/>
      <c r="G640" s="51"/>
      <c r="H640" s="51"/>
      <c r="I640" s="51"/>
      <c r="J640" s="51"/>
      <c r="K640" s="51"/>
      <c r="L640" s="61"/>
    </row>
    <row r="641" spans="1:20" hidden="1" x14ac:dyDescent="0.25">
      <c r="A641" s="46"/>
      <c r="B641" s="47"/>
      <c r="C641" s="47"/>
      <c r="D641" s="47"/>
      <c r="E641" s="48"/>
      <c r="F641" s="48"/>
      <c r="G641" s="48"/>
      <c r="H641" s="48"/>
      <c r="I641" s="48"/>
      <c r="J641" s="48"/>
      <c r="K641" s="48"/>
      <c r="L641" s="60"/>
    </row>
    <row r="642" spans="1:20" hidden="1" x14ac:dyDescent="0.25">
      <c r="A642" s="46"/>
      <c r="B642" s="47"/>
      <c r="C642" s="47"/>
      <c r="D642" s="47"/>
      <c r="E642" s="48"/>
      <c r="F642" s="48"/>
      <c r="G642" s="48"/>
      <c r="H642" s="48"/>
      <c r="I642" s="48"/>
      <c r="J642" s="48"/>
      <c r="K642" s="48"/>
      <c r="L642" s="60"/>
    </row>
    <row r="643" spans="1:20" hidden="1" x14ac:dyDescent="0.25">
      <c r="A643" s="46"/>
      <c r="B643" s="47"/>
      <c r="C643" s="47"/>
      <c r="D643" s="47"/>
      <c r="E643" s="48"/>
      <c r="F643" s="48"/>
      <c r="G643" s="48"/>
      <c r="H643" s="48"/>
      <c r="I643" s="48"/>
      <c r="J643" s="48"/>
      <c r="K643" s="48"/>
      <c r="L643" s="60"/>
    </row>
    <row r="644" spans="1:20" hidden="1" x14ac:dyDescent="0.25">
      <c r="A644" s="46"/>
      <c r="B644" s="47"/>
      <c r="C644" s="47"/>
      <c r="D644" s="47"/>
      <c r="E644" s="48"/>
      <c r="F644" s="48"/>
      <c r="G644" s="48"/>
      <c r="H644" s="48"/>
      <c r="I644" s="48"/>
      <c r="J644" s="48"/>
      <c r="K644" s="48"/>
      <c r="L644" s="60"/>
      <c r="M644"/>
      <c r="N644" s="32"/>
      <c r="O644" s="32"/>
      <c r="P644" s="32"/>
      <c r="Q644" s="32"/>
      <c r="R644" s="32"/>
      <c r="S644" s="32"/>
      <c r="T644" s="32"/>
    </row>
    <row r="645" spans="1:20" hidden="1" x14ac:dyDescent="0.25">
      <c r="A645" s="46"/>
      <c r="B645" s="47"/>
      <c r="C645" s="47"/>
      <c r="D645" s="47"/>
      <c r="E645" s="48"/>
      <c r="F645" s="48"/>
      <c r="G645" s="48"/>
      <c r="H645" s="48"/>
      <c r="I645" s="48"/>
      <c r="J645" s="48"/>
      <c r="K645" s="48"/>
      <c r="L645" s="60"/>
      <c r="M645"/>
      <c r="N645" s="32"/>
      <c r="O645" s="32"/>
      <c r="P645" s="32"/>
      <c r="Q645" s="32"/>
      <c r="R645" s="32"/>
      <c r="S645" s="32"/>
      <c r="T645" s="32"/>
    </row>
    <row r="646" spans="1:20" hidden="1" x14ac:dyDescent="0.25">
      <c r="A646" s="49"/>
      <c r="B646" s="50"/>
      <c r="C646" s="50"/>
      <c r="D646" s="50"/>
      <c r="E646" s="51"/>
      <c r="F646" s="51"/>
      <c r="G646" s="51"/>
      <c r="H646" s="51"/>
      <c r="I646" s="51"/>
      <c r="J646" s="51"/>
      <c r="K646" s="51"/>
      <c r="L646" s="61"/>
    </row>
    <row r="647" spans="1:20" hidden="1" x14ac:dyDescent="0.25">
      <c r="A647" s="46"/>
      <c r="B647" s="47"/>
      <c r="C647" s="47"/>
      <c r="D647" s="47"/>
      <c r="E647" s="48"/>
      <c r="F647" s="48"/>
      <c r="G647" s="48"/>
      <c r="H647" s="48"/>
      <c r="I647" s="48"/>
      <c r="J647" s="48"/>
      <c r="K647" s="48"/>
      <c r="L647" s="60"/>
    </row>
    <row r="648" spans="1:20" hidden="1" x14ac:dyDescent="0.25">
      <c r="A648" s="46"/>
      <c r="B648" s="47"/>
      <c r="C648" s="47"/>
      <c r="D648" s="47"/>
      <c r="E648" s="48"/>
      <c r="F648" s="48"/>
      <c r="G648" s="48"/>
      <c r="H648" s="48"/>
      <c r="I648" s="48"/>
      <c r="J648" s="48"/>
      <c r="K648" s="48"/>
      <c r="L648" s="60"/>
    </row>
    <row r="649" spans="1:20" hidden="1" x14ac:dyDescent="0.25">
      <c r="A649" s="46"/>
      <c r="B649" s="47"/>
      <c r="C649" s="47"/>
      <c r="D649" s="47"/>
      <c r="E649" s="48"/>
      <c r="F649" s="48"/>
      <c r="G649" s="48"/>
      <c r="H649" s="48"/>
      <c r="I649" s="48"/>
      <c r="J649" s="48"/>
      <c r="K649" s="48"/>
      <c r="L649" s="60"/>
      <c r="M649"/>
      <c r="N649" s="32"/>
      <c r="O649" s="32"/>
      <c r="P649" s="32"/>
      <c r="Q649" s="32"/>
      <c r="R649" s="32"/>
      <c r="S649" s="32"/>
      <c r="T649" s="32"/>
    </row>
    <row r="650" spans="1:20" hidden="1" x14ac:dyDescent="0.25">
      <c r="A650" s="49"/>
      <c r="B650" s="50"/>
      <c r="C650" s="50"/>
      <c r="D650" s="50"/>
      <c r="E650" s="51"/>
      <c r="F650" s="51"/>
      <c r="G650" s="51"/>
      <c r="H650" s="51"/>
      <c r="I650" s="51"/>
      <c r="J650" s="51"/>
      <c r="K650" s="51"/>
      <c r="L650" s="61"/>
    </row>
    <row r="651" spans="1:20" hidden="1" x14ac:dyDescent="0.25">
      <c r="A651" s="49"/>
      <c r="B651" s="50"/>
      <c r="C651" s="50"/>
      <c r="D651" s="50"/>
      <c r="E651" s="51"/>
      <c r="F651" s="51"/>
      <c r="G651" s="51"/>
      <c r="H651" s="51"/>
      <c r="I651" s="51"/>
      <c r="J651" s="51"/>
      <c r="K651" s="51"/>
      <c r="L651" s="61"/>
    </row>
    <row r="652" spans="1:20" hidden="1" x14ac:dyDescent="0.25">
      <c r="A652" s="49"/>
      <c r="B652" s="50"/>
      <c r="C652" s="50"/>
      <c r="D652" s="50"/>
      <c r="E652" s="51"/>
      <c r="F652" s="51"/>
      <c r="G652" s="51"/>
      <c r="H652" s="51"/>
      <c r="I652" s="51"/>
      <c r="J652" s="51"/>
      <c r="K652" s="51"/>
      <c r="L652" s="61"/>
      <c r="M652"/>
      <c r="N652" s="32"/>
      <c r="O652" s="32"/>
      <c r="P652" s="32"/>
      <c r="Q652" s="32"/>
      <c r="R652" s="32"/>
      <c r="S652" s="32"/>
      <c r="T652" s="32"/>
    </row>
    <row r="653" spans="1:20" hidden="1" x14ac:dyDescent="0.25">
      <c r="A653" s="49"/>
      <c r="B653" s="50"/>
      <c r="C653" s="50"/>
      <c r="D653" s="50"/>
      <c r="E653" s="51"/>
      <c r="F653" s="51"/>
      <c r="G653" s="51"/>
      <c r="H653" s="51"/>
      <c r="I653" s="51"/>
      <c r="J653" s="51"/>
      <c r="K653" s="51"/>
      <c r="L653" s="61"/>
    </row>
    <row r="654" spans="1:20" hidden="1" x14ac:dyDescent="0.25">
      <c r="A654" s="49"/>
      <c r="B654" s="50"/>
      <c r="C654" s="50"/>
      <c r="D654" s="50"/>
      <c r="E654" s="51"/>
      <c r="F654" s="51"/>
      <c r="G654" s="51"/>
      <c r="H654" s="51"/>
      <c r="I654" s="51"/>
      <c r="J654" s="51"/>
      <c r="K654" s="51"/>
      <c r="L654" s="61"/>
    </row>
    <row r="655" spans="1:20" hidden="1" x14ac:dyDescent="0.25">
      <c r="A655" s="46"/>
      <c r="B655" s="47"/>
      <c r="C655" s="47"/>
      <c r="D655" s="47"/>
      <c r="E655" s="48"/>
      <c r="F655" s="48"/>
      <c r="G655" s="48"/>
      <c r="H655" s="48"/>
      <c r="I655" s="48"/>
      <c r="J655" s="48"/>
      <c r="K655" s="48"/>
      <c r="L655" s="60"/>
      <c r="M655"/>
      <c r="N655" s="32"/>
      <c r="O655" s="32"/>
      <c r="P655" s="32"/>
      <c r="Q655" s="32"/>
      <c r="R655" s="32"/>
      <c r="S655" s="32"/>
      <c r="T655" s="32"/>
    </row>
    <row r="656" spans="1:20" hidden="1" x14ac:dyDescent="0.25">
      <c r="A656" s="49"/>
      <c r="B656" s="50"/>
      <c r="C656" s="50"/>
      <c r="D656" s="50"/>
      <c r="E656" s="51"/>
      <c r="F656" s="51"/>
      <c r="G656" s="51"/>
      <c r="H656" s="51"/>
      <c r="I656" s="51"/>
      <c r="J656" s="51"/>
      <c r="K656" s="51"/>
      <c r="L656" s="61"/>
      <c r="M656"/>
      <c r="N656" s="32"/>
      <c r="O656" s="32"/>
      <c r="P656" s="32"/>
      <c r="Q656" s="32"/>
      <c r="R656" s="32"/>
      <c r="S656" s="32"/>
      <c r="T656" s="32"/>
    </row>
    <row r="657" spans="1:20" hidden="1" x14ac:dyDescent="0.25">
      <c r="A657" s="46"/>
      <c r="B657" s="47"/>
      <c r="C657" s="47"/>
      <c r="D657" s="47"/>
      <c r="E657" s="48"/>
      <c r="F657" s="48"/>
      <c r="G657" s="48"/>
      <c r="H657" s="48"/>
      <c r="I657" s="48"/>
      <c r="J657" s="48"/>
      <c r="K657" s="48"/>
      <c r="L657" s="60"/>
      <c r="M657"/>
      <c r="N657" s="32"/>
      <c r="O657" s="32"/>
      <c r="P657" s="32"/>
      <c r="Q657" s="32"/>
      <c r="R657" s="32"/>
      <c r="S657" s="32"/>
      <c r="T657" s="32"/>
    </row>
    <row r="658" spans="1:20" hidden="1" x14ac:dyDescent="0.25">
      <c r="A658" s="46"/>
      <c r="B658" s="47"/>
      <c r="C658" s="47"/>
      <c r="D658" s="47"/>
      <c r="E658" s="48"/>
      <c r="F658" s="48"/>
      <c r="G658" s="48"/>
      <c r="H658" s="48"/>
      <c r="I658" s="48"/>
      <c r="J658" s="48"/>
      <c r="K658" s="48"/>
      <c r="L658" s="60"/>
    </row>
    <row r="659" spans="1:20" hidden="1" x14ac:dyDescent="0.25">
      <c r="A659" s="49"/>
      <c r="B659" s="50"/>
      <c r="C659" s="50"/>
      <c r="D659" s="50"/>
      <c r="E659" s="51"/>
      <c r="F659" s="51"/>
      <c r="G659" s="51"/>
      <c r="H659" s="51"/>
      <c r="I659" s="51"/>
      <c r="J659" s="51"/>
      <c r="K659" s="51"/>
      <c r="L659" s="61"/>
      <c r="M659"/>
      <c r="N659" s="32"/>
      <c r="O659" s="32"/>
      <c r="P659" s="32"/>
      <c r="Q659" s="32"/>
      <c r="R659" s="32"/>
      <c r="S659" s="32"/>
      <c r="T659" s="32"/>
    </row>
    <row r="660" spans="1:20" hidden="1" x14ac:dyDescent="0.25">
      <c r="A660" s="46"/>
      <c r="B660" s="47"/>
      <c r="C660" s="47"/>
      <c r="D660" s="47"/>
      <c r="E660" s="48"/>
      <c r="F660" s="48"/>
      <c r="G660" s="48"/>
      <c r="H660" s="48"/>
      <c r="I660" s="48"/>
      <c r="J660" s="48"/>
      <c r="K660" s="48"/>
      <c r="L660" s="60"/>
    </row>
    <row r="661" spans="1:20" hidden="1" x14ac:dyDescent="0.25">
      <c r="A661" s="46"/>
      <c r="B661" s="47"/>
      <c r="C661" s="47"/>
      <c r="D661" s="47"/>
      <c r="E661" s="48"/>
      <c r="F661" s="48"/>
      <c r="G661" s="48"/>
      <c r="H661" s="48"/>
      <c r="I661" s="48"/>
      <c r="J661" s="48"/>
      <c r="K661" s="48"/>
      <c r="L661" s="60"/>
    </row>
    <row r="662" spans="1:20" hidden="1" x14ac:dyDescent="0.25">
      <c r="A662" s="46"/>
      <c r="B662" s="47"/>
      <c r="C662" s="47"/>
      <c r="D662" s="47"/>
      <c r="E662" s="48"/>
      <c r="F662" s="48"/>
      <c r="G662" s="48"/>
      <c r="H662" s="48"/>
      <c r="I662" s="48"/>
      <c r="J662" s="48"/>
      <c r="K662" s="48"/>
      <c r="L662" s="60"/>
    </row>
    <row r="663" spans="1:20" hidden="1" x14ac:dyDescent="0.25">
      <c r="A663" s="46"/>
      <c r="B663" s="47"/>
      <c r="C663" s="47"/>
      <c r="D663" s="47"/>
      <c r="E663" s="48"/>
      <c r="F663" s="48"/>
      <c r="G663" s="48"/>
      <c r="H663" s="48"/>
      <c r="I663" s="48"/>
      <c r="J663" s="48"/>
      <c r="K663" s="48"/>
      <c r="L663" s="60"/>
      <c r="M663"/>
      <c r="N663" s="32"/>
      <c r="O663" s="32"/>
      <c r="P663" s="32"/>
      <c r="Q663" s="32"/>
      <c r="R663" s="32"/>
      <c r="S663" s="32"/>
      <c r="T663" s="32"/>
    </row>
    <row r="664" spans="1:20" hidden="1" x14ac:dyDescent="0.25">
      <c r="A664" s="49"/>
      <c r="B664" s="50"/>
      <c r="C664" s="50"/>
      <c r="D664" s="50"/>
      <c r="E664" s="51"/>
      <c r="F664" s="51"/>
      <c r="G664" s="51"/>
      <c r="H664" s="51"/>
      <c r="I664" s="51"/>
      <c r="J664" s="51"/>
      <c r="K664" s="51"/>
      <c r="L664" s="61"/>
    </row>
    <row r="665" spans="1:20" hidden="1" x14ac:dyDescent="0.25">
      <c r="A665" s="49"/>
      <c r="B665" s="50"/>
      <c r="C665" s="50"/>
      <c r="D665" s="50"/>
      <c r="E665" s="51"/>
      <c r="F665" s="51"/>
      <c r="G665" s="51"/>
      <c r="H665" s="51"/>
      <c r="I665" s="51"/>
      <c r="J665" s="51"/>
      <c r="K665" s="51"/>
      <c r="L665" s="61"/>
      <c r="M665"/>
      <c r="N665" s="32"/>
      <c r="O665" s="32"/>
      <c r="P665" s="32"/>
      <c r="Q665" s="32"/>
      <c r="R665" s="32"/>
      <c r="S665" s="32"/>
      <c r="T665" s="32"/>
    </row>
    <row r="666" spans="1:20" hidden="1" x14ac:dyDescent="0.25">
      <c r="A666" s="46"/>
      <c r="B666" s="47"/>
      <c r="C666" s="47"/>
      <c r="D666" s="47"/>
      <c r="E666" s="48"/>
      <c r="F666" s="48"/>
      <c r="G666" s="48"/>
      <c r="H666" s="48"/>
      <c r="I666" s="48"/>
      <c r="J666" s="48"/>
      <c r="K666" s="48"/>
      <c r="L666" s="60"/>
      <c r="M666"/>
      <c r="N666" s="32"/>
      <c r="O666" s="32"/>
      <c r="P666" s="32"/>
      <c r="Q666" s="32"/>
      <c r="R666" s="32"/>
      <c r="S666" s="32"/>
      <c r="T666" s="32"/>
    </row>
    <row r="667" spans="1:20" hidden="1" x14ac:dyDescent="0.25">
      <c r="A667" s="46"/>
      <c r="B667" s="47"/>
      <c r="C667" s="47"/>
      <c r="D667" s="47"/>
      <c r="E667" s="48"/>
      <c r="F667" s="48"/>
      <c r="G667" s="48"/>
      <c r="H667" s="48"/>
      <c r="I667" s="48"/>
      <c r="J667" s="48"/>
      <c r="K667" s="48"/>
      <c r="L667" s="60"/>
      <c r="M667"/>
      <c r="N667" s="32"/>
      <c r="O667" s="32"/>
      <c r="P667" s="32"/>
      <c r="Q667" s="32"/>
      <c r="R667" s="32"/>
      <c r="S667" s="32"/>
      <c r="T667" s="32"/>
    </row>
    <row r="668" spans="1:20" hidden="1" x14ac:dyDescent="0.25">
      <c r="A668" s="49"/>
      <c r="B668" s="50"/>
      <c r="C668" s="50"/>
      <c r="D668" s="50"/>
      <c r="E668" s="51"/>
      <c r="F668" s="51"/>
      <c r="G668" s="51"/>
      <c r="H668" s="51"/>
      <c r="I668" s="51"/>
      <c r="J668" s="51"/>
      <c r="K668" s="51"/>
      <c r="L668" s="61"/>
    </row>
    <row r="669" spans="1:20" hidden="1" x14ac:dyDescent="0.25">
      <c r="A669" s="49"/>
      <c r="B669" s="50"/>
      <c r="C669" s="50"/>
      <c r="D669" s="50"/>
      <c r="E669" s="51"/>
      <c r="F669" s="51"/>
      <c r="G669" s="51"/>
      <c r="H669" s="51"/>
      <c r="I669" s="51"/>
      <c r="J669" s="51"/>
      <c r="K669" s="51"/>
      <c r="L669" s="61"/>
    </row>
    <row r="670" spans="1:20" hidden="1" x14ac:dyDescent="0.25">
      <c r="A670" s="49"/>
      <c r="B670" s="50"/>
      <c r="C670" s="50"/>
      <c r="D670" s="50"/>
      <c r="E670" s="51"/>
      <c r="F670" s="51"/>
      <c r="G670" s="51"/>
      <c r="H670" s="51"/>
      <c r="I670" s="51"/>
      <c r="J670" s="51"/>
      <c r="K670" s="51"/>
      <c r="L670" s="61"/>
    </row>
    <row r="671" spans="1:20" hidden="1" x14ac:dyDescent="0.25">
      <c r="A671" s="49"/>
      <c r="B671" s="50"/>
      <c r="C671" s="50"/>
      <c r="D671" s="50"/>
      <c r="E671" s="51"/>
      <c r="F671" s="51"/>
      <c r="G671" s="51"/>
      <c r="H671" s="51"/>
      <c r="I671" s="51"/>
      <c r="J671" s="51"/>
      <c r="K671" s="51"/>
      <c r="L671" s="61"/>
      <c r="M671"/>
      <c r="N671" s="32"/>
      <c r="O671" s="32"/>
      <c r="P671" s="32"/>
      <c r="Q671" s="32"/>
      <c r="R671" s="32"/>
      <c r="S671" s="32"/>
      <c r="T671" s="32"/>
    </row>
    <row r="672" spans="1:20" hidden="1" x14ac:dyDescent="0.25">
      <c r="A672" s="46"/>
      <c r="B672" s="47"/>
      <c r="C672" s="47"/>
      <c r="D672" s="47"/>
      <c r="E672" s="48"/>
      <c r="F672" s="48"/>
      <c r="G672" s="48"/>
      <c r="H672" s="48"/>
      <c r="I672" s="48"/>
      <c r="J672" s="48"/>
      <c r="K672" s="48"/>
      <c r="L672" s="60"/>
      <c r="M672"/>
      <c r="N672" s="32"/>
      <c r="O672" s="32"/>
      <c r="P672" s="32"/>
      <c r="Q672" s="32"/>
      <c r="R672" s="32"/>
      <c r="S672" s="32"/>
      <c r="T672" s="32"/>
    </row>
    <row r="673" spans="1:20" hidden="1" x14ac:dyDescent="0.25">
      <c r="A673" s="49"/>
      <c r="B673" s="50"/>
      <c r="C673" s="50"/>
      <c r="D673" s="50"/>
      <c r="E673" s="51"/>
      <c r="F673" s="51"/>
      <c r="G673" s="51"/>
      <c r="H673" s="51"/>
      <c r="I673" s="51"/>
      <c r="J673" s="51"/>
      <c r="K673" s="51"/>
      <c r="L673" s="61"/>
    </row>
    <row r="674" spans="1:20" hidden="1" x14ac:dyDescent="0.25">
      <c r="A674" s="46"/>
      <c r="B674" s="47"/>
      <c r="C674" s="47"/>
      <c r="D674" s="47"/>
      <c r="E674" s="48"/>
      <c r="F674" s="48"/>
      <c r="G674" s="48"/>
      <c r="H674" s="48"/>
      <c r="I674" s="48"/>
      <c r="J674" s="48"/>
      <c r="K674" s="48"/>
      <c r="L674" s="60"/>
    </row>
    <row r="675" spans="1:20" hidden="1" x14ac:dyDescent="0.25">
      <c r="A675" s="49"/>
      <c r="B675" s="50"/>
      <c r="C675" s="50"/>
      <c r="D675" s="50"/>
      <c r="E675" s="51"/>
      <c r="F675" s="51"/>
      <c r="G675" s="51"/>
      <c r="H675" s="51"/>
      <c r="I675" s="51"/>
      <c r="J675" s="51"/>
      <c r="K675" s="51"/>
      <c r="L675" s="61"/>
    </row>
    <row r="676" spans="1:20" hidden="1" x14ac:dyDescent="0.25">
      <c r="A676" s="46"/>
      <c r="B676" s="47"/>
      <c r="C676" s="47"/>
      <c r="D676" s="47"/>
      <c r="E676" s="48"/>
      <c r="F676" s="48"/>
      <c r="G676" s="48"/>
      <c r="H676" s="48"/>
      <c r="I676" s="48"/>
      <c r="J676" s="48"/>
      <c r="K676" s="48"/>
      <c r="L676" s="60"/>
      <c r="M676"/>
      <c r="N676" s="32"/>
      <c r="O676" s="32"/>
      <c r="P676" s="32"/>
      <c r="Q676" s="32"/>
      <c r="R676" s="32"/>
      <c r="S676" s="32"/>
      <c r="T676" s="32"/>
    </row>
    <row r="677" spans="1:20" hidden="1" x14ac:dyDescent="0.25">
      <c r="A677" s="49"/>
      <c r="B677" s="50"/>
      <c r="C677" s="50"/>
      <c r="D677" s="50"/>
      <c r="E677" s="51"/>
      <c r="F677" s="51"/>
      <c r="G677" s="51"/>
      <c r="H677" s="51"/>
      <c r="I677" s="51"/>
      <c r="J677" s="51"/>
      <c r="K677" s="51"/>
      <c r="L677" s="61"/>
    </row>
    <row r="678" spans="1:20" hidden="1" x14ac:dyDescent="0.25">
      <c r="A678" s="46"/>
      <c r="B678" s="47"/>
      <c r="C678" s="47"/>
      <c r="D678" s="47"/>
      <c r="E678" s="48"/>
      <c r="F678" s="48"/>
      <c r="G678" s="48"/>
      <c r="H678" s="48"/>
      <c r="I678" s="48"/>
      <c r="J678" s="48"/>
      <c r="K678" s="48"/>
      <c r="L678" s="60"/>
    </row>
    <row r="679" spans="1:20" hidden="1" x14ac:dyDescent="0.25">
      <c r="A679" s="49"/>
      <c r="B679" s="50"/>
      <c r="C679" s="50"/>
      <c r="D679" s="50"/>
      <c r="E679" s="51"/>
      <c r="F679" s="51"/>
      <c r="G679" s="51"/>
      <c r="H679" s="51"/>
      <c r="I679" s="51"/>
      <c r="J679" s="51"/>
      <c r="K679" s="51"/>
      <c r="L679" s="61"/>
    </row>
    <row r="680" spans="1:20" hidden="1" x14ac:dyDescent="0.25">
      <c r="A680" s="46"/>
      <c r="B680" s="47"/>
      <c r="C680" s="47"/>
      <c r="D680" s="47"/>
      <c r="E680" s="48"/>
      <c r="F680" s="48"/>
      <c r="G680" s="48"/>
      <c r="H680" s="48"/>
      <c r="I680" s="48"/>
      <c r="J680" s="48"/>
      <c r="K680" s="48"/>
      <c r="L680" s="60"/>
      <c r="M680"/>
      <c r="N680" s="32"/>
      <c r="O680" s="32"/>
      <c r="P680" s="32"/>
      <c r="Q680" s="32"/>
      <c r="R680" s="32"/>
      <c r="S680" s="32"/>
      <c r="T680" s="32"/>
    </row>
    <row r="681" spans="1:20" hidden="1" x14ac:dyDescent="0.25">
      <c r="A681" s="49"/>
      <c r="B681" s="50"/>
      <c r="C681" s="50"/>
      <c r="D681" s="50"/>
      <c r="E681" s="51"/>
      <c r="F681" s="51"/>
      <c r="G681" s="51"/>
      <c r="H681" s="51"/>
      <c r="I681" s="51"/>
      <c r="J681" s="51"/>
      <c r="K681" s="51"/>
      <c r="L681" s="61"/>
      <c r="M681"/>
      <c r="N681" s="32"/>
      <c r="O681" s="32"/>
      <c r="P681" s="32"/>
      <c r="Q681" s="32"/>
      <c r="R681" s="32"/>
      <c r="S681" s="32"/>
      <c r="T681" s="32"/>
    </row>
    <row r="682" spans="1:20" hidden="1" x14ac:dyDescent="0.25">
      <c r="A682" s="46"/>
      <c r="B682" s="47"/>
      <c r="C682" s="47"/>
      <c r="D682" s="47"/>
      <c r="E682" s="48"/>
      <c r="F682" s="48"/>
      <c r="G682" s="48"/>
      <c r="H682" s="48"/>
      <c r="I682" s="48"/>
      <c r="J682" s="48"/>
      <c r="K682" s="48"/>
      <c r="L682" s="60"/>
      <c r="M682"/>
      <c r="N682" s="32"/>
      <c r="O682" s="32"/>
      <c r="P682" s="32"/>
      <c r="Q682" s="32"/>
      <c r="R682" s="32"/>
      <c r="S682" s="32"/>
      <c r="T682" s="32"/>
    </row>
    <row r="683" spans="1:20" hidden="1" x14ac:dyDescent="0.25">
      <c r="A683" s="49"/>
      <c r="B683" s="50"/>
      <c r="C683" s="50"/>
      <c r="D683" s="50"/>
      <c r="E683" s="51"/>
      <c r="F683" s="51"/>
      <c r="G683" s="51"/>
      <c r="H683" s="51"/>
      <c r="I683" s="51"/>
      <c r="J683" s="51"/>
      <c r="K683" s="51"/>
      <c r="L683" s="61"/>
      <c r="M683"/>
      <c r="N683" s="32"/>
      <c r="O683" s="32"/>
      <c r="P683" s="32"/>
      <c r="Q683" s="32"/>
      <c r="R683" s="32"/>
      <c r="S683" s="32"/>
      <c r="T683" s="32"/>
    </row>
    <row r="684" spans="1:20" hidden="1" x14ac:dyDescent="0.25">
      <c r="A684" s="49"/>
      <c r="B684" s="50"/>
      <c r="C684" s="50"/>
      <c r="D684" s="50"/>
      <c r="E684" s="51"/>
      <c r="F684" s="51"/>
      <c r="G684" s="51"/>
      <c r="H684" s="51"/>
      <c r="I684" s="51"/>
      <c r="J684" s="51"/>
      <c r="K684" s="51"/>
      <c r="L684" s="61"/>
      <c r="M684"/>
      <c r="N684" s="32"/>
      <c r="O684" s="32"/>
      <c r="P684" s="32"/>
      <c r="Q684" s="32"/>
      <c r="R684" s="32"/>
      <c r="S684" s="32"/>
      <c r="T684" s="32"/>
    </row>
    <row r="685" spans="1:20" hidden="1" x14ac:dyDescent="0.25">
      <c r="A685" s="49"/>
      <c r="B685" s="50"/>
      <c r="C685" s="50"/>
      <c r="D685" s="50"/>
      <c r="E685" s="51"/>
      <c r="F685" s="51"/>
      <c r="G685" s="51"/>
      <c r="H685" s="51"/>
      <c r="I685" s="51"/>
      <c r="J685" s="51"/>
      <c r="K685" s="51"/>
      <c r="L685" s="61"/>
      <c r="M685"/>
      <c r="N685" s="32"/>
      <c r="O685" s="32"/>
      <c r="P685" s="32"/>
      <c r="Q685" s="32"/>
      <c r="R685" s="32"/>
      <c r="S685" s="32"/>
      <c r="T685" s="32"/>
    </row>
    <row r="686" spans="1:20" hidden="1" x14ac:dyDescent="0.25">
      <c r="A686" s="46"/>
      <c r="B686" s="47"/>
      <c r="C686" s="47"/>
      <c r="D686" s="47"/>
      <c r="E686" s="48"/>
      <c r="F686" s="48"/>
      <c r="G686" s="48"/>
      <c r="H686" s="48"/>
      <c r="I686" s="48"/>
      <c r="J686" s="48"/>
      <c r="K686" s="48"/>
      <c r="L686" s="60"/>
    </row>
    <row r="687" spans="1:20" hidden="1" x14ac:dyDescent="0.25">
      <c r="A687" s="46"/>
      <c r="B687" s="47"/>
      <c r="C687" s="47"/>
      <c r="D687" s="47"/>
      <c r="E687" s="48"/>
      <c r="F687" s="48"/>
      <c r="G687" s="48"/>
      <c r="H687" s="48"/>
      <c r="I687" s="48"/>
      <c r="J687" s="48"/>
      <c r="K687" s="48"/>
      <c r="L687" s="60"/>
      <c r="M687"/>
      <c r="N687" s="32"/>
      <c r="O687" s="32"/>
      <c r="P687" s="32"/>
      <c r="Q687" s="32"/>
      <c r="R687" s="32"/>
      <c r="S687" s="32"/>
      <c r="T687" s="32"/>
    </row>
    <row r="688" spans="1:20" hidden="1" x14ac:dyDescent="0.25">
      <c r="A688" s="46"/>
      <c r="B688" s="47"/>
      <c r="C688" s="47"/>
      <c r="D688" s="47"/>
      <c r="E688" s="48"/>
      <c r="F688" s="48"/>
      <c r="G688" s="48"/>
      <c r="H688" s="48"/>
      <c r="I688" s="48"/>
      <c r="J688" s="48"/>
      <c r="K688" s="48"/>
      <c r="L688" s="60"/>
    </row>
    <row r="689" spans="1:20" hidden="1" x14ac:dyDescent="0.25">
      <c r="A689" s="46"/>
      <c r="B689" s="47"/>
      <c r="C689" s="47"/>
      <c r="D689" s="47"/>
      <c r="E689" s="48"/>
      <c r="F689" s="48"/>
      <c r="G689" s="48"/>
      <c r="H689" s="48"/>
      <c r="I689" s="48"/>
      <c r="J689" s="48"/>
      <c r="K689" s="48"/>
      <c r="L689" s="60"/>
    </row>
    <row r="690" spans="1:20" hidden="1" x14ac:dyDescent="0.25">
      <c r="A690" s="46"/>
      <c r="B690" s="47"/>
      <c r="C690" s="47"/>
      <c r="D690" s="47"/>
      <c r="E690" s="48"/>
      <c r="F690" s="48"/>
      <c r="G690" s="48"/>
      <c r="H690" s="48"/>
      <c r="I690" s="48"/>
      <c r="J690" s="48"/>
      <c r="K690" s="48"/>
      <c r="L690" s="60"/>
      <c r="M690"/>
      <c r="N690" s="32"/>
      <c r="O690" s="32"/>
      <c r="P690" s="32"/>
      <c r="Q690" s="32"/>
      <c r="R690" s="32"/>
      <c r="S690" s="32"/>
      <c r="T690" s="32"/>
    </row>
    <row r="691" spans="1:20" hidden="1" x14ac:dyDescent="0.25">
      <c r="A691" s="49"/>
      <c r="B691" s="50"/>
      <c r="C691" s="50"/>
      <c r="D691" s="50"/>
      <c r="E691" s="51"/>
      <c r="F691" s="51"/>
      <c r="G691" s="51"/>
      <c r="H691" s="51"/>
      <c r="I691" s="51"/>
      <c r="J691" s="51"/>
      <c r="K691" s="51"/>
      <c r="L691" s="61"/>
    </row>
    <row r="692" spans="1:20" hidden="1" x14ac:dyDescent="0.25">
      <c r="A692" s="49"/>
      <c r="B692" s="50"/>
      <c r="C692" s="50"/>
      <c r="D692" s="50"/>
      <c r="E692" s="51"/>
      <c r="F692" s="51"/>
      <c r="G692" s="51"/>
      <c r="H692" s="51"/>
      <c r="I692" s="51"/>
      <c r="J692" s="51"/>
      <c r="K692" s="51"/>
      <c r="L692" s="61"/>
      <c r="M692"/>
      <c r="N692" s="32"/>
      <c r="O692" s="32"/>
      <c r="P692" s="32"/>
      <c r="Q692" s="32"/>
      <c r="R692" s="32"/>
      <c r="S692" s="32"/>
      <c r="T692" s="32"/>
    </row>
    <row r="693" spans="1:20" hidden="1" x14ac:dyDescent="0.25">
      <c r="A693" s="49"/>
      <c r="B693" s="50"/>
      <c r="C693" s="50"/>
      <c r="D693" s="50"/>
      <c r="E693" s="51"/>
      <c r="F693" s="51"/>
      <c r="G693" s="51"/>
      <c r="H693" s="51"/>
      <c r="I693" s="51"/>
      <c r="J693" s="51"/>
      <c r="K693" s="51"/>
      <c r="L693" s="61"/>
    </row>
    <row r="694" spans="1:20" hidden="1" x14ac:dyDescent="0.25">
      <c r="A694" s="46"/>
      <c r="B694" s="47"/>
      <c r="C694" s="47"/>
      <c r="D694" s="47"/>
      <c r="E694" s="48"/>
      <c r="F694" s="48"/>
      <c r="G694" s="48"/>
      <c r="H694" s="48"/>
      <c r="I694" s="48"/>
      <c r="J694" s="48"/>
      <c r="K694" s="48"/>
      <c r="L694" s="60"/>
    </row>
    <row r="695" spans="1:20" hidden="1" x14ac:dyDescent="0.25">
      <c r="A695" s="49"/>
      <c r="B695" s="50"/>
      <c r="C695" s="50"/>
      <c r="D695" s="50"/>
      <c r="E695" s="51"/>
      <c r="F695" s="51"/>
      <c r="G695" s="51"/>
      <c r="H695" s="51"/>
      <c r="I695" s="51"/>
      <c r="J695" s="51"/>
      <c r="K695" s="51"/>
      <c r="L695" s="61"/>
      <c r="M695"/>
      <c r="N695" s="32"/>
      <c r="O695" s="32"/>
      <c r="P695" s="32"/>
      <c r="Q695" s="32"/>
      <c r="R695" s="32"/>
      <c r="S695" s="32"/>
      <c r="T695" s="32"/>
    </row>
    <row r="696" spans="1:20" hidden="1" x14ac:dyDescent="0.25">
      <c r="A696" s="46"/>
      <c r="B696" s="47"/>
      <c r="C696" s="47"/>
      <c r="D696" s="47"/>
      <c r="E696" s="48"/>
      <c r="F696" s="48"/>
      <c r="G696" s="48"/>
      <c r="H696" s="48"/>
      <c r="I696" s="48"/>
      <c r="J696" s="48"/>
      <c r="K696" s="48"/>
      <c r="L696" s="60"/>
    </row>
    <row r="697" spans="1:20" hidden="1" x14ac:dyDescent="0.25">
      <c r="A697" s="49"/>
      <c r="B697" s="50"/>
      <c r="C697" s="50"/>
      <c r="D697" s="50"/>
      <c r="E697" s="51"/>
      <c r="F697" s="51"/>
      <c r="G697" s="51"/>
      <c r="H697" s="51"/>
      <c r="I697" s="51"/>
      <c r="J697" s="51"/>
      <c r="K697" s="51"/>
      <c r="L697" s="61"/>
      <c r="M697"/>
      <c r="N697" s="32"/>
      <c r="O697" s="32"/>
      <c r="P697" s="32"/>
      <c r="Q697" s="32"/>
      <c r="R697" s="32"/>
      <c r="S697" s="32"/>
      <c r="T697" s="32"/>
    </row>
    <row r="698" spans="1:20" hidden="1" x14ac:dyDescent="0.25">
      <c r="A698" s="49"/>
      <c r="B698" s="50"/>
      <c r="C698" s="50"/>
      <c r="D698" s="50"/>
      <c r="E698" s="51"/>
      <c r="F698" s="51"/>
      <c r="G698" s="51"/>
      <c r="H698" s="51"/>
      <c r="I698" s="51"/>
      <c r="J698" s="51"/>
      <c r="K698" s="51"/>
      <c r="L698" s="61"/>
    </row>
    <row r="699" spans="1:20" hidden="1" x14ac:dyDescent="0.25">
      <c r="A699" s="49"/>
      <c r="B699" s="50"/>
      <c r="C699" s="50"/>
      <c r="D699" s="50"/>
      <c r="E699" s="51"/>
      <c r="F699" s="51"/>
      <c r="G699" s="51"/>
      <c r="H699" s="51"/>
      <c r="I699" s="51"/>
      <c r="J699" s="51"/>
      <c r="K699" s="51"/>
      <c r="L699" s="61"/>
    </row>
    <row r="700" spans="1:20" hidden="1" x14ac:dyDescent="0.25">
      <c r="A700" s="46"/>
      <c r="B700" s="47"/>
      <c r="C700" s="47"/>
      <c r="D700" s="47"/>
      <c r="E700" s="48"/>
      <c r="F700" s="48"/>
      <c r="G700" s="48"/>
      <c r="H700" s="48"/>
      <c r="I700" s="48"/>
      <c r="J700" s="48"/>
      <c r="K700" s="48"/>
      <c r="L700" s="60"/>
    </row>
    <row r="701" spans="1:20" hidden="1" x14ac:dyDescent="0.25">
      <c r="A701" s="49"/>
      <c r="B701" s="50"/>
      <c r="C701" s="50"/>
      <c r="D701" s="50"/>
      <c r="E701" s="51"/>
      <c r="F701" s="51"/>
      <c r="G701" s="51"/>
      <c r="H701" s="51"/>
      <c r="I701" s="51"/>
      <c r="J701" s="51"/>
      <c r="K701" s="51"/>
      <c r="L701" s="61"/>
      <c r="M701"/>
      <c r="N701" s="32"/>
      <c r="O701" s="32"/>
      <c r="P701" s="32"/>
      <c r="Q701" s="32"/>
      <c r="R701" s="32"/>
      <c r="S701" s="32"/>
      <c r="T701" s="32"/>
    </row>
    <row r="702" spans="1:20" hidden="1" x14ac:dyDescent="0.25">
      <c r="A702" s="46"/>
      <c r="B702" s="47"/>
      <c r="C702" s="47"/>
      <c r="D702" s="47"/>
      <c r="E702" s="48"/>
      <c r="F702" s="48"/>
      <c r="G702" s="48"/>
      <c r="H702" s="48"/>
      <c r="I702" s="48"/>
      <c r="J702" s="48"/>
      <c r="K702" s="48"/>
      <c r="L702" s="60"/>
    </row>
    <row r="703" spans="1:20" hidden="1" x14ac:dyDescent="0.25">
      <c r="A703" s="49"/>
      <c r="B703" s="50"/>
      <c r="C703" s="50"/>
      <c r="D703" s="50"/>
      <c r="E703" s="51"/>
      <c r="F703" s="51"/>
      <c r="G703" s="51"/>
      <c r="H703" s="51"/>
      <c r="I703" s="51"/>
      <c r="J703" s="51"/>
      <c r="K703" s="51"/>
      <c r="L703" s="61"/>
    </row>
    <row r="704" spans="1:20" hidden="1" x14ac:dyDescent="0.25">
      <c r="A704" s="46"/>
      <c r="B704" s="47"/>
      <c r="C704" s="47"/>
      <c r="D704" s="47"/>
      <c r="E704" s="48"/>
      <c r="F704" s="48"/>
      <c r="G704" s="48"/>
      <c r="H704" s="48"/>
      <c r="I704" s="48"/>
      <c r="J704" s="48"/>
      <c r="K704" s="48"/>
      <c r="L704" s="60"/>
    </row>
    <row r="705" spans="1:20" hidden="1" x14ac:dyDescent="0.25">
      <c r="A705" s="49"/>
      <c r="B705" s="50"/>
      <c r="C705" s="50"/>
      <c r="D705" s="50"/>
      <c r="E705" s="51"/>
      <c r="F705" s="51"/>
      <c r="G705" s="51"/>
      <c r="H705" s="51"/>
      <c r="I705" s="51"/>
      <c r="J705" s="51"/>
      <c r="K705" s="51"/>
      <c r="L705" s="61"/>
      <c r="M705"/>
      <c r="N705" s="32"/>
      <c r="O705" s="32"/>
      <c r="P705" s="32"/>
      <c r="Q705" s="32"/>
      <c r="R705" s="32"/>
      <c r="S705" s="32"/>
      <c r="T705" s="32"/>
    </row>
    <row r="706" spans="1:20" hidden="1" x14ac:dyDescent="0.25">
      <c r="A706" s="49"/>
      <c r="B706" s="50"/>
      <c r="C706" s="50"/>
      <c r="D706" s="50"/>
      <c r="E706" s="51"/>
      <c r="F706" s="51"/>
      <c r="G706" s="51"/>
      <c r="H706" s="51"/>
      <c r="I706" s="51"/>
      <c r="J706" s="51"/>
      <c r="K706" s="51"/>
      <c r="L706" s="61"/>
      <c r="M706"/>
      <c r="N706" s="32"/>
      <c r="O706" s="32"/>
      <c r="P706" s="32"/>
      <c r="Q706" s="32"/>
      <c r="R706" s="32"/>
      <c r="S706" s="32"/>
      <c r="T706" s="32"/>
    </row>
    <row r="707" spans="1:20" hidden="1" x14ac:dyDescent="0.25">
      <c r="A707" s="49"/>
      <c r="B707" s="50"/>
      <c r="C707" s="50"/>
      <c r="D707" s="50"/>
      <c r="E707" s="51"/>
      <c r="F707" s="51"/>
      <c r="G707" s="51"/>
      <c r="H707" s="51"/>
      <c r="I707" s="51"/>
      <c r="J707" s="51"/>
      <c r="K707" s="51"/>
      <c r="L707" s="61"/>
      <c r="M707"/>
      <c r="N707" s="32"/>
      <c r="O707" s="32"/>
      <c r="P707" s="32"/>
      <c r="Q707" s="32"/>
      <c r="R707" s="32"/>
      <c r="S707" s="32"/>
      <c r="T707" s="32"/>
    </row>
    <row r="708" spans="1:20" hidden="1" x14ac:dyDescent="0.25">
      <c r="A708" s="46"/>
      <c r="B708" s="47"/>
      <c r="C708" s="47"/>
      <c r="D708" s="47"/>
      <c r="E708" s="48"/>
      <c r="F708" s="48"/>
      <c r="G708" s="48"/>
      <c r="H708" s="48"/>
      <c r="I708" s="48"/>
      <c r="J708" s="48"/>
      <c r="K708" s="48"/>
      <c r="L708" s="60"/>
    </row>
    <row r="709" spans="1:20" hidden="1" x14ac:dyDescent="0.25">
      <c r="A709" s="46"/>
      <c r="B709" s="47"/>
      <c r="C709" s="47"/>
      <c r="D709" s="47"/>
      <c r="E709" s="48"/>
      <c r="F709" s="48"/>
      <c r="G709" s="48"/>
      <c r="H709" s="48"/>
      <c r="I709" s="48"/>
      <c r="J709" s="48"/>
      <c r="K709" s="48"/>
      <c r="L709" s="60"/>
      <c r="M709"/>
      <c r="N709" s="32"/>
      <c r="O709" s="32"/>
      <c r="P709" s="32"/>
      <c r="Q709" s="32"/>
      <c r="R709" s="32"/>
      <c r="S709" s="32"/>
      <c r="T709" s="32"/>
    </row>
    <row r="710" spans="1:20" hidden="1" x14ac:dyDescent="0.25">
      <c r="A710" s="46"/>
      <c r="B710" s="47"/>
      <c r="C710" s="47"/>
      <c r="D710" s="47"/>
      <c r="E710" s="48"/>
      <c r="F710" s="48"/>
      <c r="G710" s="48"/>
      <c r="H710" s="48"/>
      <c r="I710" s="48"/>
      <c r="J710" s="48"/>
      <c r="K710" s="48"/>
      <c r="L710" s="60"/>
    </row>
    <row r="711" spans="1:20" hidden="1" x14ac:dyDescent="0.25">
      <c r="A711" s="46"/>
      <c r="B711" s="47"/>
      <c r="C711" s="47"/>
      <c r="D711" s="47"/>
      <c r="E711" s="48"/>
      <c r="F711" s="48"/>
      <c r="G711" s="48"/>
      <c r="H711" s="48"/>
      <c r="I711" s="48"/>
      <c r="J711" s="48"/>
      <c r="K711" s="48"/>
      <c r="L711" s="60"/>
    </row>
    <row r="712" spans="1:20" hidden="1" x14ac:dyDescent="0.25">
      <c r="A712" s="46"/>
      <c r="B712" s="47"/>
      <c r="C712" s="47"/>
      <c r="D712" s="47"/>
      <c r="E712" s="48"/>
      <c r="F712" s="48"/>
      <c r="G712" s="48"/>
      <c r="H712" s="48"/>
      <c r="I712" s="48"/>
      <c r="J712" s="48"/>
      <c r="K712" s="48"/>
      <c r="L712" s="60"/>
      <c r="M712"/>
      <c r="N712" s="32"/>
      <c r="O712" s="32"/>
      <c r="P712" s="32"/>
      <c r="Q712" s="32"/>
      <c r="R712" s="32"/>
      <c r="S712" s="32"/>
      <c r="T712" s="32"/>
    </row>
    <row r="713" spans="1:20" hidden="1" x14ac:dyDescent="0.25">
      <c r="A713" s="49"/>
      <c r="B713" s="50"/>
      <c r="C713" s="50"/>
      <c r="D713" s="50"/>
      <c r="E713" s="51"/>
      <c r="F713" s="51"/>
      <c r="G713" s="51"/>
      <c r="H713" s="51"/>
      <c r="I713" s="51"/>
      <c r="J713" s="51"/>
      <c r="K713" s="51"/>
      <c r="L713" s="61"/>
    </row>
    <row r="714" spans="1:20" hidden="1" x14ac:dyDescent="0.25">
      <c r="A714" s="46"/>
      <c r="B714" s="47"/>
      <c r="C714" s="47"/>
      <c r="D714" s="47"/>
      <c r="E714" s="48"/>
      <c r="F714" s="48"/>
      <c r="G714" s="48"/>
      <c r="H714" s="48"/>
      <c r="I714" s="48"/>
      <c r="J714" s="48"/>
      <c r="K714" s="48"/>
      <c r="L714" s="60"/>
      <c r="M714"/>
      <c r="N714" s="32"/>
      <c r="O714" s="32"/>
      <c r="P714" s="32"/>
      <c r="Q714" s="32"/>
      <c r="R714" s="32"/>
      <c r="S714" s="32"/>
      <c r="T714" s="32"/>
    </row>
    <row r="715" spans="1:20" hidden="1" x14ac:dyDescent="0.25">
      <c r="A715" s="49"/>
      <c r="B715" s="50"/>
      <c r="C715" s="50"/>
      <c r="D715" s="50"/>
      <c r="E715" s="51"/>
      <c r="F715" s="51"/>
      <c r="G715" s="51"/>
      <c r="H715" s="51"/>
      <c r="I715" s="51"/>
      <c r="J715" s="51"/>
      <c r="K715" s="51"/>
      <c r="L715" s="61"/>
      <c r="M715"/>
      <c r="N715" s="32"/>
      <c r="O715" s="32"/>
      <c r="P715" s="32"/>
      <c r="Q715" s="32"/>
      <c r="R715" s="32"/>
      <c r="S715" s="32"/>
      <c r="T715" s="32"/>
    </row>
    <row r="716" spans="1:20" hidden="1" x14ac:dyDescent="0.25">
      <c r="A716" s="46"/>
      <c r="B716" s="47"/>
      <c r="C716" s="47"/>
      <c r="D716" s="47"/>
      <c r="E716" s="48"/>
      <c r="F716" s="48"/>
      <c r="G716" s="48"/>
      <c r="H716" s="48"/>
      <c r="I716" s="48"/>
      <c r="J716" s="48"/>
      <c r="K716" s="48"/>
      <c r="L716" s="60"/>
      <c r="M716"/>
      <c r="N716" s="32"/>
      <c r="O716" s="32"/>
      <c r="P716" s="32"/>
      <c r="Q716" s="32"/>
      <c r="R716" s="32"/>
      <c r="S716" s="32"/>
      <c r="T716" s="32"/>
    </row>
    <row r="717" spans="1:20" hidden="1" x14ac:dyDescent="0.25">
      <c r="A717" s="49"/>
      <c r="B717" s="50"/>
      <c r="C717" s="50"/>
      <c r="D717" s="50"/>
      <c r="E717" s="51"/>
      <c r="F717" s="51"/>
      <c r="G717" s="51"/>
      <c r="H717" s="51"/>
      <c r="I717" s="51"/>
      <c r="J717" s="51"/>
      <c r="K717" s="51"/>
      <c r="L717" s="61"/>
      <c r="M717"/>
      <c r="N717" s="32"/>
      <c r="O717" s="32"/>
      <c r="P717" s="32"/>
      <c r="Q717" s="32"/>
      <c r="R717" s="32"/>
      <c r="S717" s="32"/>
      <c r="T717" s="32"/>
    </row>
    <row r="718" spans="1:20" hidden="1" x14ac:dyDescent="0.25">
      <c r="A718" s="49"/>
      <c r="B718" s="50"/>
      <c r="C718" s="50"/>
      <c r="D718" s="50"/>
      <c r="E718" s="51"/>
      <c r="F718" s="51"/>
      <c r="G718" s="51"/>
      <c r="H718" s="51"/>
      <c r="I718" s="51"/>
      <c r="J718" s="51"/>
      <c r="K718" s="51"/>
      <c r="L718" s="61"/>
    </row>
    <row r="719" spans="1:20" hidden="1" x14ac:dyDescent="0.25">
      <c r="A719" s="49"/>
      <c r="B719" s="50"/>
      <c r="C719" s="50"/>
      <c r="D719" s="50"/>
      <c r="E719" s="51"/>
      <c r="F719" s="51"/>
      <c r="G719" s="51"/>
      <c r="H719" s="51"/>
      <c r="I719" s="51"/>
      <c r="J719" s="51"/>
      <c r="K719" s="51"/>
      <c r="L719" s="61"/>
    </row>
    <row r="720" spans="1:20" hidden="1" x14ac:dyDescent="0.25">
      <c r="A720" s="46"/>
      <c r="B720" s="47"/>
      <c r="C720" s="47"/>
      <c r="D720" s="47"/>
      <c r="E720" s="48"/>
      <c r="F720" s="48"/>
      <c r="G720" s="48"/>
      <c r="H720" s="48"/>
      <c r="I720" s="48"/>
      <c r="J720" s="48"/>
      <c r="K720" s="48"/>
      <c r="L720" s="60"/>
      <c r="M720"/>
      <c r="N720" s="32"/>
      <c r="O720" s="32"/>
      <c r="P720" s="32"/>
      <c r="Q720" s="32"/>
      <c r="R720" s="32"/>
      <c r="S720" s="32"/>
      <c r="T720" s="32"/>
    </row>
    <row r="721" spans="1:20" hidden="1" x14ac:dyDescent="0.25">
      <c r="A721" s="49"/>
      <c r="B721" s="50"/>
      <c r="C721" s="50"/>
      <c r="D721" s="50"/>
      <c r="E721" s="51"/>
      <c r="F721" s="51"/>
      <c r="G721" s="51"/>
      <c r="H721" s="51"/>
      <c r="I721" s="51"/>
      <c r="J721" s="51"/>
      <c r="K721" s="51"/>
      <c r="L721" s="61"/>
    </row>
    <row r="722" spans="1:20" hidden="1" x14ac:dyDescent="0.25">
      <c r="A722" s="49"/>
      <c r="B722" s="50"/>
      <c r="C722" s="50"/>
      <c r="D722" s="50"/>
      <c r="E722" s="51"/>
      <c r="F722" s="51"/>
      <c r="G722" s="51"/>
      <c r="H722" s="51"/>
      <c r="I722" s="51"/>
      <c r="J722" s="51"/>
      <c r="K722" s="51"/>
      <c r="L722" s="61"/>
    </row>
    <row r="723" spans="1:20" hidden="1" x14ac:dyDescent="0.25">
      <c r="A723" s="49"/>
      <c r="B723" s="50"/>
      <c r="C723" s="50"/>
      <c r="D723" s="50"/>
      <c r="E723" s="51"/>
      <c r="F723" s="51"/>
      <c r="G723" s="51"/>
      <c r="H723" s="51"/>
      <c r="I723" s="51"/>
      <c r="J723" s="51"/>
      <c r="K723" s="51"/>
      <c r="L723" s="61"/>
    </row>
    <row r="724" spans="1:20" hidden="1" x14ac:dyDescent="0.25">
      <c r="A724" s="46"/>
      <c r="B724" s="47"/>
      <c r="C724" s="47"/>
      <c r="D724" s="47"/>
      <c r="E724" s="48"/>
      <c r="F724" s="48"/>
      <c r="G724" s="48"/>
      <c r="H724" s="48"/>
      <c r="I724" s="48"/>
      <c r="J724" s="48"/>
      <c r="K724" s="48"/>
      <c r="L724" s="60"/>
    </row>
    <row r="725" spans="1:20" hidden="1" x14ac:dyDescent="0.25">
      <c r="A725" s="49"/>
      <c r="B725" s="50"/>
      <c r="C725" s="50"/>
      <c r="D725" s="50"/>
      <c r="E725" s="51"/>
      <c r="F725" s="51"/>
      <c r="G725" s="51"/>
      <c r="H725" s="51"/>
      <c r="I725" s="51"/>
      <c r="J725" s="51"/>
      <c r="K725" s="51"/>
      <c r="L725" s="61"/>
      <c r="M725"/>
      <c r="N725" s="32"/>
      <c r="O725" s="32"/>
      <c r="P725" s="32"/>
      <c r="Q725" s="32"/>
      <c r="R725" s="32"/>
      <c r="S725" s="32"/>
      <c r="T725" s="32"/>
    </row>
    <row r="726" spans="1:20" hidden="1" x14ac:dyDescent="0.25">
      <c r="A726" s="46"/>
      <c r="B726" s="47"/>
      <c r="C726" s="47"/>
      <c r="D726" s="47"/>
      <c r="E726" s="48"/>
      <c r="F726" s="48"/>
      <c r="G726" s="48"/>
      <c r="H726" s="48"/>
      <c r="I726" s="48"/>
      <c r="J726" s="48"/>
      <c r="K726" s="48"/>
      <c r="L726" s="60"/>
      <c r="M726"/>
      <c r="N726" s="32"/>
      <c r="O726" s="32"/>
      <c r="P726" s="32"/>
      <c r="Q726" s="32"/>
      <c r="R726" s="32"/>
      <c r="S726" s="32"/>
      <c r="T726" s="32"/>
    </row>
    <row r="727" spans="1:20" hidden="1" x14ac:dyDescent="0.25">
      <c r="A727" s="49"/>
      <c r="B727" s="50"/>
      <c r="C727" s="50"/>
      <c r="D727" s="50"/>
      <c r="E727" s="51"/>
      <c r="F727" s="51"/>
      <c r="G727" s="51"/>
      <c r="H727" s="51"/>
      <c r="I727" s="51"/>
      <c r="J727" s="51"/>
      <c r="K727" s="51"/>
      <c r="L727" s="61"/>
    </row>
    <row r="728" spans="1:20" hidden="1" x14ac:dyDescent="0.25">
      <c r="A728" s="46"/>
      <c r="B728" s="47"/>
      <c r="C728" s="47"/>
      <c r="D728" s="47"/>
      <c r="E728" s="48"/>
      <c r="F728" s="48"/>
      <c r="G728" s="48"/>
      <c r="H728" s="48"/>
      <c r="I728" s="48"/>
      <c r="J728" s="48"/>
      <c r="K728" s="48"/>
      <c r="L728" s="60"/>
    </row>
    <row r="729" spans="1:20" hidden="1" x14ac:dyDescent="0.25">
      <c r="A729" s="49"/>
      <c r="B729" s="50"/>
      <c r="C729" s="50"/>
      <c r="D729" s="50"/>
      <c r="E729" s="51"/>
      <c r="F729" s="51"/>
      <c r="G729" s="51"/>
      <c r="H729" s="51"/>
      <c r="I729" s="51"/>
      <c r="J729" s="51"/>
      <c r="K729" s="51"/>
      <c r="L729" s="61"/>
    </row>
    <row r="730" spans="1:20" hidden="1" x14ac:dyDescent="0.25">
      <c r="A730" s="46"/>
      <c r="B730" s="47"/>
      <c r="C730" s="47"/>
      <c r="D730" s="47"/>
      <c r="E730" s="48"/>
      <c r="F730" s="48"/>
      <c r="G730" s="48"/>
      <c r="H730" s="48"/>
      <c r="I730" s="48"/>
      <c r="J730" s="48"/>
      <c r="K730" s="48"/>
      <c r="L730" s="60"/>
    </row>
    <row r="731" spans="1:20" hidden="1" x14ac:dyDescent="0.25">
      <c r="A731" s="49"/>
      <c r="B731" s="50"/>
      <c r="C731" s="50"/>
      <c r="D731" s="50"/>
      <c r="E731" s="51"/>
      <c r="F731" s="51"/>
      <c r="G731" s="51"/>
      <c r="H731" s="51"/>
      <c r="I731" s="51"/>
      <c r="J731" s="51"/>
      <c r="K731" s="51"/>
      <c r="L731" s="61"/>
    </row>
    <row r="732" spans="1:20" hidden="1" x14ac:dyDescent="0.25">
      <c r="A732" s="49"/>
      <c r="B732" s="50"/>
      <c r="C732" s="50"/>
      <c r="D732" s="50"/>
      <c r="E732" s="51"/>
      <c r="F732" s="51"/>
      <c r="G732" s="51"/>
      <c r="H732" s="51"/>
      <c r="I732" s="51"/>
      <c r="J732" s="51"/>
      <c r="K732" s="51"/>
      <c r="L732" s="61"/>
      <c r="M732"/>
      <c r="N732" s="32"/>
      <c r="O732" s="32"/>
      <c r="P732" s="32"/>
      <c r="Q732" s="32"/>
      <c r="R732" s="32"/>
      <c r="S732" s="32"/>
      <c r="T732" s="32"/>
    </row>
    <row r="733" spans="1:20" hidden="1" x14ac:dyDescent="0.25">
      <c r="A733" s="49"/>
      <c r="B733" s="50"/>
      <c r="C733" s="50"/>
      <c r="D733" s="50"/>
      <c r="E733" s="51"/>
      <c r="F733" s="51"/>
      <c r="G733" s="51"/>
      <c r="H733" s="51"/>
      <c r="I733" s="51"/>
      <c r="J733" s="51"/>
      <c r="K733" s="51"/>
      <c r="L733" s="61"/>
    </row>
    <row r="734" spans="1:20" hidden="1" x14ac:dyDescent="0.25">
      <c r="A734" s="46"/>
      <c r="B734" s="47"/>
      <c r="C734" s="47"/>
      <c r="D734" s="47"/>
      <c r="E734" s="48"/>
      <c r="F734" s="48"/>
      <c r="G734" s="48"/>
      <c r="H734" s="48"/>
      <c r="I734" s="48"/>
      <c r="J734" s="48"/>
      <c r="K734" s="48"/>
      <c r="L734" s="60"/>
    </row>
    <row r="735" spans="1:20" hidden="1" x14ac:dyDescent="0.25">
      <c r="A735" s="49"/>
      <c r="B735" s="50"/>
      <c r="C735" s="50"/>
      <c r="D735" s="50"/>
      <c r="E735" s="51"/>
      <c r="F735" s="51"/>
      <c r="G735" s="51"/>
      <c r="H735" s="51"/>
      <c r="I735" s="51"/>
      <c r="J735" s="51"/>
      <c r="K735" s="51"/>
      <c r="L735" s="61"/>
      <c r="M735"/>
      <c r="N735" s="32"/>
      <c r="O735" s="32"/>
      <c r="P735" s="32"/>
      <c r="Q735" s="32"/>
      <c r="R735" s="32"/>
      <c r="S735" s="32"/>
      <c r="T735" s="32"/>
    </row>
    <row r="736" spans="1:20" hidden="1" x14ac:dyDescent="0.25">
      <c r="A736" s="46"/>
      <c r="B736" s="47"/>
      <c r="C736" s="47"/>
      <c r="D736" s="47"/>
      <c r="E736" s="48"/>
      <c r="F736" s="48"/>
      <c r="G736" s="48"/>
      <c r="H736" s="48"/>
      <c r="I736" s="48"/>
      <c r="J736" s="48"/>
      <c r="K736" s="48"/>
      <c r="L736" s="60"/>
    </row>
    <row r="737" spans="1:20" hidden="1" x14ac:dyDescent="0.25">
      <c r="A737" s="49"/>
      <c r="B737" s="50"/>
      <c r="C737" s="50"/>
      <c r="D737" s="50"/>
      <c r="E737" s="51"/>
      <c r="F737" s="51"/>
      <c r="G737" s="51"/>
      <c r="H737" s="51"/>
      <c r="I737" s="51"/>
      <c r="J737" s="51"/>
      <c r="K737" s="51"/>
      <c r="L737" s="61"/>
      <c r="M737"/>
      <c r="N737" s="32"/>
      <c r="O737" s="32"/>
      <c r="P737" s="32"/>
      <c r="Q737" s="32"/>
      <c r="R737" s="32"/>
      <c r="S737" s="32"/>
      <c r="T737" s="32"/>
    </row>
    <row r="738" spans="1:20" hidden="1" x14ac:dyDescent="0.25">
      <c r="A738" s="46"/>
      <c r="B738" s="47"/>
      <c r="C738" s="47"/>
      <c r="D738" s="47"/>
      <c r="E738" s="48"/>
      <c r="F738" s="48"/>
      <c r="G738" s="48"/>
      <c r="H738" s="48"/>
      <c r="I738" s="48"/>
      <c r="J738" s="48"/>
      <c r="K738" s="48"/>
      <c r="L738" s="60"/>
    </row>
    <row r="739" spans="1:20" hidden="1" x14ac:dyDescent="0.25">
      <c r="A739" s="49"/>
      <c r="B739" s="50"/>
      <c r="C739" s="50"/>
      <c r="D739" s="50"/>
      <c r="E739" s="51"/>
      <c r="F739" s="51"/>
      <c r="G739" s="51"/>
      <c r="H739" s="51"/>
      <c r="I739" s="51"/>
      <c r="J739" s="51"/>
      <c r="K739" s="51"/>
      <c r="L739" s="61"/>
      <c r="M739"/>
      <c r="N739" s="32"/>
      <c r="O739" s="32"/>
      <c r="P739" s="32"/>
      <c r="Q739" s="32"/>
      <c r="R739" s="32"/>
      <c r="S739" s="32"/>
      <c r="T739" s="32"/>
    </row>
    <row r="740" spans="1:20" hidden="1" x14ac:dyDescent="0.25">
      <c r="A740" s="46"/>
      <c r="B740" s="47"/>
      <c r="C740" s="47"/>
      <c r="D740" s="47"/>
      <c r="E740" s="48"/>
      <c r="F740" s="48"/>
      <c r="G740" s="48"/>
      <c r="H740" s="48"/>
      <c r="I740" s="48"/>
      <c r="J740" s="48"/>
      <c r="K740" s="48"/>
      <c r="L740" s="60"/>
    </row>
    <row r="741" spans="1:20" hidden="1" x14ac:dyDescent="0.25">
      <c r="A741" s="49"/>
      <c r="B741" s="50"/>
      <c r="C741" s="50"/>
      <c r="D741" s="50"/>
      <c r="E741" s="51"/>
      <c r="F741" s="51"/>
      <c r="G741" s="51"/>
      <c r="H741" s="51"/>
      <c r="I741" s="51"/>
      <c r="J741" s="51"/>
      <c r="K741" s="51"/>
      <c r="L741" s="61"/>
      <c r="M741"/>
      <c r="N741" s="32"/>
      <c r="O741" s="32"/>
      <c r="P741" s="32"/>
      <c r="Q741" s="32"/>
      <c r="R741" s="32"/>
      <c r="S741" s="32"/>
      <c r="T741" s="32"/>
    </row>
    <row r="742" spans="1:20" hidden="1" x14ac:dyDescent="0.25">
      <c r="A742" s="46"/>
      <c r="B742" s="47"/>
      <c r="C742" s="47"/>
      <c r="D742" s="47"/>
      <c r="E742" s="48"/>
      <c r="F742" s="48"/>
      <c r="G742" s="48"/>
      <c r="H742" s="48"/>
      <c r="I742" s="48"/>
      <c r="J742" s="48"/>
      <c r="K742" s="48"/>
      <c r="L742" s="60"/>
    </row>
    <row r="743" spans="1:20" hidden="1" x14ac:dyDescent="0.25">
      <c r="A743" s="49"/>
      <c r="B743" s="50"/>
      <c r="C743" s="50"/>
      <c r="D743" s="50"/>
      <c r="E743" s="51"/>
      <c r="F743" s="51"/>
      <c r="G743" s="51"/>
      <c r="H743" s="51"/>
      <c r="I743" s="51"/>
      <c r="J743" s="51"/>
      <c r="K743" s="51"/>
      <c r="L743" s="61"/>
    </row>
    <row r="744" spans="1:20" hidden="1" x14ac:dyDescent="0.25">
      <c r="A744" s="46"/>
      <c r="B744" s="47"/>
      <c r="C744" s="47"/>
      <c r="D744" s="47"/>
      <c r="E744" s="48"/>
      <c r="F744" s="48"/>
      <c r="G744" s="48"/>
      <c r="H744" s="48"/>
      <c r="I744" s="48"/>
      <c r="J744" s="48"/>
      <c r="K744" s="48"/>
      <c r="L744" s="60"/>
    </row>
    <row r="745" spans="1:20" hidden="1" x14ac:dyDescent="0.25">
      <c r="A745" s="49"/>
      <c r="B745" s="50"/>
      <c r="C745" s="50"/>
      <c r="D745" s="50"/>
      <c r="E745" s="51"/>
      <c r="F745" s="51"/>
      <c r="G745" s="51"/>
      <c r="H745" s="51"/>
      <c r="I745" s="51"/>
      <c r="J745" s="51"/>
      <c r="K745" s="51"/>
      <c r="L745" s="61"/>
    </row>
    <row r="746" spans="1:20" hidden="1" x14ac:dyDescent="0.25">
      <c r="A746" s="46"/>
      <c r="B746" s="47"/>
      <c r="C746" s="47"/>
      <c r="D746" s="47"/>
      <c r="E746" s="48"/>
      <c r="F746" s="48"/>
      <c r="G746" s="48"/>
      <c r="H746" s="48"/>
      <c r="I746" s="48"/>
      <c r="J746" s="48"/>
      <c r="K746" s="48"/>
      <c r="L746" s="60"/>
    </row>
    <row r="747" spans="1:20" hidden="1" x14ac:dyDescent="0.25">
      <c r="A747" s="49"/>
      <c r="B747" s="50"/>
      <c r="C747" s="50"/>
      <c r="D747" s="50"/>
      <c r="E747" s="51"/>
      <c r="F747" s="51"/>
      <c r="G747" s="51"/>
      <c r="H747" s="51"/>
      <c r="I747" s="51"/>
      <c r="J747" s="51"/>
      <c r="K747" s="51"/>
      <c r="L747" s="61"/>
    </row>
    <row r="748" spans="1:20" hidden="1" x14ac:dyDescent="0.25">
      <c r="A748" s="46"/>
      <c r="B748" s="47"/>
      <c r="C748" s="47"/>
      <c r="D748" s="47"/>
      <c r="E748" s="48"/>
      <c r="F748" s="48"/>
      <c r="G748" s="48"/>
      <c r="H748" s="48"/>
      <c r="I748" s="48"/>
      <c r="J748" s="48"/>
      <c r="K748" s="48"/>
      <c r="L748" s="60"/>
      <c r="M748"/>
      <c r="N748" s="32"/>
      <c r="O748" s="32"/>
      <c r="P748" s="32"/>
      <c r="Q748" s="32"/>
      <c r="R748" s="32"/>
      <c r="S748" s="32"/>
      <c r="T748" s="32"/>
    </row>
    <row r="749" spans="1:20" hidden="1" x14ac:dyDescent="0.25">
      <c r="A749" s="49"/>
      <c r="B749" s="50"/>
      <c r="C749" s="50"/>
      <c r="D749" s="50"/>
      <c r="E749" s="51"/>
      <c r="F749" s="51"/>
      <c r="G749" s="51"/>
      <c r="H749" s="51"/>
      <c r="I749" s="51"/>
      <c r="J749" s="51"/>
      <c r="K749" s="51"/>
      <c r="L749" s="61"/>
    </row>
    <row r="750" spans="1:20" hidden="1" x14ac:dyDescent="0.25">
      <c r="A750" s="46"/>
      <c r="B750" s="47"/>
      <c r="C750" s="47"/>
      <c r="D750" s="47"/>
      <c r="E750" s="48"/>
      <c r="F750" s="48"/>
      <c r="G750" s="48"/>
      <c r="H750" s="48"/>
      <c r="I750" s="48"/>
      <c r="J750" s="48"/>
      <c r="K750" s="48"/>
      <c r="L750" s="60"/>
    </row>
    <row r="751" spans="1:20" hidden="1" x14ac:dyDescent="0.25">
      <c r="A751" s="49"/>
      <c r="B751" s="50"/>
      <c r="C751" s="50"/>
      <c r="D751" s="50"/>
      <c r="E751" s="51"/>
      <c r="F751" s="51"/>
      <c r="G751" s="51"/>
      <c r="H751" s="51"/>
      <c r="I751" s="51"/>
      <c r="J751" s="51"/>
      <c r="K751" s="51"/>
      <c r="L751" s="61"/>
    </row>
    <row r="752" spans="1:20" hidden="1" x14ac:dyDescent="0.25">
      <c r="A752" s="46"/>
      <c r="B752" s="47"/>
      <c r="C752" s="47"/>
      <c r="D752" s="47"/>
      <c r="E752" s="48"/>
      <c r="F752" s="48"/>
      <c r="G752" s="48"/>
      <c r="H752" s="48"/>
      <c r="I752" s="48"/>
      <c r="J752" s="48"/>
      <c r="K752" s="48"/>
      <c r="L752" s="60"/>
      <c r="M752"/>
      <c r="N752" s="32"/>
      <c r="O752" s="32"/>
      <c r="P752" s="32"/>
      <c r="Q752" s="32"/>
      <c r="R752" s="32"/>
      <c r="S752" s="32"/>
      <c r="T752" s="32"/>
    </row>
    <row r="753" spans="1:20" hidden="1" x14ac:dyDescent="0.25">
      <c r="A753" s="49"/>
      <c r="B753" s="50"/>
      <c r="C753" s="50"/>
      <c r="D753" s="50"/>
      <c r="E753" s="51"/>
      <c r="F753" s="51"/>
      <c r="G753" s="51"/>
      <c r="H753" s="51"/>
      <c r="I753" s="51"/>
      <c r="J753" s="51"/>
      <c r="K753" s="51"/>
      <c r="L753" s="61"/>
      <c r="M753"/>
      <c r="N753" s="32"/>
      <c r="O753" s="32"/>
      <c r="P753" s="32"/>
      <c r="Q753" s="32"/>
      <c r="R753" s="32"/>
      <c r="S753" s="32"/>
      <c r="T753" s="32"/>
    </row>
    <row r="754" spans="1:20" hidden="1" x14ac:dyDescent="0.25">
      <c r="A754" s="46"/>
      <c r="B754" s="47"/>
      <c r="C754" s="47"/>
      <c r="D754" s="47"/>
      <c r="E754" s="48"/>
      <c r="F754" s="48"/>
      <c r="G754" s="48"/>
      <c r="H754" s="48"/>
      <c r="I754" s="48"/>
      <c r="J754" s="48"/>
      <c r="K754" s="48"/>
      <c r="L754" s="60"/>
      <c r="M754"/>
      <c r="N754" s="32"/>
      <c r="O754" s="32"/>
      <c r="P754" s="32"/>
      <c r="Q754" s="32"/>
      <c r="R754" s="32"/>
      <c r="S754" s="32"/>
      <c r="T754" s="32"/>
    </row>
    <row r="755" spans="1:20" hidden="1" x14ac:dyDescent="0.25">
      <c r="A755" s="49"/>
      <c r="B755" s="50"/>
      <c r="C755" s="50"/>
      <c r="D755" s="50"/>
      <c r="E755" s="51"/>
      <c r="F755" s="51"/>
      <c r="G755" s="51"/>
      <c r="H755" s="51"/>
      <c r="I755" s="51"/>
      <c r="J755" s="51"/>
      <c r="K755" s="51"/>
      <c r="L755" s="61"/>
    </row>
    <row r="756" spans="1:20" hidden="1" x14ac:dyDescent="0.25">
      <c r="A756" s="46"/>
      <c r="B756" s="47"/>
      <c r="C756" s="47"/>
      <c r="D756" s="47"/>
      <c r="E756" s="48"/>
      <c r="F756" s="48"/>
      <c r="G756" s="48"/>
      <c r="H756" s="48"/>
      <c r="I756" s="48"/>
      <c r="J756" s="48"/>
      <c r="K756" s="48"/>
      <c r="L756" s="60"/>
    </row>
    <row r="757" spans="1:20" hidden="1" x14ac:dyDescent="0.25">
      <c r="A757" s="49"/>
      <c r="B757" s="50"/>
      <c r="C757" s="50"/>
      <c r="D757" s="50"/>
      <c r="E757" s="51"/>
      <c r="F757" s="51"/>
      <c r="G757" s="51"/>
      <c r="H757" s="51"/>
      <c r="I757" s="51"/>
      <c r="J757" s="51"/>
      <c r="K757" s="51"/>
      <c r="L757" s="61"/>
    </row>
    <row r="758" spans="1:20" hidden="1" x14ac:dyDescent="0.25">
      <c r="A758" s="46"/>
      <c r="B758" s="47"/>
      <c r="C758" s="47"/>
      <c r="D758" s="47"/>
      <c r="E758" s="48"/>
      <c r="F758" s="48"/>
      <c r="G758" s="48"/>
      <c r="H758" s="48"/>
      <c r="I758" s="48"/>
      <c r="J758" s="48"/>
      <c r="K758" s="48"/>
      <c r="L758" s="60"/>
      <c r="M758"/>
      <c r="N758" s="32"/>
      <c r="O758" s="32"/>
      <c r="P758" s="32"/>
      <c r="Q758" s="32"/>
      <c r="R758" s="32"/>
      <c r="S758" s="32"/>
      <c r="T758" s="32"/>
    </row>
    <row r="759" spans="1:20" hidden="1" x14ac:dyDescent="0.25">
      <c r="A759" s="49"/>
      <c r="B759" s="50"/>
      <c r="C759" s="50"/>
      <c r="D759" s="50"/>
      <c r="E759" s="51"/>
      <c r="F759" s="51"/>
      <c r="G759" s="51"/>
      <c r="H759" s="51"/>
      <c r="I759" s="51"/>
      <c r="J759" s="51"/>
      <c r="K759" s="51"/>
      <c r="L759" s="61"/>
    </row>
    <row r="760" spans="1:20" hidden="1" x14ac:dyDescent="0.25">
      <c r="A760" s="46"/>
      <c r="B760" s="47"/>
      <c r="C760" s="47"/>
      <c r="D760" s="47"/>
      <c r="E760" s="48"/>
      <c r="F760" s="48"/>
      <c r="G760" s="48"/>
      <c r="H760" s="48"/>
      <c r="I760" s="48"/>
      <c r="J760" s="48"/>
      <c r="K760" s="48"/>
      <c r="L760" s="60"/>
    </row>
    <row r="761" spans="1:20" hidden="1" x14ac:dyDescent="0.25">
      <c r="A761" s="49"/>
      <c r="B761" s="50"/>
      <c r="C761" s="50"/>
      <c r="D761" s="50"/>
      <c r="E761" s="51"/>
      <c r="F761" s="51"/>
      <c r="G761" s="51"/>
      <c r="H761" s="51"/>
      <c r="I761" s="51"/>
      <c r="J761" s="51"/>
      <c r="K761" s="51"/>
      <c r="L761" s="61"/>
      <c r="M761"/>
      <c r="N761" s="32"/>
      <c r="O761" s="32"/>
      <c r="P761" s="32"/>
      <c r="Q761" s="32"/>
      <c r="R761" s="32"/>
      <c r="S761" s="32"/>
      <c r="T761" s="32"/>
    </row>
    <row r="762" spans="1:20" hidden="1" x14ac:dyDescent="0.25">
      <c r="A762" s="46"/>
      <c r="B762" s="47"/>
      <c r="C762" s="47"/>
      <c r="D762" s="47"/>
      <c r="E762" s="48"/>
      <c r="F762" s="48"/>
      <c r="G762" s="48"/>
      <c r="H762" s="48"/>
      <c r="I762" s="48"/>
      <c r="J762" s="48"/>
      <c r="K762" s="48"/>
      <c r="L762" s="60"/>
      <c r="M762"/>
      <c r="N762" s="32"/>
      <c r="O762" s="32"/>
      <c r="P762" s="32"/>
      <c r="Q762" s="32"/>
      <c r="R762" s="32"/>
      <c r="S762" s="32"/>
      <c r="T762" s="32"/>
    </row>
    <row r="763" spans="1:20" hidden="1" x14ac:dyDescent="0.25">
      <c r="A763" s="49"/>
      <c r="B763" s="50"/>
      <c r="C763" s="50"/>
      <c r="D763" s="50"/>
      <c r="E763" s="51"/>
      <c r="F763" s="51"/>
      <c r="G763" s="51"/>
      <c r="H763" s="51"/>
      <c r="I763" s="51"/>
      <c r="J763" s="51"/>
      <c r="K763" s="51"/>
      <c r="L763" s="61"/>
      <c r="M763"/>
      <c r="N763" s="32"/>
      <c r="O763" s="32"/>
      <c r="P763" s="32"/>
      <c r="Q763" s="32"/>
      <c r="R763" s="32"/>
      <c r="S763" s="32"/>
      <c r="T763" s="32"/>
    </row>
    <row r="764" spans="1:20" hidden="1" x14ac:dyDescent="0.25">
      <c r="A764" s="46"/>
      <c r="B764" s="47"/>
      <c r="C764" s="47"/>
      <c r="D764" s="47"/>
      <c r="E764" s="48"/>
      <c r="F764" s="48"/>
      <c r="G764" s="48"/>
      <c r="H764" s="48"/>
      <c r="I764" s="48"/>
      <c r="J764" s="48"/>
      <c r="K764" s="48"/>
      <c r="L764" s="60"/>
      <c r="M764"/>
      <c r="N764" s="32"/>
      <c r="O764" s="32"/>
      <c r="P764" s="32"/>
      <c r="Q764" s="32"/>
      <c r="R764" s="32"/>
      <c r="S764" s="32"/>
      <c r="T764" s="32"/>
    </row>
    <row r="765" spans="1:20" hidden="1" x14ac:dyDescent="0.25">
      <c r="A765" s="49"/>
      <c r="B765" s="50"/>
      <c r="C765" s="50"/>
      <c r="D765" s="50"/>
      <c r="E765" s="51"/>
      <c r="F765" s="51"/>
      <c r="G765" s="51"/>
      <c r="H765" s="51"/>
      <c r="I765" s="51"/>
      <c r="J765" s="51"/>
      <c r="K765" s="51"/>
      <c r="L765" s="61"/>
    </row>
    <row r="766" spans="1:20" hidden="1" x14ac:dyDescent="0.25">
      <c r="A766" s="46"/>
      <c r="B766" s="47"/>
      <c r="C766" s="47"/>
      <c r="D766" s="47"/>
      <c r="E766" s="48"/>
      <c r="F766" s="48"/>
      <c r="G766" s="48"/>
      <c r="H766" s="48"/>
      <c r="I766" s="48"/>
      <c r="J766" s="48"/>
      <c r="K766" s="48"/>
      <c r="L766" s="60"/>
      <c r="M766"/>
      <c r="N766" s="32"/>
      <c r="O766" s="32"/>
      <c r="P766" s="32"/>
      <c r="Q766" s="32"/>
      <c r="R766" s="32"/>
      <c r="S766" s="32"/>
      <c r="T766" s="32"/>
    </row>
    <row r="767" spans="1:20" hidden="1" x14ac:dyDescent="0.25">
      <c r="A767" s="49"/>
      <c r="B767" s="50"/>
      <c r="C767" s="50"/>
      <c r="D767" s="50"/>
      <c r="E767" s="51"/>
      <c r="F767" s="51"/>
      <c r="G767" s="51"/>
      <c r="H767" s="51"/>
      <c r="I767" s="51"/>
      <c r="J767" s="51"/>
      <c r="K767" s="51"/>
      <c r="L767" s="61"/>
    </row>
    <row r="768" spans="1:20" hidden="1" x14ac:dyDescent="0.25">
      <c r="A768" s="46"/>
      <c r="B768" s="47"/>
      <c r="C768" s="47"/>
      <c r="D768" s="47"/>
      <c r="E768" s="48"/>
      <c r="F768" s="48"/>
      <c r="G768" s="48"/>
      <c r="H768" s="48"/>
      <c r="I768" s="48"/>
      <c r="J768" s="48"/>
      <c r="K768" s="48"/>
      <c r="L768" s="60"/>
    </row>
    <row r="769" spans="1:20" hidden="1" x14ac:dyDescent="0.25">
      <c r="A769" s="49"/>
      <c r="B769" s="50"/>
      <c r="C769" s="50"/>
      <c r="D769" s="50"/>
      <c r="E769" s="51"/>
      <c r="F769" s="51"/>
      <c r="G769" s="51"/>
      <c r="H769" s="51"/>
      <c r="I769" s="51"/>
      <c r="J769" s="51"/>
      <c r="K769" s="51"/>
      <c r="L769" s="61"/>
    </row>
    <row r="770" spans="1:20" hidden="1" x14ac:dyDescent="0.25">
      <c r="A770" s="46"/>
      <c r="B770" s="47"/>
      <c r="C770" s="47"/>
      <c r="D770" s="47"/>
      <c r="E770" s="48"/>
      <c r="F770" s="48"/>
      <c r="G770" s="48"/>
      <c r="H770" s="48"/>
      <c r="I770" s="48"/>
      <c r="J770" s="48"/>
      <c r="K770" s="48"/>
      <c r="L770" s="60"/>
    </row>
    <row r="771" spans="1:20" hidden="1" x14ac:dyDescent="0.25">
      <c r="A771" s="49"/>
      <c r="B771" s="50"/>
      <c r="C771" s="50"/>
      <c r="D771" s="50"/>
      <c r="E771" s="51"/>
      <c r="F771" s="51"/>
      <c r="G771" s="51"/>
      <c r="H771" s="51"/>
      <c r="I771" s="51"/>
      <c r="J771" s="51"/>
      <c r="K771" s="51"/>
      <c r="L771" s="61"/>
      <c r="M771"/>
      <c r="N771" s="32"/>
      <c r="O771" s="32"/>
      <c r="P771" s="32"/>
      <c r="Q771" s="32"/>
      <c r="R771" s="32"/>
      <c r="S771" s="32"/>
      <c r="T771" s="32"/>
    </row>
    <row r="772" spans="1:20" hidden="1" x14ac:dyDescent="0.25">
      <c r="A772" s="46"/>
      <c r="B772" s="47"/>
      <c r="C772" s="47"/>
      <c r="D772" s="47"/>
      <c r="E772" s="48"/>
      <c r="F772" s="48"/>
      <c r="G772" s="48"/>
      <c r="H772" s="48"/>
      <c r="I772" s="48"/>
      <c r="J772" s="48"/>
      <c r="K772" s="48"/>
      <c r="L772" s="60"/>
    </row>
    <row r="773" spans="1:20" hidden="1" x14ac:dyDescent="0.25">
      <c r="A773" s="49"/>
      <c r="B773" s="50"/>
      <c r="C773" s="50"/>
      <c r="D773" s="50"/>
      <c r="E773" s="51"/>
      <c r="F773" s="51"/>
      <c r="G773" s="51"/>
      <c r="H773" s="51"/>
      <c r="I773" s="51"/>
      <c r="J773" s="51"/>
      <c r="K773" s="51"/>
      <c r="L773" s="61"/>
    </row>
    <row r="774" spans="1:20" hidden="1" x14ac:dyDescent="0.25">
      <c r="A774" s="46"/>
      <c r="B774" s="47"/>
      <c r="C774" s="47"/>
      <c r="D774" s="47"/>
      <c r="E774" s="48"/>
      <c r="F774" s="48"/>
      <c r="G774" s="48"/>
      <c r="H774" s="48"/>
      <c r="I774" s="48"/>
      <c r="J774" s="48"/>
      <c r="K774" s="48"/>
      <c r="L774" s="60"/>
    </row>
    <row r="775" spans="1:20" hidden="1" x14ac:dyDescent="0.25">
      <c r="A775" s="49"/>
      <c r="B775" s="50"/>
      <c r="C775" s="50"/>
      <c r="D775" s="50"/>
      <c r="E775" s="51"/>
      <c r="F775" s="51"/>
      <c r="G775" s="51"/>
      <c r="H775" s="51"/>
      <c r="I775" s="51"/>
      <c r="J775" s="51"/>
      <c r="K775" s="51"/>
      <c r="L775" s="61"/>
    </row>
    <row r="776" spans="1:20" hidden="1" x14ac:dyDescent="0.25">
      <c r="A776" s="49"/>
      <c r="B776" s="50"/>
      <c r="C776" s="50"/>
      <c r="D776" s="50"/>
      <c r="E776" s="51"/>
      <c r="F776" s="51"/>
      <c r="G776" s="51"/>
      <c r="H776" s="51"/>
      <c r="I776" s="51"/>
      <c r="J776" s="51"/>
      <c r="K776" s="51"/>
      <c r="L776" s="61"/>
      <c r="M776"/>
      <c r="N776" s="32"/>
      <c r="O776" s="32"/>
      <c r="P776" s="32"/>
      <c r="Q776" s="32"/>
      <c r="R776" s="32"/>
      <c r="S776" s="32"/>
      <c r="T776" s="32"/>
    </row>
    <row r="777" spans="1:20" hidden="1" x14ac:dyDescent="0.25">
      <c r="A777" s="49"/>
      <c r="B777" s="50"/>
      <c r="C777" s="50"/>
      <c r="D777" s="50"/>
      <c r="E777" s="51"/>
      <c r="F777" s="51"/>
      <c r="G777" s="51"/>
      <c r="H777" s="51"/>
      <c r="I777" s="51"/>
      <c r="J777" s="51"/>
      <c r="K777" s="51"/>
      <c r="L777" s="61"/>
    </row>
    <row r="778" spans="1:20" hidden="1" x14ac:dyDescent="0.25">
      <c r="A778" s="46"/>
      <c r="B778" s="47"/>
      <c r="C778" s="47"/>
      <c r="D778" s="47"/>
      <c r="E778" s="48"/>
      <c r="F778" s="48"/>
      <c r="G778" s="48"/>
      <c r="H778" s="48"/>
      <c r="I778" s="48"/>
      <c r="J778" s="48"/>
      <c r="K778" s="48"/>
      <c r="L778" s="60"/>
    </row>
    <row r="779" spans="1:20" hidden="1" x14ac:dyDescent="0.25">
      <c r="A779" s="49"/>
      <c r="B779" s="50"/>
      <c r="C779" s="50"/>
      <c r="D779" s="50"/>
      <c r="E779" s="51"/>
      <c r="F779" s="51"/>
      <c r="G779" s="51"/>
      <c r="H779" s="51"/>
      <c r="I779" s="51"/>
      <c r="J779" s="51"/>
      <c r="K779" s="51"/>
      <c r="L779" s="61"/>
    </row>
    <row r="780" spans="1:20" hidden="1" x14ac:dyDescent="0.25">
      <c r="A780" s="46"/>
      <c r="B780" s="47"/>
      <c r="C780" s="47"/>
      <c r="D780" s="47"/>
      <c r="E780" s="48"/>
      <c r="F780" s="48"/>
      <c r="G780" s="48"/>
      <c r="H780" s="48"/>
      <c r="I780" s="48"/>
      <c r="J780" s="48"/>
      <c r="K780" s="48"/>
      <c r="L780" s="60"/>
    </row>
    <row r="781" spans="1:20" hidden="1" x14ac:dyDescent="0.25">
      <c r="A781" s="49"/>
      <c r="B781" s="50"/>
      <c r="C781" s="50"/>
      <c r="D781" s="50"/>
      <c r="E781" s="51"/>
      <c r="F781" s="51"/>
      <c r="G781" s="51"/>
      <c r="H781" s="51"/>
      <c r="I781" s="51"/>
      <c r="J781" s="51"/>
      <c r="K781" s="51"/>
      <c r="L781" s="61"/>
    </row>
    <row r="782" spans="1:20" hidden="1" x14ac:dyDescent="0.25">
      <c r="A782" s="46"/>
      <c r="B782" s="47"/>
      <c r="C782" s="47"/>
      <c r="D782" s="47"/>
      <c r="E782" s="48"/>
      <c r="F782" s="48"/>
      <c r="G782" s="48"/>
      <c r="H782" s="48"/>
      <c r="I782" s="48"/>
      <c r="J782" s="48"/>
      <c r="K782" s="48"/>
      <c r="L782" s="60"/>
    </row>
    <row r="783" spans="1:20" hidden="1" x14ac:dyDescent="0.25">
      <c r="A783" s="49"/>
      <c r="B783" s="50"/>
      <c r="C783" s="50"/>
      <c r="D783" s="50"/>
      <c r="E783" s="51"/>
      <c r="F783" s="51"/>
      <c r="G783" s="51"/>
      <c r="H783" s="51"/>
      <c r="I783" s="51"/>
      <c r="J783" s="51"/>
      <c r="K783" s="51"/>
      <c r="L783" s="61"/>
    </row>
    <row r="784" spans="1:20" hidden="1" x14ac:dyDescent="0.25">
      <c r="A784" s="46"/>
      <c r="B784" s="47"/>
      <c r="C784" s="47"/>
      <c r="D784" s="47"/>
      <c r="E784" s="48"/>
      <c r="F784" s="48"/>
      <c r="G784" s="48"/>
      <c r="H784" s="48"/>
      <c r="I784" s="48"/>
      <c r="J784" s="48"/>
      <c r="K784" s="48"/>
      <c r="L784" s="60"/>
    </row>
    <row r="785" spans="1:20" hidden="1" x14ac:dyDescent="0.25">
      <c r="A785" s="49"/>
      <c r="B785" s="50"/>
      <c r="C785" s="50"/>
      <c r="D785" s="50"/>
      <c r="E785" s="51"/>
      <c r="F785" s="51"/>
      <c r="G785" s="51"/>
      <c r="H785" s="51"/>
      <c r="I785" s="51"/>
      <c r="J785" s="51"/>
      <c r="K785" s="51"/>
      <c r="L785" s="61"/>
    </row>
    <row r="786" spans="1:20" hidden="1" x14ac:dyDescent="0.25">
      <c r="A786" s="46"/>
      <c r="B786" s="47"/>
      <c r="C786" s="47"/>
      <c r="D786" s="47"/>
      <c r="E786" s="48"/>
      <c r="F786" s="48"/>
      <c r="G786" s="48"/>
      <c r="H786" s="48"/>
      <c r="I786" s="48"/>
      <c r="J786" s="48"/>
      <c r="K786" s="48"/>
      <c r="L786" s="60"/>
    </row>
    <row r="787" spans="1:20" hidden="1" x14ac:dyDescent="0.25">
      <c r="A787" s="46"/>
      <c r="B787" s="47"/>
      <c r="C787" s="47"/>
      <c r="D787" s="47"/>
      <c r="E787" s="48"/>
      <c r="F787" s="48"/>
      <c r="G787" s="48"/>
      <c r="H787" s="48"/>
      <c r="I787" s="48"/>
      <c r="J787" s="48"/>
      <c r="K787" s="48"/>
      <c r="L787" s="60"/>
    </row>
    <row r="788" spans="1:20" hidden="1" x14ac:dyDescent="0.25">
      <c r="A788" s="46"/>
      <c r="B788" s="47"/>
      <c r="C788" s="47"/>
      <c r="D788" s="47"/>
      <c r="E788" s="48"/>
      <c r="F788" s="48"/>
      <c r="G788" s="48"/>
      <c r="H788" s="48"/>
      <c r="I788" s="48"/>
      <c r="J788" s="48"/>
      <c r="K788" s="48"/>
      <c r="L788" s="60"/>
    </row>
    <row r="789" spans="1:20" hidden="1" x14ac:dyDescent="0.25">
      <c r="A789" s="49"/>
      <c r="B789" s="50"/>
      <c r="C789" s="50"/>
      <c r="D789" s="50"/>
      <c r="E789" s="51"/>
      <c r="F789" s="51"/>
      <c r="G789" s="51"/>
      <c r="H789" s="51"/>
      <c r="I789" s="51"/>
      <c r="J789" s="51"/>
      <c r="K789" s="51"/>
      <c r="L789" s="61"/>
      <c r="M789"/>
      <c r="N789" s="32"/>
      <c r="O789" s="32"/>
      <c r="P789" s="32"/>
      <c r="Q789" s="32"/>
      <c r="R789" s="32"/>
      <c r="S789" s="32"/>
      <c r="T789" s="32"/>
    </row>
    <row r="790" spans="1:20" hidden="1" x14ac:dyDescent="0.25">
      <c r="A790" s="46"/>
      <c r="B790" s="47"/>
      <c r="C790" s="47"/>
      <c r="D790" s="47"/>
      <c r="E790" s="48"/>
      <c r="F790" s="48"/>
      <c r="G790" s="48"/>
      <c r="H790" s="48"/>
      <c r="I790" s="48"/>
      <c r="J790" s="48"/>
      <c r="K790" s="48"/>
      <c r="L790" s="60"/>
    </row>
    <row r="791" spans="1:20" hidden="1" x14ac:dyDescent="0.25">
      <c r="A791" s="49"/>
      <c r="B791" s="50"/>
      <c r="C791" s="50"/>
      <c r="D791" s="50"/>
      <c r="E791" s="51"/>
      <c r="F791" s="51"/>
      <c r="G791" s="51"/>
      <c r="H791" s="51"/>
      <c r="I791" s="51"/>
      <c r="J791" s="51"/>
      <c r="K791" s="51"/>
      <c r="L791" s="61"/>
    </row>
    <row r="792" spans="1:20" hidden="1" x14ac:dyDescent="0.25">
      <c r="A792" s="46"/>
      <c r="B792" s="47"/>
      <c r="C792" s="47"/>
      <c r="D792" s="47"/>
      <c r="E792" s="48"/>
      <c r="F792" s="48"/>
      <c r="G792" s="48"/>
      <c r="H792" s="48"/>
      <c r="I792" s="48"/>
      <c r="J792" s="48"/>
      <c r="K792" s="48"/>
      <c r="L792" s="60"/>
    </row>
    <row r="793" spans="1:20" hidden="1" x14ac:dyDescent="0.25">
      <c r="A793" s="49"/>
      <c r="B793" s="50"/>
      <c r="C793" s="50"/>
      <c r="D793" s="50"/>
      <c r="E793" s="51"/>
      <c r="F793" s="51"/>
      <c r="G793" s="51"/>
      <c r="H793" s="51"/>
      <c r="I793" s="51"/>
      <c r="J793" s="51"/>
      <c r="K793" s="51"/>
      <c r="L793" s="61"/>
    </row>
    <row r="794" spans="1:20" hidden="1" x14ac:dyDescent="0.25">
      <c r="A794" s="46"/>
      <c r="B794" s="47"/>
      <c r="C794" s="47"/>
      <c r="D794" s="47"/>
      <c r="E794" s="48"/>
      <c r="F794" s="48"/>
      <c r="G794" s="48"/>
      <c r="H794" s="48"/>
      <c r="I794" s="48"/>
      <c r="J794" s="48"/>
      <c r="K794" s="48"/>
      <c r="L794" s="60"/>
    </row>
    <row r="795" spans="1:20" hidden="1" x14ac:dyDescent="0.25">
      <c r="A795" s="49"/>
      <c r="B795" s="50"/>
      <c r="C795" s="50"/>
      <c r="D795" s="50"/>
      <c r="E795" s="51"/>
      <c r="F795" s="51"/>
      <c r="G795" s="51"/>
      <c r="H795" s="51"/>
      <c r="I795" s="51"/>
      <c r="J795" s="51"/>
      <c r="K795" s="51"/>
      <c r="L795" s="61"/>
    </row>
    <row r="796" spans="1:20" hidden="1" x14ac:dyDescent="0.25">
      <c r="A796" s="46"/>
      <c r="B796" s="47"/>
      <c r="C796" s="47"/>
      <c r="D796" s="47"/>
      <c r="E796" s="48"/>
      <c r="F796" s="48"/>
      <c r="G796" s="48"/>
      <c r="H796" s="48"/>
      <c r="I796" s="48"/>
      <c r="J796" s="48"/>
      <c r="K796" s="48"/>
      <c r="L796" s="60"/>
    </row>
    <row r="797" spans="1:20" hidden="1" x14ac:dyDescent="0.25">
      <c r="A797" s="49"/>
      <c r="B797" s="50"/>
      <c r="C797" s="50"/>
      <c r="D797" s="50"/>
      <c r="E797" s="51"/>
      <c r="F797" s="51"/>
      <c r="G797" s="51"/>
      <c r="H797" s="51"/>
      <c r="I797" s="51"/>
      <c r="J797" s="51"/>
      <c r="K797" s="51"/>
      <c r="L797" s="61"/>
    </row>
    <row r="798" spans="1:20" hidden="1" x14ac:dyDescent="0.25">
      <c r="A798" s="46"/>
      <c r="B798" s="47"/>
      <c r="C798" s="47"/>
      <c r="D798" s="47"/>
      <c r="E798" s="48"/>
      <c r="F798" s="48"/>
      <c r="G798" s="48"/>
      <c r="H798" s="48"/>
      <c r="I798" s="48"/>
      <c r="J798" s="48"/>
      <c r="K798" s="48"/>
      <c r="L798" s="60"/>
      <c r="M798"/>
      <c r="N798" s="32"/>
      <c r="O798" s="32"/>
      <c r="P798" s="32"/>
      <c r="Q798" s="32"/>
      <c r="R798" s="32"/>
      <c r="S798" s="32"/>
      <c r="T798" s="32"/>
    </row>
    <row r="799" spans="1:20" hidden="1" x14ac:dyDescent="0.25">
      <c r="A799" s="49"/>
      <c r="B799" s="50"/>
      <c r="C799" s="50"/>
      <c r="D799" s="50"/>
      <c r="E799" s="51"/>
      <c r="F799" s="51"/>
      <c r="G799" s="51"/>
      <c r="H799" s="51"/>
      <c r="I799" s="51"/>
      <c r="J799" s="51"/>
      <c r="K799" s="51"/>
      <c r="L799" s="61"/>
    </row>
    <row r="800" spans="1:20" hidden="1" x14ac:dyDescent="0.25">
      <c r="A800" s="46"/>
      <c r="B800" s="47"/>
      <c r="C800" s="47"/>
      <c r="D800" s="47"/>
      <c r="E800" s="48"/>
      <c r="F800" s="48"/>
      <c r="G800" s="48"/>
      <c r="H800" s="48"/>
      <c r="I800" s="48"/>
      <c r="J800" s="48"/>
      <c r="K800" s="48"/>
      <c r="L800" s="60"/>
    </row>
    <row r="801" spans="1:20" hidden="1" x14ac:dyDescent="0.25">
      <c r="A801" s="49"/>
      <c r="B801" s="50"/>
      <c r="C801" s="50"/>
      <c r="D801" s="50"/>
      <c r="E801" s="51"/>
      <c r="F801" s="51"/>
      <c r="G801" s="51"/>
      <c r="H801" s="51"/>
      <c r="I801" s="51"/>
      <c r="J801" s="51"/>
      <c r="K801" s="51"/>
      <c r="L801" s="61"/>
      <c r="M801"/>
      <c r="N801" s="32"/>
      <c r="O801" s="32"/>
      <c r="P801" s="32"/>
      <c r="Q801" s="32"/>
      <c r="R801" s="32"/>
      <c r="S801" s="32"/>
      <c r="T801" s="32"/>
    </row>
    <row r="802" spans="1:20" hidden="1" x14ac:dyDescent="0.25">
      <c r="A802" s="46"/>
      <c r="B802" s="47"/>
      <c r="C802" s="47"/>
      <c r="D802" s="47"/>
      <c r="E802" s="48"/>
      <c r="F802" s="48"/>
      <c r="G802" s="48"/>
      <c r="H802" s="48"/>
      <c r="I802" s="48"/>
      <c r="J802" s="48"/>
      <c r="K802" s="48"/>
      <c r="L802" s="60"/>
      <c r="M802"/>
      <c r="N802" s="32"/>
      <c r="O802" s="32"/>
      <c r="P802" s="32"/>
      <c r="Q802" s="32"/>
      <c r="R802" s="32"/>
      <c r="S802" s="32"/>
      <c r="T802" s="32"/>
    </row>
    <row r="803" spans="1:20" hidden="1" x14ac:dyDescent="0.25">
      <c r="A803" s="49"/>
      <c r="B803" s="50"/>
      <c r="C803" s="50"/>
      <c r="D803" s="50"/>
      <c r="E803" s="51"/>
      <c r="F803" s="51"/>
      <c r="G803" s="51"/>
      <c r="H803" s="51"/>
      <c r="I803" s="51"/>
      <c r="J803" s="51"/>
      <c r="K803" s="51"/>
      <c r="L803" s="61"/>
    </row>
    <row r="804" spans="1:20" hidden="1" x14ac:dyDescent="0.25">
      <c r="A804" s="46"/>
      <c r="B804" s="47"/>
      <c r="C804" s="47"/>
      <c r="D804" s="47"/>
      <c r="E804" s="48"/>
      <c r="F804" s="48"/>
      <c r="G804" s="48"/>
      <c r="H804" s="48"/>
      <c r="I804" s="48"/>
      <c r="J804" s="48"/>
      <c r="K804" s="48"/>
      <c r="L804" s="60"/>
    </row>
    <row r="805" spans="1:20" hidden="1" x14ac:dyDescent="0.25">
      <c r="A805" s="49"/>
      <c r="B805" s="50"/>
      <c r="C805" s="50"/>
      <c r="D805" s="50"/>
      <c r="E805" s="51"/>
      <c r="F805" s="51"/>
      <c r="G805" s="51"/>
      <c r="H805" s="51"/>
      <c r="I805" s="51"/>
      <c r="J805" s="51"/>
      <c r="K805" s="51"/>
      <c r="L805" s="61"/>
    </row>
    <row r="806" spans="1:20" hidden="1" x14ac:dyDescent="0.25">
      <c r="A806" s="46"/>
      <c r="B806" s="47"/>
      <c r="C806" s="47"/>
      <c r="D806" s="47"/>
      <c r="E806" s="48"/>
      <c r="F806" s="48"/>
      <c r="G806" s="48"/>
      <c r="H806" s="48"/>
      <c r="I806" s="48"/>
      <c r="J806" s="48"/>
      <c r="K806" s="48"/>
      <c r="L806" s="60"/>
    </row>
    <row r="807" spans="1:20" hidden="1" x14ac:dyDescent="0.25">
      <c r="A807" s="49"/>
      <c r="B807" s="50"/>
      <c r="C807" s="50"/>
      <c r="D807" s="50"/>
      <c r="E807" s="51"/>
      <c r="F807" s="51"/>
      <c r="G807" s="51"/>
      <c r="H807" s="51"/>
      <c r="I807" s="51"/>
      <c r="J807" s="51"/>
      <c r="K807" s="51"/>
      <c r="L807" s="61"/>
    </row>
    <row r="808" spans="1:20" hidden="1" x14ac:dyDescent="0.25">
      <c r="A808" s="46"/>
      <c r="B808" s="47"/>
      <c r="C808" s="47"/>
      <c r="D808" s="47"/>
      <c r="E808" s="48"/>
      <c r="F808" s="48"/>
      <c r="G808" s="48"/>
      <c r="H808" s="48"/>
      <c r="I808" s="48"/>
      <c r="J808" s="48"/>
      <c r="K808" s="48"/>
      <c r="L808" s="60"/>
    </row>
    <row r="809" spans="1:20" hidden="1" x14ac:dyDescent="0.25">
      <c r="A809" s="49"/>
      <c r="B809" s="50"/>
      <c r="C809" s="50"/>
      <c r="D809" s="50"/>
      <c r="E809" s="51"/>
      <c r="F809" s="51"/>
      <c r="G809" s="51"/>
      <c r="H809" s="51"/>
      <c r="I809" s="51"/>
      <c r="J809" s="51"/>
      <c r="K809" s="51"/>
      <c r="L809" s="61"/>
    </row>
    <row r="810" spans="1:20" hidden="1" x14ac:dyDescent="0.25">
      <c r="A810" s="46"/>
      <c r="B810" s="47"/>
      <c r="C810" s="47"/>
      <c r="D810" s="47"/>
      <c r="E810" s="48"/>
      <c r="F810" s="48"/>
      <c r="G810" s="48"/>
      <c r="H810" s="48"/>
      <c r="I810" s="48"/>
      <c r="J810" s="48"/>
      <c r="K810" s="48"/>
      <c r="L810" s="60"/>
    </row>
    <row r="811" spans="1:20" hidden="1" x14ac:dyDescent="0.25">
      <c r="A811" s="49"/>
      <c r="B811" s="50"/>
      <c r="C811" s="50"/>
      <c r="D811" s="50"/>
      <c r="E811" s="51"/>
      <c r="F811" s="51"/>
      <c r="G811" s="51"/>
      <c r="H811" s="51"/>
      <c r="I811" s="51"/>
      <c r="J811" s="51"/>
      <c r="K811" s="51"/>
      <c r="L811" s="61"/>
      <c r="M811"/>
      <c r="N811" s="32"/>
      <c r="O811" s="32"/>
      <c r="P811" s="32"/>
      <c r="Q811" s="32"/>
      <c r="R811" s="32"/>
      <c r="S811" s="32"/>
      <c r="T811" s="32"/>
    </row>
    <row r="812" spans="1:20" hidden="1" x14ac:dyDescent="0.25">
      <c r="A812" s="46"/>
      <c r="B812" s="47"/>
      <c r="C812" s="47"/>
      <c r="D812" s="47"/>
      <c r="E812" s="48"/>
      <c r="F812" s="48"/>
      <c r="G812" s="48"/>
      <c r="H812" s="48"/>
      <c r="I812" s="48"/>
      <c r="J812" s="48"/>
      <c r="K812" s="48"/>
      <c r="L812" s="60"/>
    </row>
    <row r="813" spans="1:20" hidden="1" x14ac:dyDescent="0.25">
      <c r="A813" s="49"/>
      <c r="B813" s="50"/>
      <c r="C813" s="50"/>
      <c r="D813" s="50"/>
      <c r="E813" s="51"/>
      <c r="F813" s="51"/>
      <c r="G813" s="51"/>
      <c r="H813" s="51"/>
      <c r="I813" s="51"/>
      <c r="J813" s="51"/>
      <c r="K813" s="51"/>
      <c r="L813" s="61"/>
    </row>
    <row r="814" spans="1:20" hidden="1" x14ac:dyDescent="0.25">
      <c r="A814" s="46"/>
      <c r="B814" s="47"/>
      <c r="C814" s="47"/>
      <c r="D814" s="47"/>
      <c r="E814" s="48"/>
      <c r="F814" s="48"/>
      <c r="G814" s="48"/>
      <c r="H814" s="48"/>
      <c r="I814" s="48"/>
      <c r="J814" s="48"/>
      <c r="K814" s="48"/>
      <c r="L814" s="60"/>
      <c r="M814"/>
      <c r="N814" s="32"/>
      <c r="O814" s="32"/>
      <c r="P814" s="32"/>
      <c r="Q814" s="32"/>
      <c r="R814" s="32"/>
      <c r="S814" s="32"/>
      <c r="T814" s="32"/>
    </row>
    <row r="815" spans="1:20" hidden="1" x14ac:dyDescent="0.25">
      <c r="A815" s="49"/>
      <c r="B815" s="50"/>
      <c r="C815" s="50"/>
      <c r="D815" s="50"/>
      <c r="E815" s="51"/>
      <c r="F815" s="51"/>
      <c r="G815" s="51"/>
      <c r="H815" s="51"/>
      <c r="I815" s="51"/>
      <c r="J815" s="51"/>
      <c r="K815" s="51"/>
      <c r="L815" s="61"/>
      <c r="M815"/>
      <c r="N815" s="32"/>
      <c r="O815" s="32"/>
      <c r="P815" s="32"/>
      <c r="Q815" s="32"/>
      <c r="R815" s="32"/>
      <c r="S815" s="32"/>
      <c r="T815" s="32"/>
    </row>
    <row r="816" spans="1:20" hidden="1" x14ac:dyDescent="0.25">
      <c r="A816" s="46"/>
      <c r="B816" s="47"/>
      <c r="C816" s="47"/>
      <c r="D816" s="47"/>
      <c r="E816" s="48"/>
      <c r="F816" s="48"/>
      <c r="G816" s="48"/>
      <c r="H816" s="48"/>
      <c r="I816" s="48"/>
      <c r="J816" s="48"/>
      <c r="K816" s="48"/>
      <c r="L816" s="60"/>
      <c r="M816"/>
      <c r="N816" s="32"/>
      <c r="O816" s="32"/>
      <c r="P816" s="32"/>
      <c r="Q816" s="32"/>
      <c r="R816" s="32"/>
      <c r="S816" s="32"/>
      <c r="T816" s="32"/>
    </row>
    <row r="817" spans="1:20" hidden="1" x14ac:dyDescent="0.25">
      <c r="A817" s="49"/>
      <c r="B817" s="50"/>
      <c r="C817" s="50"/>
      <c r="D817" s="50"/>
      <c r="E817" s="51"/>
      <c r="F817" s="51"/>
      <c r="G817" s="51"/>
      <c r="H817" s="51"/>
      <c r="I817" s="51"/>
      <c r="J817" s="51"/>
      <c r="K817" s="51"/>
      <c r="L817" s="61"/>
      <c r="M817"/>
      <c r="N817" s="32"/>
      <c r="O817" s="32"/>
      <c r="P817" s="32"/>
      <c r="Q817" s="32"/>
      <c r="R817" s="32"/>
      <c r="S817" s="32"/>
      <c r="T817" s="32"/>
    </row>
    <row r="818" spans="1:20" hidden="1" x14ac:dyDescent="0.25">
      <c r="A818" s="46"/>
      <c r="B818" s="47"/>
      <c r="C818" s="47"/>
      <c r="D818" s="47"/>
      <c r="E818" s="48"/>
      <c r="F818" s="48"/>
      <c r="G818" s="48"/>
      <c r="H818" s="48"/>
      <c r="I818" s="48"/>
      <c r="J818" s="48"/>
      <c r="K818" s="48"/>
      <c r="L818" s="60"/>
      <c r="M818"/>
      <c r="N818" s="32"/>
      <c r="O818" s="32"/>
      <c r="P818" s="32"/>
      <c r="Q818" s="32"/>
      <c r="R818" s="32"/>
      <c r="S818" s="32"/>
      <c r="T818" s="32"/>
    </row>
    <row r="819" spans="1:20" hidden="1" x14ac:dyDescent="0.25">
      <c r="A819" s="49"/>
      <c r="B819" s="50"/>
      <c r="C819" s="50"/>
      <c r="D819" s="50"/>
      <c r="E819" s="51"/>
      <c r="F819" s="51"/>
      <c r="G819" s="51"/>
      <c r="H819" s="51"/>
      <c r="I819" s="51"/>
      <c r="J819" s="51"/>
      <c r="K819" s="51"/>
      <c r="L819" s="61"/>
      <c r="M819"/>
      <c r="N819" s="32"/>
      <c r="O819" s="32"/>
      <c r="P819" s="32"/>
      <c r="Q819" s="32"/>
      <c r="R819" s="32"/>
      <c r="S819" s="32"/>
      <c r="T819" s="32"/>
    </row>
    <row r="820" spans="1:20" hidden="1" x14ac:dyDescent="0.25">
      <c r="A820" s="46"/>
      <c r="B820" s="47"/>
      <c r="C820" s="47"/>
      <c r="D820" s="47"/>
      <c r="E820" s="48"/>
      <c r="F820" s="48"/>
      <c r="G820" s="48"/>
      <c r="H820" s="48"/>
      <c r="I820" s="48"/>
      <c r="J820" s="48"/>
      <c r="K820" s="48"/>
      <c r="L820" s="60"/>
    </row>
    <row r="821" spans="1:20" hidden="1" x14ac:dyDescent="0.25">
      <c r="A821" s="49"/>
      <c r="B821" s="50"/>
      <c r="C821" s="50"/>
      <c r="D821" s="50"/>
      <c r="E821" s="51"/>
      <c r="F821" s="51"/>
      <c r="G821" s="51"/>
      <c r="H821" s="51"/>
      <c r="I821" s="51"/>
      <c r="J821" s="51"/>
      <c r="K821" s="51"/>
      <c r="L821" s="61"/>
    </row>
    <row r="822" spans="1:20" hidden="1" x14ac:dyDescent="0.25">
      <c r="A822" s="46"/>
      <c r="B822" s="47"/>
      <c r="C822" s="47"/>
      <c r="D822" s="47"/>
      <c r="E822" s="48"/>
      <c r="F822" s="48"/>
      <c r="G822" s="48"/>
      <c r="H822" s="48"/>
      <c r="I822" s="48"/>
      <c r="J822" s="48"/>
      <c r="K822" s="48"/>
      <c r="L822" s="60"/>
    </row>
    <row r="823" spans="1:20" hidden="1" x14ac:dyDescent="0.25">
      <c r="A823" s="49"/>
      <c r="B823" s="50"/>
      <c r="C823" s="50"/>
      <c r="D823" s="50"/>
      <c r="E823" s="51"/>
      <c r="F823" s="51"/>
      <c r="G823" s="51"/>
      <c r="H823" s="51"/>
      <c r="I823" s="51"/>
      <c r="J823" s="51"/>
      <c r="K823" s="51"/>
      <c r="L823" s="61"/>
      <c r="M823"/>
      <c r="N823" s="32"/>
      <c r="O823" s="32"/>
      <c r="P823" s="32"/>
      <c r="Q823" s="32"/>
      <c r="R823" s="32"/>
      <c r="S823" s="32"/>
      <c r="T823" s="32"/>
    </row>
    <row r="824" spans="1:20" hidden="1" x14ac:dyDescent="0.25">
      <c r="A824" s="46"/>
      <c r="B824" s="47"/>
      <c r="C824" s="47"/>
      <c r="D824" s="47"/>
      <c r="E824" s="48"/>
      <c r="F824" s="48"/>
      <c r="G824" s="48"/>
      <c r="H824" s="48"/>
      <c r="I824" s="48"/>
      <c r="J824" s="48"/>
      <c r="K824" s="48"/>
      <c r="L824" s="60"/>
    </row>
    <row r="825" spans="1:20" hidden="1" x14ac:dyDescent="0.25">
      <c r="A825" s="49"/>
      <c r="B825" s="50"/>
      <c r="C825" s="50"/>
      <c r="D825" s="50"/>
      <c r="E825" s="51"/>
      <c r="F825" s="51"/>
      <c r="G825" s="51"/>
      <c r="H825" s="51"/>
      <c r="I825" s="51"/>
      <c r="J825" s="51"/>
      <c r="K825" s="51"/>
      <c r="L825" s="61"/>
    </row>
    <row r="826" spans="1:20" hidden="1" x14ac:dyDescent="0.25">
      <c r="A826" s="46"/>
      <c r="B826" s="47"/>
      <c r="C826" s="47"/>
      <c r="D826" s="47"/>
      <c r="E826" s="48"/>
      <c r="F826" s="48"/>
      <c r="G826" s="48"/>
      <c r="H826" s="48"/>
      <c r="I826" s="48"/>
      <c r="J826" s="48"/>
      <c r="K826" s="48"/>
      <c r="L826" s="60"/>
      <c r="M826"/>
      <c r="N826" s="32"/>
      <c r="O826" s="32"/>
      <c r="P826" s="32"/>
      <c r="Q826" s="32"/>
      <c r="R826" s="32"/>
      <c r="S826" s="32"/>
      <c r="T826" s="32"/>
    </row>
    <row r="827" spans="1:20" hidden="1" x14ac:dyDescent="0.25">
      <c r="A827" s="49"/>
      <c r="B827" s="50"/>
      <c r="C827" s="50"/>
      <c r="D827" s="50"/>
      <c r="E827" s="51"/>
      <c r="F827" s="51"/>
      <c r="G827" s="51"/>
      <c r="H827" s="51"/>
      <c r="I827" s="51"/>
      <c r="J827" s="51"/>
      <c r="K827" s="51"/>
      <c r="L827" s="61"/>
      <c r="M827"/>
      <c r="N827" s="32"/>
      <c r="O827" s="32"/>
      <c r="P827" s="32"/>
      <c r="Q827" s="32"/>
      <c r="R827" s="32"/>
      <c r="S827" s="32"/>
      <c r="T827" s="32"/>
    </row>
    <row r="828" spans="1:20" hidden="1" x14ac:dyDescent="0.25">
      <c r="A828" s="46"/>
      <c r="B828" s="47"/>
      <c r="C828" s="47"/>
      <c r="D828" s="47"/>
      <c r="E828" s="48"/>
      <c r="F828" s="48"/>
      <c r="G828" s="48"/>
      <c r="H828" s="48"/>
      <c r="I828" s="48"/>
      <c r="J828" s="48"/>
      <c r="K828" s="48"/>
      <c r="L828" s="60"/>
    </row>
    <row r="829" spans="1:20" hidden="1" x14ac:dyDescent="0.25">
      <c r="A829" s="49"/>
      <c r="B829" s="50"/>
      <c r="C829" s="50"/>
      <c r="D829" s="50"/>
      <c r="E829" s="51"/>
      <c r="F829" s="51"/>
      <c r="G829" s="51"/>
      <c r="H829" s="51"/>
      <c r="I829" s="51"/>
      <c r="J829" s="51"/>
      <c r="K829" s="51"/>
      <c r="L829" s="61"/>
      <c r="M829"/>
      <c r="N829" s="32"/>
      <c r="O829" s="32"/>
      <c r="P829" s="32"/>
      <c r="Q829" s="32"/>
      <c r="R829" s="32"/>
      <c r="S829" s="32"/>
      <c r="T829" s="32"/>
    </row>
    <row r="830" spans="1:20" hidden="1" x14ac:dyDescent="0.25">
      <c r="A830" s="46"/>
      <c r="B830" s="47"/>
      <c r="C830" s="47"/>
      <c r="D830" s="47"/>
      <c r="E830" s="48"/>
      <c r="F830" s="48"/>
      <c r="G830" s="48"/>
      <c r="H830" s="48"/>
      <c r="I830" s="48"/>
      <c r="J830" s="48"/>
      <c r="K830" s="48"/>
      <c r="L830" s="60"/>
      <c r="M830"/>
      <c r="N830" s="32"/>
      <c r="O830" s="32"/>
      <c r="P830" s="32"/>
      <c r="Q830" s="32"/>
      <c r="R830" s="32"/>
      <c r="S830" s="32"/>
      <c r="T830" s="32"/>
    </row>
    <row r="831" spans="1:20" hidden="1" x14ac:dyDescent="0.25">
      <c r="A831" s="49"/>
      <c r="B831" s="50"/>
      <c r="C831" s="50"/>
      <c r="D831" s="50"/>
      <c r="E831" s="51"/>
      <c r="F831" s="51"/>
      <c r="G831" s="51"/>
      <c r="H831" s="51"/>
      <c r="I831" s="51"/>
      <c r="J831" s="51"/>
      <c r="K831" s="51"/>
      <c r="L831" s="61"/>
    </row>
    <row r="832" spans="1:20" hidden="1" x14ac:dyDescent="0.25">
      <c r="A832" s="46"/>
      <c r="B832" s="47"/>
      <c r="C832" s="47"/>
      <c r="D832" s="47"/>
      <c r="E832" s="48"/>
      <c r="F832" s="48"/>
      <c r="G832" s="48"/>
      <c r="H832" s="48"/>
      <c r="I832" s="48"/>
      <c r="J832" s="48"/>
      <c r="K832" s="48"/>
      <c r="L832" s="60"/>
    </row>
    <row r="833" spans="1:20" hidden="1" x14ac:dyDescent="0.25">
      <c r="A833" s="49"/>
      <c r="B833" s="50"/>
      <c r="C833" s="50"/>
      <c r="D833" s="50"/>
      <c r="E833" s="51"/>
      <c r="F833" s="51"/>
      <c r="G833" s="51"/>
      <c r="H833" s="51"/>
      <c r="I833" s="51"/>
      <c r="J833" s="51"/>
      <c r="K833" s="51"/>
      <c r="L833" s="61"/>
    </row>
    <row r="834" spans="1:20" hidden="1" x14ac:dyDescent="0.25">
      <c r="A834" s="46"/>
      <c r="B834" s="47"/>
      <c r="C834" s="47"/>
      <c r="D834" s="47"/>
      <c r="E834" s="48"/>
      <c r="F834" s="48"/>
      <c r="G834" s="48"/>
      <c r="H834" s="48"/>
      <c r="I834" s="48"/>
      <c r="J834" s="48"/>
      <c r="K834" s="48"/>
      <c r="L834" s="60"/>
    </row>
    <row r="835" spans="1:20" hidden="1" x14ac:dyDescent="0.25">
      <c r="A835" s="49"/>
      <c r="B835" s="50"/>
      <c r="C835" s="50"/>
      <c r="D835" s="50"/>
      <c r="E835" s="51"/>
      <c r="F835" s="51"/>
      <c r="G835" s="51"/>
      <c r="H835" s="51"/>
      <c r="I835" s="51"/>
      <c r="J835" s="51"/>
      <c r="K835" s="51"/>
      <c r="L835" s="61"/>
    </row>
    <row r="836" spans="1:20" hidden="1" x14ac:dyDescent="0.25">
      <c r="A836" s="46"/>
      <c r="B836" s="47"/>
      <c r="C836" s="47"/>
      <c r="D836" s="47"/>
      <c r="E836" s="48"/>
      <c r="F836" s="48"/>
      <c r="G836" s="48"/>
      <c r="H836" s="48"/>
      <c r="I836" s="48"/>
      <c r="J836" s="48"/>
      <c r="K836" s="48"/>
      <c r="L836" s="60"/>
    </row>
    <row r="837" spans="1:20" hidden="1" x14ac:dyDescent="0.25">
      <c r="A837" s="49"/>
      <c r="B837" s="50"/>
      <c r="C837" s="50"/>
      <c r="D837" s="50"/>
      <c r="E837" s="51"/>
      <c r="F837" s="51"/>
      <c r="G837" s="51"/>
      <c r="H837" s="51"/>
      <c r="I837" s="51"/>
      <c r="J837" s="51"/>
      <c r="K837" s="51"/>
      <c r="L837" s="61"/>
      <c r="M837"/>
      <c r="N837" s="32"/>
      <c r="O837" s="32"/>
      <c r="P837" s="32"/>
      <c r="Q837" s="32"/>
      <c r="R837" s="32"/>
      <c r="S837" s="32"/>
      <c r="T837" s="32"/>
    </row>
    <row r="838" spans="1:20" hidden="1" x14ac:dyDescent="0.25">
      <c r="A838" s="46"/>
      <c r="B838" s="47"/>
      <c r="C838" s="47"/>
      <c r="D838" s="47"/>
      <c r="E838" s="48"/>
      <c r="F838" s="48"/>
      <c r="G838" s="48"/>
      <c r="H838" s="48"/>
      <c r="I838" s="48"/>
      <c r="J838" s="48"/>
      <c r="K838" s="48"/>
      <c r="L838" s="60"/>
    </row>
    <row r="839" spans="1:20" hidden="1" x14ac:dyDescent="0.25">
      <c r="A839" s="46"/>
      <c r="B839" s="47"/>
      <c r="C839" s="47"/>
      <c r="D839" s="47"/>
      <c r="E839" s="48"/>
      <c r="F839" s="48"/>
      <c r="G839" s="48"/>
      <c r="H839" s="48"/>
      <c r="I839" s="48"/>
      <c r="J839" s="48"/>
      <c r="K839" s="48"/>
      <c r="L839" s="60"/>
      <c r="M839"/>
      <c r="N839" s="32"/>
      <c r="O839" s="32"/>
      <c r="P839" s="32"/>
      <c r="Q839" s="32"/>
      <c r="R839" s="32"/>
      <c r="S839" s="32"/>
      <c r="T839" s="32"/>
    </row>
    <row r="840" spans="1:20" hidden="1" x14ac:dyDescent="0.25">
      <c r="A840" s="46"/>
      <c r="B840" s="47"/>
      <c r="C840" s="47"/>
      <c r="D840" s="47"/>
      <c r="E840" s="48"/>
      <c r="F840" s="48"/>
      <c r="G840" s="48"/>
      <c r="H840" s="48"/>
      <c r="I840" s="48"/>
      <c r="J840" s="48"/>
      <c r="K840" s="48"/>
      <c r="L840" s="60"/>
    </row>
    <row r="841" spans="1:20" hidden="1" x14ac:dyDescent="0.25">
      <c r="A841" s="49"/>
      <c r="B841" s="50"/>
      <c r="C841" s="50"/>
      <c r="D841" s="50"/>
      <c r="E841" s="51"/>
      <c r="F841" s="51"/>
      <c r="G841" s="51"/>
      <c r="H841" s="51"/>
      <c r="I841" s="51"/>
      <c r="J841" s="51"/>
      <c r="K841" s="51"/>
      <c r="L841" s="61"/>
    </row>
    <row r="842" spans="1:20" hidden="1" x14ac:dyDescent="0.25">
      <c r="A842" s="46"/>
      <c r="B842" s="47"/>
      <c r="C842" s="47"/>
      <c r="D842" s="47"/>
      <c r="E842" s="48"/>
      <c r="F842" s="48"/>
      <c r="G842" s="48"/>
      <c r="H842" s="48"/>
      <c r="I842" s="48"/>
      <c r="J842" s="48"/>
      <c r="K842" s="48"/>
      <c r="L842" s="60"/>
    </row>
    <row r="843" spans="1:20" hidden="1" x14ac:dyDescent="0.25">
      <c r="A843" s="46"/>
      <c r="B843" s="47"/>
      <c r="C843" s="47"/>
      <c r="D843" s="47"/>
      <c r="E843" s="48"/>
      <c r="F843" s="48"/>
      <c r="G843" s="48"/>
      <c r="H843" s="48"/>
      <c r="I843" s="48"/>
      <c r="J843" s="48"/>
      <c r="K843" s="48"/>
      <c r="L843" s="60"/>
    </row>
    <row r="844" spans="1:20" hidden="1" x14ac:dyDescent="0.25">
      <c r="A844" s="49"/>
      <c r="B844" s="50"/>
      <c r="C844" s="50"/>
      <c r="D844" s="50"/>
      <c r="E844" s="51"/>
      <c r="F844" s="51"/>
      <c r="G844" s="51"/>
      <c r="H844" s="51"/>
      <c r="I844" s="51"/>
      <c r="J844" s="51"/>
      <c r="K844" s="51"/>
      <c r="L844" s="61"/>
      <c r="M844"/>
      <c r="N844" s="32"/>
      <c r="O844" s="32"/>
      <c r="P844" s="32"/>
      <c r="Q844" s="32"/>
      <c r="R844" s="32"/>
      <c r="S844" s="32"/>
      <c r="T844" s="32"/>
    </row>
    <row r="845" spans="1:20" hidden="1" x14ac:dyDescent="0.25">
      <c r="A845" s="49"/>
      <c r="B845" s="50"/>
      <c r="C845" s="50"/>
      <c r="D845" s="50"/>
      <c r="E845" s="51"/>
      <c r="F845" s="51"/>
      <c r="G845" s="51"/>
      <c r="H845" s="51"/>
      <c r="I845" s="51"/>
      <c r="J845" s="51"/>
      <c r="K845" s="51"/>
      <c r="L845" s="61"/>
    </row>
    <row r="846" spans="1:20" hidden="1" x14ac:dyDescent="0.25">
      <c r="A846" s="46"/>
      <c r="B846" s="47"/>
      <c r="C846" s="47"/>
      <c r="D846" s="47"/>
      <c r="E846" s="48"/>
      <c r="F846" s="48"/>
      <c r="G846" s="48"/>
      <c r="H846" s="48"/>
      <c r="I846" s="48"/>
      <c r="J846" s="48"/>
      <c r="K846" s="48"/>
      <c r="L846" s="60"/>
    </row>
    <row r="847" spans="1:20" hidden="1" x14ac:dyDescent="0.25">
      <c r="A847" s="49"/>
      <c r="B847" s="50"/>
      <c r="C847" s="50"/>
      <c r="D847" s="50"/>
      <c r="E847" s="51"/>
      <c r="F847" s="51"/>
      <c r="G847" s="51"/>
      <c r="H847" s="51"/>
      <c r="I847" s="51"/>
      <c r="J847" s="51"/>
      <c r="K847" s="51"/>
      <c r="L847" s="61"/>
      <c r="M847"/>
      <c r="N847" s="32"/>
      <c r="O847" s="32"/>
      <c r="P847" s="32"/>
      <c r="Q847" s="32"/>
      <c r="R847" s="32"/>
      <c r="S847" s="32"/>
      <c r="T847" s="32"/>
    </row>
    <row r="848" spans="1:20" hidden="1" x14ac:dyDescent="0.25">
      <c r="A848" s="46"/>
      <c r="B848" s="47"/>
      <c r="C848" s="47"/>
      <c r="D848" s="47"/>
      <c r="E848" s="48"/>
      <c r="F848" s="48"/>
      <c r="G848" s="48"/>
      <c r="H848" s="48"/>
      <c r="I848" s="48"/>
      <c r="J848" s="48"/>
      <c r="K848" s="48"/>
      <c r="L848" s="60"/>
    </row>
    <row r="849" spans="1:20" hidden="1" x14ac:dyDescent="0.25">
      <c r="A849" s="46"/>
      <c r="B849" s="47"/>
      <c r="C849" s="47"/>
      <c r="D849" s="47"/>
      <c r="E849" s="48"/>
      <c r="F849" s="48"/>
      <c r="G849" s="48"/>
      <c r="H849" s="48"/>
      <c r="I849" s="48"/>
      <c r="J849" s="48"/>
      <c r="K849" s="48"/>
      <c r="L849" s="60"/>
      <c r="M849"/>
      <c r="N849" s="32"/>
      <c r="O849" s="32"/>
      <c r="P849" s="32"/>
      <c r="Q849" s="32"/>
      <c r="R849" s="32"/>
      <c r="S849" s="32"/>
      <c r="T849" s="32"/>
    </row>
    <row r="850" spans="1:20" hidden="1" x14ac:dyDescent="0.25">
      <c r="A850" s="46"/>
      <c r="B850" s="47"/>
      <c r="C850" s="47"/>
      <c r="D850" s="47"/>
      <c r="E850" s="48"/>
      <c r="F850" s="48"/>
      <c r="G850" s="48"/>
      <c r="H850" s="48"/>
      <c r="I850" s="48"/>
      <c r="J850" s="48"/>
      <c r="K850" s="48"/>
      <c r="L850" s="60"/>
      <c r="M850"/>
      <c r="N850" s="32"/>
      <c r="O850" s="32"/>
      <c r="P850" s="32"/>
      <c r="Q850" s="32"/>
      <c r="R850" s="32"/>
      <c r="S850" s="32"/>
      <c r="T850" s="32"/>
    </row>
    <row r="851" spans="1:20" hidden="1" x14ac:dyDescent="0.25">
      <c r="A851" s="46"/>
      <c r="B851" s="47"/>
      <c r="C851" s="47"/>
      <c r="D851" s="47"/>
      <c r="E851" s="48"/>
      <c r="F851" s="48"/>
      <c r="G851" s="48"/>
      <c r="H851" s="48"/>
      <c r="I851" s="48"/>
      <c r="J851" s="48"/>
      <c r="K851" s="48"/>
      <c r="L851" s="60"/>
    </row>
    <row r="852" spans="1:20" hidden="1" x14ac:dyDescent="0.25">
      <c r="A852" s="49"/>
      <c r="B852" s="50"/>
      <c r="C852" s="50"/>
      <c r="D852" s="50"/>
      <c r="E852" s="51"/>
      <c r="F852" s="51"/>
      <c r="G852" s="51"/>
      <c r="H852" s="51"/>
      <c r="I852" s="51"/>
      <c r="J852" s="51"/>
      <c r="K852" s="51"/>
      <c r="L852" s="61"/>
    </row>
    <row r="853" spans="1:20" hidden="1" x14ac:dyDescent="0.25">
      <c r="A853" s="49"/>
      <c r="B853" s="50"/>
      <c r="C853" s="50"/>
      <c r="D853" s="50"/>
      <c r="E853" s="51"/>
      <c r="F853" s="51"/>
      <c r="G853" s="51"/>
      <c r="H853" s="51"/>
      <c r="I853" s="51"/>
      <c r="J853" s="51"/>
      <c r="K853" s="51"/>
      <c r="L853" s="61"/>
      <c r="M853"/>
      <c r="N853" s="32"/>
      <c r="O853" s="32"/>
      <c r="P853" s="32"/>
      <c r="Q853" s="32"/>
      <c r="R853" s="32"/>
      <c r="S853" s="32"/>
      <c r="T853" s="32"/>
    </row>
    <row r="854" spans="1:20" hidden="1" x14ac:dyDescent="0.25">
      <c r="A854" s="46"/>
      <c r="B854" s="47"/>
      <c r="C854" s="47"/>
      <c r="D854" s="47"/>
      <c r="E854" s="48"/>
      <c r="F854" s="48"/>
      <c r="G854" s="48"/>
      <c r="H854" s="48"/>
      <c r="I854" s="48"/>
      <c r="J854" s="48"/>
      <c r="K854" s="48"/>
      <c r="L854" s="60"/>
    </row>
    <row r="855" spans="1:20" hidden="1" x14ac:dyDescent="0.25">
      <c r="A855" s="49"/>
      <c r="B855" s="50"/>
      <c r="C855" s="50"/>
      <c r="D855" s="50"/>
      <c r="E855" s="51"/>
      <c r="F855" s="51"/>
      <c r="G855" s="51"/>
      <c r="H855" s="51"/>
      <c r="I855" s="51"/>
      <c r="J855" s="51"/>
      <c r="K855" s="51"/>
      <c r="L855" s="61"/>
    </row>
    <row r="856" spans="1:20" hidden="1" x14ac:dyDescent="0.25">
      <c r="A856" s="46"/>
      <c r="B856" s="47"/>
      <c r="C856" s="47"/>
      <c r="D856" s="47"/>
      <c r="E856" s="48"/>
      <c r="F856" s="48"/>
      <c r="G856" s="48"/>
      <c r="H856" s="48"/>
      <c r="I856" s="48"/>
      <c r="J856" s="48"/>
      <c r="K856" s="48"/>
      <c r="L856" s="60"/>
      <c r="M856"/>
      <c r="N856" s="32"/>
      <c r="O856" s="32"/>
      <c r="P856" s="32"/>
      <c r="Q856" s="32"/>
      <c r="R856" s="32"/>
      <c r="S856" s="32"/>
      <c r="T856" s="32"/>
    </row>
    <row r="857" spans="1:20" hidden="1" x14ac:dyDescent="0.25">
      <c r="A857" s="46"/>
      <c r="B857" s="47"/>
      <c r="C857" s="47"/>
      <c r="D857" s="47"/>
      <c r="E857" s="48"/>
      <c r="F857" s="48"/>
      <c r="G857" s="48"/>
      <c r="H857" s="48"/>
      <c r="I857" s="48"/>
      <c r="J857" s="48"/>
      <c r="K857" s="48"/>
      <c r="L857" s="60"/>
    </row>
    <row r="858" spans="1:20" hidden="1" x14ac:dyDescent="0.25">
      <c r="A858" s="49"/>
      <c r="B858" s="50"/>
      <c r="C858" s="50"/>
      <c r="D858" s="50"/>
      <c r="E858" s="51"/>
      <c r="F858" s="51"/>
      <c r="G858" s="51"/>
      <c r="H858" s="51"/>
      <c r="I858" s="51"/>
      <c r="J858" s="51"/>
      <c r="K858" s="51"/>
      <c r="L858" s="61"/>
      <c r="M858"/>
      <c r="N858" s="32"/>
      <c r="O858" s="32"/>
      <c r="P858" s="32"/>
      <c r="Q858" s="32"/>
      <c r="R858" s="32"/>
      <c r="S858" s="32"/>
      <c r="T858" s="32"/>
    </row>
    <row r="859" spans="1:20" hidden="1" x14ac:dyDescent="0.25">
      <c r="A859" s="46"/>
      <c r="B859" s="47"/>
      <c r="C859" s="47"/>
      <c r="D859" s="47"/>
      <c r="E859" s="48"/>
      <c r="F859" s="48"/>
      <c r="G859" s="48"/>
      <c r="H859" s="48"/>
      <c r="I859" s="48"/>
      <c r="J859" s="48"/>
      <c r="K859" s="48"/>
      <c r="L859" s="60"/>
      <c r="M859"/>
      <c r="N859" s="32"/>
      <c r="O859" s="32"/>
      <c r="P859" s="32"/>
      <c r="Q859" s="32"/>
      <c r="R859" s="32"/>
      <c r="S859" s="32"/>
      <c r="T859" s="32"/>
    </row>
    <row r="860" spans="1:20" hidden="1" x14ac:dyDescent="0.25">
      <c r="A860" s="49"/>
      <c r="B860" s="50"/>
      <c r="C860" s="50"/>
      <c r="D860" s="50"/>
      <c r="E860" s="51"/>
      <c r="F860" s="51"/>
      <c r="G860" s="51"/>
      <c r="H860" s="51"/>
      <c r="I860" s="51"/>
      <c r="J860" s="51"/>
      <c r="K860" s="51"/>
      <c r="L860" s="61"/>
    </row>
    <row r="861" spans="1:20" hidden="1" x14ac:dyDescent="0.25">
      <c r="A861" s="46"/>
      <c r="B861" s="47"/>
      <c r="C861" s="47"/>
      <c r="D861" s="47"/>
      <c r="E861" s="48"/>
      <c r="F861" s="48"/>
      <c r="G861" s="48"/>
      <c r="H861" s="48"/>
      <c r="I861" s="48"/>
      <c r="J861" s="48"/>
      <c r="K861" s="48"/>
      <c r="L861" s="60"/>
    </row>
    <row r="862" spans="1:20" hidden="1" x14ac:dyDescent="0.25">
      <c r="A862" s="46"/>
      <c r="B862" s="47"/>
      <c r="C862" s="47"/>
      <c r="D862" s="47"/>
      <c r="E862" s="48"/>
      <c r="F862" s="48"/>
      <c r="G862" s="48"/>
      <c r="H862" s="48"/>
      <c r="I862" s="48"/>
      <c r="J862" s="48"/>
      <c r="K862" s="48"/>
      <c r="L862" s="60"/>
    </row>
    <row r="863" spans="1:20" hidden="1" x14ac:dyDescent="0.25">
      <c r="A863" s="46"/>
      <c r="B863" s="47"/>
      <c r="C863" s="47"/>
      <c r="D863" s="47"/>
      <c r="E863" s="48"/>
      <c r="F863" s="48"/>
      <c r="G863" s="48"/>
      <c r="H863" s="48"/>
      <c r="I863" s="48"/>
      <c r="J863" s="48"/>
      <c r="K863" s="48"/>
      <c r="L863" s="60"/>
    </row>
    <row r="864" spans="1:20" hidden="1" x14ac:dyDescent="0.25">
      <c r="A864" s="46"/>
      <c r="B864" s="47"/>
      <c r="C864" s="47"/>
      <c r="D864" s="47"/>
      <c r="E864" s="48"/>
      <c r="F864" s="48"/>
      <c r="G864" s="48"/>
      <c r="H864" s="48"/>
      <c r="I864" s="48"/>
      <c r="J864" s="48"/>
      <c r="K864" s="48"/>
      <c r="L864" s="60"/>
      <c r="M864"/>
      <c r="N864" s="32"/>
      <c r="O864" s="32"/>
      <c r="P864" s="32"/>
      <c r="Q864" s="32"/>
      <c r="R864" s="32"/>
      <c r="S864" s="32"/>
      <c r="T864" s="32"/>
    </row>
    <row r="865" spans="1:20" hidden="1" x14ac:dyDescent="0.25">
      <c r="A865" s="49"/>
      <c r="B865" s="50"/>
      <c r="C865" s="50"/>
      <c r="D865" s="50"/>
      <c r="E865" s="51"/>
      <c r="F865" s="51"/>
      <c r="G865" s="51"/>
      <c r="H865" s="51"/>
      <c r="I865" s="51"/>
      <c r="J865" s="51"/>
      <c r="K865" s="51"/>
      <c r="L865" s="61"/>
    </row>
    <row r="866" spans="1:20" hidden="1" x14ac:dyDescent="0.25">
      <c r="A866" s="49"/>
      <c r="B866" s="50"/>
      <c r="C866" s="50"/>
      <c r="D866" s="50"/>
      <c r="E866" s="51"/>
      <c r="F866" s="51"/>
      <c r="G866" s="51"/>
      <c r="H866" s="51"/>
      <c r="I866" s="51"/>
      <c r="J866" s="51"/>
      <c r="K866" s="51"/>
      <c r="L866" s="61"/>
    </row>
    <row r="867" spans="1:20" hidden="1" x14ac:dyDescent="0.25">
      <c r="A867" s="46"/>
      <c r="B867" s="47"/>
      <c r="C867" s="47"/>
      <c r="D867" s="47"/>
      <c r="E867" s="48"/>
      <c r="F867" s="48"/>
      <c r="G867" s="48"/>
      <c r="H867" s="48"/>
      <c r="I867" s="48"/>
      <c r="J867" s="48"/>
      <c r="K867" s="48"/>
      <c r="L867" s="60"/>
    </row>
    <row r="868" spans="1:20" hidden="1" x14ac:dyDescent="0.25">
      <c r="A868" s="46"/>
      <c r="B868" s="47"/>
      <c r="C868" s="47"/>
      <c r="D868" s="47"/>
      <c r="E868" s="48"/>
      <c r="F868" s="48"/>
      <c r="G868" s="48"/>
      <c r="H868" s="48"/>
      <c r="I868" s="48"/>
      <c r="J868" s="48"/>
      <c r="K868" s="48"/>
      <c r="L868" s="60"/>
    </row>
    <row r="869" spans="1:20" hidden="1" x14ac:dyDescent="0.25">
      <c r="A869" s="46"/>
      <c r="B869" s="47"/>
      <c r="C869" s="47"/>
      <c r="D869" s="47"/>
      <c r="E869" s="48"/>
      <c r="F869" s="48"/>
      <c r="G869" s="48"/>
      <c r="H869" s="48"/>
      <c r="I869" s="48"/>
      <c r="J869" s="48"/>
      <c r="K869" s="48"/>
      <c r="L869" s="60"/>
      <c r="M869"/>
      <c r="N869" s="32"/>
      <c r="O869" s="32"/>
      <c r="P869" s="32"/>
      <c r="Q869" s="32"/>
      <c r="R869" s="32"/>
      <c r="S869" s="32"/>
      <c r="T869" s="32"/>
    </row>
    <row r="870" spans="1:20" hidden="1" x14ac:dyDescent="0.25">
      <c r="A870" s="46"/>
      <c r="B870" s="47"/>
      <c r="C870" s="47"/>
      <c r="D870" s="47"/>
      <c r="E870" s="48"/>
      <c r="F870" s="48"/>
      <c r="G870" s="48"/>
      <c r="H870" s="48"/>
      <c r="I870" s="48"/>
      <c r="J870" s="48"/>
      <c r="K870" s="48"/>
      <c r="L870" s="60"/>
      <c r="M870"/>
      <c r="N870" s="32"/>
      <c r="O870" s="32"/>
      <c r="P870" s="32"/>
      <c r="Q870" s="32"/>
      <c r="R870" s="32"/>
      <c r="S870" s="32"/>
      <c r="T870" s="32"/>
    </row>
    <row r="871" spans="1:20" hidden="1" x14ac:dyDescent="0.25">
      <c r="A871" s="46"/>
      <c r="B871" s="47"/>
      <c r="C871" s="47"/>
      <c r="D871" s="47"/>
      <c r="E871" s="48"/>
      <c r="F871" s="48"/>
      <c r="G871" s="48"/>
      <c r="H871" s="48"/>
      <c r="I871" s="48"/>
      <c r="J871" s="48"/>
      <c r="K871" s="48"/>
      <c r="L871" s="60"/>
    </row>
    <row r="872" spans="1:20" hidden="1" x14ac:dyDescent="0.25">
      <c r="A872" s="49"/>
      <c r="B872" s="50"/>
      <c r="C872" s="50"/>
      <c r="D872" s="50"/>
      <c r="E872" s="51"/>
      <c r="F872" s="51"/>
      <c r="G872" s="51"/>
      <c r="H872" s="51"/>
      <c r="I872" s="51"/>
      <c r="J872" s="51"/>
      <c r="K872" s="51"/>
      <c r="L872" s="61"/>
    </row>
    <row r="873" spans="1:20" hidden="1" x14ac:dyDescent="0.25">
      <c r="A873" s="49"/>
      <c r="B873" s="50"/>
      <c r="C873" s="50"/>
      <c r="D873" s="50"/>
      <c r="E873" s="51"/>
      <c r="F873" s="51"/>
      <c r="G873" s="51"/>
      <c r="H873" s="51"/>
      <c r="I873" s="51"/>
      <c r="J873" s="51"/>
      <c r="K873" s="51"/>
      <c r="L873" s="61"/>
    </row>
    <row r="874" spans="1:20" hidden="1" x14ac:dyDescent="0.25">
      <c r="A874" s="49"/>
      <c r="B874" s="50"/>
      <c r="C874" s="50"/>
      <c r="D874" s="50"/>
      <c r="E874" s="51"/>
      <c r="F874" s="51"/>
      <c r="G874" s="51"/>
      <c r="H874" s="51"/>
      <c r="I874" s="51"/>
      <c r="J874" s="51"/>
      <c r="K874" s="51"/>
      <c r="L874" s="61"/>
      <c r="M874"/>
      <c r="N874" s="32"/>
      <c r="O874" s="32"/>
      <c r="P874" s="32"/>
      <c r="Q874" s="32"/>
      <c r="R874" s="32"/>
      <c r="S874" s="32"/>
      <c r="T874" s="32"/>
    </row>
    <row r="875" spans="1:20" hidden="1" x14ac:dyDescent="0.25">
      <c r="A875" s="49"/>
      <c r="B875" s="50"/>
      <c r="C875" s="50"/>
      <c r="D875" s="50"/>
      <c r="E875" s="51"/>
      <c r="F875" s="51"/>
      <c r="G875" s="51"/>
      <c r="H875" s="51"/>
      <c r="I875" s="51"/>
      <c r="J875" s="51"/>
      <c r="K875" s="51"/>
      <c r="L875" s="61"/>
    </row>
    <row r="876" spans="1:20" hidden="1" x14ac:dyDescent="0.25">
      <c r="A876" s="49"/>
      <c r="B876" s="50"/>
      <c r="C876" s="50"/>
      <c r="D876" s="50"/>
      <c r="E876" s="51"/>
      <c r="F876" s="51"/>
      <c r="G876" s="51"/>
      <c r="H876" s="51"/>
      <c r="I876" s="51"/>
      <c r="J876" s="51"/>
      <c r="K876" s="51"/>
      <c r="L876" s="61"/>
      <c r="M876"/>
      <c r="N876" s="32"/>
      <c r="O876" s="32"/>
      <c r="P876" s="32"/>
      <c r="Q876" s="32"/>
      <c r="R876" s="32"/>
      <c r="S876" s="32"/>
      <c r="T876" s="32"/>
    </row>
    <row r="877" spans="1:20" hidden="1" x14ac:dyDescent="0.25">
      <c r="A877" s="49"/>
      <c r="B877" s="50"/>
      <c r="C877" s="50"/>
      <c r="D877" s="50"/>
      <c r="E877" s="51"/>
      <c r="F877" s="51"/>
      <c r="G877" s="51"/>
      <c r="H877" s="51"/>
      <c r="I877" s="51"/>
      <c r="J877" s="51"/>
      <c r="K877" s="51"/>
      <c r="L877" s="61"/>
    </row>
    <row r="878" spans="1:20" hidden="1" x14ac:dyDescent="0.25">
      <c r="A878" s="46"/>
      <c r="B878" s="47"/>
      <c r="C878" s="47"/>
      <c r="D878" s="47"/>
      <c r="E878" s="48"/>
      <c r="F878" s="48"/>
      <c r="G878" s="48"/>
      <c r="H878" s="48"/>
      <c r="I878" s="48"/>
      <c r="J878" s="48"/>
      <c r="K878" s="48"/>
      <c r="L878" s="60"/>
      <c r="M878"/>
      <c r="N878" s="32"/>
      <c r="O878" s="32"/>
      <c r="P878" s="32"/>
      <c r="Q878" s="32"/>
      <c r="R878" s="32"/>
      <c r="S878" s="32"/>
      <c r="T878" s="32"/>
    </row>
    <row r="879" spans="1:20" hidden="1" x14ac:dyDescent="0.25">
      <c r="A879" s="49"/>
      <c r="B879" s="50"/>
      <c r="C879" s="50"/>
      <c r="D879" s="50"/>
      <c r="E879" s="51"/>
      <c r="F879" s="51"/>
      <c r="G879" s="51"/>
      <c r="H879" s="51"/>
      <c r="I879" s="51"/>
      <c r="J879" s="51"/>
      <c r="K879" s="51"/>
      <c r="L879" s="61"/>
    </row>
    <row r="880" spans="1:20" hidden="1" x14ac:dyDescent="0.25">
      <c r="A880" s="49"/>
      <c r="B880" s="50"/>
      <c r="C880" s="50"/>
      <c r="D880" s="50"/>
      <c r="E880" s="51"/>
      <c r="F880" s="51"/>
      <c r="G880" s="51"/>
      <c r="H880" s="51"/>
      <c r="I880" s="51"/>
      <c r="J880" s="51"/>
      <c r="K880" s="51"/>
      <c r="L880" s="61"/>
    </row>
    <row r="881" spans="1:20" hidden="1" x14ac:dyDescent="0.25">
      <c r="A881" s="49"/>
      <c r="B881" s="50"/>
      <c r="C881" s="50"/>
      <c r="D881" s="50"/>
      <c r="E881" s="51"/>
      <c r="F881" s="51"/>
      <c r="G881" s="51"/>
      <c r="H881" s="51"/>
      <c r="I881" s="51"/>
      <c r="J881" s="51"/>
      <c r="K881" s="51"/>
      <c r="L881" s="61"/>
      <c r="M881"/>
      <c r="N881" s="32"/>
      <c r="O881" s="32"/>
      <c r="P881" s="32"/>
      <c r="Q881" s="32"/>
      <c r="R881" s="32"/>
      <c r="S881" s="32"/>
      <c r="T881" s="32"/>
    </row>
    <row r="882" spans="1:20" hidden="1" x14ac:dyDescent="0.25">
      <c r="A882" s="46"/>
      <c r="B882" s="47"/>
      <c r="C882" s="47"/>
      <c r="D882" s="47"/>
      <c r="E882" s="48"/>
      <c r="F882" s="48"/>
      <c r="G882" s="48"/>
      <c r="H882" s="48"/>
      <c r="I882" s="48"/>
      <c r="J882" s="48"/>
      <c r="K882" s="48"/>
      <c r="L882" s="60"/>
      <c r="M882"/>
      <c r="N882" s="32"/>
      <c r="O882" s="32"/>
      <c r="P882" s="32"/>
      <c r="Q882" s="32"/>
      <c r="R882" s="32"/>
      <c r="S882" s="32"/>
      <c r="T882" s="32"/>
    </row>
    <row r="883" spans="1:20" hidden="1" x14ac:dyDescent="0.25">
      <c r="A883" s="49"/>
      <c r="B883" s="50"/>
      <c r="C883" s="50"/>
      <c r="D883" s="50"/>
      <c r="E883" s="51"/>
      <c r="F883" s="51"/>
      <c r="G883" s="51"/>
      <c r="H883" s="51"/>
      <c r="I883" s="51"/>
      <c r="J883" s="51"/>
      <c r="K883" s="51"/>
      <c r="L883" s="61"/>
      <c r="M883"/>
      <c r="N883" s="32"/>
      <c r="O883" s="32"/>
      <c r="P883" s="32"/>
      <c r="Q883" s="32"/>
      <c r="R883" s="32"/>
      <c r="S883" s="32"/>
      <c r="T883" s="32"/>
    </row>
    <row r="884" spans="1:20" hidden="1" x14ac:dyDescent="0.25">
      <c r="A884" s="49"/>
      <c r="B884" s="50"/>
      <c r="C884" s="50"/>
      <c r="D884" s="50"/>
      <c r="E884" s="51"/>
      <c r="F884" s="51"/>
      <c r="G884" s="51"/>
      <c r="H884" s="51"/>
      <c r="I884" s="51"/>
      <c r="J884" s="51"/>
      <c r="K884" s="51"/>
      <c r="L884" s="61"/>
    </row>
    <row r="885" spans="1:20" hidden="1" x14ac:dyDescent="0.25">
      <c r="A885" s="46"/>
      <c r="B885" s="47"/>
      <c r="C885" s="47"/>
      <c r="D885" s="47"/>
      <c r="E885" s="48"/>
      <c r="F885" s="48"/>
      <c r="G885" s="48"/>
      <c r="H885" s="48"/>
      <c r="I885" s="48"/>
      <c r="J885" s="48"/>
      <c r="K885" s="48"/>
      <c r="L885" s="60"/>
    </row>
    <row r="886" spans="1:20" hidden="1" x14ac:dyDescent="0.25">
      <c r="A886" s="46"/>
      <c r="B886" s="47"/>
      <c r="C886" s="47"/>
      <c r="D886" s="47"/>
      <c r="E886" s="48"/>
      <c r="F886" s="48"/>
      <c r="G886" s="48"/>
      <c r="H886" s="48"/>
      <c r="I886" s="48"/>
      <c r="J886" s="48"/>
      <c r="K886" s="48"/>
      <c r="L886" s="60"/>
    </row>
    <row r="887" spans="1:20" hidden="1" x14ac:dyDescent="0.25">
      <c r="A887" s="49"/>
      <c r="B887" s="50"/>
      <c r="C887" s="50"/>
      <c r="D887" s="50"/>
      <c r="E887" s="51"/>
      <c r="F887" s="51"/>
      <c r="G887" s="51"/>
      <c r="H887" s="51"/>
      <c r="I887" s="51"/>
      <c r="J887" s="51"/>
      <c r="K887" s="51"/>
      <c r="L887" s="61"/>
    </row>
    <row r="888" spans="1:20" hidden="1" x14ac:dyDescent="0.25">
      <c r="A888" s="49"/>
      <c r="B888" s="50"/>
      <c r="C888" s="50"/>
      <c r="D888" s="50"/>
      <c r="E888" s="51"/>
      <c r="F888" s="51"/>
      <c r="G888" s="51"/>
      <c r="H888" s="51"/>
      <c r="I888" s="51"/>
      <c r="J888" s="51"/>
      <c r="K888" s="51"/>
      <c r="L888" s="61"/>
    </row>
    <row r="889" spans="1:20" hidden="1" x14ac:dyDescent="0.25">
      <c r="A889" s="46"/>
      <c r="B889" s="47"/>
      <c r="C889" s="47"/>
      <c r="D889" s="47"/>
      <c r="E889" s="48"/>
      <c r="F889" s="48"/>
      <c r="G889" s="48"/>
      <c r="H889" s="48"/>
      <c r="I889" s="48"/>
      <c r="J889" s="48"/>
      <c r="K889" s="48"/>
      <c r="L889" s="60"/>
    </row>
    <row r="890" spans="1:20" hidden="1" x14ac:dyDescent="0.25">
      <c r="A890" s="49"/>
      <c r="B890" s="50"/>
      <c r="C890" s="50"/>
      <c r="D890" s="50"/>
      <c r="E890" s="51"/>
      <c r="F890" s="51"/>
      <c r="G890" s="51"/>
      <c r="H890" s="51"/>
      <c r="I890" s="51"/>
      <c r="J890" s="51"/>
      <c r="K890" s="51"/>
      <c r="L890" s="61"/>
      <c r="M890"/>
      <c r="N890" s="32"/>
      <c r="O890" s="32"/>
      <c r="P890" s="32"/>
      <c r="Q890" s="32"/>
      <c r="R890" s="32"/>
      <c r="S890" s="32"/>
      <c r="T890" s="32"/>
    </row>
    <row r="891" spans="1:20" hidden="1" x14ac:dyDescent="0.25">
      <c r="A891" s="46"/>
      <c r="B891" s="47"/>
      <c r="C891" s="47"/>
      <c r="D891" s="47"/>
      <c r="E891" s="48"/>
      <c r="F891" s="48"/>
      <c r="G891" s="48"/>
      <c r="H891" s="48"/>
      <c r="I891" s="48"/>
      <c r="J891" s="48"/>
      <c r="K891" s="48"/>
      <c r="L891" s="60"/>
    </row>
    <row r="892" spans="1:20" hidden="1" x14ac:dyDescent="0.25">
      <c r="A892" s="49"/>
      <c r="B892" s="50"/>
      <c r="C892" s="50"/>
      <c r="D892" s="50"/>
      <c r="E892" s="51"/>
      <c r="F892" s="51"/>
      <c r="G892" s="51"/>
      <c r="H892" s="51"/>
      <c r="I892" s="51"/>
      <c r="J892" s="51"/>
      <c r="K892" s="51"/>
      <c r="L892" s="61"/>
    </row>
    <row r="893" spans="1:20" hidden="1" x14ac:dyDescent="0.25">
      <c r="A893" s="46"/>
      <c r="B893" s="47"/>
      <c r="C893" s="47"/>
      <c r="D893" s="47"/>
      <c r="E893" s="48"/>
      <c r="F893" s="48"/>
      <c r="G893" s="48"/>
      <c r="H893" s="48"/>
      <c r="I893" s="48"/>
      <c r="J893" s="48"/>
      <c r="K893" s="48"/>
      <c r="L893" s="60"/>
    </row>
    <row r="894" spans="1:20" hidden="1" x14ac:dyDescent="0.25">
      <c r="A894" s="49"/>
      <c r="B894" s="50"/>
      <c r="C894" s="50"/>
      <c r="D894" s="50"/>
      <c r="E894" s="51"/>
      <c r="F894" s="51"/>
      <c r="G894" s="51"/>
      <c r="H894" s="51"/>
      <c r="I894" s="51"/>
      <c r="J894" s="51"/>
      <c r="K894" s="51"/>
      <c r="L894" s="61"/>
    </row>
    <row r="895" spans="1:20" hidden="1" x14ac:dyDescent="0.25">
      <c r="A895" s="49"/>
      <c r="B895" s="50"/>
      <c r="C895" s="50"/>
      <c r="D895" s="50"/>
      <c r="E895" s="51"/>
      <c r="F895" s="51"/>
      <c r="G895" s="51"/>
      <c r="H895" s="51"/>
      <c r="I895" s="51"/>
      <c r="J895" s="51"/>
      <c r="K895" s="51"/>
      <c r="L895" s="61"/>
    </row>
    <row r="896" spans="1:20" hidden="1" x14ac:dyDescent="0.25">
      <c r="A896" s="49"/>
      <c r="B896" s="50"/>
      <c r="C896" s="50"/>
      <c r="D896" s="50"/>
      <c r="E896" s="51"/>
      <c r="F896" s="51"/>
      <c r="G896" s="51"/>
      <c r="H896" s="51"/>
      <c r="I896" s="51"/>
      <c r="J896" s="51"/>
      <c r="K896" s="51"/>
      <c r="L896" s="61"/>
    </row>
    <row r="897" spans="1:20" hidden="1" x14ac:dyDescent="0.25">
      <c r="A897" s="49"/>
      <c r="B897" s="50"/>
      <c r="C897" s="50"/>
      <c r="D897" s="50"/>
      <c r="E897" s="51"/>
      <c r="F897" s="51"/>
      <c r="G897" s="51"/>
      <c r="H897" s="51"/>
      <c r="I897" s="51"/>
      <c r="J897" s="51"/>
      <c r="K897" s="51"/>
      <c r="L897" s="61"/>
      <c r="M897"/>
      <c r="N897" s="32"/>
      <c r="O897" s="32"/>
      <c r="P897" s="32"/>
      <c r="Q897" s="32"/>
      <c r="R897" s="32"/>
      <c r="S897" s="32"/>
      <c r="T897" s="32"/>
    </row>
    <row r="898" spans="1:20" hidden="1" x14ac:dyDescent="0.25">
      <c r="A898" s="46"/>
      <c r="B898" s="47"/>
      <c r="C898" s="47"/>
      <c r="D898" s="47"/>
      <c r="E898" s="48"/>
      <c r="F898" s="48"/>
      <c r="G898" s="48"/>
      <c r="H898" s="48"/>
      <c r="I898" s="48"/>
      <c r="J898" s="48"/>
      <c r="K898" s="48"/>
      <c r="L898" s="60"/>
    </row>
    <row r="899" spans="1:20" hidden="1" x14ac:dyDescent="0.25">
      <c r="A899" s="49"/>
      <c r="B899" s="50"/>
      <c r="C899" s="50"/>
      <c r="D899" s="50"/>
      <c r="E899" s="51"/>
      <c r="F899" s="51"/>
      <c r="G899" s="51"/>
      <c r="H899" s="51"/>
      <c r="I899" s="51"/>
      <c r="J899" s="51"/>
      <c r="K899" s="51"/>
      <c r="L899" s="61"/>
    </row>
    <row r="900" spans="1:20" hidden="1" x14ac:dyDescent="0.25">
      <c r="A900" s="46"/>
      <c r="B900" s="47"/>
      <c r="C900" s="47"/>
      <c r="D900" s="47"/>
      <c r="E900" s="48"/>
      <c r="F900" s="48"/>
      <c r="G900" s="48"/>
      <c r="H900" s="48"/>
      <c r="I900" s="48"/>
      <c r="J900" s="48"/>
      <c r="K900" s="48"/>
      <c r="L900" s="60"/>
    </row>
    <row r="901" spans="1:20" hidden="1" x14ac:dyDescent="0.25">
      <c r="A901" s="49"/>
      <c r="B901" s="50"/>
      <c r="C901" s="50"/>
      <c r="D901" s="50"/>
      <c r="E901" s="51"/>
      <c r="F901" s="51"/>
      <c r="G901" s="51"/>
      <c r="H901" s="51"/>
      <c r="I901" s="51"/>
      <c r="J901" s="51"/>
      <c r="K901" s="51"/>
      <c r="L901" s="61"/>
    </row>
    <row r="902" spans="1:20" hidden="1" x14ac:dyDescent="0.25">
      <c r="A902" s="46"/>
      <c r="B902" s="47"/>
      <c r="C902" s="47"/>
      <c r="D902" s="47"/>
      <c r="E902" s="48"/>
      <c r="F902" s="48"/>
      <c r="G902" s="48"/>
      <c r="H902" s="48"/>
      <c r="I902" s="48"/>
      <c r="J902" s="48"/>
      <c r="K902" s="48"/>
      <c r="L902" s="60"/>
    </row>
    <row r="903" spans="1:20" hidden="1" x14ac:dyDescent="0.25">
      <c r="A903" s="49"/>
      <c r="B903" s="50"/>
      <c r="C903" s="50"/>
      <c r="D903" s="50"/>
      <c r="E903" s="51"/>
      <c r="F903" s="51"/>
      <c r="G903" s="51"/>
      <c r="H903" s="51"/>
      <c r="I903" s="51"/>
      <c r="J903" s="51"/>
      <c r="K903" s="51"/>
      <c r="L903" s="61"/>
      <c r="M903"/>
      <c r="N903" s="32"/>
      <c r="O903" s="32"/>
      <c r="P903" s="32"/>
      <c r="Q903" s="32"/>
      <c r="R903" s="32"/>
      <c r="S903" s="32"/>
      <c r="T903" s="32"/>
    </row>
    <row r="904" spans="1:20" hidden="1" x14ac:dyDescent="0.25">
      <c r="A904" s="49"/>
      <c r="B904" s="50"/>
      <c r="C904" s="50"/>
      <c r="D904" s="50"/>
      <c r="E904" s="51"/>
      <c r="F904" s="51"/>
      <c r="G904" s="51"/>
      <c r="H904" s="51"/>
      <c r="I904" s="51"/>
      <c r="J904" s="51"/>
      <c r="K904" s="51"/>
      <c r="L904" s="61"/>
    </row>
    <row r="905" spans="1:20" hidden="1" x14ac:dyDescent="0.25">
      <c r="A905" s="49"/>
      <c r="B905" s="50"/>
      <c r="C905" s="50"/>
      <c r="D905" s="50"/>
      <c r="E905" s="51"/>
      <c r="F905" s="51"/>
      <c r="G905" s="51"/>
      <c r="H905" s="51"/>
      <c r="I905" s="51"/>
      <c r="J905" s="51"/>
      <c r="K905" s="51"/>
      <c r="L905" s="61"/>
      <c r="M905"/>
      <c r="N905" s="32"/>
      <c r="O905" s="32"/>
      <c r="P905" s="32"/>
      <c r="Q905" s="32"/>
      <c r="R905" s="32"/>
      <c r="S905" s="32"/>
      <c r="T905" s="32"/>
    </row>
    <row r="906" spans="1:20" hidden="1" x14ac:dyDescent="0.25">
      <c r="A906" s="49"/>
      <c r="B906" s="50"/>
      <c r="C906" s="50"/>
      <c r="D906" s="50"/>
      <c r="E906" s="51"/>
      <c r="F906" s="51"/>
      <c r="G906" s="51"/>
      <c r="H906" s="51"/>
      <c r="I906" s="51"/>
      <c r="J906" s="51"/>
      <c r="K906" s="51"/>
      <c r="L906" s="61"/>
    </row>
    <row r="907" spans="1:20" hidden="1" x14ac:dyDescent="0.25">
      <c r="A907" s="49"/>
      <c r="B907" s="50"/>
      <c r="C907" s="50"/>
      <c r="D907" s="50"/>
      <c r="E907" s="51"/>
      <c r="F907" s="51"/>
      <c r="G907" s="51"/>
      <c r="H907" s="51"/>
      <c r="I907" s="51"/>
      <c r="J907" s="51"/>
      <c r="K907" s="51"/>
      <c r="L907" s="61"/>
    </row>
    <row r="908" spans="1:20" hidden="1" x14ac:dyDescent="0.25">
      <c r="A908" s="46"/>
      <c r="B908" s="47"/>
      <c r="C908" s="47"/>
      <c r="D908" s="47"/>
      <c r="E908" s="48"/>
      <c r="F908" s="48"/>
      <c r="G908" s="48"/>
      <c r="H908" s="48"/>
      <c r="I908" s="48"/>
      <c r="J908" s="48"/>
      <c r="K908" s="48"/>
      <c r="L908" s="60"/>
    </row>
    <row r="909" spans="1:20" hidden="1" x14ac:dyDescent="0.25">
      <c r="A909" s="46"/>
      <c r="B909" s="47"/>
      <c r="C909" s="47"/>
      <c r="D909" s="47"/>
      <c r="E909" s="48"/>
      <c r="F909" s="48"/>
      <c r="G909" s="48"/>
      <c r="H909" s="48"/>
      <c r="I909" s="48"/>
      <c r="J909" s="48"/>
      <c r="K909" s="48"/>
      <c r="L909" s="60"/>
    </row>
    <row r="910" spans="1:20" hidden="1" x14ac:dyDescent="0.25">
      <c r="A910" s="46"/>
      <c r="B910" s="47"/>
      <c r="C910" s="47"/>
      <c r="D910" s="47"/>
      <c r="E910" s="48"/>
      <c r="F910" s="48"/>
      <c r="G910" s="48"/>
      <c r="H910" s="48"/>
      <c r="I910" s="48"/>
      <c r="J910" s="48"/>
      <c r="K910" s="48"/>
      <c r="L910" s="60"/>
    </row>
    <row r="911" spans="1:20" hidden="1" x14ac:dyDescent="0.25">
      <c r="A911" s="49"/>
      <c r="B911" s="50"/>
      <c r="C911" s="50"/>
      <c r="D911" s="50"/>
      <c r="E911" s="51"/>
      <c r="F911" s="51"/>
      <c r="G911" s="51"/>
      <c r="H911" s="51"/>
      <c r="I911" s="51"/>
      <c r="J911" s="51"/>
      <c r="K911" s="51"/>
      <c r="L911" s="61"/>
      <c r="M911"/>
      <c r="N911" s="32"/>
      <c r="O911" s="32"/>
      <c r="P911" s="32"/>
      <c r="Q911" s="32"/>
      <c r="R911" s="32"/>
      <c r="S911" s="32"/>
      <c r="T911" s="32"/>
    </row>
    <row r="912" spans="1:20" hidden="1" x14ac:dyDescent="0.25">
      <c r="A912" s="49"/>
      <c r="B912" s="50"/>
      <c r="C912" s="50"/>
      <c r="D912" s="50"/>
      <c r="E912" s="51"/>
      <c r="F912" s="51"/>
      <c r="G912" s="51"/>
      <c r="H912" s="51"/>
      <c r="I912" s="51"/>
      <c r="J912" s="51"/>
      <c r="K912" s="51"/>
      <c r="L912" s="61"/>
    </row>
    <row r="913" spans="1:20" hidden="1" x14ac:dyDescent="0.25">
      <c r="A913" s="49"/>
      <c r="B913" s="50"/>
      <c r="C913" s="50"/>
      <c r="D913" s="50"/>
      <c r="E913" s="51"/>
      <c r="F913" s="51"/>
      <c r="G913" s="51"/>
      <c r="H913" s="51"/>
      <c r="I913" s="51"/>
      <c r="J913" s="51"/>
      <c r="K913" s="51"/>
      <c r="L913" s="61"/>
    </row>
    <row r="914" spans="1:20" hidden="1" x14ac:dyDescent="0.25">
      <c r="A914" s="46"/>
      <c r="B914" s="47"/>
      <c r="C914" s="47"/>
      <c r="D914" s="47"/>
      <c r="E914" s="48"/>
      <c r="F914" s="48"/>
      <c r="G914" s="48"/>
      <c r="H914" s="48"/>
      <c r="I914" s="48"/>
      <c r="J914" s="48"/>
      <c r="K914" s="48"/>
      <c r="L914" s="60"/>
    </row>
    <row r="915" spans="1:20" hidden="1" x14ac:dyDescent="0.25">
      <c r="A915" s="49"/>
      <c r="B915" s="50"/>
      <c r="C915" s="50"/>
      <c r="D915" s="50"/>
      <c r="E915" s="51"/>
      <c r="F915" s="51"/>
      <c r="G915" s="51"/>
      <c r="H915" s="51"/>
      <c r="I915" s="51"/>
      <c r="J915" s="51"/>
      <c r="K915" s="51"/>
      <c r="L915" s="61"/>
    </row>
    <row r="916" spans="1:20" hidden="1" x14ac:dyDescent="0.25">
      <c r="A916" s="49"/>
      <c r="B916" s="50"/>
      <c r="C916" s="50"/>
      <c r="D916" s="50"/>
      <c r="E916" s="51"/>
      <c r="F916" s="51"/>
      <c r="G916" s="51"/>
      <c r="H916" s="51"/>
      <c r="I916" s="51"/>
      <c r="J916" s="51"/>
      <c r="K916" s="51"/>
      <c r="L916" s="61"/>
    </row>
    <row r="917" spans="1:20" hidden="1" x14ac:dyDescent="0.25">
      <c r="A917" s="49"/>
      <c r="B917" s="50"/>
      <c r="C917" s="50"/>
      <c r="D917" s="50"/>
      <c r="E917" s="51"/>
      <c r="F917" s="51"/>
      <c r="G917" s="51"/>
      <c r="H917" s="51"/>
      <c r="I917" s="51"/>
      <c r="J917" s="51"/>
      <c r="K917" s="51"/>
      <c r="L917" s="61"/>
      <c r="M917"/>
      <c r="N917" s="32"/>
      <c r="O917" s="32"/>
      <c r="P917" s="32"/>
      <c r="Q917" s="32"/>
      <c r="R917" s="32"/>
      <c r="S917" s="32"/>
      <c r="T917" s="32"/>
    </row>
    <row r="918" spans="1:20" hidden="1" x14ac:dyDescent="0.25">
      <c r="A918" s="46"/>
      <c r="B918" s="47"/>
      <c r="C918" s="47"/>
      <c r="D918" s="47"/>
      <c r="E918" s="48"/>
      <c r="F918" s="48"/>
      <c r="G918" s="48"/>
      <c r="H918" s="48"/>
      <c r="I918" s="48"/>
      <c r="J918" s="48"/>
      <c r="K918" s="48"/>
      <c r="L918" s="60"/>
    </row>
    <row r="919" spans="1:20" hidden="1" x14ac:dyDescent="0.25">
      <c r="A919" s="49"/>
      <c r="B919" s="50"/>
      <c r="C919" s="50"/>
      <c r="D919" s="50"/>
      <c r="E919" s="51"/>
      <c r="F919" s="51"/>
      <c r="G919" s="51"/>
      <c r="H919" s="51"/>
      <c r="I919" s="51"/>
      <c r="J919" s="51"/>
      <c r="K919" s="51"/>
      <c r="L919" s="61"/>
    </row>
    <row r="920" spans="1:20" hidden="1" x14ac:dyDescent="0.25">
      <c r="A920" s="46"/>
      <c r="B920" s="47"/>
      <c r="C920" s="47"/>
      <c r="D920" s="47"/>
      <c r="E920" s="48"/>
      <c r="F920" s="48"/>
      <c r="G920" s="48"/>
      <c r="H920" s="48"/>
      <c r="I920" s="48"/>
      <c r="J920" s="48"/>
      <c r="K920" s="48"/>
      <c r="L920" s="60"/>
    </row>
    <row r="921" spans="1:20" hidden="1" x14ac:dyDescent="0.25">
      <c r="A921" s="46"/>
      <c r="B921" s="47"/>
      <c r="C921" s="47"/>
      <c r="D921" s="47"/>
      <c r="E921" s="48"/>
      <c r="F921" s="48"/>
      <c r="G921" s="48"/>
      <c r="H921" s="48"/>
      <c r="I921" s="48"/>
      <c r="J921" s="48"/>
      <c r="K921" s="48"/>
      <c r="L921" s="60"/>
    </row>
    <row r="922" spans="1:20" hidden="1" x14ac:dyDescent="0.25">
      <c r="A922" s="46"/>
      <c r="B922" s="47"/>
      <c r="C922" s="47"/>
      <c r="D922" s="47"/>
      <c r="E922" s="48"/>
      <c r="F922" s="48"/>
      <c r="G922" s="48"/>
      <c r="H922" s="48"/>
      <c r="I922" s="48"/>
      <c r="J922" s="48"/>
      <c r="K922" s="48"/>
      <c r="L922" s="60"/>
    </row>
    <row r="923" spans="1:20" hidden="1" x14ac:dyDescent="0.25">
      <c r="A923" s="49"/>
      <c r="B923" s="50"/>
      <c r="C923" s="50"/>
      <c r="D923" s="50"/>
      <c r="E923" s="51"/>
      <c r="F923" s="51"/>
      <c r="G923" s="51"/>
      <c r="H923" s="51"/>
      <c r="I923" s="51"/>
      <c r="J923" s="51"/>
      <c r="K923" s="51"/>
      <c r="L923" s="61"/>
    </row>
    <row r="924" spans="1:20" hidden="1" x14ac:dyDescent="0.25">
      <c r="A924" s="46"/>
      <c r="B924" s="47"/>
      <c r="C924" s="47"/>
      <c r="D924" s="47"/>
      <c r="E924" s="48"/>
      <c r="F924" s="48"/>
      <c r="G924" s="48"/>
      <c r="H924" s="48"/>
      <c r="I924" s="48"/>
      <c r="J924" s="48"/>
      <c r="K924" s="48"/>
      <c r="L924" s="60"/>
    </row>
    <row r="925" spans="1:20" hidden="1" x14ac:dyDescent="0.25">
      <c r="A925" s="49"/>
      <c r="B925" s="50"/>
      <c r="C925" s="50"/>
      <c r="D925" s="50"/>
      <c r="E925" s="51"/>
      <c r="F925" s="51"/>
      <c r="G925" s="51"/>
      <c r="H925" s="51"/>
      <c r="I925" s="51"/>
      <c r="J925" s="51"/>
      <c r="K925" s="51"/>
      <c r="L925" s="61"/>
      <c r="M925"/>
      <c r="N925" s="32"/>
      <c r="O925" s="32"/>
      <c r="P925" s="32"/>
      <c r="Q925" s="32"/>
      <c r="R925" s="32"/>
      <c r="S925" s="32"/>
      <c r="T925" s="32"/>
    </row>
    <row r="926" spans="1:20" hidden="1" x14ac:dyDescent="0.25">
      <c r="A926" s="46"/>
      <c r="B926" s="47"/>
      <c r="C926" s="47"/>
      <c r="D926" s="47"/>
      <c r="E926" s="48"/>
      <c r="F926" s="48"/>
      <c r="G926" s="48"/>
      <c r="H926" s="48"/>
      <c r="I926" s="48"/>
      <c r="J926" s="48"/>
      <c r="K926" s="48"/>
      <c r="L926" s="60"/>
    </row>
    <row r="927" spans="1:20" hidden="1" x14ac:dyDescent="0.25">
      <c r="A927" s="46"/>
      <c r="B927" s="47"/>
      <c r="C927" s="47"/>
      <c r="D927" s="47"/>
      <c r="E927" s="48"/>
      <c r="F927" s="48"/>
      <c r="G927" s="48"/>
      <c r="H927" s="48"/>
      <c r="I927" s="48"/>
      <c r="J927" s="48"/>
      <c r="K927" s="48"/>
      <c r="L927" s="60"/>
      <c r="M927"/>
      <c r="N927" s="32"/>
      <c r="O927" s="32"/>
      <c r="P927" s="32"/>
      <c r="Q927" s="32"/>
      <c r="R927" s="32"/>
      <c r="S927" s="32"/>
      <c r="T927" s="32"/>
    </row>
    <row r="928" spans="1:20" hidden="1" x14ac:dyDescent="0.25">
      <c r="A928" s="46"/>
      <c r="B928" s="47"/>
      <c r="C928" s="47"/>
      <c r="D928" s="47"/>
      <c r="E928" s="48"/>
      <c r="F928" s="48"/>
      <c r="G928" s="48"/>
      <c r="H928" s="48"/>
      <c r="I928" s="48"/>
      <c r="J928" s="48"/>
      <c r="K928" s="48"/>
      <c r="L928" s="60"/>
    </row>
    <row r="929" spans="1:20" hidden="1" x14ac:dyDescent="0.25">
      <c r="A929" s="46"/>
      <c r="B929" s="47"/>
      <c r="C929" s="47"/>
      <c r="D929" s="47"/>
      <c r="E929" s="48"/>
      <c r="F929" s="48"/>
      <c r="G929" s="48"/>
      <c r="H929" s="48"/>
      <c r="I929" s="48"/>
      <c r="J929" s="48"/>
      <c r="K929" s="48"/>
      <c r="L929" s="60"/>
      <c r="M929"/>
      <c r="N929" s="32"/>
      <c r="O929" s="32"/>
      <c r="P929" s="32"/>
      <c r="Q929" s="32"/>
      <c r="R929" s="32"/>
      <c r="S929" s="32"/>
      <c r="T929" s="32"/>
    </row>
    <row r="930" spans="1:20" hidden="1" x14ac:dyDescent="0.25">
      <c r="A930" s="46"/>
      <c r="B930" s="47"/>
      <c r="C930" s="47"/>
      <c r="D930" s="47"/>
      <c r="E930" s="48"/>
      <c r="F930" s="48"/>
      <c r="G930" s="48"/>
      <c r="H930" s="48"/>
      <c r="I930" s="48"/>
      <c r="J930" s="48"/>
      <c r="K930" s="48"/>
      <c r="L930" s="60"/>
    </row>
    <row r="931" spans="1:20" hidden="1" x14ac:dyDescent="0.25">
      <c r="A931" s="46"/>
      <c r="B931" s="47"/>
      <c r="C931" s="47"/>
      <c r="D931" s="47"/>
      <c r="E931" s="48"/>
      <c r="F931" s="48"/>
      <c r="G931" s="48"/>
      <c r="H931" s="48"/>
      <c r="I931" s="48"/>
      <c r="J931" s="48"/>
      <c r="K931" s="48"/>
      <c r="L931" s="60"/>
    </row>
    <row r="932" spans="1:20" hidden="1" x14ac:dyDescent="0.25">
      <c r="A932" s="46"/>
      <c r="B932" s="47"/>
      <c r="C932" s="47"/>
      <c r="D932" s="47"/>
      <c r="E932" s="48"/>
      <c r="F932" s="48"/>
      <c r="G932" s="48"/>
      <c r="H932" s="48"/>
      <c r="I932" s="48"/>
      <c r="J932" s="48"/>
      <c r="K932" s="48"/>
      <c r="L932" s="60"/>
    </row>
    <row r="933" spans="1:20" hidden="1" x14ac:dyDescent="0.25">
      <c r="A933" s="49"/>
      <c r="B933" s="50"/>
      <c r="C933" s="50"/>
      <c r="D933" s="50"/>
      <c r="E933" s="51"/>
      <c r="F933" s="51"/>
      <c r="G933" s="51"/>
      <c r="H933" s="51"/>
      <c r="I933" s="51"/>
      <c r="J933" s="51"/>
      <c r="K933" s="51"/>
      <c r="L933" s="61"/>
    </row>
    <row r="934" spans="1:20" hidden="1" x14ac:dyDescent="0.25">
      <c r="A934" s="46"/>
      <c r="B934" s="47"/>
      <c r="C934" s="47"/>
      <c r="D934" s="47"/>
      <c r="E934" s="48"/>
      <c r="F934" s="48"/>
      <c r="G934" s="48"/>
      <c r="H934" s="48"/>
      <c r="I934" s="48"/>
      <c r="J934" s="48"/>
      <c r="K934" s="48"/>
      <c r="L934" s="60"/>
    </row>
    <row r="935" spans="1:20" hidden="1" x14ac:dyDescent="0.25">
      <c r="A935" s="49"/>
      <c r="B935" s="50"/>
      <c r="C935" s="50"/>
      <c r="D935" s="50"/>
      <c r="E935" s="51"/>
      <c r="F935" s="51"/>
      <c r="G935" s="51"/>
      <c r="H935" s="51"/>
      <c r="I935" s="51"/>
      <c r="J935" s="51"/>
      <c r="K935" s="51"/>
      <c r="L935" s="61"/>
    </row>
    <row r="936" spans="1:20" hidden="1" x14ac:dyDescent="0.25">
      <c r="A936" s="49"/>
      <c r="B936" s="50"/>
      <c r="C936" s="50"/>
      <c r="D936" s="50"/>
      <c r="E936" s="51"/>
      <c r="F936" s="51"/>
      <c r="G936" s="51"/>
      <c r="H936" s="51"/>
      <c r="I936" s="51"/>
      <c r="J936" s="51"/>
      <c r="K936" s="51"/>
      <c r="L936" s="61"/>
    </row>
    <row r="937" spans="1:20" hidden="1" x14ac:dyDescent="0.25">
      <c r="A937" s="49"/>
      <c r="B937" s="50"/>
      <c r="C937" s="50"/>
      <c r="D937" s="50"/>
      <c r="E937" s="51"/>
      <c r="F937" s="51"/>
      <c r="G937" s="51"/>
      <c r="H937" s="51"/>
      <c r="I937" s="51"/>
      <c r="J937" s="51"/>
      <c r="K937" s="51"/>
      <c r="L937" s="61"/>
    </row>
  </sheetData>
  <autoFilter ref="A1:T937">
    <filterColumn colId="4">
      <customFilters>
        <customFilter operator="greaterThanOrEqual" val="5"/>
      </customFilters>
    </filterColumn>
    <sortState ref="A2:T937">
      <sortCondition ref="D1:D937"/>
    </sortState>
  </autoFilter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opLeftCell="B1" workbookViewId="0">
      <selection activeCell="M3" sqref="M3"/>
    </sheetView>
  </sheetViews>
  <sheetFormatPr defaultColWidth="8.85546875"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42578125" customWidth="1"/>
    <col min="13" max="13" width="9.28515625" customWidth="1"/>
    <col min="14" max="14" width="9.140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  <col min="26" max="44" width="9.140625" customWidth="1"/>
  </cols>
  <sheetData>
    <row r="1" spans="1:13" x14ac:dyDescent="0.25">
      <c r="F1" s="66" t="s">
        <v>23</v>
      </c>
      <c r="G1" s="71"/>
      <c r="H1" s="71"/>
      <c r="I1" s="71"/>
      <c r="J1" s="71"/>
      <c r="K1" s="71"/>
      <c r="L1" s="67"/>
    </row>
    <row r="2" spans="1:13" x14ac:dyDescent="0.25">
      <c r="B2" s="1" t="s">
        <v>0</v>
      </c>
      <c r="C2" s="8" t="s">
        <v>28</v>
      </c>
      <c r="D2" s="8" t="s">
        <v>27</v>
      </c>
      <c r="E2" s="17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52" t="s">
        <v>226</v>
      </c>
    </row>
    <row r="3" spans="1:13" x14ac:dyDescent="0.25">
      <c r="A3" s="9">
        <v>1</v>
      </c>
      <c r="B3" s="49" t="s">
        <v>340</v>
      </c>
      <c r="C3" s="50" t="s">
        <v>33</v>
      </c>
      <c r="D3" s="50" t="s">
        <v>235</v>
      </c>
      <c r="E3" s="50" t="s">
        <v>114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61">
        <v>962</v>
      </c>
    </row>
    <row r="4" spans="1:13" x14ac:dyDescent="0.25">
      <c r="A4" s="9">
        <v>2</v>
      </c>
      <c r="B4" s="46" t="s">
        <v>135</v>
      </c>
      <c r="C4" s="47" t="s">
        <v>35</v>
      </c>
      <c r="D4" s="47" t="s">
        <v>235</v>
      </c>
      <c r="E4" s="47" t="s">
        <v>114</v>
      </c>
      <c r="F4" s="48">
        <v>0</v>
      </c>
      <c r="G4" s="48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60">
        <v>859</v>
      </c>
    </row>
    <row r="5" spans="1:13" x14ac:dyDescent="0.25">
      <c r="A5" s="9">
        <v>3</v>
      </c>
      <c r="B5" s="49" t="s">
        <v>349</v>
      </c>
      <c r="C5" s="50" t="s">
        <v>37</v>
      </c>
      <c r="D5" s="50" t="s">
        <v>235</v>
      </c>
      <c r="E5" s="50" t="s">
        <v>114</v>
      </c>
      <c r="F5" s="51">
        <v>0</v>
      </c>
      <c r="G5" s="51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61">
        <v>853</v>
      </c>
    </row>
    <row r="6" spans="1:13" x14ac:dyDescent="0.25">
      <c r="A6" s="9">
        <v>4</v>
      </c>
      <c r="B6" s="46" t="s">
        <v>116</v>
      </c>
      <c r="C6" s="47" t="s">
        <v>31</v>
      </c>
      <c r="D6" s="47" t="s">
        <v>235</v>
      </c>
      <c r="E6" s="47" t="s">
        <v>114</v>
      </c>
      <c r="F6" s="48">
        <v>0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60">
        <v>847</v>
      </c>
    </row>
    <row r="7" spans="1:13" x14ac:dyDescent="0.25">
      <c r="A7" s="9">
        <v>5</v>
      </c>
      <c r="B7" s="49" t="s">
        <v>142</v>
      </c>
      <c r="C7" s="50" t="s">
        <v>33</v>
      </c>
      <c r="D7" s="50" t="s">
        <v>235</v>
      </c>
      <c r="E7" s="50" t="s">
        <v>114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61">
        <v>841</v>
      </c>
    </row>
    <row r="8" spans="1:13" x14ac:dyDescent="0.25">
      <c r="A8" s="9">
        <v>6</v>
      </c>
      <c r="B8" s="49" t="s">
        <v>286</v>
      </c>
      <c r="C8" s="50" t="s">
        <v>41</v>
      </c>
      <c r="D8" s="50" t="s">
        <v>235</v>
      </c>
      <c r="E8" s="50" t="s">
        <v>114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61">
        <v>816</v>
      </c>
    </row>
    <row r="9" spans="1:13" x14ac:dyDescent="0.25">
      <c r="A9" s="9">
        <v>7</v>
      </c>
      <c r="B9" s="46" t="s">
        <v>181</v>
      </c>
      <c r="C9" s="47" t="s">
        <v>31</v>
      </c>
      <c r="D9" s="47" t="s">
        <v>235</v>
      </c>
      <c r="E9" s="47" t="s">
        <v>114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60">
        <v>816</v>
      </c>
    </row>
    <row r="10" spans="1:13" x14ac:dyDescent="0.25">
      <c r="A10" s="9">
        <v>8</v>
      </c>
      <c r="B10" s="49" t="s">
        <v>174</v>
      </c>
      <c r="C10" s="50" t="s">
        <v>35</v>
      </c>
      <c r="D10" s="50" t="s">
        <v>235</v>
      </c>
      <c r="E10" s="50" t="s">
        <v>114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61">
        <v>813</v>
      </c>
    </row>
    <row r="11" spans="1:13" x14ac:dyDescent="0.25">
      <c r="A11" s="9">
        <v>9</v>
      </c>
      <c r="B11" s="46" t="s">
        <v>288</v>
      </c>
      <c r="C11" s="47" t="s">
        <v>31</v>
      </c>
      <c r="D11" s="47" t="s">
        <v>235</v>
      </c>
      <c r="E11" s="47" t="s">
        <v>114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60">
        <v>805</v>
      </c>
    </row>
    <row r="12" spans="1:13" x14ac:dyDescent="0.25">
      <c r="A12" s="9">
        <v>10</v>
      </c>
      <c r="B12" s="46" t="s">
        <v>175</v>
      </c>
      <c r="C12" s="47" t="s">
        <v>41</v>
      </c>
      <c r="D12" s="47" t="s">
        <v>235</v>
      </c>
      <c r="E12" s="47" t="s">
        <v>114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60">
        <v>780</v>
      </c>
    </row>
    <row r="13" spans="1:13" x14ac:dyDescent="0.25">
      <c r="A13" s="9">
        <v>11</v>
      </c>
      <c r="B13" s="46" t="s">
        <v>131</v>
      </c>
      <c r="C13" s="47" t="s">
        <v>37</v>
      </c>
      <c r="D13" s="47" t="s">
        <v>235</v>
      </c>
      <c r="E13" s="47" t="s">
        <v>114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60">
        <v>761</v>
      </c>
    </row>
    <row r="14" spans="1:13" x14ac:dyDescent="0.25">
      <c r="A14" s="9">
        <v>12</v>
      </c>
      <c r="B14" s="46" t="s">
        <v>137</v>
      </c>
      <c r="C14" s="47" t="s">
        <v>31</v>
      </c>
      <c r="D14" s="47" t="s">
        <v>235</v>
      </c>
      <c r="E14" s="47" t="s">
        <v>114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60">
        <v>738</v>
      </c>
    </row>
    <row r="15" spans="1:13" x14ac:dyDescent="0.25">
      <c r="A15" s="9">
        <v>13</v>
      </c>
      <c r="B15" s="49" t="s">
        <v>141</v>
      </c>
      <c r="C15" s="50" t="s">
        <v>37</v>
      </c>
      <c r="D15" s="50" t="s">
        <v>235</v>
      </c>
      <c r="E15" s="50" t="s">
        <v>114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61">
        <v>729</v>
      </c>
    </row>
    <row r="16" spans="1:13" x14ac:dyDescent="0.25">
      <c r="A16" s="9">
        <v>14</v>
      </c>
      <c r="B16" s="49" t="s">
        <v>155</v>
      </c>
      <c r="C16" s="50" t="s">
        <v>37</v>
      </c>
      <c r="D16" s="50" t="s">
        <v>235</v>
      </c>
      <c r="E16" s="50" t="s">
        <v>114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61">
        <v>719</v>
      </c>
    </row>
    <row r="17" spans="1:13" x14ac:dyDescent="0.25">
      <c r="A17" s="9">
        <v>15</v>
      </c>
      <c r="B17" s="46" t="s">
        <v>156</v>
      </c>
      <c r="C17" s="47" t="s">
        <v>41</v>
      </c>
      <c r="D17" s="47" t="s">
        <v>235</v>
      </c>
      <c r="E17" s="47" t="s">
        <v>114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60">
        <v>694</v>
      </c>
    </row>
    <row r="18" spans="1:13" x14ac:dyDescent="0.25">
      <c r="A18" s="9">
        <v>16</v>
      </c>
      <c r="B18" s="49" t="s">
        <v>130</v>
      </c>
      <c r="C18" s="50" t="s">
        <v>33</v>
      </c>
      <c r="D18" s="50" t="s">
        <v>235</v>
      </c>
      <c r="E18" s="50" t="s">
        <v>114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61">
        <v>677</v>
      </c>
    </row>
    <row r="19" spans="1:13" x14ac:dyDescent="0.25">
      <c r="A19" s="9">
        <v>17</v>
      </c>
      <c r="B19" s="46" t="s">
        <v>178</v>
      </c>
      <c r="C19" s="47" t="s">
        <v>37</v>
      </c>
      <c r="D19" s="47" t="s">
        <v>235</v>
      </c>
      <c r="E19" s="47" t="s">
        <v>114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60">
        <v>664</v>
      </c>
    </row>
    <row r="20" spans="1:13" x14ac:dyDescent="0.25">
      <c r="A20" s="9">
        <v>18</v>
      </c>
      <c r="B20" s="46" t="s">
        <v>345</v>
      </c>
      <c r="C20" s="47" t="s">
        <v>35</v>
      </c>
      <c r="D20" s="47" t="s">
        <v>235</v>
      </c>
      <c r="E20" s="47" t="s">
        <v>114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60">
        <v>636</v>
      </c>
    </row>
    <row r="21" spans="1:13" x14ac:dyDescent="0.25">
      <c r="A21" s="9">
        <v>19</v>
      </c>
      <c r="B21" s="49" t="s">
        <v>146</v>
      </c>
      <c r="C21" s="50" t="s">
        <v>37</v>
      </c>
      <c r="D21" s="50" t="s">
        <v>235</v>
      </c>
      <c r="E21" s="50" t="s">
        <v>114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61">
        <v>635</v>
      </c>
    </row>
    <row r="22" spans="1:13" x14ac:dyDescent="0.25">
      <c r="A22" s="9">
        <v>20</v>
      </c>
      <c r="B22" s="46" t="s">
        <v>144</v>
      </c>
      <c r="C22" s="47" t="s">
        <v>41</v>
      </c>
      <c r="D22" s="47" t="s">
        <v>235</v>
      </c>
      <c r="E22" s="47" t="s">
        <v>114</v>
      </c>
      <c r="F22" s="48">
        <v>0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60">
        <v>603</v>
      </c>
    </row>
    <row r="23" spans="1:13" x14ac:dyDescent="0.25">
      <c r="A23" s="9">
        <v>21</v>
      </c>
      <c r="B23" s="49" t="s">
        <v>193</v>
      </c>
      <c r="C23" s="50" t="s">
        <v>33</v>
      </c>
      <c r="D23" s="50" t="s">
        <v>235</v>
      </c>
      <c r="E23" s="50" t="s">
        <v>114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61">
        <v>598</v>
      </c>
    </row>
    <row r="24" spans="1:13" x14ac:dyDescent="0.25">
      <c r="A24" s="9">
        <v>22</v>
      </c>
      <c r="B24" s="46" t="s">
        <v>129</v>
      </c>
      <c r="C24" s="47" t="s">
        <v>41</v>
      </c>
      <c r="D24" s="47" t="s">
        <v>235</v>
      </c>
      <c r="E24" s="47" t="s">
        <v>114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60">
        <v>598</v>
      </c>
    </row>
    <row r="25" spans="1:13" x14ac:dyDescent="0.25">
      <c r="A25" s="9">
        <v>23</v>
      </c>
      <c r="B25" s="46" t="s">
        <v>143</v>
      </c>
      <c r="C25" s="47" t="s">
        <v>31</v>
      </c>
      <c r="D25" s="47" t="s">
        <v>235</v>
      </c>
      <c r="E25" s="47" t="s">
        <v>114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60">
        <v>591</v>
      </c>
    </row>
    <row r="26" spans="1:13" x14ac:dyDescent="0.25">
      <c r="A26" s="9">
        <v>24</v>
      </c>
      <c r="B26" s="46" t="s">
        <v>341</v>
      </c>
      <c r="C26" s="47" t="s">
        <v>33</v>
      </c>
      <c r="D26" s="47" t="s">
        <v>235</v>
      </c>
      <c r="E26" s="47" t="s">
        <v>114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60">
        <v>583</v>
      </c>
    </row>
    <row r="27" spans="1:13" x14ac:dyDescent="0.25">
      <c r="A27" s="9">
        <v>25</v>
      </c>
      <c r="B27" s="49" t="s">
        <v>346</v>
      </c>
      <c r="C27" s="50" t="s">
        <v>35</v>
      </c>
      <c r="D27" s="50" t="s">
        <v>235</v>
      </c>
      <c r="E27" s="50" t="s">
        <v>114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61">
        <v>576</v>
      </c>
    </row>
    <row r="28" spans="1:13" x14ac:dyDescent="0.25">
      <c r="A28" s="9">
        <v>26</v>
      </c>
      <c r="B28" s="46" t="s">
        <v>133</v>
      </c>
      <c r="C28" s="47" t="s">
        <v>35</v>
      </c>
      <c r="D28" s="47" t="s">
        <v>235</v>
      </c>
      <c r="E28" s="47" t="s">
        <v>114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60">
        <v>571</v>
      </c>
    </row>
    <row r="29" spans="1:13" x14ac:dyDescent="0.25">
      <c r="A29" s="9">
        <v>27</v>
      </c>
      <c r="B29" s="49" t="s">
        <v>148</v>
      </c>
      <c r="C29" s="50" t="s">
        <v>37</v>
      </c>
      <c r="D29" s="50" t="s">
        <v>235</v>
      </c>
      <c r="E29" s="50" t="s">
        <v>114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61">
        <v>567</v>
      </c>
    </row>
    <row r="30" spans="1:13" x14ac:dyDescent="0.25">
      <c r="A30" s="9">
        <v>28</v>
      </c>
      <c r="B30" s="46" t="s">
        <v>115</v>
      </c>
      <c r="C30" s="47" t="s">
        <v>37</v>
      </c>
      <c r="D30" s="47" t="s">
        <v>235</v>
      </c>
      <c r="E30" s="47" t="s">
        <v>114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60">
        <v>550</v>
      </c>
    </row>
    <row r="31" spans="1:13" x14ac:dyDescent="0.25">
      <c r="A31" s="9">
        <v>29</v>
      </c>
      <c r="B31" s="49" t="s">
        <v>128</v>
      </c>
      <c r="C31" s="50" t="s">
        <v>33</v>
      </c>
      <c r="D31" s="50" t="s">
        <v>235</v>
      </c>
      <c r="E31" s="50" t="s">
        <v>114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61">
        <v>534</v>
      </c>
    </row>
    <row r="32" spans="1:13" x14ac:dyDescent="0.25">
      <c r="A32" s="9">
        <v>30</v>
      </c>
      <c r="B32" s="46" t="s">
        <v>138</v>
      </c>
      <c r="C32" s="47" t="s">
        <v>41</v>
      </c>
      <c r="D32" s="47" t="s">
        <v>235</v>
      </c>
      <c r="E32" s="47" t="s">
        <v>114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60">
        <v>526</v>
      </c>
    </row>
    <row r="33" spans="1:13" x14ac:dyDescent="0.25">
      <c r="A33" s="9">
        <v>31</v>
      </c>
      <c r="B33" s="49" t="s">
        <v>140</v>
      </c>
      <c r="C33" s="50" t="s">
        <v>41</v>
      </c>
      <c r="D33" s="50" t="s">
        <v>235</v>
      </c>
      <c r="E33" s="50" t="s">
        <v>114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61">
        <v>520</v>
      </c>
    </row>
    <row r="34" spans="1:13" x14ac:dyDescent="0.25">
      <c r="A34" s="9">
        <v>32</v>
      </c>
      <c r="B34" s="49" t="s">
        <v>136</v>
      </c>
      <c r="C34" s="50" t="s">
        <v>41</v>
      </c>
      <c r="D34" s="50" t="s">
        <v>235</v>
      </c>
      <c r="E34" s="50" t="s">
        <v>114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61">
        <v>510</v>
      </c>
    </row>
    <row r="35" spans="1:13" x14ac:dyDescent="0.25">
      <c r="A35" s="9">
        <v>33</v>
      </c>
      <c r="B35" s="46" t="s">
        <v>179</v>
      </c>
      <c r="C35" s="47" t="s">
        <v>33</v>
      </c>
      <c r="D35" s="47" t="s">
        <v>235</v>
      </c>
      <c r="E35" s="47" t="s">
        <v>114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60">
        <v>483</v>
      </c>
    </row>
    <row r="36" spans="1:13" x14ac:dyDescent="0.25">
      <c r="A36" s="9">
        <v>34</v>
      </c>
      <c r="B36" s="49" t="s">
        <v>132</v>
      </c>
      <c r="C36" s="50" t="s">
        <v>35</v>
      </c>
      <c r="D36" s="50" t="s">
        <v>235</v>
      </c>
      <c r="E36" s="50" t="s">
        <v>114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61">
        <v>477</v>
      </c>
    </row>
    <row r="37" spans="1:13" x14ac:dyDescent="0.25">
      <c r="A37" s="9">
        <v>35</v>
      </c>
      <c r="B37" s="49" t="s">
        <v>134</v>
      </c>
      <c r="C37" s="50" t="s">
        <v>35</v>
      </c>
      <c r="D37" s="50" t="s">
        <v>235</v>
      </c>
      <c r="E37" s="50" t="s">
        <v>114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61">
        <v>458</v>
      </c>
    </row>
    <row r="38" spans="1:13" x14ac:dyDescent="0.25">
      <c r="A38" s="9">
        <v>36</v>
      </c>
      <c r="B38" s="46" t="s">
        <v>149</v>
      </c>
      <c r="C38" s="47" t="s">
        <v>33</v>
      </c>
      <c r="D38" s="47" t="s">
        <v>235</v>
      </c>
      <c r="E38" s="47" t="s">
        <v>114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60">
        <v>456</v>
      </c>
    </row>
    <row r="39" spans="1:13" x14ac:dyDescent="0.25">
      <c r="A39" s="9">
        <v>37</v>
      </c>
      <c r="B39" s="49" t="s">
        <v>401</v>
      </c>
      <c r="C39" s="50" t="s">
        <v>41</v>
      </c>
      <c r="D39" s="50" t="s">
        <v>235</v>
      </c>
      <c r="E39" s="50" t="s">
        <v>114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61">
        <v>425</v>
      </c>
    </row>
    <row r="40" spans="1:13" x14ac:dyDescent="0.25">
      <c r="A40" s="9">
        <v>38</v>
      </c>
      <c r="B40" s="49" t="s">
        <v>342</v>
      </c>
      <c r="C40" s="50" t="s">
        <v>37</v>
      </c>
      <c r="D40" s="50" t="s">
        <v>235</v>
      </c>
      <c r="E40" s="50" t="s">
        <v>114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61">
        <v>423</v>
      </c>
    </row>
    <row r="41" spans="1:13" x14ac:dyDescent="0.25">
      <c r="A41" s="9">
        <v>39</v>
      </c>
      <c r="B41" s="49" t="s">
        <v>400</v>
      </c>
      <c r="C41" s="50" t="s">
        <v>33</v>
      </c>
      <c r="D41" s="50" t="s">
        <v>235</v>
      </c>
      <c r="E41" s="50" t="s">
        <v>114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61">
        <v>417</v>
      </c>
    </row>
    <row r="42" spans="1:13" x14ac:dyDescent="0.25">
      <c r="A42" s="9">
        <v>40</v>
      </c>
      <c r="B42" s="46" t="s">
        <v>343</v>
      </c>
      <c r="C42" s="47" t="s">
        <v>35</v>
      </c>
      <c r="D42" s="47" t="s">
        <v>235</v>
      </c>
      <c r="E42" s="47" t="s">
        <v>114</v>
      </c>
      <c r="F42" s="48">
        <v>0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60">
        <v>397</v>
      </c>
    </row>
    <row r="43" spans="1:13" x14ac:dyDescent="0.25">
      <c r="A43" s="9">
        <v>41</v>
      </c>
      <c r="B43" s="46" t="s">
        <v>139</v>
      </c>
      <c r="C43" s="47" t="s">
        <v>33</v>
      </c>
      <c r="D43" s="47" t="s">
        <v>235</v>
      </c>
      <c r="E43" s="47" t="s">
        <v>114</v>
      </c>
      <c r="F43" s="48">
        <v>0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60">
        <v>396</v>
      </c>
    </row>
    <row r="44" spans="1:13" x14ac:dyDescent="0.25">
      <c r="A44" s="9">
        <v>42</v>
      </c>
      <c r="B44" s="49" t="s">
        <v>145</v>
      </c>
      <c r="C44" s="50" t="s">
        <v>37</v>
      </c>
      <c r="D44" s="50" t="s">
        <v>235</v>
      </c>
      <c r="E44" s="50" t="s">
        <v>114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61">
        <v>388</v>
      </c>
    </row>
    <row r="45" spans="1:13" x14ac:dyDescent="0.25">
      <c r="A45" s="9">
        <v>43</v>
      </c>
      <c r="B45" s="49" t="s">
        <v>344</v>
      </c>
      <c r="C45" s="50" t="s">
        <v>31</v>
      </c>
      <c r="D45" s="50" t="s">
        <v>235</v>
      </c>
      <c r="E45" s="50" t="s">
        <v>114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61">
        <v>377</v>
      </c>
    </row>
    <row r="46" spans="1:13" x14ac:dyDescent="0.25">
      <c r="A46" s="9">
        <v>44</v>
      </c>
      <c r="B46" s="49" t="s">
        <v>177</v>
      </c>
      <c r="C46" s="50" t="s">
        <v>35</v>
      </c>
      <c r="D46" s="50" t="s">
        <v>235</v>
      </c>
      <c r="E46" s="50" t="s">
        <v>114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61">
        <v>373</v>
      </c>
    </row>
    <row r="47" spans="1:13" x14ac:dyDescent="0.25">
      <c r="A47" s="9">
        <v>45</v>
      </c>
      <c r="B47" s="49" t="s">
        <v>350</v>
      </c>
      <c r="C47" s="50" t="s">
        <v>33</v>
      </c>
      <c r="D47" s="50" t="s">
        <v>235</v>
      </c>
      <c r="E47" s="50" t="s">
        <v>114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61">
        <v>362</v>
      </c>
    </row>
    <row r="48" spans="1:13" x14ac:dyDescent="0.25">
      <c r="A48" s="9">
        <v>46</v>
      </c>
      <c r="B48" s="46" t="s">
        <v>354</v>
      </c>
      <c r="C48" s="47" t="s">
        <v>31</v>
      </c>
      <c r="D48" s="47" t="s">
        <v>235</v>
      </c>
      <c r="E48" s="47" t="s">
        <v>114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60">
        <v>362</v>
      </c>
    </row>
    <row r="49" spans="1:13" x14ac:dyDescent="0.25">
      <c r="A49" s="9">
        <v>47</v>
      </c>
      <c r="B49" s="49" t="s">
        <v>147</v>
      </c>
      <c r="C49" s="50" t="s">
        <v>37</v>
      </c>
      <c r="D49" s="50" t="s">
        <v>235</v>
      </c>
      <c r="E49" s="50" t="s">
        <v>114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61">
        <v>340</v>
      </c>
    </row>
    <row r="50" spans="1:13" x14ac:dyDescent="0.25">
      <c r="A50" s="9">
        <v>48</v>
      </c>
      <c r="B50" s="46" t="s">
        <v>347</v>
      </c>
      <c r="C50" s="47" t="s">
        <v>35</v>
      </c>
      <c r="D50" s="47" t="s">
        <v>235</v>
      </c>
      <c r="E50" s="47" t="s">
        <v>114</v>
      </c>
      <c r="F50" s="48">
        <v>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60">
        <v>311</v>
      </c>
    </row>
    <row r="51" spans="1:13" x14ac:dyDescent="0.25">
      <c r="A51" s="9">
        <v>49</v>
      </c>
      <c r="B51" s="49" t="s">
        <v>287</v>
      </c>
      <c r="C51" s="50" t="s">
        <v>33</v>
      </c>
      <c r="D51" s="50" t="s">
        <v>235</v>
      </c>
      <c r="E51" s="50" t="s">
        <v>114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61">
        <v>298</v>
      </c>
    </row>
    <row r="52" spans="1:13" x14ac:dyDescent="0.25">
      <c r="A52" s="9">
        <v>50</v>
      </c>
      <c r="B52" s="46" t="s">
        <v>361</v>
      </c>
      <c r="C52" s="47" t="s">
        <v>31</v>
      </c>
      <c r="D52" s="47" t="s">
        <v>235</v>
      </c>
      <c r="E52" s="47" t="s">
        <v>114</v>
      </c>
      <c r="F52" s="48">
        <v>0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60">
        <v>279</v>
      </c>
    </row>
    <row r="53" spans="1:13" x14ac:dyDescent="0.25">
      <c r="A53" s="9">
        <v>51</v>
      </c>
      <c r="B53" s="46" t="s">
        <v>289</v>
      </c>
      <c r="C53" s="47" t="s">
        <v>31</v>
      </c>
      <c r="D53" s="47" t="s">
        <v>235</v>
      </c>
      <c r="E53" s="47" t="s">
        <v>114</v>
      </c>
      <c r="F53" s="48">
        <v>0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60">
        <v>277</v>
      </c>
    </row>
    <row r="54" spans="1:13" x14ac:dyDescent="0.25">
      <c r="A54" s="9">
        <v>52</v>
      </c>
      <c r="B54" s="49" t="s">
        <v>157</v>
      </c>
      <c r="C54" s="50" t="s">
        <v>41</v>
      </c>
      <c r="D54" s="50" t="s">
        <v>235</v>
      </c>
      <c r="E54" s="50" t="s">
        <v>114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61">
        <v>253</v>
      </c>
    </row>
    <row r="55" spans="1:13" x14ac:dyDescent="0.25">
      <c r="A55" s="9">
        <v>53</v>
      </c>
      <c r="B55" s="46" t="s">
        <v>173</v>
      </c>
      <c r="C55" s="47" t="s">
        <v>31</v>
      </c>
      <c r="D55" s="47" t="s">
        <v>235</v>
      </c>
      <c r="E55" s="47" t="s">
        <v>114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60">
        <v>237</v>
      </c>
    </row>
    <row r="56" spans="1:13" x14ac:dyDescent="0.25">
      <c r="A56" s="9">
        <v>54</v>
      </c>
      <c r="B56" s="46" t="s">
        <v>402</v>
      </c>
      <c r="C56" s="47" t="s">
        <v>41</v>
      </c>
      <c r="D56" s="47" t="s">
        <v>235</v>
      </c>
      <c r="E56" s="47" t="s">
        <v>114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60">
        <v>215</v>
      </c>
    </row>
    <row r="57" spans="1:13" x14ac:dyDescent="0.25">
      <c r="A57" s="9">
        <v>55</v>
      </c>
      <c r="B57" s="46" t="s">
        <v>348</v>
      </c>
      <c r="C57" s="47" t="s">
        <v>35</v>
      </c>
      <c r="D57" s="47" t="s">
        <v>235</v>
      </c>
      <c r="E57" s="47" t="s">
        <v>114</v>
      </c>
      <c r="F57" s="48">
        <v>0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60">
        <v>213</v>
      </c>
    </row>
    <row r="58" spans="1:13" x14ac:dyDescent="0.25">
      <c r="A58" s="9">
        <v>56</v>
      </c>
      <c r="B58" s="49" t="s">
        <v>199</v>
      </c>
      <c r="C58" s="50" t="s">
        <v>41</v>
      </c>
      <c r="D58" s="50" t="s">
        <v>235</v>
      </c>
      <c r="E58" s="50" t="s">
        <v>114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61">
        <v>205</v>
      </c>
    </row>
    <row r="59" spans="1:13" x14ac:dyDescent="0.25">
      <c r="A59" s="9">
        <v>57</v>
      </c>
      <c r="B59" s="49" t="s">
        <v>176</v>
      </c>
      <c r="C59" s="50" t="s">
        <v>33</v>
      </c>
      <c r="D59" s="50" t="s">
        <v>235</v>
      </c>
      <c r="E59" s="50" t="s">
        <v>114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61">
        <v>179</v>
      </c>
    </row>
    <row r="60" spans="1:13" x14ac:dyDescent="0.25">
      <c r="A60" s="9">
        <v>58</v>
      </c>
      <c r="B60" s="46"/>
      <c r="C60" s="47"/>
      <c r="D60" s="47"/>
      <c r="E60" s="47"/>
      <c r="F60" s="48"/>
      <c r="G60" s="48"/>
      <c r="H60" s="48"/>
      <c r="I60" s="48"/>
      <c r="J60" s="48"/>
      <c r="K60" s="48"/>
      <c r="L60" s="48"/>
      <c r="M60" s="60"/>
    </row>
    <row r="61" spans="1:13" x14ac:dyDescent="0.25">
      <c r="A61" s="9">
        <v>59</v>
      </c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61"/>
    </row>
    <row r="62" spans="1:13" x14ac:dyDescent="0.25"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61"/>
    </row>
    <row r="63" spans="1:13" x14ac:dyDescent="0.25">
      <c r="B63" s="46"/>
      <c r="C63" s="47"/>
      <c r="D63" s="47"/>
      <c r="E63" s="47"/>
      <c r="F63" s="48"/>
      <c r="G63" s="48"/>
      <c r="H63" s="48"/>
      <c r="I63" s="48"/>
      <c r="J63" s="48"/>
      <c r="K63" s="48"/>
      <c r="L63" s="48"/>
      <c r="M63" s="60"/>
    </row>
    <row r="64" spans="1:13" x14ac:dyDescent="0.25"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61"/>
    </row>
    <row r="65" spans="2:13" x14ac:dyDescent="0.25"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61"/>
    </row>
    <row r="66" spans="2:13" x14ac:dyDescent="0.25">
      <c r="B66" s="46"/>
      <c r="C66" s="47"/>
      <c r="D66" s="47"/>
      <c r="E66" s="47"/>
      <c r="F66" s="48"/>
      <c r="G66" s="48"/>
      <c r="H66" s="48"/>
      <c r="I66" s="48"/>
      <c r="J66" s="48"/>
      <c r="K66" s="48"/>
      <c r="L66" s="48"/>
      <c r="M66" s="60"/>
    </row>
    <row r="67" spans="2:13" x14ac:dyDescent="0.25"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61"/>
    </row>
    <row r="68" spans="2:13" x14ac:dyDescent="0.25"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61"/>
    </row>
    <row r="69" spans="2:13" x14ac:dyDescent="0.25"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61"/>
    </row>
    <row r="70" spans="2:13" x14ac:dyDescent="0.25"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61"/>
    </row>
    <row r="71" spans="2:13" x14ac:dyDescent="0.25">
      <c r="B71" s="46"/>
      <c r="C71" s="47"/>
      <c r="D71" s="47"/>
      <c r="E71" s="47"/>
      <c r="F71" s="48"/>
      <c r="G71" s="48"/>
      <c r="H71" s="48"/>
      <c r="I71" s="48"/>
      <c r="J71" s="48"/>
      <c r="K71" s="48"/>
      <c r="L71" s="48"/>
      <c r="M71" s="60"/>
    </row>
    <row r="72" spans="2:13" x14ac:dyDescent="0.25">
      <c r="B72" s="46"/>
      <c r="C72" s="47"/>
      <c r="D72" s="47"/>
      <c r="E72" s="47"/>
      <c r="F72" s="48"/>
      <c r="G72" s="48"/>
      <c r="H72" s="48"/>
      <c r="I72" s="48"/>
      <c r="J72" s="48"/>
      <c r="K72" s="48"/>
      <c r="L72" s="48"/>
      <c r="M72" s="60"/>
    </row>
    <row r="73" spans="2:13" x14ac:dyDescent="0.25">
      <c r="B73" s="46"/>
      <c r="C73" s="47"/>
      <c r="D73" s="47"/>
      <c r="E73" s="47"/>
      <c r="F73" s="48"/>
      <c r="G73" s="48"/>
      <c r="H73" s="48"/>
      <c r="I73" s="48"/>
      <c r="J73" s="48"/>
      <c r="K73" s="48"/>
      <c r="L73" s="48"/>
      <c r="M73" s="60"/>
    </row>
    <row r="74" spans="2:13" x14ac:dyDescent="0.25">
      <c r="B74" s="46"/>
      <c r="C74" s="47"/>
      <c r="D74" s="47"/>
      <c r="E74" s="47"/>
      <c r="F74" s="48"/>
      <c r="G74" s="48"/>
      <c r="H74" s="48"/>
      <c r="I74" s="48"/>
      <c r="J74" s="48"/>
      <c r="K74" s="48"/>
      <c r="L74" s="48"/>
      <c r="M74" s="60"/>
    </row>
    <row r="75" spans="2:13" x14ac:dyDescent="0.25">
      <c r="B75" s="33"/>
      <c r="C75" s="33"/>
      <c r="D75" s="33"/>
      <c r="E75" s="33"/>
    </row>
    <row r="76" spans="2:13" x14ac:dyDescent="0.25">
      <c r="B76" s="33"/>
      <c r="C76" s="33"/>
      <c r="D76" s="33"/>
      <c r="E76" s="33"/>
    </row>
    <row r="77" spans="2:13" x14ac:dyDescent="0.25">
      <c r="B77" s="33"/>
      <c r="C77" s="33"/>
      <c r="D77" s="33"/>
      <c r="E77" s="33"/>
    </row>
    <row r="78" spans="2:13" x14ac:dyDescent="0.25">
      <c r="B78" s="33"/>
      <c r="C78" s="33"/>
      <c r="D78" s="33"/>
      <c r="E78" s="33"/>
    </row>
    <row r="79" spans="2:13" x14ac:dyDescent="0.25">
      <c r="B79" s="33"/>
      <c r="C79" s="33"/>
      <c r="D79" s="33"/>
      <c r="E79" s="33"/>
    </row>
    <row r="80" spans="2:13" x14ac:dyDescent="0.25">
      <c r="B80" s="33"/>
      <c r="C80" s="33"/>
      <c r="D80" s="33"/>
      <c r="E80" s="33"/>
    </row>
    <row r="81" spans="2:5" x14ac:dyDescent="0.25">
      <c r="B81" s="33"/>
      <c r="C81" s="33"/>
      <c r="D81" s="33"/>
      <c r="E81" s="33"/>
    </row>
    <row r="82" spans="2:5" x14ac:dyDescent="0.25">
      <c r="B82" s="33"/>
      <c r="C82" s="33"/>
      <c r="D82" s="33"/>
      <c r="E82" s="33"/>
    </row>
    <row r="83" spans="2:5" x14ac:dyDescent="0.25">
      <c r="B83" s="33"/>
      <c r="C83" s="33"/>
      <c r="D83" s="33"/>
      <c r="E83" s="33"/>
    </row>
    <row r="84" spans="2:5" x14ac:dyDescent="0.25">
      <c r="B84" s="33"/>
      <c r="C84" s="33"/>
      <c r="D84" s="33"/>
      <c r="E84" s="33"/>
    </row>
    <row r="85" spans="2:5" x14ac:dyDescent="0.25">
      <c r="B85" s="33"/>
      <c r="C85" s="33"/>
      <c r="D85" s="33"/>
      <c r="E85" s="33"/>
    </row>
    <row r="86" spans="2:5" x14ac:dyDescent="0.25">
      <c r="B86" s="33"/>
      <c r="C86" s="33"/>
      <c r="D86" s="33"/>
      <c r="E86" s="33"/>
    </row>
    <row r="87" spans="2:5" x14ac:dyDescent="0.25">
      <c r="B87" s="33"/>
      <c r="C87" s="33"/>
      <c r="D87" s="33"/>
      <c r="E87" s="33"/>
    </row>
    <row r="88" spans="2:5" x14ac:dyDescent="0.25">
      <c r="B88" s="33"/>
      <c r="C88" s="33"/>
      <c r="D88" s="33"/>
      <c r="E88" s="33"/>
    </row>
    <row r="89" spans="2:5" x14ac:dyDescent="0.25">
      <c r="B89" s="33"/>
      <c r="C89" s="33"/>
      <c r="D89" s="33"/>
      <c r="E89" s="33"/>
    </row>
    <row r="90" spans="2:5" x14ac:dyDescent="0.25">
      <c r="B90" s="33"/>
      <c r="C90" s="33"/>
      <c r="D90" s="33"/>
      <c r="E90" s="33"/>
    </row>
    <row r="91" spans="2:5" x14ac:dyDescent="0.25">
      <c r="B91" s="33"/>
      <c r="C91" s="33"/>
      <c r="D91" s="33"/>
      <c r="E91" s="33"/>
    </row>
    <row r="92" spans="2:5" x14ac:dyDescent="0.25">
      <c r="B92" s="33"/>
      <c r="C92" s="33"/>
      <c r="D92" s="33"/>
      <c r="E92" s="33"/>
    </row>
    <row r="93" spans="2:5" x14ac:dyDescent="0.25">
      <c r="B93" s="33"/>
      <c r="C93" s="33"/>
      <c r="D93" s="33"/>
      <c r="E93" s="33"/>
    </row>
    <row r="94" spans="2:5" x14ac:dyDescent="0.25">
      <c r="B94" s="33"/>
      <c r="C94" s="33"/>
      <c r="D94" s="33"/>
      <c r="E94" s="33"/>
    </row>
    <row r="95" spans="2:5" x14ac:dyDescent="0.25">
      <c r="B95" s="33"/>
      <c r="C95" s="33"/>
      <c r="D95" s="33"/>
      <c r="E95" s="33"/>
    </row>
    <row r="96" spans="2:5" x14ac:dyDescent="0.25">
      <c r="B96" s="33"/>
      <c r="C96" s="33"/>
      <c r="D96" s="33"/>
      <c r="E96" s="33"/>
    </row>
    <row r="97" spans="2:5" x14ac:dyDescent="0.25">
      <c r="B97" s="33"/>
      <c r="C97" s="33"/>
      <c r="D97" s="33"/>
      <c r="E97" s="33"/>
    </row>
    <row r="98" spans="2:5" x14ac:dyDescent="0.25">
      <c r="B98" s="33"/>
      <c r="C98" s="33"/>
      <c r="D98" s="33"/>
      <c r="E98" s="33"/>
    </row>
    <row r="99" spans="2:5" x14ac:dyDescent="0.25">
      <c r="B99" s="33"/>
      <c r="C99" s="33"/>
      <c r="D99" s="33"/>
      <c r="E99" s="33"/>
    </row>
    <row r="100" spans="2:5" x14ac:dyDescent="0.25">
      <c r="B100" s="33"/>
      <c r="C100" s="33"/>
      <c r="D100" s="33"/>
      <c r="E100" s="33"/>
    </row>
    <row r="101" spans="2:5" x14ac:dyDescent="0.25">
      <c r="B101" s="33"/>
      <c r="C101" s="33"/>
      <c r="D101" s="33"/>
      <c r="E101" s="33"/>
    </row>
    <row r="102" spans="2:5" x14ac:dyDescent="0.25">
      <c r="B102" s="33"/>
      <c r="C102" s="33"/>
      <c r="D102" s="33"/>
      <c r="E102" s="33"/>
    </row>
    <row r="103" spans="2:5" x14ac:dyDescent="0.25">
      <c r="B103" s="33"/>
      <c r="C103" s="33"/>
      <c r="D103" s="33"/>
      <c r="E103" s="33"/>
    </row>
    <row r="104" spans="2:5" x14ac:dyDescent="0.25">
      <c r="B104" s="33"/>
      <c r="C104" s="33"/>
      <c r="D104" s="33"/>
      <c r="E104" s="33"/>
    </row>
    <row r="105" spans="2:5" x14ac:dyDescent="0.25">
      <c r="B105" s="33"/>
      <c r="C105" s="33"/>
      <c r="D105" s="33"/>
      <c r="E105" s="33"/>
    </row>
    <row r="106" spans="2:5" x14ac:dyDescent="0.25">
      <c r="B106" s="33"/>
      <c r="C106" s="33"/>
      <c r="D106" s="33"/>
      <c r="E106" s="33"/>
    </row>
    <row r="107" spans="2:5" x14ac:dyDescent="0.25">
      <c r="B107" s="33"/>
      <c r="C107" s="33"/>
      <c r="D107" s="33"/>
      <c r="E107" s="33"/>
    </row>
    <row r="108" spans="2:5" x14ac:dyDescent="0.25">
      <c r="B108" s="33"/>
      <c r="C108" s="33"/>
      <c r="D108" s="33"/>
      <c r="E108" s="33"/>
    </row>
    <row r="109" spans="2:5" x14ac:dyDescent="0.25">
      <c r="B109" s="33"/>
      <c r="C109" s="33"/>
      <c r="D109" s="33"/>
      <c r="E109" s="33"/>
    </row>
    <row r="110" spans="2:5" x14ac:dyDescent="0.25">
      <c r="B110" s="33"/>
      <c r="C110" s="33"/>
      <c r="D110" s="33"/>
      <c r="E110" s="33"/>
    </row>
    <row r="111" spans="2:5" x14ac:dyDescent="0.25">
      <c r="B111" s="33"/>
      <c r="C111" s="33"/>
      <c r="D111" s="33"/>
      <c r="E111" s="33"/>
    </row>
    <row r="112" spans="2:5" x14ac:dyDescent="0.25">
      <c r="B112" s="33"/>
      <c r="C112" s="33"/>
      <c r="D112" s="33"/>
      <c r="E112" s="33"/>
    </row>
    <row r="113" spans="2:5" x14ac:dyDescent="0.25">
      <c r="B113" s="33"/>
      <c r="C113" s="33"/>
      <c r="D113" s="33"/>
      <c r="E113" s="33"/>
    </row>
    <row r="114" spans="2:5" x14ac:dyDescent="0.25">
      <c r="B114" s="33"/>
      <c r="C114" s="33"/>
      <c r="D114" s="33"/>
      <c r="E114" s="33"/>
    </row>
    <row r="115" spans="2:5" x14ac:dyDescent="0.25">
      <c r="B115" s="33"/>
      <c r="C115" s="33"/>
      <c r="D115" s="33"/>
      <c r="E115" s="33"/>
    </row>
    <row r="116" spans="2:5" x14ac:dyDescent="0.25">
      <c r="B116" s="33"/>
      <c r="C116" s="33"/>
      <c r="D116" s="33"/>
      <c r="E116" s="33"/>
    </row>
    <row r="117" spans="2:5" x14ac:dyDescent="0.25">
      <c r="B117" s="33"/>
      <c r="C117" s="33"/>
      <c r="D117" s="33"/>
      <c r="E117" s="33"/>
    </row>
    <row r="118" spans="2:5" x14ac:dyDescent="0.25">
      <c r="B118" s="33"/>
      <c r="C118" s="33"/>
      <c r="D118" s="33"/>
      <c r="E118" s="33"/>
    </row>
    <row r="119" spans="2:5" x14ac:dyDescent="0.25">
      <c r="B119" s="33"/>
      <c r="C119" s="33"/>
      <c r="D119" s="33"/>
      <c r="E119" s="33"/>
    </row>
    <row r="120" spans="2:5" x14ac:dyDescent="0.25">
      <c r="B120" s="33"/>
      <c r="C120" s="33"/>
      <c r="D120" s="33"/>
      <c r="E120" s="33"/>
    </row>
    <row r="121" spans="2:5" x14ac:dyDescent="0.25">
      <c r="B121" s="33"/>
      <c r="C121" s="33"/>
      <c r="D121" s="33"/>
      <c r="E121" s="33"/>
    </row>
    <row r="122" spans="2:5" x14ac:dyDescent="0.25">
      <c r="B122" s="33"/>
      <c r="C122" s="33"/>
      <c r="D122" s="33"/>
      <c r="E122" s="33"/>
    </row>
    <row r="123" spans="2:5" x14ac:dyDescent="0.25">
      <c r="B123" s="33"/>
      <c r="C123" s="33"/>
      <c r="D123" s="33"/>
      <c r="E123" s="33"/>
    </row>
    <row r="124" spans="2:5" x14ac:dyDescent="0.25">
      <c r="B124" s="33"/>
      <c r="C124" s="33"/>
      <c r="D124" s="33"/>
      <c r="E124" s="33"/>
    </row>
    <row r="125" spans="2:5" x14ac:dyDescent="0.25">
      <c r="B125" s="33"/>
      <c r="C125" s="33"/>
      <c r="D125" s="33"/>
      <c r="E125" s="33"/>
    </row>
    <row r="126" spans="2:5" x14ac:dyDescent="0.25">
      <c r="B126" s="33"/>
      <c r="C126" s="33"/>
      <c r="D126" s="33"/>
      <c r="E126" s="33"/>
    </row>
    <row r="127" spans="2:5" x14ac:dyDescent="0.25">
      <c r="B127" s="33"/>
      <c r="C127" s="33"/>
      <c r="D127" s="33"/>
      <c r="E127" s="33"/>
    </row>
    <row r="128" spans="2:5" x14ac:dyDescent="0.25">
      <c r="B128" s="33"/>
      <c r="C128" s="33"/>
      <c r="D128" s="33"/>
      <c r="E128" s="33"/>
    </row>
    <row r="129" spans="2:5" x14ac:dyDescent="0.25">
      <c r="B129" s="33"/>
      <c r="C129" s="33"/>
      <c r="D129" s="33"/>
      <c r="E129" s="33"/>
    </row>
    <row r="130" spans="2:5" x14ac:dyDescent="0.25">
      <c r="B130" s="33"/>
      <c r="C130" s="33"/>
      <c r="D130" s="33"/>
      <c r="E130" s="33"/>
    </row>
    <row r="131" spans="2:5" x14ac:dyDescent="0.25">
      <c r="B131" s="33"/>
      <c r="C131" s="33"/>
      <c r="D131" s="33"/>
      <c r="E131" s="33"/>
    </row>
    <row r="132" spans="2:5" x14ac:dyDescent="0.25">
      <c r="B132" s="33"/>
      <c r="C132" s="33"/>
      <c r="D132" s="33"/>
      <c r="E132" s="33"/>
    </row>
    <row r="133" spans="2:5" x14ac:dyDescent="0.25">
      <c r="B133" s="33"/>
      <c r="C133" s="33"/>
      <c r="D133" s="33"/>
      <c r="E133" s="33"/>
    </row>
    <row r="134" spans="2:5" x14ac:dyDescent="0.25">
      <c r="B134" s="33"/>
      <c r="C134" s="33"/>
      <c r="D134" s="33"/>
      <c r="E134" s="33"/>
    </row>
    <row r="135" spans="2:5" x14ac:dyDescent="0.25">
      <c r="B135" s="33"/>
      <c r="C135" s="33"/>
      <c r="D135" s="33"/>
      <c r="E135" s="33"/>
    </row>
    <row r="136" spans="2:5" x14ac:dyDescent="0.25">
      <c r="B136" s="33"/>
      <c r="C136" s="33"/>
      <c r="D136" s="33"/>
      <c r="E136" s="33"/>
    </row>
    <row r="137" spans="2:5" x14ac:dyDescent="0.25">
      <c r="B137" s="33"/>
      <c r="C137" s="33"/>
      <c r="D137" s="33"/>
      <c r="E137" s="33"/>
    </row>
    <row r="138" spans="2:5" x14ac:dyDescent="0.25">
      <c r="B138" s="33"/>
      <c r="C138" s="33"/>
      <c r="D138" s="33"/>
      <c r="E138" s="33"/>
    </row>
    <row r="139" spans="2:5" x14ac:dyDescent="0.25">
      <c r="B139" s="33"/>
      <c r="C139" s="33"/>
      <c r="D139" s="33"/>
      <c r="E139" s="33"/>
    </row>
    <row r="140" spans="2:5" x14ac:dyDescent="0.25">
      <c r="B140" s="33"/>
      <c r="C140" s="33"/>
      <c r="D140" s="33"/>
      <c r="E140" s="33"/>
    </row>
    <row r="141" spans="2:5" x14ac:dyDescent="0.25">
      <c r="B141" s="33"/>
      <c r="C141" s="33"/>
      <c r="D141" s="33"/>
      <c r="E141" s="33"/>
    </row>
    <row r="142" spans="2:5" x14ac:dyDescent="0.25">
      <c r="B142" s="33"/>
      <c r="C142" s="33"/>
      <c r="D142" s="33"/>
      <c r="E142" s="33"/>
    </row>
    <row r="143" spans="2:5" x14ac:dyDescent="0.25">
      <c r="B143" s="33"/>
      <c r="C143" s="33"/>
      <c r="D143" s="33"/>
      <c r="E143" s="33"/>
    </row>
    <row r="144" spans="2:5" x14ac:dyDescent="0.25">
      <c r="B144" s="33"/>
      <c r="C144" s="33"/>
      <c r="D144" s="33"/>
      <c r="E144" s="33"/>
    </row>
    <row r="145" spans="2:5" x14ac:dyDescent="0.25">
      <c r="B145" s="33"/>
      <c r="C145" s="33"/>
      <c r="D145" s="33"/>
      <c r="E145" s="33"/>
    </row>
    <row r="146" spans="2:5" x14ac:dyDescent="0.25">
      <c r="B146" s="33"/>
      <c r="C146" s="33"/>
      <c r="D146" s="33"/>
      <c r="E146" s="33"/>
    </row>
    <row r="147" spans="2:5" x14ac:dyDescent="0.25">
      <c r="B147" s="33"/>
      <c r="C147" s="33"/>
      <c r="D147" s="33"/>
      <c r="E147" s="33"/>
    </row>
    <row r="148" spans="2:5" x14ac:dyDescent="0.25">
      <c r="B148" s="33"/>
      <c r="C148" s="33"/>
      <c r="D148" s="33"/>
      <c r="E148" s="33"/>
    </row>
    <row r="149" spans="2:5" x14ac:dyDescent="0.25">
      <c r="B149" s="33"/>
      <c r="C149" s="33"/>
      <c r="D149" s="33"/>
      <c r="E149" s="33"/>
    </row>
    <row r="150" spans="2:5" x14ac:dyDescent="0.25">
      <c r="B150" s="33"/>
      <c r="C150" s="33"/>
      <c r="D150" s="33"/>
      <c r="E150" s="33"/>
    </row>
    <row r="151" spans="2:5" x14ac:dyDescent="0.25">
      <c r="B151" s="33"/>
      <c r="C151" s="33"/>
      <c r="D151" s="33"/>
      <c r="E151" s="33"/>
    </row>
    <row r="152" spans="2:5" x14ac:dyDescent="0.25">
      <c r="B152" s="33"/>
      <c r="C152" s="33"/>
      <c r="D152" s="33"/>
      <c r="E152" s="33"/>
    </row>
    <row r="153" spans="2:5" x14ac:dyDescent="0.25">
      <c r="B153" s="33"/>
      <c r="C153" s="33"/>
      <c r="D153" s="33"/>
      <c r="E153" s="33"/>
    </row>
    <row r="154" spans="2:5" x14ac:dyDescent="0.25">
      <c r="B154" s="33"/>
      <c r="C154" s="33"/>
      <c r="D154" s="33"/>
      <c r="E154" s="33"/>
    </row>
    <row r="155" spans="2:5" x14ac:dyDescent="0.25">
      <c r="B155" s="33"/>
      <c r="C155" s="33"/>
      <c r="D155" s="33"/>
      <c r="E155" s="33"/>
    </row>
    <row r="156" spans="2:5" x14ac:dyDescent="0.25">
      <c r="B156" s="33"/>
      <c r="C156" s="33"/>
      <c r="D156" s="33"/>
      <c r="E156" s="33"/>
    </row>
    <row r="157" spans="2:5" x14ac:dyDescent="0.25">
      <c r="B157" s="33"/>
      <c r="C157" s="33"/>
      <c r="D157" s="33"/>
      <c r="E157" s="33"/>
    </row>
    <row r="158" spans="2:5" x14ac:dyDescent="0.25">
      <c r="B158" s="33"/>
      <c r="C158" s="33"/>
      <c r="D158" s="33"/>
      <c r="E158" s="33"/>
    </row>
    <row r="159" spans="2:5" x14ac:dyDescent="0.25">
      <c r="B159" s="33"/>
      <c r="C159" s="33"/>
      <c r="D159" s="33"/>
      <c r="E159" s="33"/>
    </row>
    <row r="160" spans="2:5" x14ac:dyDescent="0.25">
      <c r="B160" s="33"/>
      <c r="C160" s="33"/>
      <c r="D160" s="33"/>
      <c r="E160" s="33"/>
    </row>
    <row r="161" spans="2:5" x14ac:dyDescent="0.25">
      <c r="B161" s="33"/>
      <c r="C161" s="33"/>
      <c r="D161" s="33"/>
      <c r="E161" s="33"/>
    </row>
    <row r="162" spans="2:5" x14ac:dyDescent="0.25">
      <c r="B162" s="33"/>
      <c r="C162" s="33"/>
      <c r="D162" s="33"/>
      <c r="E162" s="33"/>
    </row>
    <row r="163" spans="2:5" x14ac:dyDescent="0.25">
      <c r="B163" s="33"/>
      <c r="C163" s="33"/>
      <c r="D163" s="33"/>
      <c r="E163" s="33"/>
    </row>
    <row r="164" spans="2:5" x14ac:dyDescent="0.25">
      <c r="B164" s="33"/>
      <c r="C164" s="33"/>
      <c r="D164" s="33"/>
      <c r="E164" s="33"/>
    </row>
    <row r="165" spans="2:5" x14ac:dyDescent="0.25">
      <c r="B165" s="33"/>
      <c r="C165" s="33"/>
      <c r="D165" s="33"/>
      <c r="E165" s="33"/>
    </row>
    <row r="166" spans="2:5" x14ac:dyDescent="0.25">
      <c r="B166" s="33"/>
      <c r="C166" s="33"/>
      <c r="D166" s="33"/>
      <c r="E166" s="33"/>
    </row>
    <row r="167" spans="2:5" x14ac:dyDescent="0.25">
      <c r="B167" s="33"/>
      <c r="C167" s="33"/>
      <c r="D167" s="33"/>
      <c r="E167" s="33"/>
    </row>
    <row r="168" spans="2:5" x14ac:dyDescent="0.25">
      <c r="B168" s="33"/>
      <c r="C168" s="33"/>
      <c r="D168" s="33"/>
      <c r="E168" s="33"/>
    </row>
    <row r="169" spans="2:5" x14ac:dyDescent="0.25">
      <c r="B169" s="33"/>
      <c r="C169" s="33"/>
      <c r="D169" s="33"/>
      <c r="E169" s="33"/>
    </row>
    <row r="170" spans="2:5" x14ac:dyDescent="0.25">
      <c r="B170" s="33"/>
      <c r="C170" s="33"/>
      <c r="D170" s="33"/>
      <c r="E170" s="33"/>
    </row>
    <row r="171" spans="2:5" x14ac:dyDescent="0.25">
      <c r="B171" s="33"/>
      <c r="C171" s="33"/>
      <c r="D171" s="33"/>
      <c r="E171" s="33"/>
    </row>
    <row r="172" spans="2:5" x14ac:dyDescent="0.25">
      <c r="B172" s="33"/>
      <c r="C172" s="33"/>
      <c r="D172" s="33"/>
      <c r="E172" s="33"/>
    </row>
    <row r="173" spans="2:5" x14ac:dyDescent="0.25">
      <c r="B173" s="33"/>
      <c r="C173" s="33"/>
      <c r="D173" s="33"/>
      <c r="E173" s="33"/>
    </row>
    <row r="174" spans="2:5" x14ac:dyDescent="0.25">
      <c r="B174" s="33"/>
      <c r="C174" s="33"/>
      <c r="D174" s="33"/>
      <c r="E174" s="33"/>
    </row>
    <row r="175" spans="2:5" x14ac:dyDescent="0.25">
      <c r="B175" s="33"/>
      <c r="C175" s="33"/>
      <c r="D175" s="33"/>
      <c r="E175" s="33"/>
    </row>
    <row r="176" spans="2:5" x14ac:dyDescent="0.25">
      <c r="B176" s="33"/>
      <c r="C176" s="33"/>
      <c r="D176" s="33"/>
      <c r="E176" s="33"/>
    </row>
    <row r="177" spans="2:5" x14ac:dyDescent="0.25">
      <c r="B177" s="33"/>
      <c r="C177" s="33"/>
      <c r="D177" s="33"/>
      <c r="E177" s="33"/>
    </row>
    <row r="178" spans="2:5" x14ac:dyDescent="0.25">
      <c r="B178" s="33"/>
      <c r="C178" s="33"/>
      <c r="D178" s="33"/>
      <c r="E178" s="33"/>
    </row>
    <row r="179" spans="2:5" x14ac:dyDescent="0.25">
      <c r="B179" s="33"/>
      <c r="C179" s="33"/>
      <c r="D179" s="33"/>
      <c r="E179" s="33"/>
    </row>
    <row r="180" spans="2:5" x14ac:dyDescent="0.25">
      <c r="B180" s="33"/>
      <c r="C180" s="33"/>
      <c r="D180" s="33"/>
      <c r="E180" s="33"/>
    </row>
    <row r="181" spans="2:5" x14ac:dyDescent="0.25">
      <c r="B181" s="33"/>
      <c r="C181" s="33"/>
      <c r="D181" s="33"/>
      <c r="E181" s="33"/>
    </row>
    <row r="182" spans="2:5" x14ac:dyDescent="0.25">
      <c r="B182" s="33"/>
      <c r="C182" s="33"/>
      <c r="D182" s="33"/>
      <c r="E182" s="33"/>
    </row>
    <row r="183" spans="2:5" x14ac:dyDescent="0.25">
      <c r="B183" s="33"/>
      <c r="C183" s="33"/>
      <c r="D183" s="33"/>
      <c r="E183" s="33"/>
    </row>
    <row r="184" spans="2:5" x14ac:dyDescent="0.25">
      <c r="B184" s="33"/>
      <c r="C184" s="33"/>
      <c r="D184" s="33"/>
      <c r="E184" s="33"/>
    </row>
    <row r="185" spans="2:5" x14ac:dyDescent="0.25">
      <c r="B185" s="33"/>
      <c r="C185" s="33"/>
      <c r="D185" s="33"/>
      <c r="E185" s="33"/>
    </row>
    <row r="186" spans="2:5" x14ac:dyDescent="0.25">
      <c r="B186" s="33"/>
      <c r="C186" s="33"/>
      <c r="D186" s="33"/>
      <c r="E186" s="33"/>
    </row>
    <row r="187" spans="2:5" x14ac:dyDescent="0.25">
      <c r="B187" s="33"/>
      <c r="C187" s="33"/>
      <c r="D187" s="33"/>
      <c r="E187" s="33"/>
    </row>
    <row r="188" spans="2:5" x14ac:dyDescent="0.25">
      <c r="B188" s="33"/>
      <c r="C188" s="33"/>
      <c r="D188" s="33"/>
      <c r="E188" s="33"/>
    </row>
    <row r="189" spans="2:5" x14ac:dyDescent="0.25">
      <c r="B189" s="33"/>
      <c r="C189" s="33"/>
      <c r="D189" s="33"/>
      <c r="E189" s="33"/>
    </row>
    <row r="190" spans="2:5" x14ac:dyDescent="0.25">
      <c r="B190" s="33"/>
      <c r="C190" s="33"/>
      <c r="D190" s="33"/>
      <c r="E190" s="33"/>
    </row>
    <row r="191" spans="2:5" x14ac:dyDescent="0.25">
      <c r="B191" s="33"/>
      <c r="C191" s="33"/>
      <c r="D191" s="33"/>
      <c r="E191" s="33"/>
    </row>
    <row r="192" spans="2:5" x14ac:dyDescent="0.25">
      <c r="B192" s="33"/>
      <c r="C192" s="33"/>
      <c r="D192" s="33"/>
      <c r="E192" s="33"/>
    </row>
    <row r="193" spans="2:5" x14ac:dyDescent="0.25">
      <c r="B193" s="33"/>
      <c r="C193" s="33"/>
      <c r="D193" s="33"/>
      <c r="E193" s="33"/>
    </row>
    <row r="194" spans="2:5" x14ac:dyDescent="0.25">
      <c r="B194" s="33"/>
      <c r="C194" s="33"/>
      <c r="D194" s="33"/>
      <c r="E194" s="33"/>
    </row>
    <row r="195" spans="2:5" x14ac:dyDescent="0.25">
      <c r="B195" s="33"/>
      <c r="C195" s="33"/>
      <c r="D195" s="33"/>
      <c r="E195" s="33"/>
    </row>
    <row r="196" spans="2:5" x14ac:dyDescent="0.25">
      <c r="B196" s="33"/>
      <c r="C196" s="33"/>
      <c r="D196" s="33"/>
      <c r="E196" s="33"/>
    </row>
  </sheetData>
  <autoFilter ref="B2:M2">
    <sortState ref="B3:M61">
      <sortCondition descending="1" ref="M2"/>
    </sortState>
  </autoFilter>
  <mergeCells count="1">
    <mergeCell ref="F1:L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1"/>
  <sheetViews>
    <sheetView workbookViewId="0"/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8554687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66" t="s">
        <v>23</v>
      </c>
      <c r="G1" s="71"/>
      <c r="H1" s="71"/>
      <c r="I1" s="71"/>
      <c r="J1" s="71"/>
      <c r="K1" s="71"/>
      <c r="L1" s="67"/>
      <c r="N1" s="66" t="s">
        <v>22</v>
      </c>
      <c r="O1" s="71"/>
      <c r="P1" s="71"/>
      <c r="Q1" s="71"/>
      <c r="R1" s="71"/>
      <c r="S1" s="67"/>
      <c r="U1" s="66" t="s">
        <v>26</v>
      </c>
      <c r="V1" s="71"/>
      <c r="W1" s="71"/>
      <c r="X1" s="71"/>
      <c r="Y1" s="71"/>
      <c r="Z1" s="71"/>
      <c r="AA1" s="71"/>
      <c r="AB1" s="71"/>
      <c r="AC1" s="67"/>
    </row>
    <row r="2" spans="1:29" x14ac:dyDescent="0.25">
      <c r="B2" s="1" t="s">
        <v>0</v>
      </c>
      <c r="C2" s="8" t="s">
        <v>28</v>
      </c>
      <c r="D2" s="8" t="s">
        <v>27</v>
      </c>
      <c r="E2" s="17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78</v>
      </c>
      <c r="C3" s="47" t="s">
        <v>33</v>
      </c>
      <c r="D3" s="47" t="s">
        <v>235</v>
      </c>
      <c r="E3" s="47" t="s">
        <v>4</v>
      </c>
      <c r="F3" s="48">
        <v>19</v>
      </c>
      <c r="G3" s="48">
        <v>29</v>
      </c>
      <c r="H3" s="48">
        <v>6</v>
      </c>
      <c r="I3" s="48">
        <v>13</v>
      </c>
      <c r="J3" s="48">
        <v>36</v>
      </c>
      <c r="K3" s="48">
        <v>10</v>
      </c>
      <c r="L3" s="48">
        <v>2098</v>
      </c>
      <c r="M3" s="60">
        <v>485</v>
      </c>
      <c r="N3">
        <f>G3*82/F3</f>
        <v>125.15789473684211</v>
      </c>
      <c r="O3">
        <f>H3*82/F3</f>
        <v>25.894736842105264</v>
      </c>
      <c r="P3">
        <f>I3*82/F3</f>
        <v>56.10526315789474</v>
      </c>
      <c r="Q3">
        <f>J3*82/F3</f>
        <v>155.36842105263159</v>
      </c>
      <c r="R3">
        <f>K3*82/F3</f>
        <v>43.157894736842103</v>
      </c>
      <c r="S3">
        <f>L3*82/F3</f>
        <v>9054.5263157894733</v>
      </c>
      <c r="U3" s="10">
        <f>SUM(V3:X3)</f>
        <v>16.947663964573842</v>
      </c>
      <c r="V3">
        <f>N3/MAX(N:N)*OFF_D</f>
        <v>9</v>
      </c>
      <c r="W3">
        <f>O3/MAX(O:O)*PUN_D</f>
        <v>0.43724696356275305</v>
      </c>
      <c r="X3">
        <f>SUM(Z3:AC3)</f>
        <v>7.5104170010110884</v>
      </c>
      <c r="Y3">
        <f>X3/DEF_D*10</f>
        <v>8.3449077789012094</v>
      </c>
      <c r="Z3">
        <f>(0.7*(HIT_D*DEF_D))+(P3/(MAX(P:P))*(0.3*(HIT_D*DEF_D)))</f>
        <v>1.3701939058171746</v>
      </c>
      <c r="AA3">
        <f>(0.7*(BkS_D*DEF_D))+(Q3/(MAX(Q:Q))*(0.3*(BkS_D*DEF_D)))</f>
        <v>2.1706294736842104</v>
      </c>
      <c r="AB3">
        <f>(0.7*(TkA_D*DEF_D))+(R3/(MAX(R:R))*(0.3*(TkA_D*DEF_D)))</f>
        <v>1.5619736842105263</v>
      </c>
      <c r="AC3">
        <f>(0.7*(SH_D*DEF_D))+(S3/(MAX(S:S))*(0.3*(SH_D*DEF_D)))</f>
        <v>2.4076199372991769</v>
      </c>
    </row>
    <row r="4" spans="1:29" x14ac:dyDescent="0.25">
      <c r="A4" s="9">
        <v>2</v>
      </c>
      <c r="B4" s="49" t="s">
        <v>92</v>
      </c>
      <c r="C4" s="50" t="s">
        <v>35</v>
      </c>
      <c r="D4" s="50" t="s">
        <v>235</v>
      </c>
      <c r="E4" s="50" t="s">
        <v>4</v>
      </c>
      <c r="F4" s="51">
        <v>17</v>
      </c>
      <c r="G4" s="51">
        <v>17</v>
      </c>
      <c r="H4" s="51">
        <v>19</v>
      </c>
      <c r="I4" s="51">
        <v>14</v>
      </c>
      <c r="J4" s="51">
        <v>24</v>
      </c>
      <c r="K4" s="51">
        <v>2</v>
      </c>
      <c r="L4" s="51">
        <v>2280</v>
      </c>
      <c r="M4" s="61">
        <v>415</v>
      </c>
      <c r="N4">
        <f>G4*82/F4</f>
        <v>82</v>
      </c>
      <c r="O4">
        <f>H4*82/F4</f>
        <v>91.647058823529406</v>
      </c>
      <c r="P4">
        <f>I4*82/F4</f>
        <v>67.529411764705884</v>
      </c>
      <c r="Q4">
        <f>J4*82/F4</f>
        <v>115.76470588235294</v>
      </c>
      <c r="R4">
        <f>K4*82/F4</f>
        <v>9.6470588235294112</v>
      </c>
      <c r="S4">
        <f>L4*82/F4</f>
        <v>10997.64705882353</v>
      </c>
      <c r="U4" s="10">
        <f>SUM(V4:X4)</f>
        <v>14.693257095081563</v>
      </c>
      <c r="V4">
        <f>N4/MAX(N:N)*OFF_D</f>
        <v>5.8965517241379306</v>
      </c>
      <c r="W4">
        <f>O4/MAX(O:O)*PUN_D</f>
        <v>1.5475113122171944</v>
      </c>
      <c r="X4">
        <f>SUM(Z4:AC4)</f>
        <v>7.249194058726439</v>
      </c>
      <c r="Y4">
        <f>X4/DEF_D*10</f>
        <v>8.0546600652515981</v>
      </c>
      <c r="Z4">
        <f>(0.7*(HIT_D*DEF_D))+(P4/(MAX(P:P))*(0.3*(HIT_D*DEF_D)))</f>
        <v>1.3926315789473684</v>
      </c>
      <c r="AA4">
        <f>(0.7*(BkS_D*DEF_D))+(Q4/(MAX(Q:Q))*(0.3*(BkS_D*DEF_D)))</f>
        <v>2.0509200000000001</v>
      </c>
      <c r="AB4">
        <f>(0.7*(TkA_D*DEF_D))+(R4/(MAX(R:R))*(0.3*(TkA_D*DEF_D)))</f>
        <v>1.3275000000000001</v>
      </c>
      <c r="AC4">
        <f>(0.7*(SH_D*DEF_D))+(S4/(MAX(S:S))*(0.3*(SH_D*DEF_D)))</f>
        <v>2.4781424797790708</v>
      </c>
    </row>
    <row r="5" spans="1:29" x14ac:dyDescent="0.25">
      <c r="A5" s="9">
        <v>3</v>
      </c>
      <c r="B5" s="49" t="s">
        <v>107</v>
      </c>
      <c r="C5" s="50" t="s">
        <v>33</v>
      </c>
      <c r="D5" s="50" t="s">
        <v>235</v>
      </c>
      <c r="E5" s="50" t="s">
        <v>4</v>
      </c>
      <c r="F5" s="51">
        <v>18</v>
      </c>
      <c r="G5" s="51">
        <v>19</v>
      </c>
      <c r="H5" s="51">
        <v>14</v>
      </c>
      <c r="I5" s="51">
        <v>23</v>
      </c>
      <c r="J5" s="51">
        <v>23</v>
      </c>
      <c r="K5" s="51">
        <v>5</v>
      </c>
      <c r="L5" s="51">
        <v>2254</v>
      </c>
      <c r="M5" s="61">
        <v>413</v>
      </c>
      <c r="N5">
        <f>G5*82/F5</f>
        <v>86.555555555555557</v>
      </c>
      <c r="O5">
        <f>H5*82/F5</f>
        <v>63.777777777777779</v>
      </c>
      <c r="P5">
        <f>I5*82/F5</f>
        <v>104.77777777777777</v>
      </c>
      <c r="Q5">
        <f>J5*82/F5</f>
        <v>104.77777777777777</v>
      </c>
      <c r="R5">
        <f>K5*82/F5</f>
        <v>22.777777777777779</v>
      </c>
      <c r="S5">
        <f>L5*82/F5</f>
        <v>10268.222222222223</v>
      </c>
      <c r="U5" s="10">
        <f>SUM(V5:X5)</f>
        <v>14.655604622484226</v>
      </c>
      <c r="V5">
        <f>N5/MAX(N:N)*OFF_D</f>
        <v>6.2241379310344822</v>
      </c>
      <c r="W5">
        <f>O5/MAX(O:O)*PUN_D</f>
        <v>1.0769230769230769</v>
      </c>
      <c r="X5">
        <f>SUM(Z5:AC5)</f>
        <v>7.3545436145266674</v>
      </c>
      <c r="Y5">
        <f>X5/DEF_D*10</f>
        <v>8.1717151272518525</v>
      </c>
      <c r="Z5">
        <f>(0.7*(HIT_D*DEF_D))+(P5/(MAX(P:P))*(0.3*(HIT_D*DEF_D)))</f>
        <v>1.4657894736842105</v>
      </c>
      <c r="AA5">
        <f>(0.7*(BkS_D*DEF_D))+(Q5/(MAX(Q:Q))*(0.3*(BkS_D*DEF_D)))</f>
        <v>2.0177100000000001</v>
      </c>
      <c r="AB5">
        <f>(0.7*(TkA_D*DEF_D))+(R5/(MAX(R:R))*(0.3*(TkA_D*DEF_D)))</f>
        <v>1.4193750000000001</v>
      </c>
      <c r="AC5">
        <f>(0.7*(SH_D*DEF_D))+(S5/(MAX(S:S))*(0.3*(SH_D*DEF_D)))</f>
        <v>2.4516691408424571</v>
      </c>
    </row>
    <row r="6" spans="1:29" x14ac:dyDescent="0.25">
      <c r="A6" s="9">
        <v>4</v>
      </c>
      <c r="B6" s="46" t="s">
        <v>81</v>
      </c>
      <c r="C6" s="47" t="s">
        <v>31</v>
      </c>
      <c r="D6" s="47" t="s">
        <v>235</v>
      </c>
      <c r="E6" s="47" t="s">
        <v>4</v>
      </c>
      <c r="F6" s="48">
        <v>18</v>
      </c>
      <c r="G6" s="48">
        <v>16</v>
      </c>
      <c r="H6" s="48">
        <v>18</v>
      </c>
      <c r="I6" s="48">
        <v>29</v>
      </c>
      <c r="J6" s="48">
        <v>22</v>
      </c>
      <c r="K6" s="48">
        <v>11</v>
      </c>
      <c r="L6" s="48">
        <v>3252</v>
      </c>
      <c r="M6" s="60">
        <v>470</v>
      </c>
      <c r="N6">
        <f>G6*82/F6</f>
        <v>72.888888888888886</v>
      </c>
      <c r="O6">
        <f>H6*82/F6</f>
        <v>82</v>
      </c>
      <c r="P6">
        <f>I6*82/F6</f>
        <v>132.11111111111111</v>
      </c>
      <c r="Q6">
        <f>J6*82/F6</f>
        <v>100.22222222222223</v>
      </c>
      <c r="R6">
        <f>K6*82/F6</f>
        <v>50.111111111111114</v>
      </c>
      <c r="S6">
        <f>L6*82/F6</f>
        <v>14814.666666666666</v>
      </c>
      <c r="U6" s="10">
        <f>SUM(V6:X6)</f>
        <v>14.376708643598274</v>
      </c>
      <c r="V6">
        <f>N6/MAX(N:N)*OFF_D</f>
        <v>5.2413793103448265</v>
      </c>
      <c r="W6">
        <f>O6/MAX(O:O)*PUN_D</f>
        <v>1.3846153846153846</v>
      </c>
      <c r="X6">
        <f>SUM(Z6:AC6)</f>
        <v>7.7507139486380634</v>
      </c>
      <c r="Y6">
        <f>X6/DEF_D*10</f>
        <v>8.6119043873756258</v>
      </c>
      <c r="Z6">
        <f>(0.7*(HIT_D*DEF_D))+(P6/(MAX(P:P))*(0.3*(HIT_D*DEF_D)))</f>
        <v>1.5194736842105263</v>
      </c>
      <c r="AA6">
        <f>(0.7*(BkS_D*DEF_D))+(Q6/(MAX(Q:Q))*(0.3*(BkS_D*DEF_D)))</f>
        <v>2.0039400000000001</v>
      </c>
      <c r="AB6">
        <f>(0.7*(TkA_D*DEF_D))+(R6/(MAX(R:R))*(0.3*(TkA_D*DEF_D)))</f>
        <v>1.610625</v>
      </c>
      <c r="AC6">
        <f>(0.7*(SH_D*DEF_D))+(S6/(MAX(S:S))*(0.3*(SH_D*DEF_D)))</f>
        <v>2.6166752644275375</v>
      </c>
    </row>
    <row r="7" spans="1:29" x14ac:dyDescent="0.25">
      <c r="A7" s="9">
        <v>5</v>
      </c>
      <c r="B7" s="49" t="s">
        <v>294</v>
      </c>
      <c r="C7" s="50" t="s">
        <v>41</v>
      </c>
      <c r="D7" s="50" t="s">
        <v>235</v>
      </c>
      <c r="E7" s="50" t="s">
        <v>4</v>
      </c>
      <c r="F7" s="51">
        <v>17</v>
      </c>
      <c r="G7" s="51">
        <v>16</v>
      </c>
      <c r="H7" s="51">
        <v>9</v>
      </c>
      <c r="I7" s="51">
        <v>17</v>
      </c>
      <c r="J7" s="51">
        <v>32</v>
      </c>
      <c r="K7" s="51">
        <v>9</v>
      </c>
      <c r="L7" s="51">
        <v>2552</v>
      </c>
      <c r="M7" s="61">
        <v>393</v>
      </c>
      <c r="N7">
        <f>G7*82/F7</f>
        <v>77.17647058823529</v>
      </c>
      <c r="O7">
        <f>H7*82/F7</f>
        <v>43.411764705882355</v>
      </c>
      <c r="P7">
        <f>I7*82/F7</f>
        <v>82</v>
      </c>
      <c r="Q7">
        <f>J7*82/F7</f>
        <v>154.35294117647058</v>
      </c>
      <c r="R7">
        <f>K7*82/F7</f>
        <v>43.411764705882355</v>
      </c>
      <c r="S7">
        <f>L7*82/F7</f>
        <v>12309.64705882353</v>
      </c>
      <c r="U7" s="10">
        <f>SUM(V7:X7)</f>
        <v>13.960849523518952</v>
      </c>
      <c r="V7">
        <f>N7/MAX(N:N)*OFF_D</f>
        <v>5.5496957403651113</v>
      </c>
      <c r="W7">
        <f>O7/MAX(O:O)*PUN_D</f>
        <v>0.73303167420814486</v>
      </c>
      <c r="X7">
        <f>SUM(Z7:AC7)</f>
        <v>7.678122108945697</v>
      </c>
      <c r="Y7">
        <f>X7/DEF_D*10</f>
        <v>8.5312467877174409</v>
      </c>
      <c r="Z7">
        <f>(0.7*(HIT_D*DEF_D))+(P7/(MAX(P:P))*(0.3*(HIT_D*DEF_D)))</f>
        <v>1.4210526315789473</v>
      </c>
      <c r="AA7">
        <f>(0.7*(BkS_D*DEF_D))+(Q7/(MAX(Q:Q))*(0.3*(BkS_D*DEF_D)))</f>
        <v>2.1675599999999999</v>
      </c>
      <c r="AB7">
        <f>(0.7*(TkA_D*DEF_D))+(R7/(MAX(R:R))*(0.3*(TkA_D*DEF_D)))</f>
        <v>1.5637500000000002</v>
      </c>
      <c r="AC7">
        <f>(0.7*(SH_D*DEF_D))+(S7/(MAX(S:S))*(0.3*(SH_D*DEF_D)))</f>
        <v>2.5257594773667496</v>
      </c>
    </row>
    <row r="8" spans="1:29" x14ac:dyDescent="0.25">
      <c r="A8" s="9">
        <v>6</v>
      </c>
      <c r="B8" s="46" t="s">
        <v>84</v>
      </c>
      <c r="C8" s="47" t="s">
        <v>35</v>
      </c>
      <c r="D8" s="47" t="s">
        <v>235</v>
      </c>
      <c r="E8" s="47" t="s">
        <v>4</v>
      </c>
      <c r="F8" s="48">
        <v>13</v>
      </c>
      <c r="G8" s="48">
        <v>11</v>
      </c>
      <c r="H8" s="48">
        <v>13</v>
      </c>
      <c r="I8" s="48">
        <v>16</v>
      </c>
      <c r="J8" s="48">
        <v>22</v>
      </c>
      <c r="K8" s="48">
        <v>3</v>
      </c>
      <c r="L8" s="48">
        <v>1150</v>
      </c>
      <c r="M8" s="60">
        <v>286</v>
      </c>
      <c r="N8">
        <f>G8*82/F8</f>
        <v>69.384615384615387</v>
      </c>
      <c r="O8">
        <f>H8*82/F8</f>
        <v>82</v>
      </c>
      <c r="P8">
        <f>I8*82/F8</f>
        <v>100.92307692307692</v>
      </c>
      <c r="Q8">
        <f>J8*82/F8</f>
        <v>138.76923076923077</v>
      </c>
      <c r="R8">
        <f>K8*82/F8</f>
        <v>18.923076923076923</v>
      </c>
      <c r="S8">
        <f>L8*82/F8</f>
        <v>7253.8461538461543</v>
      </c>
      <c r="U8" s="10">
        <f>SUM(V8:X8)</f>
        <v>13.687350213261139</v>
      </c>
      <c r="V8">
        <f>N8/MAX(N:N)*OFF_D</f>
        <v>4.9893899204244034</v>
      </c>
      <c r="W8">
        <f>O8/MAX(O:O)*PUN_D</f>
        <v>1.3846153846153846</v>
      </c>
      <c r="X8">
        <f>SUM(Z8:AC8)</f>
        <v>7.3133449082213513</v>
      </c>
      <c r="Y8">
        <f>X8/DEF_D*10</f>
        <v>8.125938786912613</v>
      </c>
      <c r="Z8">
        <f>(0.7*(HIT_D*DEF_D))+(P8/(MAX(P:P))*(0.3*(HIT_D*DEF_D)))</f>
        <v>1.4582186234817813</v>
      </c>
      <c r="AA8">
        <f>(0.7*(BkS_D*DEF_D))+(Q8/(MAX(Q:Q))*(0.3*(BkS_D*DEF_D)))</f>
        <v>2.1204553846153846</v>
      </c>
      <c r="AB8">
        <f>(0.7*(TkA_D*DEF_D))+(R8/(MAX(R:R))*(0.3*(TkA_D*DEF_D)))</f>
        <v>1.3924038461538462</v>
      </c>
      <c r="AC8">
        <f>(0.7*(SH_D*DEF_D))+(S8/(MAX(S:S))*(0.3*(SH_D*DEF_D)))</f>
        <v>2.3422670539703385</v>
      </c>
    </row>
    <row r="9" spans="1:29" x14ac:dyDescent="0.25">
      <c r="A9" s="9">
        <v>7</v>
      </c>
      <c r="B9" s="46" t="s">
        <v>313</v>
      </c>
      <c r="C9" s="47" t="s">
        <v>41</v>
      </c>
      <c r="D9" s="47" t="s">
        <v>235</v>
      </c>
      <c r="E9" s="47" t="s">
        <v>4</v>
      </c>
      <c r="F9" s="48">
        <v>18</v>
      </c>
      <c r="G9" s="48">
        <v>11</v>
      </c>
      <c r="H9" s="48">
        <v>26</v>
      </c>
      <c r="I9" s="48">
        <v>31</v>
      </c>
      <c r="J9" s="48">
        <v>52</v>
      </c>
      <c r="K9" s="48">
        <v>5</v>
      </c>
      <c r="L9" s="48">
        <v>3618</v>
      </c>
      <c r="M9" s="60">
        <v>450</v>
      </c>
      <c r="N9">
        <f>G9*82/F9</f>
        <v>50.111111111111114</v>
      </c>
      <c r="O9">
        <f>H9*82/F9</f>
        <v>118.44444444444444</v>
      </c>
      <c r="P9">
        <f>I9*82/F9</f>
        <v>141.22222222222223</v>
      </c>
      <c r="Q9">
        <f>J9*82/F9</f>
        <v>236.88888888888889</v>
      </c>
      <c r="R9">
        <f>K9*82/F9</f>
        <v>22.777777777777779</v>
      </c>
      <c r="S9">
        <f>L9*82/F9</f>
        <v>16482</v>
      </c>
      <c r="U9" s="10">
        <f>SUM(V9:X9)</f>
        <v>13.654420229109915</v>
      </c>
      <c r="V9">
        <f>N9/MAX(N:N)*OFF_D</f>
        <v>3.603448275862069</v>
      </c>
      <c r="W9">
        <f>O9/MAX(O:O)*PUN_D</f>
        <v>2</v>
      </c>
      <c r="X9">
        <f>SUM(Z9:AC9)</f>
        <v>8.0509719532478456</v>
      </c>
      <c r="Y9">
        <f>X9/DEF_D*10</f>
        <v>8.9455243924976067</v>
      </c>
      <c r="Z9">
        <f>(0.7*(HIT_D*DEF_D))+(P9/(MAX(P:P))*(0.3*(HIT_D*DEF_D)))</f>
        <v>1.5373684210526317</v>
      </c>
      <c r="AA9">
        <f>(0.7*(BkS_D*DEF_D))+(Q9/(MAX(Q:Q))*(0.3*(BkS_D*DEF_D)))</f>
        <v>2.4170400000000001</v>
      </c>
      <c r="AB9">
        <f>(0.7*(TkA_D*DEF_D))+(R9/(MAX(R:R))*(0.3*(TkA_D*DEF_D)))</f>
        <v>1.4193750000000001</v>
      </c>
      <c r="AC9">
        <f>(0.7*(SH_D*DEF_D))+(S9/(MAX(S:S))*(0.3*(SH_D*DEF_D)))</f>
        <v>2.6771885321952125</v>
      </c>
    </row>
    <row r="10" spans="1:29" x14ac:dyDescent="0.25">
      <c r="A10" s="9">
        <v>8</v>
      </c>
      <c r="B10" s="46" t="s">
        <v>126</v>
      </c>
      <c r="C10" s="47" t="s">
        <v>41</v>
      </c>
      <c r="D10" s="47" t="s">
        <v>235</v>
      </c>
      <c r="E10" s="47" t="s">
        <v>4</v>
      </c>
      <c r="F10" s="48">
        <v>19</v>
      </c>
      <c r="G10" s="48">
        <v>16</v>
      </c>
      <c r="H10" s="48">
        <v>16</v>
      </c>
      <c r="I10" s="48">
        <v>11</v>
      </c>
      <c r="J10" s="48">
        <v>27</v>
      </c>
      <c r="K10" s="48">
        <v>9</v>
      </c>
      <c r="L10" s="48">
        <v>3134</v>
      </c>
      <c r="M10" s="60">
        <v>486</v>
      </c>
      <c r="N10">
        <f>G10*82/F10</f>
        <v>69.05263157894737</v>
      </c>
      <c r="O10">
        <f>H10*82/F10</f>
        <v>69.05263157894737</v>
      </c>
      <c r="P10">
        <f>I10*82/F10</f>
        <v>47.473684210526315</v>
      </c>
      <c r="Q10">
        <f>J10*82/F10</f>
        <v>116.52631578947368</v>
      </c>
      <c r="R10">
        <f>K10*82/F10</f>
        <v>38.842105263157897</v>
      </c>
      <c r="S10">
        <f>L10*82/F10</f>
        <v>13525.684210526315</v>
      </c>
      <c r="U10" s="10">
        <f>SUM(V10:X10)</f>
        <v>13.639642215258316</v>
      </c>
      <c r="V10">
        <f>N10/MAX(N:N)*OFF_D</f>
        <v>4.9655172413793105</v>
      </c>
      <c r="W10">
        <f>O10/MAX(O:O)*PUN_D</f>
        <v>1.1659919028340082</v>
      </c>
      <c r="X10">
        <f>SUM(Z10:AC10)</f>
        <v>7.5081330710449983</v>
      </c>
      <c r="Y10">
        <f>X10/DEF_D*10</f>
        <v>8.3423700789388864</v>
      </c>
      <c r="Z10">
        <f>(0.7*(HIT_D*DEF_D))+(P10/(MAX(P:P))*(0.3*(HIT_D*DEF_D)))</f>
        <v>1.3532409972299169</v>
      </c>
      <c r="AA10">
        <f>(0.7*(BkS_D*DEF_D))+(Q10/(MAX(Q:Q))*(0.3*(BkS_D*DEF_D)))</f>
        <v>2.0532221052631581</v>
      </c>
      <c r="AB10">
        <f>(0.7*(TkA_D*DEF_D))+(R10/(MAX(R:R))*(0.3*(TkA_D*DEF_D)))</f>
        <v>1.5317763157894737</v>
      </c>
      <c r="AC10">
        <f>(0.7*(SH_D*DEF_D))+(S10/(MAX(S:S))*(0.3*(SH_D*DEF_D)))</f>
        <v>2.5698936527624499</v>
      </c>
    </row>
    <row r="11" spans="1:29" x14ac:dyDescent="0.25">
      <c r="A11" s="9">
        <v>9</v>
      </c>
      <c r="B11" s="46" t="s">
        <v>362</v>
      </c>
      <c r="C11" s="47" t="s">
        <v>31</v>
      </c>
      <c r="D11" s="47" t="s">
        <v>235</v>
      </c>
      <c r="E11" s="47" t="s">
        <v>4</v>
      </c>
      <c r="F11" s="48">
        <v>17</v>
      </c>
      <c r="G11" s="48">
        <v>17</v>
      </c>
      <c r="H11" s="48">
        <v>0</v>
      </c>
      <c r="I11" s="48">
        <v>14</v>
      </c>
      <c r="J11" s="48">
        <v>17</v>
      </c>
      <c r="K11" s="48">
        <v>11</v>
      </c>
      <c r="L11" s="48">
        <v>202</v>
      </c>
      <c r="M11" s="60">
        <v>325</v>
      </c>
      <c r="N11">
        <f>G11*82/F11</f>
        <v>82</v>
      </c>
      <c r="O11">
        <f>H11*82/F11</f>
        <v>0</v>
      </c>
      <c r="P11">
        <f>I11*82/F11</f>
        <v>67.529411764705884</v>
      </c>
      <c r="Q11">
        <f>J11*82/F11</f>
        <v>82</v>
      </c>
      <c r="R11">
        <f>K11*82/F11</f>
        <v>53.058823529411768</v>
      </c>
      <c r="S11">
        <f>L11*82/F11</f>
        <v>974.35294117647061</v>
      </c>
      <c r="U11" s="10">
        <f>SUM(V11:X11)</f>
        <v>12.983655926293796</v>
      </c>
      <c r="V11">
        <f>N11/MAX(N:N)*OFF_D</f>
        <v>5.8965517241379306</v>
      </c>
      <c r="W11">
        <f>O11/MAX(O:O)*PUN_D</f>
        <v>0</v>
      </c>
      <c r="X11">
        <f>SUM(Z11:AC11)</f>
        <v>7.0871042021558655</v>
      </c>
      <c r="Y11">
        <f>X11/DEF_D*10</f>
        <v>7.8745602246176283</v>
      </c>
      <c r="Z11">
        <f>(0.7*(HIT_D*DEF_D))+(P11/(MAX(P:P))*(0.3*(HIT_D*DEF_D)))</f>
        <v>1.3926315789473684</v>
      </c>
      <c r="AA11">
        <f>(0.7*(BkS_D*DEF_D))+(Q11/(MAX(Q:Q))*(0.3*(BkS_D*DEF_D)))</f>
        <v>1.94886</v>
      </c>
      <c r="AB11">
        <f>(0.7*(TkA_D*DEF_D))+(R11/(MAX(R:R))*(0.3*(TkA_D*DEF_D)))</f>
        <v>1.6312500000000001</v>
      </c>
      <c r="AC11">
        <f>(0.7*(SH_D*DEF_D))+(S11/(MAX(S:S))*(0.3*(SH_D*DEF_D)))</f>
        <v>2.1143626232084967</v>
      </c>
    </row>
    <row r="12" spans="1:29" x14ac:dyDescent="0.25">
      <c r="A12" s="9">
        <v>10</v>
      </c>
      <c r="B12" s="49" t="s">
        <v>76</v>
      </c>
      <c r="C12" s="50" t="s">
        <v>37</v>
      </c>
      <c r="D12" s="50" t="s">
        <v>235</v>
      </c>
      <c r="E12" s="50" t="s">
        <v>4</v>
      </c>
      <c r="F12" s="51">
        <v>17</v>
      </c>
      <c r="G12" s="51">
        <v>13</v>
      </c>
      <c r="H12" s="51">
        <v>8</v>
      </c>
      <c r="I12" s="51">
        <v>27</v>
      </c>
      <c r="J12" s="51">
        <v>31</v>
      </c>
      <c r="K12" s="51">
        <v>7</v>
      </c>
      <c r="L12" s="51">
        <v>3284</v>
      </c>
      <c r="M12" s="61">
        <v>390</v>
      </c>
      <c r="N12">
        <f>G12*82/F12</f>
        <v>62.705882352941174</v>
      </c>
      <c r="O12">
        <f>H12*82/F12</f>
        <v>38.588235294117645</v>
      </c>
      <c r="P12">
        <f>I12*82/F12</f>
        <v>130.23529411764707</v>
      </c>
      <c r="Q12">
        <f>J12*82/F12</f>
        <v>149.52941176470588</v>
      </c>
      <c r="R12">
        <f>K12*82/F12</f>
        <v>33.764705882352942</v>
      </c>
      <c r="S12">
        <f>L12*82/F12</f>
        <v>15840.470588235294</v>
      </c>
      <c r="U12" s="10">
        <f>SUM(V12:X12)</f>
        <v>12.979636194012869</v>
      </c>
      <c r="V12">
        <f>N12/MAX(N:N)*OFF_D</f>
        <v>4.5091277890466523</v>
      </c>
      <c r="W12">
        <f>O12/MAX(O:O)*PUN_D</f>
        <v>0.65158371040723984</v>
      </c>
      <c r="X12">
        <f>SUM(Z12:AC12)</f>
        <v>7.8189246945589765</v>
      </c>
      <c r="Y12">
        <f>X12/DEF_D*10</f>
        <v>8.6876941050655301</v>
      </c>
      <c r="Z12">
        <f>(0.7*(HIT_D*DEF_D))+(P12/(MAX(P:P))*(0.3*(HIT_D*DEF_D)))</f>
        <v>1.5157894736842106</v>
      </c>
      <c r="AA12">
        <f>(0.7*(BkS_D*DEF_D))+(Q12/(MAX(Q:Q))*(0.3*(BkS_D*DEF_D)))</f>
        <v>2.1529799999999999</v>
      </c>
      <c r="AB12">
        <f>(0.7*(TkA_D*DEF_D))+(R12/(MAX(R:R))*(0.3*(TkA_D*DEF_D)))</f>
        <v>1.4962500000000001</v>
      </c>
      <c r="AC12">
        <f>(0.7*(SH_D*DEF_D))+(S12/(MAX(S:S))*(0.3*(SH_D*DEF_D)))</f>
        <v>2.6539052208747669</v>
      </c>
    </row>
    <row r="13" spans="1:29" x14ac:dyDescent="0.25">
      <c r="A13" s="9">
        <v>11</v>
      </c>
      <c r="B13" s="49" t="s">
        <v>280</v>
      </c>
      <c r="C13" s="50" t="s">
        <v>35</v>
      </c>
      <c r="D13" s="50" t="s">
        <v>235</v>
      </c>
      <c r="E13" s="50" t="s">
        <v>4</v>
      </c>
      <c r="F13" s="51">
        <v>15</v>
      </c>
      <c r="G13" s="51">
        <v>13</v>
      </c>
      <c r="H13" s="51">
        <v>13</v>
      </c>
      <c r="I13" s="51">
        <v>6</v>
      </c>
      <c r="J13" s="51">
        <v>8</v>
      </c>
      <c r="K13" s="51">
        <v>1</v>
      </c>
      <c r="L13" s="51">
        <v>64</v>
      </c>
      <c r="M13" s="61">
        <v>270</v>
      </c>
      <c r="N13">
        <f>G13*82/F13</f>
        <v>71.066666666666663</v>
      </c>
      <c r="O13">
        <f>H13*82/F13</f>
        <v>71.066666666666663</v>
      </c>
      <c r="P13">
        <f>I13*82/F13</f>
        <v>32.799999999999997</v>
      </c>
      <c r="Q13">
        <f>J13*82/F13</f>
        <v>43.733333333333334</v>
      </c>
      <c r="R13">
        <f>K13*82/F13</f>
        <v>5.4666666666666668</v>
      </c>
      <c r="S13">
        <f>L13*82/F13</f>
        <v>349.86666666666667</v>
      </c>
      <c r="U13" s="10">
        <f>SUM(V13:X13)</f>
        <v>12.857905746241165</v>
      </c>
      <c r="V13">
        <f>N13/MAX(N:N)*OFF_D</f>
        <v>5.1103448275862062</v>
      </c>
      <c r="W13">
        <f>O13/MAX(O:O)*PUN_D</f>
        <v>1.2</v>
      </c>
      <c r="X13">
        <f>SUM(Z13:AC13)</f>
        <v>6.547560918654959</v>
      </c>
      <c r="Y13">
        <f>X13/DEF_D*10</f>
        <v>7.2750676873943991</v>
      </c>
      <c r="Z13">
        <f>(0.7*(HIT_D*DEF_D))+(P13/(MAX(P:P))*(0.3*(HIT_D*DEF_D)))</f>
        <v>1.3244210526315789</v>
      </c>
      <c r="AA13">
        <f>(0.7*(BkS_D*DEF_D))+(Q13/(MAX(Q:Q))*(0.3*(BkS_D*DEF_D)))</f>
        <v>1.8331919999999999</v>
      </c>
      <c r="AB13">
        <f>(0.7*(TkA_D*DEF_D))+(R13/(MAX(R:R))*(0.3*(TkA_D*DEF_D)))</f>
        <v>1.2982499999999999</v>
      </c>
      <c r="AC13">
        <f>(0.7*(SH_D*DEF_D))+(S13/(MAX(S:S))*(0.3*(SH_D*DEF_D)))</f>
        <v>2.0916978660233809</v>
      </c>
    </row>
    <row r="14" spans="1:29" x14ac:dyDescent="0.25">
      <c r="A14" s="9">
        <v>12</v>
      </c>
      <c r="B14" s="49" t="s">
        <v>73</v>
      </c>
      <c r="C14" s="50" t="s">
        <v>41</v>
      </c>
      <c r="D14" s="50" t="s">
        <v>235</v>
      </c>
      <c r="E14" s="50" t="s">
        <v>4</v>
      </c>
      <c r="F14" s="51">
        <v>15</v>
      </c>
      <c r="G14" s="51">
        <v>13</v>
      </c>
      <c r="H14" s="51">
        <v>8</v>
      </c>
      <c r="I14" s="51">
        <v>13</v>
      </c>
      <c r="J14" s="51">
        <v>14</v>
      </c>
      <c r="K14" s="51">
        <v>4</v>
      </c>
      <c r="L14" s="51">
        <v>776</v>
      </c>
      <c r="M14" s="61">
        <v>302</v>
      </c>
      <c r="N14">
        <f>G14*82/F14</f>
        <v>71.066666666666663</v>
      </c>
      <c r="O14">
        <f>H14*82/F14</f>
        <v>43.733333333333334</v>
      </c>
      <c r="P14">
        <f>I14*82/F14</f>
        <v>71.066666666666663</v>
      </c>
      <c r="Q14">
        <f>J14*82/F14</f>
        <v>76.533333333333331</v>
      </c>
      <c r="R14">
        <f>K14*82/F14</f>
        <v>21.866666666666667</v>
      </c>
      <c r="S14">
        <f>L14*82/F14</f>
        <v>4242.1333333333332</v>
      </c>
      <c r="U14" s="10">
        <f>SUM(V14:X14)</f>
        <v>12.826682938949661</v>
      </c>
      <c r="V14">
        <f>N14/MAX(N:N)*OFF_D</f>
        <v>5.1103448275862062</v>
      </c>
      <c r="W14">
        <f>O14/MAX(O:O)*PUN_D</f>
        <v>0.7384615384615385</v>
      </c>
      <c r="X14">
        <f>SUM(Z14:AC14)</f>
        <v>6.9778765729019163</v>
      </c>
      <c r="Y14">
        <f>X14/DEF_D*10</f>
        <v>7.7531961921132408</v>
      </c>
      <c r="Z14">
        <f>(0.7*(HIT_D*DEF_D))+(P14/(MAX(P:P))*(0.3*(HIT_D*DEF_D)))</f>
        <v>1.399578947368421</v>
      </c>
      <c r="AA14">
        <f>(0.7*(BkS_D*DEF_D))+(Q14/(MAX(Q:Q))*(0.3*(BkS_D*DEF_D)))</f>
        <v>1.9323360000000001</v>
      </c>
      <c r="AB14">
        <f>(0.7*(TkA_D*DEF_D))+(R14/(MAX(R:R))*(0.3*(TkA_D*DEF_D)))</f>
        <v>1.413</v>
      </c>
      <c r="AC14">
        <f>(0.7*(SH_D*DEF_D))+(S14/(MAX(S:S))*(0.3*(SH_D*DEF_D)))</f>
        <v>2.2329616255334943</v>
      </c>
    </row>
    <row r="15" spans="1:29" x14ac:dyDescent="0.25">
      <c r="A15" s="9">
        <v>13</v>
      </c>
      <c r="B15" s="46" t="s">
        <v>80</v>
      </c>
      <c r="C15" s="47" t="s">
        <v>31</v>
      </c>
      <c r="D15" s="47" t="s">
        <v>235</v>
      </c>
      <c r="E15" s="47" t="s">
        <v>4</v>
      </c>
      <c r="F15" s="48">
        <v>18</v>
      </c>
      <c r="G15" s="48">
        <v>16</v>
      </c>
      <c r="H15" s="48">
        <v>2</v>
      </c>
      <c r="I15" s="48">
        <v>7</v>
      </c>
      <c r="J15" s="48">
        <v>22</v>
      </c>
      <c r="K15" s="48">
        <v>8</v>
      </c>
      <c r="L15" s="48">
        <v>2362</v>
      </c>
      <c r="M15" s="60">
        <v>429</v>
      </c>
      <c r="N15">
        <f>G15*82/F15</f>
        <v>72.888888888888886</v>
      </c>
      <c r="O15">
        <f>H15*82/F15</f>
        <v>9.1111111111111107</v>
      </c>
      <c r="P15">
        <f>I15*82/F15</f>
        <v>31.888888888888889</v>
      </c>
      <c r="Q15">
        <f>J15*82/F15</f>
        <v>100.22222222222223</v>
      </c>
      <c r="R15">
        <f>K15*82/F15</f>
        <v>36.444444444444443</v>
      </c>
      <c r="S15">
        <f>L15*82/F15</f>
        <v>10760.222222222223</v>
      </c>
      <c r="U15" s="10">
        <f>SUM(V15:X15)</f>
        <v>12.706322558076184</v>
      </c>
      <c r="V15">
        <f>N15/MAX(N:N)*OFF_D</f>
        <v>5.2413793103448265</v>
      </c>
      <c r="W15">
        <f>O15/MAX(O:O)*PUN_D</f>
        <v>0.15384615384615385</v>
      </c>
      <c r="X15">
        <f>SUM(Z15:AC15)</f>
        <v>7.3110970938852047</v>
      </c>
      <c r="Y15">
        <f>X15/DEF_D*10</f>
        <v>8.1234412154280058</v>
      </c>
      <c r="Z15">
        <f>(0.7*(HIT_D*DEF_D))+(P15/(MAX(P:P))*(0.3*(HIT_D*DEF_D)))</f>
        <v>1.3226315789473684</v>
      </c>
      <c r="AA15">
        <f>(0.7*(BkS_D*DEF_D))+(Q15/(MAX(Q:Q))*(0.3*(BkS_D*DEF_D)))</f>
        <v>2.0039400000000001</v>
      </c>
      <c r="AB15">
        <f>(0.7*(TkA_D*DEF_D))+(R15/(MAX(R:R))*(0.3*(TkA_D*DEF_D)))</f>
        <v>1.5150000000000001</v>
      </c>
      <c r="AC15">
        <f>(0.7*(SH_D*DEF_D))+(S15/(MAX(S:S))*(0.3*(SH_D*DEF_D)))</f>
        <v>2.4695255149378363</v>
      </c>
    </row>
    <row r="16" spans="1:29" x14ac:dyDescent="0.25">
      <c r="A16" s="9">
        <v>14</v>
      </c>
      <c r="B16" s="46" t="s">
        <v>82</v>
      </c>
      <c r="C16" s="47" t="s">
        <v>37</v>
      </c>
      <c r="D16" s="47" t="s">
        <v>235</v>
      </c>
      <c r="E16" s="47" t="s">
        <v>4</v>
      </c>
      <c r="F16" s="48">
        <v>20</v>
      </c>
      <c r="G16" s="48">
        <v>13</v>
      </c>
      <c r="H16" s="48">
        <v>12</v>
      </c>
      <c r="I16" s="48">
        <v>15</v>
      </c>
      <c r="J16" s="48">
        <v>43</v>
      </c>
      <c r="K16" s="48">
        <v>13</v>
      </c>
      <c r="L16" s="48">
        <v>4265</v>
      </c>
      <c r="M16" s="60">
        <v>489</v>
      </c>
      <c r="N16">
        <f>G16*82/F16</f>
        <v>53.3</v>
      </c>
      <c r="O16">
        <f>H16*82/F16</f>
        <v>49.2</v>
      </c>
      <c r="P16">
        <f>I16*82/F16</f>
        <v>61.5</v>
      </c>
      <c r="Q16">
        <f>J16*82/F16</f>
        <v>176.3</v>
      </c>
      <c r="R16">
        <f>K16*82/F16</f>
        <v>53.3</v>
      </c>
      <c r="S16">
        <f>L16*82/F16</f>
        <v>17486.5</v>
      </c>
      <c r="U16" s="10">
        <f>SUM(V16:X16)</f>
        <v>12.624799121116375</v>
      </c>
      <c r="V16">
        <f>N16/MAX(N:N)*OFF_D</f>
        <v>3.8327586206896549</v>
      </c>
      <c r="W16">
        <f>O16/MAX(O:O)*PUN_D</f>
        <v>0.83076923076923082</v>
      </c>
      <c r="X16">
        <f>SUM(Z16:AC16)</f>
        <v>7.9612712696574901</v>
      </c>
      <c r="Y16">
        <f>X16/DEF_D*10</f>
        <v>8.8458569662860995</v>
      </c>
      <c r="Z16">
        <f>(0.7*(HIT_D*DEF_D))+(P16/(MAX(P:P))*(0.3*(HIT_D*DEF_D)))</f>
        <v>1.3807894736842106</v>
      </c>
      <c r="AA16">
        <f>(0.7*(BkS_D*DEF_D))+(Q16/(MAX(Q:Q))*(0.3*(BkS_D*DEF_D)))</f>
        <v>2.2338990000000001</v>
      </c>
      <c r="AB16">
        <f>(0.7*(TkA_D*DEF_D))+(R16/(MAX(R:R))*(0.3*(TkA_D*DEF_D)))</f>
        <v>1.6329375000000002</v>
      </c>
      <c r="AC16">
        <f>(0.7*(SH_D*DEF_D))+(S16/(MAX(S:S))*(0.3*(SH_D*DEF_D)))</f>
        <v>2.7136452959732793</v>
      </c>
    </row>
    <row r="17" spans="1:29" x14ac:dyDescent="0.25">
      <c r="A17" s="9">
        <v>15</v>
      </c>
      <c r="B17" s="49" t="s">
        <v>71</v>
      </c>
      <c r="C17" s="50" t="s">
        <v>33</v>
      </c>
      <c r="D17" s="50" t="s">
        <v>235</v>
      </c>
      <c r="E17" s="50" t="s">
        <v>4</v>
      </c>
      <c r="F17" s="51">
        <v>15</v>
      </c>
      <c r="G17" s="51">
        <v>12</v>
      </c>
      <c r="H17" s="51">
        <v>4</v>
      </c>
      <c r="I17" s="51">
        <v>26</v>
      </c>
      <c r="J17" s="51">
        <v>16</v>
      </c>
      <c r="K17" s="51">
        <v>4</v>
      </c>
      <c r="L17" s="51">
        <v>1851</v>
      </c>
      <c r="M17" s="61">
        <v>375</v>
      </c>
      <c r="N17">
        <f>G17*82/F17</f>
        <v>65.599999999999994</v>
      </c>
      <c r="O17">
        <f>H17*82/F17</f>
        <v>21.866666666666667</v>
      </c>
      <c r="P17">
        <f>I17*82/F17</f>
        <v>142.13333333333333</v>
      </c>
      <c r="Q17">
        <f>J17*82/F17</f>
        <v>87.466666666666669</v>
      </c>
      <c r="R17">
        <f>K17*82/F17</f>
        <v>21.866666666666667</v>
      </c>
      <c r="S17">
        <f>L17*82/F17</f>
        <v>10118.799999999999</v>
      </c>
      <c r="U17" s="10">
        <f>SUM(V17:X17)</f>
        <v>12.450260137172927</v>
      </c>
      <c r="V17">
        <f>N17/MAX(N:N)*OFF_D</f>
        <v>4.7172413793103445</v>
      </c>
      <c r="W17">
        <f>O17/MAX(O:O)*PUN_D</f>
        <v>0.36923076923076925</v>
      </c>
      <c r="X17">
        <f>SUM(Z17:AC17)</f>
        <v>7.3637879886318132</v>
      </c>
      <c r="Y17">
        <f>X17/DEF_D*10</f>
        <v>8.1819866540353487</v>
      </c>
      <c r="Z17">
        <f>(0.7*(HIT_D*DEF_D))+(P17/(MAX(P:P))*(0.3*(HIT_D*DEF_D)))</f>
        <v>1.5391578947368421</v>
      </c>
      <c r="AA17">
        <f>(0.7*(BkS_D*DEF_D))+(Q17/(MAX(Q:Q))*(0.3*(BkS_D*DEF_D)))</f>
        <v>1.965384</v>
      </c>
      <c r="AB17">
        <f>(0.7*(TkA_D*DEF_D))+(R17/(MAX(R:R))*(0.3*(TkA_D*DEF_D)))</f>
        <v>1.413</v>
      </c>
      <c r="AC17">
        <f>(0.7*(SH_D*DEF_D))+(S17/(MAX(S:S))*(0.3*(SH_D*DEF_D)))</f>
        <v>2.4462460938949713</v>
      </c>
    </row>
    <row r="18" spans="1:29" x14ac:dyDescent="0.25">
      <c r="A18" s="9">
        <v>16</v>
      </c>
      <c r="B18" s="46" t="s">
        <v>306</v>
      </c>
      <c r="C18" s="47" t="s">
        <v>41</v>
      </c>
      <c r="D18" s="47" t="s">
        <v>235</v>
      </c>
      <c r="E18" s="47" t="s">
        <v>4</v>
      </c>
      <c r="F18" s="48">
        <v>17</v>
      </c>
      <c r="G18" s="48">
        <v>12</v>
      </c>
      <c r="H18" s="48">
        <v>16</v>
      </c>
      <c r="I18" s="48">
        <v>15</v>
      </c>
      <c r="J18" s="48">
        <v>8</v>
      </c>
      <c r="K18" s="48">
        <v>3</v>
      </c>
      <c r="L18" s="48">
        <v>42</v>
      </c>
      <c r="M18" s="60">
        <v>328</v>
      </c>
      <c r="N18">
        <f>G18*82/F18</f>
        <v>57.882352941176471</v>
      </c>
      <c r="O18">
        <f>H18*82/F18</f>
        <v>77.17647058823529</v>
      </c>
      <c r="P18">
        <f>I18*82/F18</f>
        <v>72.352941176470594</v>
      </c>
      <c r="Q18">
        <f>J18*82/F18</f>
        <v>38.588235294117645</v>
      </c>
      <c r="R18">
        <f>K18*82/F18</f>
        <v>14.470588235294118</v>
      </c>
      <c r="S18">
        <f>L18*82/F18</f>
        <v>202.58823529411765</v>
      </c>
      <c r="U18" s="10">
        <f>SUM(V18:X18)</f>
        <v>12.132787113873718</v>
      </c>
      <c r="V18">
        <f>N18/MAX(N:N)*OFF_D</f>
        <v>4.1622718052738339</v>
      </c>
      <c r="W18">
        <f>O18/MAX(O:O)*PUN_D</f>
        <v>1.3031674208144797</v>
      </c>
      <c r="X18">
        <f>SUM(Z18:AC18)</f>
        <v>6.6673478877854047</v>
      </c>
      <c r="Y18">
        <f>X18/DEF_D*10</f>
        <v>7.4081643197615605</v>
      </c>
      <c r="Z18">
        <f>(0.7*(HIT_D*DEF_D))+(P18/(MAX(P:P))*(0.3*(HIT_D*DEF_D)))</f>
        <v>1.4021052631578947</v>
      </c>
      <c r="AA18">
        <f>(0.7*(BkS_D*DEF_D))+(Q18/(MAX(Q:Q))*(0.3*(BkS_D*DEF_D)))</f>
        <v>1.8176400000000001</v>
      </c>
      <c r="AB18">
        <f>(0.7*(TkA_D*DEF_D))+(R18/(MAX(R:R))*(0.3*(TkA_D*DEF_D)))</f>
        <v>1.3612500000000001</v>
      </c>
      <c r="AC18">
        <f>(0.7*(SH_D*DEF_D))+(S18/(MAX(S:S))*(0.3*(SH_D*DEF_D)))</f>
        <v>2.0863526246275095</v>
      </c>
    </row>
    <row r="19" spans="1:29" x14ac:dyDescent="0.25">
      <c r="A19" s="9">
        <v>17</v>
      </c>
      <c r="B19" s="49" t="s">
        <v>117</v>
      </c>
      <c r="C19" s="50" t="s">
        <v>37</v>
      </c>
      <c r="D19" s="50" t="s">
        <v>235</v>
      </c>
      <c r="E19" s="50" t="s">
        <v>4</v>
      </c>
      <c r="F19" s="51">
        <v>17</v>
      </c>
      <c r="G19" s="51">
        <v>13</v>
      </c>
      <c r="H19" s="51">
        <v>10</v>
      </c>
      <c r="I19" s="51">
        <v>9</v>
      </c>
      <c r="J19" s="51">
        <v>17</v>
      </c>
      <c r="K19" s="51">
        <v>5</v>
      </c>
      <c r="L19" s="51">
        <v>36</v>
      </c>
      <c r="M19" s="61">
        <v>350</v>
      </c>
      <c r="N19">
        <f>G19*82/F19</f>
        <v>62.705882352941174</v>
      </c>
      <c r="O19">
        <f>H19*82/F19</f>
        <v>48.235294117647058</v>
      </c>
      <c r="P19">
        <f>I19*82/F19</f>
        <v>43.411764705882355</v>
      </c>
      <c r="Q19">
        <f>J19*82/F19</f>
        <v>82</v>
      </c>
      <c r="R19">
        <f>K19*82/F19</f>
        <v>24.117647058823529</v>
      </c>
      <c r="S19">
        <f>L19*82/F19</f>
        <v>173.64705882352942</v>
      </c>
      <c r="U19" s="10">
        <f>SUM(V19:X19)</f>
        <v>12.131782834631162</v>
      </c>
      <c r="V19">
        <f>N19/MAX(N:N)*OFF_D</f>
        <v>4.5091277890466523</v>
      </c>
      <c r="W19">
        <f>O19/MAX(O:O)*PUN_D</f>
        <v>0.81447963800904977</v>
      </c>
      <c r="X19">
        <f>SUM(Z19:AC19)</f>
        <v>6.8081754075754599</v>
      </c>
      <c r="Y19">
        <f>X19/DEF_D*10</f>
        <v>7.5646393417505111</v>
      </c>
      <c r="Z19">
        <f>(0.7*(HIT_D*DEF_D))+(P19/(MAX(P:P))*(0.3*(HIT_D*DEF_D)))</f>
        <v>1.3452631578947369</v>
      </c>
      <c r="AA19">
        <f>(0.7*(BkS_D*DEF_D))+(Q19/(MAX(Q:Q))*(0.3*(BkS_D*DEF_D)))</f>
        <v>1.94886</v>
      </c>
      <c r="AB19">
        <f>(0.7*(TkA_D*DEF_D))+(R19/(MAX(R:R))*(0.3*(TkA_D*DEF_D)))</f>
        <v>1.42875</v>
      </c>
      <c r="AC19">
        <f>(0.7*(SH_D*DEF_D))+(S19/(MAX(S:S))*(0.3*(SH_D*DEF_D)))</f>
        <v>2.0853022496807223</v>
      </c>
    </row>
    <row r="20" spans="1:29" x14ac:dyDescent="0.25">
      <c r="A20" s="9">
        <v>18</v>
      </c>
      <c r="B20" s="49" t="s">
        <v>79</v>
      </c>
      <c r="C20" s="50" t="s">
        <v>41</v>
      </c>
      <c r="D20" s="50" t="s">
        <v>235</v>
      </c>
      <c r="E20" s="50" t="s">
        <v>4</v>
      </c>
      <c r="F20" s="51">
        <v>17</v>
      </c>
      <c r="G20" s="51">
        <v>10</v>
      </c>
      <c r="H20" s="51">
        <v>8</v>
      </c>
      <c r="I20" s="51">
        <v>41</v>
      </c>
      <c r="J20" s="51">
        <v>36</v>
      </c>
      <c r="K20" s="51">
        <v>4</v>
      </c>
      <c r="L20" s="51">
        <v>2760</v>
      </c>
      <c r="M20" s="61">
        <v>426</v>
      </c>
      <c r="N20">
        <f>G20*82/F20</f>
        <v>48.235294117647058</v>
      </c>
      <c r="O20">
        <f>H20*82/F20</f>
        <v>38.588235294117645</v>
      </c>
      <c r="P20">
        <f>I20*82/F20</f>
        <v>197.76470588235293</v>
      </c>
      <c r="Q20">
        <f>J20*82/F20</f>
        <v>173.64705882352942</v>
      </c>
      <c r="R20">
        <f>K20*82/F20</f>
        <v>19.294117647058822</v>
      </c>
      <c r="S20">
        <f>L20*82/F20</f>
        <v>13312.941176470587</v>
      </c>
      <c r="U20" s="10">
        <f>SUM(V20:X20)</f>
        <v>11.951617076289047</v>
      </c>
      <c r="V20">
        <f>N20/MAX(N:N)*OFF_D</f>
        <v>3.4685598377281943</v>
      </c>
      <c r="W20">
        <f>O20/MAX(O:O)*PUN_D</f>
        <v>0.65158371040723984</v>
      </c>
      <c r="X20">
        <f>SUM(Z20:AC20)</f>
        <v>7.8314735281536123</v>
      </c>
      <c r="Y20">
        <f>X20/DEF_D*10</f>
        <v>8.7016372535040141</v>
      </c>
      <c r="Z20">
        <f>(0.7*(HIT_D*DEF_D))+(P20/(MAX(P:P))*(0.3*(HIT_D*DEF_D)))</f>
        <v>1.648421052631579</v>
      </c>
      <c r="AA20">
        <f>(0.7*(BkS_D*DEF_D))+(Q20/(MAX(Q:Q))*(0.3*(BkS_D*DEF_D)))</f>
        <v>2.2258800000000001</v>
      </c>
      <c r="AB20">
        <f>(0.7*(TkA_D*DEF_D))+(R20/(MAX(R:R))*(0.3*(TkA_D*DEF_D)))</f>
        <v>1.395</v>
      </c>
      <c r="AC20">
        <f>(0.7*(SH_D*DEF_D))+(S20/(MAX(S:S))*(0.3*(SH_D*DEF_D)))</f>
        <v>2.5621724755220328</v>
      </c>
    </row>
    <row r="21" spans="1:29" x14ac:dyDescent="0.25">
      <c r="A21" s="9">
        <v>19</v>
      </c>
      <c r="B21" s="46" t="s">
        <v>166</v>
      </c>
      <c r="C21" s="47" t="s">
        <v>31</v>
      </c>
      <c r="D21" s="47" t="s">
        <v>235</v>
      </c>
      <c r="E21" s="47" t="s">
        <v>4</v>
      </c>
      <c r="F21" s="48">
        <v>19</v>
      </c>
      <c r="G21" s="48">
        <v>11</v>
      </c>
      <c r="H21" s="48">
        <v>4</v>
      </c>
      <c r="I21" s="48">
        <v>16</v>
      </c>
      <c r="J21" s="48">
        <v>55</v>
      </c>
      <c r="K21" s="48">
        <v>12</v>
      </c>
      <c r="L21" s="48">
        <v>3830</v>
      </c>
      <c r="M21" s="60">
        <v>487</v>
      </c>
      <c r="N21">
        <f>G21*82/F21</f>
        <v>47.473684210526315</v>
      </c>
      <c r="O21">
        <f>H21*82/F21</f>
        <v>17.263157894736842</v>
      </c>
      <c r="P21">
        <f>I21*82/F21</f>
        <v>69.05263157894737</v>
      </c>
      <c r="Q21">
        <f>J21*82/F21</f>
        <v>237.36842105263159</v>
      </c>
      <c r="R21">
        <f>K21*82/F21</f>
        <v>51.789473684210527</v>
      </c>
      <c r="S21">
        <f>L21*82/F21</f>
        <v>16529.473684210527</v>
      </c>
      <c r="U21" s="10">
        <f>SUM(V21:X21)</f>
        <v>11.820683758252239</v>
      </c>
      <c r="V21">
        <f>N21/MAX(N:N)*OFF_D</f>
        <v>3.4137931034482758</v>
      </c>
      <c r="W21">
        <f>O21/MAX(O:O)*PUN_D</f>
        <v>0.29149797570850206</v>
      </c>
      <c r="X21">
        <f>SUM(Z21:AC21)</f>
        <v>8.1153926790954607</v>
      </c>
      <c r="Y21">
        <f>X21/DEF_D*10</f>
        <v>9.0171029767727333</v>
      </c>
      <c r="Z21">
        <f>(0.7*(HIT_D*DEF_D))+(P21/(MAX(P:P))*(0.3*(HIT_D*DEF_D)))</f>
        <v>1.395623268698061</v>
      </c>
      <c r="AA21">
        <f>(0.7*(BkS_D*DEF_D))+(Q21/(MAX(Q:Q))*(0.3*(BkS_D*DEF_D)))</f>
        <v>2.4184894736842106</v>
      </c>
      <c r="AB21">
        <f>(0.7*(TkA_D*DEF_D))+(R21/(MAX(R:R))*(0.3*(TkA_D*DEF_D)))</f>
        <v>1.6223684210526317</v>
      </c>
      <c r="AC21">
        <f>(0.7*(SH_D*DEF_D))+(S21/(MAX(S:S))*(0.3*(SH_D*DEF_D)))</f>
        <v>2.6789115156605563</v>
      </c>
    </row>
    <row r="22" spans="1:29" x14ac:dyDescent="0.25">
      <c r="A22" s="9">
        <v>20</v>
      </c>
      <c r="B22" s="46" t="s">
        <v>150</v>
      </c>
      <c r="C22" s="47" t="s">
        <v>35</v>
      </c>
      <c r="D22" s="47" t="s">
        <v>235</v>
      </c>
      <c r="E22" s="47" t="s">
        <v>4</v>
      </c>
      <c r="F22" s="48">
        <v>18</v>
      </c>
      <c r="G22" s="48">
        <v>9</v>
      </c>
      <c r="H22" s="48">
        <v>12</v>
      </c>
      <c r="I22" s="48">
        <v>37</v>
      </c>
      <c r="J22" s="48">
        <v>31</v>
      </c>
      <c r="K22" s="48">
        <v>10</v>
      </c>
      <c r="L22" s="48">
        <v>3227</v>
      </c>
      <c r="M22" s="60">
        <v>395</v>
      </c>
      <c r="N22">
        <f>G22*82/F22</f>
        <v>41</v>
      </c>
      <c r="O22">
        <f>H22*82/F22</f>
        <v>54.666666666666664</v>
      </c>
      <c r="P22">
        <f>I22*82/F22</f>
        <v>168.55555555555554</v>
      </c>
      <c r="Q22">
        <f>J22*82/F22</f>
        <v>141.22222222222223</v>
      </c>
      <c r="R22">
        <f>K22*82/F22</f>
        <v>45.555555555555557</v>
      </c>
      <c r="S22">
        <f>L22*82/F22</f>
        <v>14700.777777777777</v>
      </c>
      <c r="U22" s="10">
        <f>SUM(V22:X22)</f>
        <v>11.781567261222888</v>
      </c>
      <c r="V22">
        <f>N22/MAX(N:N)*OFF_D</f>
        <v>2.9482758620689653</v>
      </c>
      <c r="W22">
        <f>O22/MAX(O:O)*PUN_D</f>
        <v>0.92307692307692302</v>
      </c>
      <c r="X22">
        <f>SUM(Z22:AC22)</f>
        <v>7.9102144760769999</v>
      </c>
      <c r="Y22">
        <f>X22/DEF_D*10</f>
        <v>8.789127195641111</v>
      </c>
      <c r="Z22">
        <f>(0.7*(HIT_D*DEF_D))+(P22/(MAX(P:P))*(0.3*(HIT_D*DEF_D)))</f>
        <v>1.5910526315789473</v>
      </c>
      <c r="AA22">
        <f>(0.7*(BkS_D*DEF_D))+(Q22/(MAX(Q:Q))*(0.3*(BkS_D*DEF_D)))</f>
        <v>2.1278700000000002</v>
      </c>
      <c r="AB22">
        <f>(0.7*(TkA_D*DEF_D))+(R22/(MAX(R:R))*(0.3*(TkA_D*DEF_D)))</f>
        <v>1.5787500000000001</v>
      </c>
      <c r="AC22">
        <f>(0.7*(SH_D*DEF_D))+(S22/(MAX(S:S))*(0.3*(SH_D*DEF_D)))</f>
        <v>2.6125418444980517</v>
      </c>
    </row>
    <row r="23" spans="1:29" x14ac:dyDescent="0.25">
      <c r="A23" s="9">
        <v>21</v>
      </c>
      <c r="B23" s="49" t="s">
        <v>70</v>
      </c>
      <c r="C23" s="50" t="s">
        <v>33</v>
      </c>
      <c r="D23" s="50" t="s">
        <v>235</v>
      </c>
      <c r="E23" s="50" t="s">
        <v>4</v>
      </c>
      <c r="F23" s="51">
        <v>17</v>
      </c>
      <c r="G23" s="51">
        <v>11</v>
      </c>
      <c r="H23" s="51">
        <v>2</v>
      </c>
      <c r="I23" s="51">
        <v>12</v>
      </c>
      <c r="J23" s="51">
        <v>24</v>
      </c>
      <c r="K23" s="51">
        <v>16</v>
      </c>
      <c r="L23" s="51">
        <v>2804</v>
      </c>
      <c r="M23" s="61">
        <v>431</v>
      </c>
      <c r="N23">
        <f>G23*82/F23</f>
        <v>53.058823529411768</v>
      </c>
      <c r="O23">
        <f>H23*82/F23</f>
        <v>9.6470588235294112</v>
      </c>
      <c r="P23">
        <f>I23*82/F23</f>
        <v>57.882352941176471</v>
      </c>
      <c r="Q23">
        <f>J23*82/F23</f>
        <v>115.76470588235294</v>
      </c>
      <c r="R23">
        <f>K23*82/F23</f>
        <v>77.17647058823529</v>
      </c>
      <c r="S23">
        <f>L23*82/F23</f>
        <v>13525.176470588236</v>
      </c>
      <c r="U23" s="10">
        <f>SUM(V23:X23)</f>
        <v>11.772791184760944</v>
      </c>
      <c r="V23">
        <f>N23/MAX(N:N)*OFF_D</f>
        <v>3.8154158215010141</v>
      </c>
      <c r="W23">
        <f>O23/MAX(O:O)*PUN_D</f>
        <v>0.16289592760180996</v>
      </c>
      <c r="X23">
        <f>SUM(Z23:AC23)</f>
        <v>7.7944794356581202</v>
      </c>
      <c r="Y23">
        <f>X23/DEF_D*10</f>
        <v>8.6605327062867996</v>
      </c>
      <c r="Z23">
        <f>(0.7*(HIT_D*DEF_D))+(P23/(MAX(P:P))*(0.3*(HIT_D*DEF_D)))</f>
        <v>1.3736842105263158</v>
      </c>
      <c r="AA23">
        <f>(0.7*(BkS_D*DEF_D))+(Q23/(MAX(Q:Q))*(0.3*(BkS_D*DEF_D)))</f>
        <v>2.0509200000000001</v>
      </c>
      <c r="AB23">
        <f>(0.7*(TkA_D*DEF_D))+(R23/(MAX(R:R))*(0.3*(TkA_D*DEF_D)))</f>
        <v>1.8</v>
      </c>
      <c r="AC23">
        <f>(0.7*(SH_D*DEF_D))+(S23/(MAX(S:S))*(0.3*(SH_D*DEF_D)))</f>
        <v>2.5698752251318044</v>
      </c>
    </row>
    <row r="24" spans="1:29" x14ac:dyDescent="0.25">
      <c r="A24" s="9">
        <v>22</v>
      </c>
      <c r="B24" s="46" t="s">
        <v>369</v>
      </c>
      <c r="C24" s="47" t="s">
        <v>41</v>
      </c>
      <c r="D24" s="47" t="s">
        <v>235</v>
      </c>
      <c r="E24" s="47" t="s">
        <v>4</v>
      </c>
      <c r="F24" s="48">
        <v>17</v>
      </c>
      <c r="G24" s="48">
        <v>10</v>
      </c>
      <c r="H24" s="48">
        <v>6</v>
      </c>
      <c r="I24" s="48">
        <v>45</v>
      </c>
      <c r="J24" s="48">
        <v>18</v>
      </c>
      <c r="K24" s="48">
        <v>9</v>
      </c>
      <c r="L24" s="48">
        <v>2582</v>
      </c>
      <c r="M24" s="60">
        <v>410</v>
      </c>
      <c r="N24">
        <f>G24*82/F24</f>
        <v>48.235294117647058</v>
      </c>
      <c r="O24">
        <f>H24*82/F24</f>
        <v>28.941176470588236</v>
      </c>
      <c r="P24">
        <f>I24*82/F24</f>
        <v>217.05882352941177</v>
      </c>
      <c r="Q24">
        <f>J24*82/F24</f>
        <v>86.82352941176471</v>
      </c>
      <c r="R24">
        <f>K24*82/F24</f>
        <v>43.411764705882355</v>
      </c>
      <c r="S24">
        <f>L24*82/F24</f>
        <v>12454.35294117647</v>
      </c>
      <c r="U24" s="10">
        <f>SUM(V24:X24)</f>
        <v>11.701764762107992</v>
      </c>
      <c r="V24">
        <f>N24/MAX(N:N)*OFF_D</f>
        <v>3.4685598377281943</v>
      </c>
      <c r="W24">
        <f>O24/MAX(O:O)*PUN_D</f>
        <v>0.48868778280542985</v>
      </c>
      <c r="X24">
        <f>SUM(Z24:AC24)</f>
        <v>7.7445171415743683</v>
      </c>
      <c r="Y24">
        <f>X24/DEF_D*10</f>
        <v>8.6050190461937426</v>
      </c>
      <c r="Z24">
        <f>(0.7*(HIT_D*DEF_D))+(P24/(MAX(P:P))*(0.3*(HIT_D*DEF_D)))</f>
        <v>1.6863157894736842</v>
      </c>
      <c r="AA24">
        <f>(0.7*(BkS_D*DEF_D))+(Q24/(MAX(Q:Q))*(0.3*(BkS_D*DEF_D)))</f>
        <v>1.9634400000000001</v>
      </c>
      <c r="AB24">
        <f>(0.7*(TkA_D*DEF_D))+(R24/(MAX(R:R))*(0.3*(TkA_D*DEF_D)))</f>
        <v>1.5637500000000002</v>
      </c>
      <c r="AC24">
        <f>(0.7*(SH_D*DEF_D))+(S24/(MAX(S:S))*(0.3*(SH_D*DEF_D)))</f>
        <v>2.5310113521006845</v>
      </c>
    </row>
    <row r="25" spans="1:29" x14ac:dyDescent="0.25">
      <c r="A25" s="9">
        <v>23</v>
      </c>
      <c r="B25" s="49" t="s">
        <v>152</v>
      </c>
      <c r="C25" s="50" t="s">
        <v>31</v>
      </c>
      <c r="D25" s="50" t="s">
        <v>235</v>
      </c>
      <c r="E25" s="50" t="s">
        <v>4</v>
      </c>
      <c r="F25" s="51">
        <v>15</v>
      </c>
      <c r="G25" s="51">
        <v>7</v>
      </c>
      <c r="H25" s="51">
        <v>6</v>
      </c>
      <c r="I25" s="51">
        <v>40</v>
      </c>
      <c r="J25" s="51">
        <v>36</v>
      </c>
      <c r="K25" s="51">
        <v>11</v>
      </c>
      <c r="L25" s="51">
        <v>2714</v>
      </c>
      <c r="M25" s="61">
        <v>351</v>
      </c>
      <c r="N25">
        <f>G25*82/F25</f>
        <v>38.266666666666666</v>
      </c>
      <c r="O25">
        <f>H25*82/F25</f>
        <v>32.799999999999997</v>
      </c>
      <c r="P25">
        <f>I25*82/F25</f>
        <v>218.66666666666666</v>
      </c>
      <c r="Q25">
        <f>J25*82/F25</f>
        <v>196.8</v>
      </c>
      <c r="R25">
        <f>K25*82/F25</f>
        <v>60.133333333333333</v>
      </c>
      <c r="S25">
        <f>L25*82/F25</f>
        <v>14836.533333333333</v>
      </c>
      <c r="U25" s="10">
        <f>SUM(V25:X25)</f>
        <v>11.589126857041714</v>
      </c>
      <c r="V25">
        <f>N25/MAX(N:N)*OFF_D</f>
        <v>2.7517241379310344</v>
      </c>
      <c r="W25">
        <f>O25/MAX(O:O)*PUN_D</f>
        <v>0.55384615384615377</v>
      </c>
      <c r="X25">
        <f>SUM(Z25:AC25)</f>
        <v>8.2835565652645258</v>
      </c>
      <c r="Y25">
        <f>X25/DEF_D*10</f>
        <v>9.2039517391828056</v>
      </c>
      <c r="Z25">
        <f>(0.7*(HIT_D*DEF_D))+(P25/(MAX(P:P))*(0.3*(HIT_D*DEF_D)))</f>
        <v>1.6894736842105265</v>
      </c>
      <c r="AA25">
        <f>(0.7*(BkS_D*DEF_D))+(Q25/(MAX(Q:Q))*(0.3*(BkS_D*DEF_D)))</f>
        <v>2.2958639999999999</v>
      </c>
      <c r="AB25">
        <f>(0.7*(TkA_D*DEF_D))+(R25/(MAX(R:R))*(0.3*(TkA_D*DEF_D)))</f>
        <v>1.68075</v>
      </c>
      <c r="AC25">
        <f>(0.7*(SH_D*DEF_D))+(S25/(MAX(S:S))*(0.3*(SH_D*DEF_D)))</f>
        <v>2.6174688810539992</v>
      </c>
    </row>
    <row r="26" spans="1:29" x14ac:dyDescent="0.25">
      <c r="A26" s="9">
        <v>24</v>
      </c>
      <c r="B26" s="46" t="s">
        <v>220</v>
      </c>
      <c r="C26" s="47" t="s">
        <v>33</v>
      </c>
      <c r="D26" s="47" t="s">
        <v>235</v>
      </c>
      <c r="E26" s="47" t="s">
        <v>4</v>
      </c>
      <c r="F26" s="48">
        <v>18</v>
      </c>
      <c r="G26" s="48">
        <v>11</v>
      </c>
      <c r="H26" s="48">
        <v>2</v>
      </c>
      <c r="I26" s="48">
        <v>17</v>
      </c>
      <c r="J26" s="48">
        <v>30</v>
      </c>
      <c r="K26" s="48">
        <v>15</v>
      </c>
      <c r="L26" s="48">
        <v>2810</v>
      </c>
      <c r="M26" s="60">
        <v>400</v>
      </c>
      <c r="N26">
        <f>G26*82/F26</f>
        <v>50.111111111111114</v>
      </c>
      <c r="O26">
        <f>H26*82/F26</f>
        <v>9.1111111111111107</v>
      </c>
      <c r="P26">
        <f>I26*82/F26</f>
        <v>77.444444444444443</v>
      </c>
      <c r="Q26">
        <f>J26*82/F26</f>
        <v>136.66666666666666</v>
      </c>
      <c r="R26">
        <f>K26*82/F26</f>
        <v>68.333333333333329</v>
      </c>
      <c r="S26">
        <f>L26*82/F26</f>
        <v>12801.111111111111</v>
      </c>
      <c r="U26" s="10">
        <f>SUM(V26:X26)</f>
        <v>11.565221092940343</v>
      </c>
      <c r="V26">
        <f>N26/MAX(N:N)*OFF_D</f>
        <v>3.603448275862069</v>
      </c>
      <c r="W26">
        <f>O26/MAX(O:O)*PUN_D</f>
        <v>0.15384615384615385</v>
      </c>
      <c r="X26">
        <f>SUM(Z26:AC26)</f>
        <v>7.80792666323212</v>
      </c>
      <c r="Y26">
        <f>X26/DEF_D*10</f>
        <v>8.675474070257911</v>
      </c>
      <c r="Z26">
        <f>(0.7*(HIT_D*DEF_D))+(P26/(MAX(P:P))*(0.3*(HIT_D*DEF_D)))</f>
        <v>1.4121052631578948</v>
      </c>
      <c r="AA26">
        <f>(0.7*(BkS_D*DEF_D))+(Q26/(MAX(Q:Q))*(0.3*(BkS_D*DEF_D)))</f>
        <v>2.1141000000000001</v>
      </c>
      <c r="AB26">
        <f>(0.7*(TkA_D*DEF_D))+(R26/(MAX(R:R))*(0.3*(TkA_D*DEF_D)))</f>
        <v>1.7381250000000001</v>
      </c>
      <c r="AC26">
        <f>(0.7*(SH_D*DEF_D))+(S26/(MAX(S:S))*(0.3*(SH_D*DEF_D)))</f>
        <v>2.5435964000742253</v>
      </c>
    </row>
    <row r="27" spans="1:29" x14ac:dyDescent="0.25">
      <c r="A27" s="9">
        <v>25</v>
      </c>
      <c r="B27" s="49" t="s">
        <v>198</v>
      </c>
      <c r="C27" s="50" t="s">
        <v>35</v>
      </c>
      <c r="D27" s="50" t="s">
        <v>235</v>
      </c>
      <c r="E27" s="50" t="s">
        <v>4</v>
      </c>
      <c r="F27" s="51">
        <v>17</v>
      </c>
      <c r="G27" s="51">
        <v>10</v>
      </c>
      <c r="H27" s="51">
        <v>10</v>
      </c>
      <c r="I27" s="51">
        <v>18</v>
      </c>
      <c r="J27" s="51">
        <v>22</v>
      </c>
      <c r="K27" s="51">
        <v>3</v>
      </c>
      <c r="L27" s="51">
        <v>1890</v>
      </c>
      <c r="M27" s="61">
        <v>411</v>
      </c>
      <c r="N27">
        <f>G27*82/F27</f>
        <v>48.235294117647058</v>
      </c>
      <c r="O27">
        <f>H27*82/F27</f>
        <v>48.235294117647058</v>
      </c>
      <c r="P27">
        <f>I27*82/F27</f>
        <v>86.82352941176471</v>
      </c>
      <c r="Q27">
        <f>J27*82/F27</f>
        <v>106.11764705882354</v>
      </c>
      <c r="R27">
        <f>K27*82/F27</f>
        <v>14.470588235294118</v>
      </c>
      <c r="S27">
        <f>L27*82/F27</f>
        <v>9116.4705882352937</v>
      </c>
      <c r="U27" s="10">
        <f>SUM(V27:X27)</f>
        <v>11.506443899764632</v>
      </c>
      <c r="V27">
        <f>N27/MAX(N:N)*OFF_D</f>
        <v>3.4685598377281943</v>
      </c>
      <c r="W27">
        <f>O27/MAX(O:O)*PUN_D</f>
        <v>0.81447963800904977</v>
      </c>
      <c r="X27">
        <f>SUM(Z27:AC27)</f>
        <v>7.2234044240273878</v>
      </c>
      <c r="Y27">
        <f>X27/DEF_D*10</f>
        <v>8.0260049155859861</v>
      </c>
      <c r="Z27">
        <f>(0.7*(HIT_D*DEF_D))+(P27/(MAX(P:P))*(0.3*(HIT_D*DEF_D)))</f>
        <v>1.4305263157894736</v>
      </c>
      <c r="AA27">
        <f>(0.7*(BkS_D*DEF_D))+(Q27/(MAX(Q:Q))*(0.3*(BkS_D*DEF_D)))</f>
        <v>2.02176</v>
      </c>
      <c r="AB27">
        <f>(0.7*(TkA_D*DEF_D))+(R27/(MAX(R:R))*(0.3*(TkA_D*DEF_D)))</f>
        <v>1.3612500000000001</v>
      </c>
      <c r="AC27">
        <f>(0.7*(SH_D*DEF_D))+(S27/(MAX(S:S))*(0.3*(SH_D*DEF_D)))</f>
        <v>2.4098681082379141</v>
      </c>
    </row>
    <row r="28" spans="1:29" x14ac:dyDescent="0.25">
      <c r="A28" s="9">
        <v>26</v>
      </c>
      <c r="B28" s="49" t="s">
        <v>122</v>
      </c>
      <c r="C28" s="50" t="s">
        <v>31</v>
      </c>
      <c r="D28" s="50" t="s">
        <v>235</v>
      </c>
      <c r="E28" s="50" t="s">
        <v>4</v>
      </c>
      <c r="F28" s="51">
        <v>17</v>
      </c>
      <c r="G28" s="51">
        <v>9</v>
      </c>
      <c r="H28" s="51">
        <v>8</v>
      </c>
      <c r="I28" s="51">
        <v>17</v>
      </c>
      <c r="J28" s="51">
        <v>37</v>
      </c>
      <c r="K28" s="51">
        <v>6</v>
      </c>
      <c r="L28" s="51">
        <v>2875</v>
      </c>
      <c r="M28" s="61">
        <v>425</v>
      </c>
      <c r="N28">
        <f>G28*82/F28</f>
        <v>43.411764705882355</v>
      </c>
      <c r="O28">
        <f>H28*82/F28</f>
        <v>38.588235294117645</v>
      </c>
      <c r="P28">
        <f>I28*82/F28</f>
        <v>82</v>
      </c>
      <c r="Q28">
        <f>J28*82/F28</f>
        <v>178.47058823529412</v>
      </c>
      <c r="R28">
        <f>K28*82/F28</f>
        <v>28.941176470588236</v>
      </c>
      <c r="S28">
        <f>L28*82/F28</f>
        <v>13867.64705882353</v>
      </c>
      <c r="U28" s="10">
        <f>SUM(V28:X28)</f>
        <v>11.479604857943681</v>
      </c>
      <c r="V28">
        <f>N28/MAX(N:N)*OFF_D</f>
        <v>3.121703853955375</v>
      </c>
      <c r="W28">
        <f>O28/MAX(O:O)*PUN_D</f>
        <v>0.65158371040723984</v>
      </c>
      <c r="X28">
        <f>SUM(Z28:AC28)</f>
        <v>7.7063172935810655</v>
      </c>
      <c r="Y28">
        <f>X28/DEF_D*10</f>
        <v>8.5625747706456288</v>
      </c>
      <c r="Z28">
        <f>(0.7*(HIT_D*DEF_D))+(P28/(MAX(P:P))*(0.3*(HIT_D*DEF_D)))</f>
        <v>1.4210526315789473</v>
      </c>
      <c r="AA28">
        <f>(0.7*(BkS_D*DEF_D))+(Q28/(MAX(Q:Q))*(0.3*(BkS_D*DEF_D)))</f>
        <v>2.2404600000000001</v>
      </c>
      <c r="AB28">
        <f>(0.7*(TkA_D*DEF_D))+(R28/(MAX(R:R))*(0.3*(TkA_D*DEF_D)))</f>
        <v>1.4624999999999999</v>
      </c>
      <c r="AC28">
        <f>(0.7*(SH_D*DEF_D))+(S28/(MAX(S:S))*(0.3*(SH_D*DEF_D)))</f>
        <v>2.5823046620021177</v>
      </c>
    </row>
    <row r="29" spans="1:29" x14ac:dyDescent="0.25">
      <c r="A29" s="9">
        <v>27</v>
      </c>
      <c r="B29" s="49" t="s">
        <v>98</v>
      </c>
      <c r="C29" s="50" t="s">
        <v>33</v>
      </c>
      <c r="D29" s="50" t="s">
        <v>235</v>
      </c>
      <c r="E29" s="50" t="s">
        <v>4</v>
      </c>
      <c r="F29" s="51">
        <v>17</v>
      </c>
      <c r="G29" s="51">
        <v>9</v>
      </c>
      <c r="H29" s="51">
        <v>6</v>
      </c>
      <c r="I29" s="51">
        <v>11</v>
      </c>
      <c r="J29" s="51">
        <v>27</v>
      </c>
      <c r="K29" s="51">
        <v>16</v>
      </c>
      <c r="L29" s="51">
        <v>2941</v>
      </c>
      <c r="M29" s="61">
        <v>389</v>
      </c>
      <c r="N29">
        <f>G29*82/F29</f>
        <v>43.411764705882355</v>
      </c>
      <c r="O29">
        <f>H29*82/F29</f>
        <v>28.941176470588236</v>
      </c>
      <c r="P29">
        <f>I29*82/F29</f>
        <v>53.058823529411768</v>
      </c>
      <c r="Q29">
        <f>J29*82/F29</f>
        <v>130.23529411764707</v>
      </c>
      <c r="R29">
        <f>K29*82/F29</f>
        <v>77.17647058823529</v>
      </c>
      <c r="S29">
        <f>L29*82/F29</f>
        <v>14186</v>
      </c>
      <c r="U29" s="10">
        <f>SUM(V29:X29)</f>
        <v>11.463120949493369</v>
      </c>
      <c r="V29">
        <f>N29/MAX(N:N)*OFF_D</f>
        <v>3.121703853955375</v>
      </c>
      <c r="W29">
        <f>O29/MAX(O:O)*PUN_D</f>
        <v>0.48868778280542985</v>
      </c>
      <c r="X29">
        <f>SUM(Z29:AC29)</f>
        <v>7.8527293127325652</v>
      </c>
      <c r="Y29">
        <f>X29/DEF_D*10</f>
        <v>8.7252547919250727</v>
      </c>
      <c r="Z29">
        <f>(0.7*(HIT_D*DEF_D))+(P29/(MAX(P:P))*(0.3*(HIT_D*DEF_D)))</f>
        <v>1.3642105263157895</v>
      </c>
      <c r="AA29">
        <f>(0.7*(BkS_D*DEF_D))+(Q29/(MAX(Q:Q))*(0.3*(BkS_D*DEF_D)))</f>
        <v>2.0946600000000002</v>
      </c>
      <c r="AB29">
        <f>(0.7*(TkA_D*DEF_D))+(R29/(MAX(R:R))*(0.3*(TkA_D*DEF_D)))</f>
        <v>1.8</v>
      </c>
      <c r="AC29">
        <f>(0.7*(SH_D*DEF_D))+(S29/(MAX(S:S))*(0.3*(SH_D*DEF_D)))</f>
        <v>2.5938587864167753</v>
      </c>
    </row>
    <row r="30" spans="1:29" x14ac:dyDescent="0.25">
      <c r="A30" s="9">
        <v>28</v>
      </c>
      <c r="B30" s="49" t="s">
        <v>225</v>
      </c>
      <c r="C30" s="50" t="s">
        <v>31</v>
      </c>
      <c r="D30" s="50" t="s">
        <v>235</v>
      </c>
      <c r="E30" s="50" t="s">
        <v>4</v>
      </c>
      <c r="F30" s="51">
        <v>15</v>
      </c>
      <c r="G30" s="51">
        <v>8</v>
      </c>
      <c r="H30" s="51">
        <v>14</v>
      </c>
      <c r="I30" s="51">
        <v>19</v>
      </c>
      <c r="J30" s="51">
        <v>21</v>
      </c>
      <c r="K30" s="51">
        <v>3</v>
      </c>
      <c r="L30" s="51">
        <v>194</v>
      </c>
      <c r="M30" s="61">
        <v>276</v>
      </c>
      <c r="N30">
        <f>G30*82/F30</f>
        <v>43.733333333333334</v>
      </c>
      <c r="O30">
        <f>H30*82/F30</f>
        <v>76.533333333333331</v>
      </c>
      <c r="P30">
        <f>I30*82/F30</f>
        <v>103.86666666666666</v>
      </c>
      <c r="Q30">
        <f>J30*82/F30</f>
        <v>114.8</v>
      </c>
      <c r="R30">
        <f>K30*82/F30</f>
        <v>16.399999999999999</v>
      </c>
      <c r="S30">
        <f>L30*82/F30</f>
        <v>1060.5333333333333</v>
      </c>
      <c r="U30" s="10">
        <f>SUM(V30:X30)</f>
        <v>11.441379684897962</v>
      </c>
      <c r="V30">
        <f>N30/MAX(N:N)*OFF_D</f>
        <v>3.1448275862068966</v>
      </c>
      <c r="W30">
        <f>O30/MAX(O:O)*PUN_D</f>
        <v>1.2923076923076924</v>
      </c>
      <c r="X30">
        <f>SUM(Z30:AC30)</f>
        <v>7.0042444063833731</v>
      </c>
      <c r="Y30">
        <f>X30/DEF_D*10</f>
        <v>7.7824937848704145</v>
      </c>
      <c r="Z30">
        <f>(0.7*(HIT_D*DEF_D))+(P30/(MAX(P:P))*(0.3*(HIT_D*DEF_D)))</f>
        <v>1.464</v>
      </c>
      <c r="AA30">
        <f>(0.7*(BkS_D*DEF_D))+(Q30/(MAX(Q:Q))*(0.3*(BkS_D*DEF_D)))</f>
        <v>2.0480040000000002</v>
      </c>
      <c r="AB30">
        <f>(0.7*(TkA_D*DEF_D))+(R30/(MAX(R:R))*(0.3*(TkA_D*DEF_D)))</f>
        <v>1.3747499999999999</v>
      </c>
      <c r="AC30">
        <f>(0.7*(SH_D*DEF_D))+(S30/(MAX(S:S))*(0.3*(SH_D*DEF_D)))</f>
        <v>2.1174904063833737</v>
      </c>
    </row>
    <row r="31" spans="1:29" x14ac:dyDescent="0.25">
      <c r="A31" s="9">
        <v>29</v>
      </c>
      <c r="B31" s="46" t="s">
        <v>263</v>
      </c>
      <c r="C31" s="47" t="s">
        <v>31</v>
      </c>
      <c r="D31" s="47" t="s">
        <v>235</v>
      </c>
      <c r="E31" s="47" t="s">
        <v>4</v>
      </c>
      <c r="F31" s="48">
        <v>14</v>
      </c>
      <c r="G31" s="48">
        <v>6</v>
      </c>
      <c r="H31" s="48">
        <v>14</v>
      </c>
      <c r="I31" s="48">
        <v>17</v>
      </c>
      <c r="J31" s="48">
        <v>17</v>
      </c>
      <c r="K31" s="48">
        <v>4</v>
      </c>
      <c r="L31" s="48">
        <v>2596</v>
      </c>
      <c r="M31" s="60">
        <v>278</v>
      </c>
      <c r="N31">
        <f>G31*82/F31</f>
        <v>35.142857142857146</v>
      </c>
      <c r="O31">
        <f>H31*82/F31</f>
        <v>82</v>
      </c>
      <c r="P31">
        <f>I31*82/F31</f>
        <v>99.571428571428569</v>
      </c>
      <c r="Q31">
        <f>J31*82/F31</f>
        <v>99.571428571428569</v>
      </c>
      <c r="R31">
        <f>K31*82/F31</f>
        <v>23.428571428571427</v>
      </c>
      <c r="S31">
        <f>L31*82/F31</f>
        <v>15205.142857142857</v>
      </c>
      <c r="U31" s="10">
        <f>SUM(V31:X31)</f>
        <v>11.424021308920423</v>
      </c>
      <c r="V31">
        <f>N31/MAX(N:N)*OFF_D</f>
        <v>2.527093596059113</v>
      </c>
      <c r="W31">
        <f>O31/MAX(O:O)*PUN_D</f>
        <v>1.3846153846153846</v>
      </c>
      <c r="X31">
        <f>SUM(Z31:AC31)</f>
        <v>7.5123123282459261</v>
      </c>
      <c r="Y31">
        <f>X31/DEF_D*10</f>
        <v>8.347013698051029</v>
      </c>
      <c r="Z31">
        <f>(0.7*(HIT_D*DEF_D))+(P31/(MAX(P:P))*(0.3*(HIT_D*DEF_D)))</f>
        <v>1.4555639097744362</v>
      </c>
      <c r="AA31">
        <f>(0.7*(BkS_D*DEF_D))+(Q31/(MAX(Q:Q))*(0.3*(BkS_D*DEF_D)))</f>
        <v>2.001972857142857</v>
      </c>
      <c r="AB31">
        <f>(0.7*(TkA_D*DEF_D))+(R31/(MAX(R:R))*(0.3*(TkA_D*DEF_D)))</f>
        <v>1.4239285714285714</v>
      </c>
      <c r="AC31">
        <f>(0.7*(SH_D*DEF_D))+(S31/(MAX(S:S))*(0.3*(SH_D*DEF_D)))</f>
        <v>2.6308469899000611</v>
      </c>
    </row>
    <row r="32" spans="1:29" x14ac:dyDescent="0.25">
      <c r="A32" s="9">
        <v>30</v>
      </c>
      <c r="B32" s="49" t="s">
        <v>196</v>
      </c>
      <c r="C32" s="50" t="s">
        <v>31</v>
      </c>
      <c r="D32" s="50" t="s">
        <v>235</v>
      </c>
      <c r="E32" s="50" t="s">
        <v>4</v>
      </c>
      <c r="F32" s="51">
        <v>17</v>
      </c>
      <c r="G32" s="51">
        <v>10</v>
      </c>
      <c r="H32" s="51">
        <v>8</v>
      </c>
      <c r="I32" s="51">
        <v>22</v>
      </c>
      <c r="J32" s="51">
        <v>28</v>
      </c>
      <c r="K32" s="51">
        <v>10</v>
      </c>
      <c r="L32" s="51">
        <v>231</v>
      </c>
      <c r="M32" s="61">
        <v>444</v>
      </c>
      <c r="N32">
        <f>G32*82/F32</f>
        <v>48.235294117647058</v>
      </c>
      <c r="O32">
        <f>H32*82/F32</f>
        <v>38.588235294117645</v>
      </c>
      <c r="P32">
        <f>I32*82/F32</f>
        <v>106.11764705882354</v>
      </c>
      <c r="Q32">
        <f>J32*82/F32</f>
        <v>135.05882352941177</v>
      </c>
      <c r="R32">
        <f>K32*82/F32</f>
        <v>48.235294117647058</v>
      </c>
      <c r="S32">
        <f>L32*82/F32</f>
        <v>1114.2352941176471</v>
      </c>
      <c r="U32" s="10">
        <f>SUM(V32:X32)</f>
        <v>11.414744036218314</v>
      </c>
      <c r="V32">
        <f>N32/MAX(N:N)*OFF_D</f>
        <v>3.4685598377281943</v>
      </c>
      <c r="W32">
        <f>O32/MAX(O:O)*PUN_D</f>
        <v>0.65158371040723984</v>
      </c>
      <c r="X32">
        <f>SUM(Z32:AC32)</f>
        <v>7.2946004880828799</v>
      </c>
      <c r="Y32">
        <f>X32/DEF_D*10</f>
        <v>8.1051116534254213</v>
      </c>
      <c r="Z32">
        <f>(0.7*(HIT_D*DEF_D))+(P32/(MAX(P:P))*(0.3*(HIT_D*DEF_D)))</f>
        <v>1.4684210526315791</v>
      </c>
      <c r="AA32">
        <f>(0.7*(BkS_D*DEF_D))+(Q32/(MAX(Q:Q))*(0.3*(BkS_D*DEF_D)))</f>
        <v>2.1092399999999998</v>
      </c>
      <c r="AB32">
        <f>(0.7*(TkA_D*DEF_D))+(R32/(MAX(R:R))*(0.3*(TkA_D*DEF_D)))</f>
        <v>1.5975000000000001</v>
      </c>
      <c r="AC32">
        <f>(0.7*(SH_D*DEF_D))+(S32/(MAX(S:S))*(0.3*(SH_D*DEF_D)))</f>
        <v>2.1194394354513006</v>
      </c>
    </row>
    <row r="33" spans="1:29" x14ac:dyDescent="0.25">
      <c r="A33" s="9">
        <v>31</v>
      </c>
      <c r="B33" s="46" t="s">
        <v>162</v>
      </c>
      <c r="C33" s="47" t="s">
        <v>35</v>
      </c>
      <c r="D33" s="47" t="s">
        <v>235</v>
      </c>
      <c r="E33" s="47" t="s">
        <v>4</v>
      </c>
      <c r="F33" s="48">
        <v>16</v>
      </c>
      <c r="G33" s="48">
        <v>9</v>
      </c>
      <c r="H33" s="48">
        <v>8</v>
      </c>
      <c r="I33" s="48">
        <v>9</v>
      </c>
      <c r="J33" s="48">
        <v>16</v>
      </c>
      <c r="K33" s="48">
        <v>11</v>
      </c>
      <c r="L33" s="48">
        <v>1977</v>
      </c>
      <c r="M33" s="60">
        <v>389</v>
      </c>
      <c r="N33">
        <f>G33*82/F33</f>
        <v>46.125</v>
      </c>
      <c r="O33">
        <f>H33*82/F33</f>
        <v>41</v>
      </c>
      <c r="P33">
        <f>I33*82/F33</f>
        <v>46.125</v>
      </c>
      <c r="Q33">
        <f>J33*82/F33</f>
        <v>82</v>
      </c>
      <c r="R33">
        <f>K33*82/F33</f>
        <v>56.375</v>
      </c>
      <c r="S33">
        <f>L33*82/F33</f>
        <v>10132.125</v>
      </c>
      <c r="U33" s="10">
        <f>SUM(V33:X33)</f>
        <v>11.409752971425156</v>
      </c>
      <c r="V33">
        <f>N33/MAX(N:N)*OFF_D</f>
        <v>3.3168103448275859</v>
      </c>
      <c r="W33">
        <f>O33/MAX(O:O)*PUN_D</f>
        <v>0.69230769230769229</v>
      </c>
      <c r="X33">
        <f>SUM(Z33:AC33)</f>
        <v>7.4006349342898794</v>
      </c>
      <c r="Y33">
        <f>X33/DEF_D*10</f>
        <v>8.2229277047665335</v>
      </c>
      <c r="Z33">
        <f>(0.7*(HIT_D*DEF_D))+(P33/(MAX(P:P))*(0.3*(HIT_D*DEF_D)))</f>
        <v>1.350592105263158</v>
      </c>
      <c r="AA33">
        <f>(0.7*(BkS_D*DEF_D))+(Q33/(MAX(Q:Q))*(0.3*(BkS_D*DEF_D)))</f>
        <v>1.94886</v>
      </c>
      <c r="AB33">
        <f>(0.7*(TkA_D*DEF_D))+(R33/(MAX(R:R))*(0.3*(TkA_D*DEF_D)))</f>
        <v>1.6544531250000001</v>
      </c>
      <c r="AC33">
        <f>(0.7*(SH_D*DEF_D))+(S33/(MAX(S:S))*(0.3*(SH_D*DEF_D)))</f>
        <v>2.4467297040267213</v>
      </c>
    </row>
    <row r="34" spans="1:29" x14ac:dyDescent="0.25">
      <c r="A34" s="9">
        <v>32</v>
      </c>
      <c r="B34" s="49" t="s">
        <v>367</v>
      </c>
      <c r="C34" s="50" t="s">
        <v>33</v>
      </c>
      <c r="D34" s="50" t="s">
        <v>235</v>
      </c>
      <c r="E34" s="50" t="s">
        <v>4</v>
      </c>
      <c r="F34" s="51">
        <v>18</v>
      </c>
      <c r="G34" s="51">
        <v>11</v>
      </c>
      <c r="H34" s="51">
        <v>4</v>
      </c>
      <c r="I34" s="51">
        <v>39</v>
      </c>
      <c r="J34" s="51">
        <v>19</v>
      </c>
      <c r="K34" s="51">
        <v>7</v>
      </c>
      <c r="L34" s="51">
        <v>1569</v>
      </c>
      <c r="M34" s="61">
        <v>415</v>
      </c>
      <c r="N34">
        <f>G34*82/F34</f>
        <v>50.111111111111114</v>
      </c>
      <c r="O34">
        <f>H34*82/F34</f>
        <v>18.222222222222221</v>
      </c>
      <c r="P34">
        <f>I34*82/F34</f>
        <v>177.66666666666666</v>
      </c>
      <c r="Q34">
        <f>J34*82/F34</f>
        <v>86.555555555555557</v>
      </c>
      <c r="R34">
        <f>K34*82/F34</f>
        <v>31.888888888888889</v>
      </c>
      <c r="S34">
        <f>L34*82/F34</f>
        <v>7147.666666666667</v>
      </c>
      <c r="U34" s="10">
        <f>SUM(V34:X34)</f>
        <v>11.304256386749969</v>
      </c>
      <c r="V34">
        <f>N34/MAX(N:N)*OFF_D</f>
        <v>3.603448275862069</v>
      </c>
      <c r="W34">
        <f>O34/MAX(O:O)*PUN_D</f>
        <v>0.30769230769230771</v>
      </c>
      <c r="X34">
        <f>SUM(Z34:AC34)</f>
        <v>7.3931158031955935</v>
      </c>
      <c r="Y34">
        <f>X34/DEF_D*10</f>
        <v>8.2145731146617713</v>
      </c>
      <c r="Z34">
        <f>(0.7*(HIT_D*DEF_D))+(P34/(MAX(P:P))*(0.3*(HIT_D*DEF_D)))</f>
        <v>1.6089473684210527</v>
      </c>
      <c r="AA34">
        <f>(0.7*(BkS_D*DEF_D))+(Q34/(MAX(Q:Q))*(0.3*(BkS_D*DEF_D)))</f>
        <v>1.9626300000000001</v>
      </c>
      <c r="AB34">
        <f>(0.7*(TkA_D*DEF_D))+(R34/(MAX(R:R))*(0.3*(TkA_D*DEF_D)))</f>
        <v>1.483125</v>
      </c>
      <c r="AC34">
        <f>(0.7*(SH_D*DEF_D))+(S34/(MAX(S:S))*(0.3*(SH_D*DEF_D)))</f>
        <v>2.3384134347745409</v>
      </c>
    </row>
    <row r="35" spans="1:29" x14ac:dyDescent="0.25">
      <c r="A35" s="9">
        <v>33</v>
      </c>
      <c r="B35" s="49" t="s">
        <v>267</v>
      </c>
      <c r="C35" s="50" t="s">
        <v>35</v>
      </c>
      <c r="D35" s="50" t="s">
        <v>235</v>
      </c>
      <c r="E35" s="50" t="s">
        <v>4</v>
      </c>
      <c r="F35" s="51">
        <v>16</v>
      </c>
      <c r="G35" s="51">
        <v>11</v>
      </c>
      <c r="H35" s="51">
        <v>2</v>
      </c>
      <c r="I35" s="51">
        <v>13</v>
      </c>
      <c r="J35" s="51">
        <v>14</v>
      </c>
      <c r="K35" s="51">
        <v>4</v>
      </c>
      <c r="L35" s="51">
        <v>1392</v>
      </c>
      <c r="M35" s="61">
        <v>397</v>
      </c>
      <c r="N35">
        <f>G35*82/F35</f>
        <v>56.375</v>
      </c>
      <c r="O35">
        <f>H35*82/F35</f>
        <v>10.25</v>
      </c>
      <c r="P35">
        <f>I35*82/F35</f>
        <v>66.625</v>
      </c>
      <c r="Q35">
        <f>J35*82/F35</f>
        <v>71.75</v>
      </c>
      <c r="R35">
        <f>K35*82/F35</f>
        <v>20.5</v>
      </c>
      <c r="S35">
        <f>L35*82/F35</f>
        <v>7134</v>
      </c>
      <c r="U35" s="10">
        <f>SUM(V35:X35)</f>
        <v>11.277043920962647</v>
      </c>
      <c r="V35">
        <f>N35/MAX(N:N)*OFF_D</f>
        <v>4.0538793103448274</v>
      </c>
      <c r="W35">
        <f>O35/MAX(O:O)*PUN_D</f>
        <v>0.17307692307692307</v>
      </c>
      <c r="X35">
        <f>SUM(Z35:AC35)</f>
        <v>7.0500876875408975</v>
      </c>
      <c r="Y35">
        <f>X35/DEF_D*10</f>
        <v>7.8334307639343308</v>
      </c>
      <c r="Z35">
        <f>(0.7*(HIT_D*DEF_D))+(P35/(MAX(P:P))*(0.3*(HIT_D*DEF_D)))</f>
        <v>1.3908552631578948</v>
      </c>
      <c r="AA35">
        <f>(0.7*(BkS_D*DEF_D))+(Q35/(MAX(Q:Q))*(0.3*(BkS_D*DEF_D)))</f>
        <v>1.9178775000000001</v>
      </c>
      <c r="AB35">
        <f>(0.7*(TkA_D*DEF_D))+(R35/(MAX(R:R))*(0.3*(TkA_D*DEF_D)))</f>
        <v>1.4034374999999999</v>
      </c>
      <c r="AC35">
        <f>(0.7*(SH_D*DEF_D))+(S35/(MAX(S:S))*(0.3*(SH_D*DEF_D)))</f>
        <v>2.3379174243830025</v>
      </c>
    </row>
    <row r="36" spans="1:29" x14ac:dyDescent="0.25">
      <c r="A36" s="9">
        <v>34</v>
      </c>
      <c r="B36" s="46" t="s">
        <v>249</v>
      </c>
      <c r="C36" s="47" t="s">
        <v>33</v>
      </c>
      <c r="D36" s="47" t="s">
        <v>235</v>
      </c>
      <c r="E36" s="47" t="s">
        <v>4</v>
      </c>
      <c r="F36" s="48">
        <v>17</v>
      </c>
      <c r="G36" s="48">
        <v>10</v>
      </c>
      <c r="H36" s="48">
        <v>4</v>
      </c>
      <c r="I36" s="48">
        <v>20</v>
      </c>
      <c r="J36" s="48">
        <v>26</v>
      </c>
      <c r="K36" s="48">
        <v>2</v>
      </c>
      <c r="L36" s="48">
        <v>2901</v>
      </c>
      <c r="M36" s="60">
        <v>389</v>
      </c>
      <c r="N36">
        <f>G36*82/F36</f>
        <v>48.235294117647058</v>
      </c>
      <c r="O36">
        <f>H36*82/F36</f>
        <v>19.294117647058822</v>
      </c>
      <c r="P36">
        <f>I36*82/F36</f>
        <v>96.470588235294116</v>
      </c>
      <c r="Q36">
        <f>J36*82/F36</f>
        <v>125.41176470588235</v>
      </c>
      <c r="R36">
        <f>K36*82/F36</f>
        <v>9.6470588235294112</v>
      </c>
      <c r="S36">
        <f>L36*82/F36</f>
        <v>13993.058823529413</v>
      </c>
      <c r="U36" s="10">
        <f>SUM(V36:X36)</f>
        <v>11.238261663913869</v>
      </c>
      <c r="V36">
        <f>N36/MAX(N:N)*OFF_D</f>
        <v>3.4685598377281943</v>
      </c>
      <c r="W36">
        <f>O36/MAX(O:O)*PUN_D</f>
        <v>0.32579185520361992</v>
      </c>
      <c r="X36">
        <f>SUM(Z36:AC36)</f>
        <v>7.4439099709820553</v>
      </c>
      <c r="Y36">
        <f>X36/DEF_D*10</f>
        <v>8.2710110788689502</v>
      </c>
      <c r="Z36">
        <f>(0.7*(HIT_D*DEF_D))+(P36/(MAX(P:P))*(0.3*(HIT_D*DEF_D)))</f>
        <v>1.4494736842105262</v>
      </c>
      <c r="AA36">
        <f>(0.7*(BkS_D*DEF_D))+(Q36/(MAX(Q:Q))*(0.3*(BkS_D*DEF_D)))</f>
        <v>2.0800800000000002</v>
      </c>
      <c r="AB36">
        <f>(0.7*(TkA_D*DEF_D))+(R36/(MAX(R:R))*(0.3*(TkA_D*DEF_D)))</f>
        <v>1.3275000000000001</v>
      </c>
      <c r="AC36">
        <f>(0.7*(SH_D*DEF_D))+(S36/(MAX(S:S))*(0.3*(SH_D*DEF_D)))</f>
        <v>2.5868562867715283</v>
      </c>
    </row>
    <row r="37" spans="1:29" x14ac:dyDescent="0.25">
      <c r="A37" s="9">
        <v>35</v>
      </c>
      <c r="B37" s="46" t="s">
        <v>218</v>
      </c>
      <c r="C37" s="47" t="s">
        <v>31</v>
      </c>
      <c r="D37" s="47" t="s">
        <v>235</v>
      </c>
      <c r="E37" s="47" t="s">
        <v>4</v>
      </c>
      <c r="F37" s="48">
        <v>19</v>
      </c>
      <c r="G37" s="48">
        <v>8</v>
      </c>
      <c r="H37" s="48">
        <v>14</v>
      </c>
      <c r="I37" s="48">
        <v>39</v>
      </c>
      <c r="J37" s="48">
        <v>36</v>
      </c>
      <c r="K37" s="48">
        <v>8</v>
      </c>
      <c r="L37" s="48">
        <v>2442</v>
      </c>
      <c r="M37" s="60">
        <v>437</v>
      </c>
      <c r="N37">
        <f>G37*82/F37</f>
        <v>34.526315789473685</v>
      </c>
      <c r="O37">
        <f>H37*82/F37</f>
        <v>60.421052631578945</v>
      </c>
      <c r="P37">
        <f>I37*82/F37</f>
        <v>168.31578947368422</v>
      </c>
      <c r="Q37">
        <f>J37*82/F37</f>
        <v>155.36842105263159</v>
      </c>
      <c r="R37">
        <f>K37*82/F37</f>
        <v>34.526315789473685</v>
      </c>
      <c r="S37">
        <f>L37*82/F37</f>
        <v>10539.157894736842</v>
      </c>
      <c r="U37" s="10">
        <f>SUM(V37:X37)</f>
        <v>11.227294003479855</v>
      </c>
      <c r="V37">
        <f>N37/MAX(N:N)*OFF_D</f>
        <v>2.4827586206896552</v>
      </c>
      <c r="W37">
        <f>O37/MAX(O:O)*PUN_D</f>
        <v>1.0202429149797572</v>
      </c>
      <c r="X37">
        <f>SUM(Z37:AC37)</f>
        <v>7.724292467810443</v>
      </c>
      <c r="Y37">
        <f>X37/DEF_D*10</f>
        <v>8.582547186456047</v>
      </c>
      <c r="Z37">
        <f>(0.7*(HIT_D*DEF_D))+(P37/(MAX(P:P))*(0.3*(HIT_D*DEF_D)))</f>
        <v>1.5905817174515235</v>
      </c>
      <c r="AA37">
        <f>(0.7*(BkS_D*DEF_D))+(Q37/(MAX(Q:Q))*(0.3*(BkS_D*DEF_D)))</f>
        <v>2.1706294736842104</v>
      </c>
      <c r="AB37">
        <f>(0.7*(TkA_D*DEF_D))+(R37/(MAX(R:R))*(0.3*(TkA_D*DEF_D)))</f>
        <v>1.5015789473684211</v>
      </c>
      <c r="AC37">
        <f>(0.7*(SH_D*DEF_D))+(S37/(MAX(S:S))*(0.3*(SH_D*DEF_D)))</f>
        <v>2.461502329306287</v>
      </c>
    </row>
    <row r="38" spans="1:29" x14ac:dyDescent="0.25">
      <c r="A38" s="9">
        <v>36</v>
      </c>
      <c r="B38" s="49" t="s">
        <v>381</v>
      </c>
      <c r="C38" s="50" t="s">
        <v>37</v>
      </c>
      <c r="D38" s="50" t="s">
        <v>235</v>
      </c>
      <c r="E38" s="50" t="s">
        <v>4</v>
      </c>
      <c r="F38" s="51">
        <v>8</v>
      </c>
      <c r="G38" s="51">
        <v>5</v>
      </c>
      <c r="H38" s="51">
        <v>4</v>
      </c>
      <c r="I38" s="51">
        <v>3</v>
      </c>
      <c r="J38" s="51">
        <v>5</v>
      </c>
      <c r="K38" s="51">
        <v>3</v>
      </c>
      <c r="L38" s="51">
        <v>37</v>
      </c>
      <c r="M38" s="61">
        <v>144</v>
      </c>
      <c r="N38">
        <f>G38*82/F38</f>
        <v>51.25</v>
      </c>
      <c r="O38">
        <f>H38*82/F38</f>
        <v>41</v>
      </c>
      <c r="P38">
        <f>I38*82/F38</f>
        <v>30.75</v>
      </c>
      <c r="Q38">
        <f>J38*82/F38</f>
        <v>51.25</v>
      </c>
      <c r="R38">
        <f>K38*82/F38</f>
        <v>30.75</v>
      </c>
      <c r="S38">
        <f>L38*82/F38</f>
        <v>379.25</v>
      </c>
      <c r="U38" s="10">
        <f>SUM(V38:X38)</f>
        <v>11.121880295101192</v>
      </c>
      <c r="V38">
        <f>N38/MAX(N:N)*OFF_D</f>
        <v>3.6853448275862064</v>
      </c>
      <c r="W38">
        <f>O38/MAX(O:O)*PUN_D</f>
        <v>0.69230769230769229</v>
      </c>
      <c r="X38">
        <f>SUM(Z38:AC38)</f>
        <v>6.7442277752072943</v>
      </c>
      <c r="Y38">
        <f>X38/DEF_D*10</f>
        <v>7.4935864168969939</v>
      </c>
      <c r="Z38">
        <f>(0.7*(HIT_D*DEF_D))+(P38/(MAX(P:P))*(0.3*(HIT_D*DEF_D)))</f>
        <v>1.3203947368421052</v>
      </c>
      <c r="AA38">
        <f>(0.7*(BkS_D*DEF_D))+(Q38/(MAX(Q:Q))*(0.3*(BkS_D*DEF_D)))</f>
        <v>1.8559125000000001</v>
      </c>
      <c r="AB38">
        <f>(0.7*(TkA_D*DEF_D))+(R38/(MAX(R:R))*(0.3*(TkA_D*DEF_D)))</f>
        <v>1.4751562499999999</v>
      </c>
      <c r="AC38">
        <f>(0.7*(SH_D*DEF_D))+(S38/(MAX(S:S))*(0.3*(SH_D*DEF_D)))</f>
        <v>2.0927642883651885</v>
      </c>
    </row>
    <row r="39" spans="1:29" x14ac:dyDescent="0.25">
      <c r="A39" s="9">
        <v>37</v>
      </c>
      <c r="B39" s="46" t="s">
        <v>75</v>
      </c>
      <c r="C39" s="47" t="s">
        <v>37</v>
      </c>
      <c r="D39" s="47" t="s">
        <v>235</v>
      </c>
      <c r="E39" s="47" t="s">
        <v>4</v>
      </c>
      <c r="F39" s="48">
        <v>17</v>
      </c>
      <c r="G39" s="48">
        <v>9</v>
      </c>
      <c r="H39" s="48">
        <v>8</v>
      </c>
      <c r="I39" s="48">
        <v>15</v>
      </c>
      <c r="J39" s="48">
        <v>16</v>
      </c>
      <c r="K39" s="48">
        <v>5</v>
      </c>
      <c r="L39" s="48">
        <v>2692</v>
      </c>
      <c r="M39" s="60">
        <v>414</v>
      </c>
      <c r="N39">
        <f>G39*82/F39</f>
        <v>43.411764705882355</v>
      </c>
      <c r="O39">
        <f>H39*82/F39</f>
        <v>38.588235294117645</v>
      </c>
      <c r="P39">
        <f>I39*82/F39</f>
        <v>72.352941176470594</v>
      </c>
      <c r="Q39">
        <f>J39*82/F39</f>
        <v>77.17647058823529</v>
      </c>
      <c r="R39">
        <f>K39*82/F39</f>
        <v>24.117647058823529</v>
      </c>
      <c r="S39">
        <f>L39*82/F39</f>
        <v>12984.941176470587</v>
      </c>
      <c r="U39" s="10">
        <f>SUM(V39:X39)</f>
        <v>11.088691053645622</v>
      </c>
      <c r="V39">
        <f>N39/MAX(N:N)*OFF_D</f>
        <v>3.121703853955375</v>
      </c>
      <c r="W39">
        <f>O39/MAX(O:O)*PUN_D</f>
        <v>0.65158371040723984</v>
      </c>
      <c r="X39">
        <f>SUM(Z39:AC39)</f>
        <v>7.3154034892830078</v>
      </c>
      <c r="Y39">
        <f>X39/DEF_D*10</f>
        <v>8.1282260992033422</v>
      </c>
      <c r="Z39">
        <f>(0.7*(HIT_D*DEF_D))+(P39/(MAX(P:P))*(0.3*(HIT_D*DEF_D)))</f>
        <v>1.4021052631578947</v>
      </c>
      <c r="AA39">
        <f>(0.7*(BkS_D*DEF_D))+(Q39/(MAX(Q:Q))*(0.3*(BkS_D*DEF_D)))</f>
        <v>1.93428</v>
      </c>
      <c r="AB39">
        <f>(0.7*(TkA_D*DEF_D))+(R39/(MAX(R:R))*(0.3*(TkA_D*DEF_D)))</f>
        <v>1.42875</v>
      </c>
      <c r="AC39">
        <f>(0.7*(SH_D*DEF_D))+(S39/(MAX(S:S))*(0.3*(SH_D*DEF_D)))</f>
        <v>2.5502682261251133</v>
      </c>
    </row>
    <row r="40" spans="1:29" x14ac:dyDescent="0.25">
      <c r="A40" s="9">
        <v>38</v>
      </c>
      <c r="B40" s="49" t="s">
        <v>368</v>
      </c>
      <c r="C40" s="50" t="s">
        <v>41</v>
      </c>
      <c r="D40" s="50" t="s">
        <v>235</v>
      </c>
      <c r="E40" s="50" t="s">
        <v>4</v>
      </c>
      <c r="F40" s="51">
        <v>16</v>
      </c>
      <c r="G40" s="51">
        <v>10</v>
      </c>
      <c r="H40" s="51">
        <v>4</v>
      </c>
      <c r="I40" s="51">
        <v>11</v>
      </c>
      <c r="J40" s="51">
        <v>21</v>
      </c>
      <c r="K40" s="51">
        <v>8</v>
      </c>
      <c r="L40" s="51">
        <v>131</v>
      </c>
      <c r="M40" s="61">
        <v>306</v>
      </c>
      <c r="N40">
        <f>G40*82/F40</f>
        <v>51.25</v>
      </c>
      <c r="O40">
        <f>H40*82/F40</f>
        <v>20.5</v>
      </c>
      <c r="P40">
        <f>I40*82/F40</f>
        <v>56.375</v>
      </c>
      <c r="Q40">
        <f>J40*82/F40</f>
        <v>107.625</v>
      </c>
      <c r="R40">
        <f>K40*82/F40</f>
        <v>41</v>
      </c>
      <c r="S40">
        <f>L40*82/F40</f>
        <v>671.375</v>
      </c>
      <c r="U40" s="10">
        <f>SUM(V40:X40)</f>
        <v>11.078780118434899</v>
      </c>
      <c r="V40">
        <f>N40/MAX(N:N)*OFF_D</f>
        <v>3.6853448275862064</v>
      </c>
      <c r="W40">
        <f>O40/MAX(O:O)*PUN_D</f>
        <v>0.34615384615384615</v>
      </c>
      <c r="X40">
        <f>SUM(Z40:AC40)</f>
        <v>7.0472814446948462</v>
      </c>
      <c r="Y40">
        <f>X40/DEF_D*10</f>
        <v>7.8303127163276063</v>
      </c>
      <c r="Z40">
        <f>(0.7*(HIT_D*DEF_D))+(P40/(MAX(P:P))*(0.3*(HIT_D*DEF_D)))</f>
        <v>1.3707236842105264</v>
      </c>
      <c r="AA40">
        <f>(0.7*(BkS_D*DEF_D))+(Q40/(MAX(Q:Q))*(0.3*(BkS_D*DEF_D)))</f>
        <v>2.0263162499999998</v>
      </c>
      <c r="AB40">
        <f>(0.7*(TkA_D*DEF_D))+(R40/(MAX(R:R))*(0.3*(TkA_D*DEF_D)))</f>
        <v>1.546875</v>
      </c>
      <c r="AC40">
        <f>(0.7*(SH_D*DEF_D))+(S40/(MAX(S:S))*(0.3*(SH_D*DEF_D)))</f>
        <v>2.10336651048432</v>
      </c>
    </row>
    <row r="41" spans="1:29" x14ac:dyDescent="0.25">
      <c r="A41" s="9">
        <v>39</v>
      </c>
      <c r="B41" s="49" t="s">
        <v>356</v>
      </c>
      <c r="C41" s="50" t="s">
        <v>41</v>
      </c>
      <c r="D41" s="50" t="s">
        <v>235</v>
      </c>
      <c r="E41" s="50" t="s">
        <v>4</v>
      </c>
      <c r="F41" s="51">
        <v>17</v>
      </c>
      <c r="G41" s="51">
        <v>12</v>
      </c>
      <c r="H41" s="51">
        <v>2</v>
      </c>
      <c r="I41" s="51">
        <v>3</v>
      </c>
      <c r="J41" s="51">
        <v>6</v>
      </c>
      <c r="K41" s="51">
        <v>8</v>
      </c>
      <c r="L41" s="51">
        <v>47</v>
      </c>
      <c r="M41" s="61">
        <v>337</v>
      </c>
      <c r="N41">
        <f>G41*82/F41</f>
        <v>57.882352941176471</v>
      </c>
      <c r="O41">
        <f>H41*82/F41</f>
        <v>9.6470588235294112</v>
      </c>
      <c r="P41">
        <f>I41*82/F41</f>
        <v>14.470588235294118</v>
      </c>
      <c r="Q41">
        <f>J41*82/F41</f>
        <v>28.941176470588236</v>
      </c>
      <c r="R41">
        <f>K41*82/F41</f>
        <v>38.588235294117645</v>
      </c>
      <c r="S41">
        <f>L41*82/F41</f>
        <v>226.70588235294119</v>
      </c>
      <c r="U41" s="10">
        <f>SUM(V41:X41)</f>
        <v>11.019296722590388</v>
      </c>
      <c r="V41">
        <f>N41/MAX(N:N)*OFF_D</f>
        <v>4.1622718052738339</v>
      </c>
      <c r="W41">
        <f>O41/MAX(O:O)*PUN_D</f>
        <v>0.16289592760180996</v>
      </c>
      <c r="X41">
        <f>SUM(Z41:AC41)</f>
        <v>6.694128989714744</v>
      </c>
      <c r="Y41">
        <f>X41/DEF_D*10</f>
        <v>7.4379210996830487</v>
      </c>
      <c r="Z41">
        <f>(0.7*(HIT_D*DEF_D))+(P41/(MAX(P:P))*(0.3*(HIT_D*DEF_D)))</f>
        <v>1.2884210526315789</v>
      </c>
      <c r="AA41">
        <f>(0.7*(BkS_D*DEF_D))+(Q41/(MAX(Q:Q))*(0.3*(BkS_D*DEF_D)))</f>
        <v>1.7884800000000001</v>
      </c>
      <c r="AB41">
        <f>(0.7*(TkA_D*DEF_D))+(R41/(MAX(R:R))*(0.3*(TkA_D*DEF_D)))</f>
        <v>1.53</v>
      </c>
      <c r="AC41">
        <f>(0.7*(SH_D*DEF_D))+(S41/(MAX(S:S))*(0.3*(SH_D*DEF_D)))</f>
        <v>2.0872279370831652</v>
      </c>
    </row>
    <row r="42" spans="1:29" x14ac:dyDescent="0.25">
      <c r="A42" s="9">
        <v>40</v>
      </c>
      <c r="B42" s="49" t="s">
        <v>215</v>
      </c>
      <c r="C42" s="50" t="s">
        <v>37</v>
      </c>
      <c r="D42" s="50" t="s">
        <v>235</v>
      </c>
      <c r="E42" s="50" t="s">
        <v>4</v>
      </c>
      <c r="F42" s="51">
        <v>17</v>
      </c>
      <c r="G42" s="51">
        <v>7</v>
      </c>
      <c r="H42" s="51">
        <v>15</v>
      </c>
      <c r="I42" s="51">
        <v>31</v>
      </c>
      <c r="J42" s="51">
        <v>21</v>
      </c>
      <c r="K42" s="51">
        <v>3</v>
      </c>
      <c r="L42" s="51">
        <v>1849</v>
      </c>
      <c r="M42" s="61">
        <v>392</v>
      </c>
      <c r="N42">
        <f>G42*82/F42</f>
        <v>33.764705882352942</v>
      </c>
      <c r="O42">
        <f>H42*82/F42</f>
        <v>72.352941176470594</v>
      </c>
      <c r="P42">
        <f>I42*82/F42</f>
        <v>149.52941176470588</v>
      </c>
      <c r="Q42">
        <f>J42*82/F42</f>
        <v>101.29411764705883</v>
      </c>
      <c r="R42">
        <f>K42*82/F42</f>
        <v>14.470588235294118</v>
      </c>
      <c r="S42">
        <f>L42*82/F42</f>
        <v>8918.7058823529405</v>
      </c>
      <c r="U42" s="10">
        <f>SUM(V42:X42)</f>
        <v>10.974516100051163</v>
      </c>
      <c r="V42">
        <f>N42/MAX(N:N)*OFF_D</f>
        <v>2.4279918864097363</v>
      </c>
      <c r="W42">
        <f>O42/MAX(O:O)*PUN_D</f>
        <v>1.2217194570135748</v>
      </c>
      <c r="X42">
        <f>SUM(Z42:AC42)</f>
        <v>7.3248047566278522</v>
      </c>
      <c r="Y42">
        <f>X42/DEF_D*10</f>
        <v>8.1386719518087247</v>
      </c>
      <c r="Z42">
        <f>(0.7*(HIT_D*DEF_D))+(P42/(MAX(P:P))*(0.3*(HIT_D*DEF_D)))</f>
        <v>1.5536842105263158</v>
      </c>
      <c r="AA42">
        <f>(0.7*(BkS_D*DEF_D))+(Q42/(MAX(Q:Q))*(0.3*(BkS_D*DEF_D)))</f>
        <v>2.00718</v>
      </c>
      <c r="AB42">
        <f>(0.7*(TkA_D*DEF_D))+(R42/(MAX(R:R))*(0.3*(TkA_D*DEF_D)))</f>
        <v>1.3612500000000001</v>
      </c>
      <c r="AC42">
        <f>(0.7*(SH_D*DEF_D))+(S42/(MAX(S:S))*(0.3*(SH_D*DEF_D)))</f>
        <v>2.4026905461015362</v>
      </c>
    </row>
    <row r="43" spans="1:29" x14ac:dyDescent="0.25">
      <c r="A43" s="9">
        <v>41</v>
      </c>
      <c r="B43" s="46" t="s">
        <v>154</v>
      </c>
      <c r="C43" s="47" t="s">
        <v>41</v>
      </c>
      <c r="D43" s="47" t="s">
        <v>235</v>
      </c>
      <c r="E43" s="47" t="s">
        <v>4</v>
      </c>
      <c r="F43" s="48">
        <v>17</v>
      </c>
      <c r="G43" s="48">
        <v>7</v>
      </c>
      <c r="H43" s="48">
        <v>8</v>
      </c>
      <c r="I43" s="48">
        <v>57</v>
      </c>
      <c r="J43" s="48">
        <v>26</v>
      </c>
      <c r="K43" s="48">
        <v>5</v>
      </c>
      <c r="L43" s="48">
        <v>2876</v>
      </c>
      <c r="M43" s="60">
        <v>409</v>
      </c>
      <c r="N43">
        <f>G43*82/F43</f>
        <v>33.764705882352942</v>
      </c>
      <c r="O43">
        <f>H43*82/F43</f>
        <v>38.588235294117645</v>
      </c>
      <c r="P43">
        <f>I43*82/F43</f>
        <v>274.94117647058823</v>
      </c>
      <c r="Q43">
        <f>J43*82/F43</f>
        <v>125.41176470588235</v>
      </c>
      <c r="R43">
        <f>K43*82/F43</f>
        <v>24.117647058823529</v>
      </c>
      <c r="S43">
        <f>L43*82/F43</f>
        <v>13872.470588235294</v>
      </c>
      <c r="U43" s="10">
        <f>SUM(V43:X43)</f>
        <v>10.970885321310226</v>
      </c>
      <c r="V43">
        <f>N43/MAX(N:N)*OFF_D</f>
        <v>2.4279918864097363</v>
      </c>
      <c r="W43">
        <f>O43/MAX(O:O)*PUN_D</f>
        <v>0.65158371040723984</v>
      </c>
      <c r="X43">
        <f>SUM(Z43:AC43)</f>
        <v>7.8913097244932491</v>
      </c>
      <c r="Y43">
        <f>X43/DEF_D*10</f>
        <v>8.7681219161036097</v>
      </c>
      <c r="Z43">
        <f>(0.7*(HIT_D*DEF_D))+(P43/(MAX(P:P))*(0.3*(HIT_D*DEF_D)))</f>
        <v>1.8</v>
      </c>
      <c r="AA43">
        <f>(0.7*(BkS_D*DEF_D))+(Q43/(MAX(Q:Q))*(0.3*(BkS_D*DEF_D)))</f>
        <v>2.0800800000000002</v>
      </c>
      <c r="AB43">
        <f>(0.7*(TkA_D*DEF_D))+(R43/(MAX(R:R))*(0.3*(TkA_D*DEF_D)))</f>
        <v>1.42875</v>
      </c>
      <c r="AC43">
        <f>(0.7*(SH_D*DEF_D))+(S43/(MAX(S:S))*(0.3*(SH_D*DEF_D)))</f>
        <v>2.5824797244932487</v>
      </c>
    </row>
    <row r="44" spans="1:29" x14ac:dyDescent="0.25">
      <c r="A44" s="9">
        <v>42</v>
      </c>
      <c r="B44" s="49" t="s">
        <v>371</v>
      </c>
      <c r="C44" s="50" t="s">
        <v>31</v>
      </c>
      <c r="D44" s="50" t="s">
        <v>235</v>
      </c>
      <c r="E44" s="50" t="s">
        <v>4</v>
      </c>
      <c r="F44" s="51">
        <v>19</v>
      </c>
      <c r="G44" s="51">
        <v>9</v>
      </c>
      <c r="H44" s="51">
        <v>9</v>
      </c>
      <c r="I44" s="51">
        <v>25</v>
      </c>
      <c r="J44" s="51">
        <v>23</v>
      </c>
      <c r="K44" s="51">
        <v>5</v>
      </c>
      <c r="L44" s="51">
        <v>2759</v>
      </c>
      <c r="M44" s="61">
        <v>426</v>
      </c>
      <c r="N44">
        <f>G44*82/F44</f>
        <v>38.842105263157897</v>
      </c>
      <c r="O44">
        <f>H44*82/F44</f>
        <v>38.842105263157897</v>
      </c>
      <c r="P44">
        <f>I44*82/F44</f>
        <v>107.89473684210526</v>
      </c>
      <c r="Q44">
        <f>J44*82/F44</f>
        <v>99.263157894736835</v>
      </c>
      <c r="R44">
        <f>K44*82/F44</f>
        <v>21.578947368421051</v>
      </c>
      <c r="S44">
        <f>L44*82/F44</f>
        <v>11907.263157894737</v>
      </c>
      <c r="U44" s="10">
        <f>SUM(V44:X44)</f>
        <v>10.844068725777834</v>
      </c>
      <c r="V44">
        <f>N44/MAX(N:N)*OFF_D</f>
        <v>2.7931034482758621</v>
      </c>
      <c r="W44">
        <f>O44/MAX(O:O)*PUN_D</f>
        <v>0.65587044534412964</v>
      </c>
      <c r="X44">
        <f>SUM(Z44:AC44)</f>
        <v>7.3950948321578434</v>
      </c>
      <c r="Y44">
        <f>X44/DEF_D*10</f>
        <v>8.2167720357309371</v>
      </c>
      <c r="Z44">
        <f>(0.7*(HIT_D*DEF_D))+(P44/(MAX(P:P))*(0.3*(HIT_D*DEF_D)))</f>
        <v>1.4719113573407203</v>
      </c>
      <c r="AA44">
        <f>(0.7*(BkS_D*DEF_D))+(Q44/(MAX(Q:Q))*(0.3*(BkS_D*DEF_D)))</f>
        <v>2.0010410526315789</v>
      </c>
      <c r="AB44">
        <f>(0.7*(TkA_D*DEF_D))+(R44/(MAX(R:R))*(0.3*(TkA_D*DEF_D)))</f>
        <v>1.4109868421052632</v>
      </c>
      <c r="AC44">
        <f>(0.7*(SH_D*DEF_D))+(S44/(MAX(S:S))*(0.3*(SH_D*DEF_D)))</f>
        <v>2.5111555800802807</v>
      </c>
    </row>
    <row r="45" spans="1:29" x14ac:dyDescent="0.25">
      <c r="A45" s="9">
        <v>43</v>
      </c>
      <c r="B45" s="49" t="s">
        <v>311</v>
      </c>
      <c r="C45" s="50" t="s">
        <v>41</v>
      </c>
      <c r="D45" s="50" t="s">
        <v>235</v>
      </c>
      <c r="E45" s="50" t="s">
        <v>4</v>
      </c>
      <c r="F45" s="51">
        <v>18</v>
      </c>
      <c r="G45" s="51">
        <v>9</v>
      </c>
      <c r="H45" s="51">
        <v>2</v>
      </c>
      <c r="I45" s="51">
        <v>5</v>
      </c>
      <c r="J45" s="51">
        <v>28</v>
      </c>
      <c r="K45" s="51">
        <v>10</v>
      </c>
      <c r="L45" s="51">
        <v>3679</v>
      </c>
      <c r="M45" s="61">
        <v>449</v>
      </c>
      <c r="N45">
        <f>G45*82/F45</f>
        <v>41</v>
      </c>
      <c r="O45">
        <f>H45*82/F45</f>
        <v>9.1111111111111107</v>
      </c>
      <c r="P45">
        <f>I45*82/F45</f>
        <v>22.777777777777779</v>
      </c>
      <c r="Q45">
        <f>J45*82/F45</f>
        <v>127.55555555555556</v>
      </c>
      <c r="R45">
        <f>K45*82/F45</f>
        <v>45.555555555555557</v>
      </c>
      <c r="S45">
        <f>L45*82/F45</f>
        <v>16759.888888888891</v>
      </c>
      <c r="U45" s="10">
        <f>SUM(V45:X45)</f>
        <v>10.759442934843541</v>
      </c>
      <c r="V45">
        <f>N45/MAX(N:N)*OFF_D</f>
        <v>2.9482758620689653</v>
      </c>
      <c r="W45">
        <f>O45/MAX(O:O)*PUN_D</f>
        <v>0.15384615384615385</v>
      </c>
      <c r="X45">
        <f>SUM(Z45:AC45)</f>
        <v>7.6573209189284217</v>
      </c>
      <c r="Y45">
        <f>X45/DEF_D*10</f>
        <v>8.5081343543649126</v>
      </c>
      <c r="Z45">
        <f>(0.7*(HIT_D*DEF_D))+(P45/(MAX(P:P))*(0.3*(HIT_D*DEF_D)))</f>
        <v>1.3047368421052632</v>
      </c>
      <c r="AA45">
        <f>(0.7*(BkS_D*DEF_D))+(Q45/(MAX(Q:Q))*(0.3*(BkS_D*DEF_D)))</f>
        <v>2.08656</v>
      </c>
      <c r="AB45">
        <f>(0.7*(TkA_D*DEF_D))+(R45/(MAX(R:R))*(0.3*(TkA_D*DEF_D)))</f>
        <v>1.5787500000000001</v>
      </c>
      <c r="AC45">
        <f>(0.7*(SH_D*DEF_D))+(S45/(MAX(S:S))*(0.3*(SH_D*DEF_D)))</f>
        <v>2.6872740768231584</v>
      </c>
    </row>
    <row r="46" spans="1:29" x14ac:dyDescent="0.25">
      <c r="A46" s="9">
        <v>44</v>
      </c>
      <c r="B46" s="49" t="s">
        <v>83</v>
      </c>
      <c r="C46" s="50" t="s">
        <v>33</v>
      </c>
      <c r="D46" s="50" t="s">
        <v>235</v>
      </c>
      <c r="E46" s="50" t="s">
        <v>4</v>
      </c>
      <c r="F46" s="51">
        <v>16</v>
      </c>
      <c r="G46" s="51">
        <v>5</v>
      </c>
      <c r="H46" s="51">
        <v>20</v>
      </c>
      <c r="I46" s="51">
        <v>16</v>
      </c>
      <c r="J46" s="51">
        <v>16</v>
      </c>
      <c r="K46" s="51">
        <v>4</v>
      </c>
      <c r="L46" s="51">
        <v>1780</v>
      </c>
      <c r="M46" s="61">
        <v>384</v>
      </c>
      <c r="N46">
        <f>G46*82/F46</f>
        <v>25.625</v>
      </c>
      <c r="O46">
        <f>H46*82/F46</f>
        <v>102.5</v>
      </c>
      <c r="P46">
        <f>I46*82/F46</f>
        <v>82</v>
      </c>
      <c r="Q46">
        <f>J46*82/F46</f>
        <v>82</v>
      </c>
      <c r="R46">
        <f>K46*82/F46</f>
        <v>20.5</v>
      </c>
      <c r="S46">
        <f>L46*82/F46</f>
        <v>9122.5</v>
      </c>
      <c r="U46" s="10">
        <f>SUM(V46:X46)</f>
        <v>10.756878712493108</v>
      </c>
      <c r="V46">
        <f>N46/MAX(N:N)*OFF_D</f>
        <v>1.8426724137931032</v>
      </c>
      <c r="W46">
        <f>O46/MAX(O:O)*PUN_D</f>
        <v>1.7307692307692308</v>
      </c>
      <c r="X46">
        <f>SUM(Z46:AC46)</f>
        <v>7.1834370679307753</v>
      </c>
      <c r="Y46">
        <f>X46/DEF_D*10</f>
        <v>7.9815967421453058</v>
      </c>
      <c r="Z46">
        <f>(0.7*(HIT_D*DEF_D))+(P46/(MAX(P:P))*(0.3*(HIT_D*DEF_D)))</f>
        <v>1.4210526315789473</v>
      </c>
      <c r="AA46">
        <f>(0.7*(BkS_D*DEF_D))+(Q46/(MAX(Q:Q))*(0.3*(BkS_D*DEF_D)))</f>
        <v>1.94886</v>
      </c>
      <c r="AB46">
        <f>(0.7*(TkA_D*DEF_D))+(R46/(MAX(R:R))*(0.3*(TkA_D*DEF_D)))</f>
        <v>1.4034374999999999</v>
      </c>
      <c r="AC46">
        <f>(0.7*(SH_D*DEF_D))+(S46/(MAX(S:S))*(0.3*(SH_D*DEF_D)))</f>
        <v>2.4100869363518278</v>
      </c>
    </row>
    <row r="47" spans="1:29" x14ac:dyDescent="0.25">
      <c r="A47" s="9">
        <v>45</v>
      </c>
      <c r="B47" s="49" t="s">
        <v>74</v>
      </c>
      <c r="C47" s="50" t="s">
        <v>41</v>
      </c>
      <c r="D47" s="50" t="s">
        <v>235</v>
      </c>
      <c r="E47" s="50" t="s">
        <v>4</v>
      </c>
      <c r="F47" s="51">
        <v>17</v>
      </c>
      <c r="G47" s="51">
        <v>6</v>
      </c>
      <c r="H47" s="51">
        <v>10</v>
      </c>
      <c r="I47" s="51">
        <v>7</v>
      </c>
      <c r="J47" s="51">
        <v>34</v>
      </c>
      <c r="K47" s="51">
        <v>14</v>
      </c>
      <c r="L47" s="51">
        <v>2957</v>
      </c>
      <c r="M47" s="61">
        <v>427</v>
      </c>
      <c r="N47">
        <f>G47*82/F47</f>
        <v>28.941176470588236</v>
      </c>
      <c r="O47">
        <f>H47*82/F47</f>
        <v>48.235294117647058</v>
      </c>
      <c r="P47">
        <f>I47*82/F47</f>
        <v>33.764705882352942</v>
      </c>
      <c r="Q47">
        <f>J47*82/F47</f>
        <v>164</v>
      </c>
      <c r="R47">
        <f>K47*82/F47</f>
        <v>67.529411764705884</v>
      </c>
      <c r="S47">
        <f>L47*82/F47</f>
        <v>14263.176470588236</v>
      </c>
      <c r="U47" s="10">
        <f>SUM(V47:X47)</f>
        <v>10.747811116394525</v>
      </c>
      <c r="V47">
        <f>N47/MAX(N:N)*OFF_D</f>
        <v>2.0811359026369169</v>
      </c>
      <c r="W47">
        <f>O47/MAX(O:O)*PUN_D</f>
        <v>0.81447963800904977</v>
      </c>
      <c r="X47">
        <f>SUM(Z47:AC47)</f>
        <v>7.8521955757485582</v>
      </c>
      <c r="Y47">
        <f>X47/DEF_D*10</f>
        <v>8.7246617508317321</v>
      </c>
      <c r="Z47">
        <f>(0.7*(HIT_D*DEF_D))+(P47/(MAX(P:P))*(0.3*(HIT_D*DEF_D)))</f>
        <v>1.3263157894736843</v>
      </c>
      <c r="AA47">
        <f>(0.7*(BkS_D*DEF_D))+(Q47/(MAX(Q:Q))*(0.3*(BkS_D*DEF_D)))</f>
        <v>2.19672</v>
      </c>
      <c r="AB47">
        <f>(0.7*(TkA_D*DEF_D))+(R47/(MAX(R:R))*(0.3*(TkA_D*DEF_D)))</f>
        <v>1.7325000000000002</v>
      </c>
      <c r="AC47">
        <f>(0.7*(SH_D*DEF_D))+(S47/(MAX(S:S))*(0.3*(SH_D*DEF_D)))</f>
        <v>2.5966597862748739</v>
      </c>
    </row>
    <row r="48" spans="1:29" x14ac:dyDescent="0.25">
      <c r="A48" s="9">
        <v>46</v>
      </c>
      <c r="B48" s="46" t="s">
        <v>184</v>
      </c>
      <c r="C48" s="47" t="s">
        <v>31</v>
      </c>
      <c r="D48" s="47" t="s">
        <v>235</v>
      </c>
      <c r="E48" s="47" t="s">
        <v>4</v>
      </c>
      <c r="F48" s="48">
        <v>18</v>
      </c>
      <c r="G48" s="48">
        <v>8</v>
      </c>
      <c r="H48" s="48">
        <v>6</v>
      </c>
      <c r="I48" s="48">
        <v>17</v>
      </c>
      <c r="J48" s="48">
        <v>29</v>
      </c>
      <c r="K48" s="48">
        <v>9</v>
      </c>
      <c r="L48" s="48">
        <v>2688</v>
      </c>
      <c r="M48" s="60">
        <v>412</v>
      </c>
      <c r="N48">
        <f>G48*82/F48</f>
        <v>36.444444444444443</v>
      </c>
      <c r="O48">
        <f>H48*82/F48</f>
        <v>27.333333333333332</v>
      </c>
      <c r="P48">
        <f>I48*82/F48</f>
        <v>77.444444444444443</v>
      </c>
      <c r="Q48">
        <f>J48*82/F48</f>
        <v>132.11111111111111</v>
      </c>
      <c r="R48">
        <f>K48*82/F48</f>
        <v>41</v>
      </c>
      <c r="S48">
        <f>L48*82/F48</f>
        <v>12245.333333333334</v>
      </c>
      <c r="U48" s="10">
        <f>SUM(V48:X48)</f>
        <v>10.664963690687102</v>
      </c>
      <c r="V48">
        <f>N48/MAX(N:N)*OFF_D</f>
        <v>2.6206896551724133</v>
      </c>
      <c r="W48">
        <f>O48/MAX(O:O)*PUN_D</f>
        <v>0.46153846153846151</v>
      </c>
      <c r="X48">
        <f>SUM(Z48:AC48)</f>
        <v>7.5827355739762279</v>
      </c>
      <c r="Y48">
        <f>X48/DEF_D*10</f>
        <v>8.425261748862475</v>
      </c>
      <c r="Z48">
        <f>(0.7*(HIT_D*DEF_D))+(P48/(MAX(P:P))*(0.3*(HIT_D*DEF_D)))</f>
        <v>1.4121052631578948</v>
      </c>
      <c r="AA48">
        <f>(0.7*(BkS_D*DEF_D))+(Q48/(MAX(Q:Q))*(0.3*(BkS_D*DEF_D)))</f>
        <v>2.10033</v>
      </c>
      <c r="AB48">
        <f>(0.7*(TkA_D*DEF_D))+(R48/(MAX(R:R))*(0.3*(TkA_D*DEF_D)))</f>
        <v>1.546875</v>
      </c>
      <c r="AC48">
        <f>(0.7*(SH_D*DEF_D))+(S48/(MAX(S:S))*(0.3*(SH_D*DEF_D)))</f>
        <v>2.5234253108183338</v>
      </c>
    </row>
    <row r="49" spans="1:29" x14ac:dyDescent="0.25">
      <c r="A49" s="9">
        <v>47</v>
      </c>
      <c r="B49" s="46" t="s">
        <v>85</v>
      </c>
      <c r="C49" s="47" t="s">
        <v>31</v>
      </c>
      <c r="D49" s="47" t="s">
        <v>235</v>
      </c>
      <c r="E49" s="47" t="s">
        <v>4</v>
      </c>
      <c r="F49" s="48">
        <v>20</v>
      </c>
      <c r="G49" s="48">
        <v>8</v>
      </c>
      <c r="H49" s="48">
        <v>14</v>
      </c>
      <c r="I49" s="48">
        <v>4</v>
      </c>
      <c r="J49" s="48">
        <v>29</v>
      </c>
      <c r="K49" s="48">
        <v>9</v>
      </c>
      <c r="L49" s="48">
        <v>2339</v>
      </c>
      <c r="M49" s="60">
        <v>386</v>
      </c>
      <c r="N49">
        <f>G49*82/F49</f>
        <v>32.799999999999997</v>
      </c>
      <c r="O49">
        <f>H49*82/F49</f>
        <v>57.4</v>
      </c>
      <c r="P49">
        <f>I49*82/F49</f>
        <v>16.399999999999999</v>
      </c>
      <c r="Q49">
        <f>J49*82/F49</f>
        <v>118.9</v>
      </c>
      <c r="R49">
        <f>K49*82/F49</f>
        <v>36.9</v>
      </c>
      <c r="S49">
        <f>L49*82/F49</f>
        <v>9589.9</v>
      </c>
      <c r="U49" s="10">
        <f>SUM(V49:X49)</f>
        <v>10.62569697694417</v>
      </c>
      <c r="V49">
        <f>N49/MAX(N:N)*OFF_D</f>
        <v>2.3586206896551722</v>
      </c>
      <c r="W49">
        <f>O49/MAX(O:O)*PUN_D</f>
        <v>0.96923076923076923</v>
      </c>
      <c r="X49">
        <f>SUM(Z49:AC49)</f>
        <v>7.297845518058228</v>
      </c>
      <c r="Y49">
        <f>X49/DEF_D*10</f>
        <v>8.1087172422869198</v>
      </c>
      <c r="Z49">
        <f>(0.7*(HIT_D*DEF_D))+(P49/(MAX(P:P))*(0.3*(HIT_D*DEF_D)))</f>
        <v>1.2922105263157895</v>
      </c>
      <c r="AA49">
        <f>(0.7*(BkS_D*DEF_D))+(Q49/(MAX(Q:Q))*(0.3*(BkS_D*DEF_D)))</f>
        <v>2.060397</v>
      </c>
      <c r="AB49">
        <f>(0.7*(TkA_D*DEF_D))+(R49/(MAX(R:R))*(0.3*(TkA_D*DEF_D)))</f>
        <v>1.5181875</v>
      </c>
      <c r="AC49">
        <f>(0.7*(SH_D*DEF_D))+(S49/(MAX(S:S))*(0.3*(SH_D*DEF_D)))</f>
        <v>2.4270504917424383</v>
      </c>
    </row>
    <row r="50" spans="1:29" x14ac:dyDescent="0.25">
      <c r="A50" s="9">
        <v>48</v>
      </c>
      <c r="B50" s="46" t="s">
        <v>77</v>
      </c>
      <c r="C50" s="47" t="s">
        <v>41</v>
      </c>
      <c r="D50" s="47" t="s">
        <v>235</v>
      </c>
      <c r="E50" s="47" t="s">
        <v>4</v>
      </c>
      <c r="F50" s="48">
        <v>17</v>
      </c>
      <c r="G50" s="48">
        <v>10</v>
      </c>
      <c r="H50" s="48">
        <v>4</v>
      </c>
      <c r="I50" s="48">
        <v>8</v>
      </c>
      <c r="J50" s="48">
        <v>15</v>
      </c>
      <c r="K50" s="48">
        <v>3</v>
      </c>
      <c r="L50" s="48">
        <v>212</v>
      </c>
      <c r="M50" s="60">
        <v>326</v>
      </c>
      <c r="N50">
        <f>G50*82/F50</f>
        <v>48.235294117647058</v>
      </c>
      <c r="O50">
        <f>H50*82/F50</f>
        <v>19.294117647058822</v>
      </c>
      <c r="P50">
        <f>I50*82/F50</f>
        <v>38.588235294117645</v>
      </c>
      <c r="Q50">
        <f>J50*82/F50</f>
        <v>72.352941176470594</v>
      </c>
      <c r="R50">
        <f>K50*82/F50</f>
        <v>14.470588235294118</v>
      </c>
      <c r="S50">
        <f>L50*82/F50</f>
        <v>1022.5882352941177</v>
      </c>
      <c r="U50" s="10">
        <f>SUM(V50:X50)</f>
        <v>10.527204414735834</v>
      </c>
      <c r="V50">
        <f>N50/MAX(N:N)*OFF_D</f>
        <v>3.4685598377281943</v>
      </c>
      <c r="W50">
        <f>O50/MAX(O:O)*PUN_D</f>
        <v>0.32579185520361992</v>
      </c>
      <c r="X50">
        <f>SUM(Z50:AC50)</f>
        <v>6.7328527218040195</v>
      </c>
      <c r="Y50">
        <f>X50/DEF_D*10</f>
        <v>7.4809474686711326</v>
      </c>
      <c r="Z50">
        <f>(0.7*(HIT_D*DEF_D))+(P50/(MAX(P:P))*(0.3*(HIT_D*DEF_D)))</f>
        <v>1.3357894736842106</v>
      </c>
      <c r="AA50">
        <f>(0.7*(BkS_D*DEF_D))+(Q50/(MAX(Q:Q))*(0.3*(BkS_D*DEF_D)))</f>
        <v>1.9197</v>
      </c>
      <c r="AB50">
        <f>(0.7*(TkA_D*DEF_D))+(R50/(MAX(R:R))*(0.3*(TkA_D*DEF_D)))</f>
        <v>1.3612500000000001</v>
      </c>
      <c r="AC50">
        <f>(0.7*(SH_D*DEF_D))+(S50/(MAX(S:S))*(0.3*(SH_D*DEF_D)))</f>
        <v>2.1161132481198086</v>
      </c>
    </row>
    <row r="51" spans="1:29" x14ac:dyDescent="0.25">
      <c r="A51" s="9">
        <v>49</v>
      </c>
      <c r="B51" s="49" t="s">
        <v>109</v>
      </c>
      <c r="C51" s="50" t="s">
        <v>35</v>
      </c>
      <c r="D51" s="50" t="s">
        <v>235</v>
      </c>
      <c r="E51" s="50" t="s">
        <v>4</v>
      </c>
      <c r="F51" s="51">
        <v>15</v>
      </c>
      <c r="G51" s="51">
        <v>5</v>
      </c>
      <c r="H51" s="51">
        <v>4</v>
      </c>
      <c r="I51" s="51">
        <v>14</v>
      </c>
      <c r="J51" s="51">
        <v>32</v>
      </c>
      <c r="K51" s="51">
        <v>10</v>
      </c>
      <c r="L51" s="51">
        <v>3391</v>
      </c>
      <c r="M51" s="61">
        <v>335</v>
      </c>
      <c r="N51">
        <f>G51*82/F51</f>
        <v>27.333333333333332</v>
      </c>
      <c r="O51">
        <f>H51*82/F51</f>
        <v>21.866666666666667</v>
      </c>
      <c r="P51">
        <f>I51*82/F51</f>
        <v>76.533333333333331</v>
      </c>
      <c r="Q51">
        <f>J51*82/F51</f>
        <v>174.93333333333334</v>
      </c>
      <c r="R51">
        <f>K51*82/F51</f>
        <v>54.666666666666664</v>
      </c>
      <c r="S51">
        <f>L51*82/F51</f>
        <v>18537.466666666667</v>
      </c>
      <c r="U51" s="10">
        <f>SUM(V51:X51)</f>
        <v>10.36912029516634</v>
      </c>
      <c r="V51">
        <f>N51/MAX(N:N)*OFF_D</f>
        <v>1.9655172413793103</v>
      </c>
      <c r="W51">
        <f>O51/MAX(O:O)*PUN_D</f>
        <v>0.36923076923076925</v>
      </c>
      <c r="X51">
        <f>SUM(Z51:AC51)</f>
        <v>8.0343722845562606</v>
      </c>
      <c r="Y51">
        <f>X51/DEF_D*10</f>
        <v>8.9270803161736225</v>
      </c>
      <c r="Z51">
        <f>(0.7*(HIT_D*DEF_D))+(P51/(MAX(P:P))*(0.3*(HIT_D*DEF_D)))</f>
        <v>1.4103157894736842</v>
      </c>
      <c r="AA51">
        <f>(0.7*(BkS_D*DEF_D))+(Q51/(MAX(Q:Q))*(0.3*(BkS_D*DEF_D)))</f>
        <v>2.229768</v>
      </c>
      <c r="AB51">
        <f>(0.7*(TkA_D*DEF_D))+(R51/(MAX(R:R))*(0.3*(TkA_D*DEF_D)))</f>
        <v>1.6425000000000001</v>
      </c>
      <c r="AC51">
        <f>(0.7*(SH_D*DEF_D))+(S51/(MAX(S:S))*(0.3*(SH_D*DEF_D)))</f>
        <v>2.7517884950825757</v>
      </c>
    </row>
    <row r="52" spans="1:29" x14ac:dyDescent="0.25">
      <c r="A52" s="9">
        <v>50</v>
      </c>
      <c r="B52" s="49" t="s">
        <v>88</v>
      </c>
      <c r="C52" s="50" t="s">
        <v>33</v>
      </c>
      <c r="D52" s="50" t="s">
        <v>235</v>
      </c>
      <c r="E52" s="50" t="s">
        <v>4</v>
      </c>
      <c r="F52" s="51">
        <v>18</v>
      </c>
      <c r="G52" s="51">
        <v>8</v>
      </c>
      <c r="H52" s="51">
        <v>4</v>
      </c>
      <c r="I52" s="51">
        <v>31</v>
      </c>
      <c r="J52" s="51">
        <v>23</v>
      </c>
      <c r="K52" s="51">
        <v>3</v>
      </c>
      <c r="L52" s="51">
        <v>2699</v>
      </c>
      <c r="M52" s="61">
        <v>448</v>
      </c>
      <c r="N52">
        <f>G52*82/F52</f>
        <v>36.444444444444443</v>
      </c>
      <c r="O52">
        <f>H52*82/F52</f>
        <v>18.222222222222221</v>
      </c>
      <c r="P52">
        <f>I52*82/F52</f>
        <v>141.22222222222223</v>
      </c>
      <c r="Q52">
        <f>J52*82/F52</f>
        <v>104.77777777777777</v>
      </c>
      <c r="R52">
        <f>K52*82/F52</f>
        <v>13.666666666666666</v>
      </c>
      <c r="S52">
        <f>L52*82/F52</f>
        <v>12295.444444444445</v>
      </c>
      <c r="U52" s="10">
        <f>SUM(V52:X52)</f>
        <v>10.36432939950466</v>
      </c>
      <c r="V52">
        <f>N52/MAX(N:N)*OFF_D</f>
        <v>2.6206896551724133</v>
      </c>
      <c r="W52">
        <f>O52/MAX(O:O)*PUN_D</f>
        <v>0.30769230769230771</v>
      </c>
      <c r="X52">
        <f>SUM(Z52:AC52)</f>
        <v>7.435947436639939</v>
      </c>
      <c r="Y52">
        <f>X52/DEF_D*10</f>
        <v>8.2621638184888209</v>
      </c>
      <c r="Z52">
        <f>(0.7*(HIT_D*DEF_D))+(P52/(MAX(P:P))*(0.3*(HIT_D*DEF_D)))</f>
        <v>1.5373684210526317</v>
      </c>
      <c r="AA52">
        <f>(0.7*(BkS_D*DEF_D))+(Q52/(MAX(Q:Q))*(0.3*(BkS_D*DEF_D)))</f>
        <v>2.0177100000000001</v>
      </c>
      <c r="AB52">
        <f>(0.7*(TkA_D*DEF_D))+(R52/(MAX(R:R))*(0.3*(TkA_D*DEF_D)))</f>
        <v>1.3556250000000001</v>
      </c>
      <c r="AC52">
        <f>(0.7*(SH_D*DEF_D))+(S52/(MAX(S:S))*(0.3*(SH_D*DEF_D)))</f>
        <v>2.5252440155873077</v>
      </c>
    </row>
    <row r="53" spans="1:29" x14ac:dyDescent="0.25">
      <c r="A53" s="9">
        <v>51</v>
      </c>
      <c r="B53" s="49" t="s">
        <v>72</v>
      </c>
      <c r="C53" s="50" t="s">
        <v>35</v>
      </c>
      <c r="D53" s="50" t="s">
        <v>235</v>
      </c>
      <c r="E53" s="50" t="s">
        <v>4</v>
      </c>
      <c r="F53" s="51">
        <v>12</v>
      </c>
      <c r="G53" s="51">
        <v>6</v>
      </c>
      <c r="H53" s="51">
        <v>2</v>
      </c>
      <c r="I53" s="51">
        <v>10</v>
      </c>
      <c r="J53" s="51">
        <v>15</v>
      </c>
      <c r="K53" s="51">
        <v>5</v>
      </c>
      <c r="L53" s="51">
        <v>492</v>
      </c>
      <c r="M53" s="61">
        <v>231</v>
      </c>
      <c r="N53">
        <f>G53*82/F53</f>
        <v>41</v>
      </c>
      <c r="O53">
        <f>H53*82/F53</f>
        <v>13.666666666666666</v>
      </c>
      <c r="P53">
        <f>I53*82/F53</f>
        <v>68.333333333333329</v>
      </c>
      <c r="Q53">
        <f>J53*82/F53</f>
        <v>102.5</v>
      </c>
      <c r="R53">
        <f>K53*82/F53</f>
        <v>34.166666666666664</v>
      </c>
      <c r="S53">
        <f>L53*82/F53</f>
        <v>3362</v>
      </c>
      <c r="U53" s="10">
        <f>SUM(V53:X53)</f>
        <v>10.284161675472413</v>
      </c>
      <c r="V53">
        <f>N53/MAX(N:N)*OFF_D</f>
        <v>2.9482758620689653</v>
      </c>
      <c r="W53">
        <f>O53/MAX(O:O)*PUN_D</f>
        <v>0.23076923076923075</v>
      </c>
      <c r="X53">
        <f>SUM(Z53:AC53)</f>
        <v>7.1051165826342171</v>
      </c>
      <c r="Y53">
        <f>X53/DEF_D*10</f>
        <v>7.8945739807046857</v>
      </c>
      <c r="Z53">
        <f>(0.7*(HIT_D*DEF_D))+(P53/(MAX(P:P))*(0.3*(HIT_D*DEF_D)))</f>
        <v>1.3942105263157896</v>
      </c>
      <c r="AA53">
        <f>(0.7*(BkS_D*DEF_D))+(Q53/(MAX(Q:Q))*(0.3*(BkS_D*DEF_D)))</f>
        <v>2.0108250000000001</v>
      </c>
      <c r="AB53">
        <f>(0.7*(TkA_D*DEF_D))+(R53/(MAX(R:R))*(0.3*(TkA_D*DEF_D)))</f>
        <v>1.4990625</v>
      </c>
      <c r="AC53">
        <f>(0.7*(SH_D*DEF_D))+(S53/(MAX(S:S))*(0.3*(SH_D*DEF_D)))</f>
        <v>2.2010185563184268</v>
      </c>
    </row>
    <row r="54" spans="1:29" x14ac:dyDescent="0.25">
      <c r="A54" s="9">
        <v>52</v>
      </c>
      <c r="B54" s="49" t="s">
        <v>207</v>
      </c>
      <c r="C54" s="50" t="s">
        <v>37</v>
      </c>
      <c r="D54" s="50" t="s">
        <v>235</v>
      </c>
      <c r="E54" s="50" t="s">
        <v>4</v>
      </c>
      <c r="F54" s="51">
        <v>17</v>
      </c>
      <c r="G54" s="51">
        <v>7</v>
      </c>
      <c r="H54" s="51">
        <v>2</v>
      </c>
      <c r="I54" s="51">
        <v>16</v>
      </c>
      <c r="J54" s="51">
        <v>18</v>
      </c>
      <c r="K54" s="51">
        <v>8</v>
      </c>
      <c r="L54" s="51">
        <v>2559</v>
      </c>
      <c r="M54" s="61">
        <v>402</v>
      </c>
      <c r="N54">
        <f>G54*82/F54</f>
        <v>33.764705882352942</v>
      </c>
      <c r="O54">
        <f>H54*82/F54</f>
        <v>9.6470588235294112</v>
      </c>
      <c r="P54">
        <f>I54*82/F54</f>
        <v>77.17647058823529</v>
      </c>
      <c r="Q54">
        <f>J54*82/F54</f>
        <v>86.82352941176471</v>
      </c>
      <c r="R54">
        <f>K54*82/F54</f>
        <v>38.588235294117645</v>
      </c>
      <c r="S54">
        <f>L54*82/F54</f>
        <v>12343.411764705883</v>
      </c>
      <c r="U54" s="10">
        <f>SUM(V54:X54)</f>
        <v>10.022891676184635</v>
      </c>
      <c r="V54">
        <f>N54/MAX(N:N)*OFF_D</f>
        <v>2.4279918864097363</v>
      </c>
      <c r="W54">
        <f>O54/MAX(O:O)*PUN_D</f>
        <v>0.16289592760180996</v>
      </c>
      <c r="X54">
        <f>SUM(Z54:AC54)</f>
        <v>7.4320038621730884</v>
      </c>
      <c r="Y54">
        <f>X54/DEF_D*10</f>
        <v>8.2577820690812089</v>
      </c>
      <c r="Z54">
        <f>(0.7*(HIT_D*DEF_D))+(P54/(MAX(P:P))*(0.3*(HIT_D*DEF_D)))</f>
        <v>1.411578947368421</v>
      </c>
      <c r="AA54">
        <f>(0.7*(BkS_D*DEF_D))+(Q54/(MAX(Q:Q))*(0.3*(BkS_D*DEF_D)))</f>
        <v>1.9634400000000001</v>
      </c>
      <c r="AB54">
        <f>(0.7*(TkA_D*DEF_D))+(R54/(MAX(R:R))*(0.3*(TkA_D*DEF_D)))</f>
        <v>1.53</v>
      </c>
      <c r="AC54">
        <f>(0.7*(SH_D*DEF_D))+(S54/(MAX(S:S))*(0.3*(SH_D*DEF_D)))</f>
        <v>2.5269849148046677</v>
      </c>
    </row>
    <row r="55" spans="1:29" x14ac:dyDescent="0.25">
      <c r="A55" s="9">
        <v>53</v>
      </c>
      <c r="B55" s="49" t="s">
        <v>290</v>
      </c>
      <c r="C55" s="50" t="s">
        <v>37</v>
      </c>
      <c r="D55" s="50" t="s">
        <v>235</v>
      </c>
      <c r="E55" s="50" t="s">
        <v>4</v>
      </c>
      <c r="F55" s="51">
        <v>18</v>
      </c>
      <c r="G55" s="51">
        <v>7</v>
      </c>
      <c r="H55" s="51">
        <v>8</v>
      </c>
      <c r="I55" s="51">
        <v>17</v>
      </c>
      <c r="J55" s="51">
        <v>21</v>
      </c>
      <c r="K55" s="51">
        <v>3</v>
      </c>
      <c r="L55" s="51">
        <v>1292</v>
      </c>
      <c r="M55" s="61">
        <v>393</v>
      </c>
      <c r="N55">
        <f>G55*82/F55</f>
        <v>31.888888888888889</v>
      </c>
      <c r="O55">
        <f>H55*82/F55</f>
        <v>36.444444444444443</v>
      </c>
      <c r="P55">
        <f>I55*82/F55</f>
        <v>77.444444444444443</v>
      </c>
      <c r="Q55">
        <f>J55*82/F55</f>
        <v>95.666666666666671</v>
      </c>
      <c r="R55">
        <f>K55*82/F55</f>
        <v>13.666666666666666</v>
      </c>
      <c r="S55">
        <f>L55*82/F55</f>
        <v>5885.7777777777774</v>
      </c>
      <c r="U55" s="10">
        <f>SUM(V55:X55)</f>
        <v>9.9590034687742079</v>
      </c>
      <c r="V55">
        <f>N55/MAX(N:N)*OFF_D</f>
        <v>2.2931034482758621</v>
      </c>
      <c r="W55">
        <f>O55/MAX(O:O)*PUN_D</f>
        <v>0.61538461538461542</v>
      </c>
      <c r="X55">
        <f>SUM(Z55:AC55)</f>
        <v>7.0505154051137309</v>
      </c>
      <c r="Y55">
        <f>X55/DEF_D*10</f>
        <v>7.8339060056819232</v>
      </c>
      <c r="Z55">
        <f>(0.7*(HIT_D*DEF_D))+(P55/(MAX(P:P))*(0.3*(HIT_D*DEF_D)))</f>
        <v>1.4121052631578948</v>
      </c>
      <c r="AA55">
        <f>(0.7*(BkS_D*DEF_D))+(Q55/(MAX(Q:Q))*(0.3*(BkS_D*DEF_D)))</f>
        <v>1.99017</v>
      </c>
      <c r="AB55">
        <f>(0.7*(TkA_D*DEF_D))+(R55/(MAX(R:R))*(0.3*(TkA_D*DEF_D)))</f>
        <v>1.3556250000000001</v>
      </c>
      <c r="AC55">
        <f>(0.7*(SH_D*DEF_D))+(S55/(MAX(S:S))*(0.3*(SH_D*DEF_D)))</f>
        <v>2.292615141955836</v>
      </c>
    </row>
    <row r="56" spans="1:29" x14ac:dyDescent="0.25">
      <c r="A56" s="9">
        <v>54</v>
      </c>
      <c r="B56" s="46" t="s">
        <v>189</v>
      </c>
      <c r="C56" s="47" t="s">
        <v>41</v>
      </c>
      <c r="D56" s="47" t="s">
        <v>235</v>
      </c>
      <c r="E56" s="47" t="s">
        <v>4</v>
      </c>
      <c r="F56" s="48">
        <v>20</v>
      </c>
      <c r="G56" s="48">
        <v>7</v>
      </c>
      <c r="H56" s="48">
        <v>2</v>
      </c>
      <c r="I56" s="48">
        <v>33</v>
      </c>
      <c r="J56" s="48">
        <v>30</v>
      </c>
      <c r="K56" s="48">
        <v>13</v>
      </c>
      <c r="L56" s="48">
        <v>2802</v>
      </c>
      <c r="M56" s="60">
        <v>424</v>
      </c>
      <c r="N56">
        <f>G56*82/F56</f>
        <v>28.7</v>
      </c>
      <c r="O56">
        <f>H56*82/F56</f>
        <v>8.1999999999999993</v>
      </c>
      <c r="P56">
        <f>I56*82/F56</f>
        <v>135.30000000000001</v>
      </c>
      <c r="Q56">
        <f>J56*82/F56</f>
        <v>123</v>
      </c>
      <c r="R56">
        <f>K56*82/F56</f>
        <v>53.3</v>
      </c>
      <c r="S56">
        <f>L56*82/F56</f>
        <v>11488.2</v>
      </c>
      <c r="U56" s="10">
        <f>SUM(V56:X56)</f>
        <v>9.9296653191421882</v>
      </c>
      <c r="V56">
        <f>N56/MAX(N:N)*OFF_D</f>
        <v>2.0637931034482757</v>
      </c>
      <c r="W56">
        <f>O56/MAX(O:O)*PUN_D</f>
        <v>0.13846153846153844</v>
      </c>
      <c r="X56">
        <f>SUM(Z56:AC56)</f>
        <v>7.727410677232375</v>
      </c>
      <c r="Y56">
        <f>X56/DEF_D*10</f>
        <v>8.5860118635915263</v>
      </c>
      <c r="Z56">
        <f>(0.7*(HIT_D*DEF_D))+(P56/(MAX(P:P))*(0.3*(HIT_D*DEF_D)))</f>
        <v>1.5257368421052633</v>
      </c>
      <c r="AA56">
        <f>(0.7*(BkS_D*DEF_D))+(Q56/(MAX(Q:Q))*(0.3*(BkS_D*DEF_D)))</f>
        <v>2.0727899999999999</v>
      </c>
      <c r="AB56">
        <f>(0.7*(TkA_D*DEF_D))+(R56/(MAX(R:R))*(0.3*(TkA_D*DEF_D)))</f>
        <v>1.6329375000000002</v>
      </c>
      <c r="AC56">
        <f>(0.7*(SH_D*DEF_D))+(S56/(MAX(S:S))*(0.3*(SH_D*DEF_D)))</f>
        <v>2.4959463351271109</v>
      </c>
    </row>
    <row r="57" spans="1:29" x14ac:dyDescent="0.25">
      <c r="A57" s="9">
        <v>55</v>
      </c>
      <c r="B57" s="46" t="s">
        <v>214</v>
      </c>
      <c r="C57" s="47" t="s">
        <v>41</v>
      </c>
      <c r="D57" s="47" t="s">
        <v>235</v>
      </c>
      <c r="E57" s="47" t="s">
        <v>4</v>
      </c>
      <c r="F57" s="48">
        <v>17</v>
      </c>
      <c r="G57" s="48">
        <v>4</v>
      </c>
      <c r="H57" s="48">
        <v>4</v>
      </c>
      <c r="I57" s="48">
        <v>33</v>
      </c>
      <c r="J57" s="48">
        <v>50</v>
      </c>
      <c r="K57" s="48">
        <v>6</v>
      </c>
      <c r="L57" s="48">
        <v>3575</v>
      </c>
      <c r="M57" s="60">
        <v>402</v>
      </c>
      <c r="N57">
        <f>G57*82/F57</f>
        <v>19.294117647058822</v>
      </c>
      <c r="O57">
        <f>H57*82/F57</f>
        <v>19.294117647058822</v>
      </c>
      <c r="P57">
        <f>I57*82/F57</f>
        <v>159.1764705882353</v>
      </c>
      <c r="Q57">
        <f>J57*82/F57</f>
        <v>241.1764705882353</v>
      </c>
      <c r="R57">
        <f>K57*82/F57</f>
        <v>28.941176470588236</v>
      </c>
      <c r="S57">
        <f>L57*82/F57</f>
        <v>17244.117647058825</v>
      </c>
      <c r="U57" s="10">
        <f>SUM(V57:X57)</f>
        <v>9.8831957750362029</v>
      </c>
      <c r="V57">
        <f>N57/MAX(N:N)*OFF_D</f>
        <v>1.3874239350912778</v>
      </c>
      <c r="W57">
        <f>O57/MAX(O:O)*PUN_D</f>
        <v>0.32579185520361992</v>
      </c>
      <c r="X57">
        <f>SUM(Z57:AC57)</f>
        <v>8.169979984741305</v>
      </c>
      <c r="Y57">
        <f>X57/DEF_D*10</f>
        <v>9.0777555386014495</v>
      </c>
      <c r="Z57">
        <f>(0.7*(HIT_D*DEF_D))+(P57/(MAX(P:P))*(0.3*(HIT_D*DEF_D)))</f>
        <v>1.5726315789473684</v>
      </c>
      <c r="AA57">
        <f>(0.7*(BkS_D*DEF_D))+(Q57/(MAX(Q:Q))*(0.3*(BkS_D*DEF_D)))</f>
        <v>2.4300000000000002</v>
      </c>
      <c r="AB57">
        <f>(0.7*(TkA_D*DEF_D))+(R57/(MAX(R:R))*(0.3*(TkA_D*DEF_D)))</f>
        <v>1.4624999999999999</v>
      </c>
      <c r="AC57">
        <f>(0.7*(SH_D*DEF_D))+(S57/(MAX(S:S))*(0.3*(SH_D*DEF_D)))</f>
        <v>2.7048484057939377</v>
      </c>
    </row>
    <row r="58" spans="1:29" x14ac:dyDescent="0.25">
      <c r="A58" s="9">
        <v>56</v>
      </c>
      <c r="B58" s="49" t="s">
        <v>319</v>
      </c>
      <c r="C58" s="50" t="s">
        <v>33</v>
      </c>
      <c r="D58" s="50" t="s">
        <v>235</v>
      </c>
      <c r="E58" s="50" t="s">
        <v>4</v>
      </c>
      <c r="F58" s="51">
        <v>17</v>
      </c>
      <c r="G58" s="51">
        <v>7</v>
      </c>
      <c r="H58" s="51">
        <v>2</v>
      </c>
      <c r="I58" s="51">
        <v>16</v>
      </c>
      <c r="J58" s="51">
        <v>24</v>
      </c>
      <c r="K58" s="51">
        <v>9</v>
      </c>
      <c r="L58" s="51">
        <v>127</v>
      </c>
      <c r="M58" s="61">
        <v>378</v>
      </c>
      <c r="N58">
        <f>G58*82/F58</f>
        <v>33.764705882352942</v>
      </c>
      <c r="O58">
        <f>H58*82/F58</f>
        <v>9.6470588235294112</v>
      </c>
      <c r="P58">
        <f>I58*82/F58</f>
        <v>77.17647058823529</v>
      </c>
      <c r="Q58">
        <f>J58*82/F58</f>
        <v>115.76470588235294</v>
      </c>
      <c r="R58">
        <f>K58*82/F58</f>
        <v>43.411764705882355</v>
      </c>
      <c r="S58">
        <f>L58*82/F58</f>
        <v>612.58823529411768</v>
      </c>
      <c r="U58" s="10">
        <f>SUM(V58:X58)</f>
        <v>9.7183696977536265</v>
      </c>
      <c r="V58">
        <f>N58/MAX(N:N)*OFF_D</f>
        <v>2.4279918864097363</v>
      </c>
      <c r="W58">
        <f>O58/MAX(O:O)*PUN_D</f>
        <v>0.16289592760180996</v>
      </c>
      <c r="X58">
        <f>SUM(Z58:AC58)</f>
        <v>7.1274818837420799</v>
      </c>
      <c r="Y58">
        <f>X58/DEF_D*10</f>
        <v>7.9194243152689783</v>
      </c>
      <c r="Z58">
        <f>(0.7*(HIT_D*DEF_D))+(P58/(MAX(P:P))*(0.3*(HIT_D*DEF_D)))</f>
        <v>1.411578947368421</v>
      </c>
      <c r="AA58">
        <f>(0.7*(BkS_D*DEF_D))+(Q58/(MAX(Q:Q))*(0.3*(BkS_D*DEF_D)))</f>
        <v>2.0509200000000001</v>
      </c>
      <c r="AB58">
        <f>(0.7*(TkA_D*DEF_D))+(R58/(MAX(R:R))*(0.3*(TkA_D*DEF_D)))</f>
        <v>1.5637500000000002</v>
      </c>
      <c r="AC58">
        <f>(0.7*(SH_D*DEF_D))+(S58/(MAX(S:S))*(0.3*(SH_D*DEF_D)))</f>
        <v>2.101232936373659</v>
      </c>
    </row>
    <row r="59" spans="1:29" x14ac:dyDescent="0.25">
      <c r="A59" s="9">
        <v>57</v>
      </c>
      <c r="B59" s="46" t="s">
        <v>253</v>
      </c>
      <c r="C59" s="47" t="s">
        <v>41</v>
      </c>
      <c r="D59" s="47" t="s">
        <v>235</v>
      </c>
      <c r="E59" s="47" t="s">
        <v>4</v>
      </c>
      <c r="F59" s="48">
        <v>17</v>
      </c>
      <c r="G59" s="48">
        <v>4</v>
      </c>
      <c r="H59" s="48">
        <v>6</v>
      </c>
      <c r="I59" s="48">
        <v>35</v>
      </c>
      <c r="J59" s="48">
        <v>31</v>
      </c>
      <c r="K59" s="48">
        <v>12</v>
      </c>
      <c r="L59" s="48">
        <v>1720</v>
      </c>
      <c r="M59" s="60">
        <v>377</v>
      </c>
      <c r="N59">
        <f>G59*82/F59</f>
        <v>19.294117647058822</v>
      </c>
      <c r="O59">
        <f>H59*82/F59</f>
        <v>28.941176470588236</v>
      </c>
      <c r="P59">
        <f>I59*82/F59</f>
        <v>168.8235294117647</v>
      </c>
      <c r="Q59">
        <f>J59*82/F59</f>
        <v>149.52941176470588</v>
      </c>
      <c r="R59">
        <f>K59*82/F59</f>
        <v>57.882352941176471</v>
      </c>
      <c r="S59">
        <f>L59*82/F59</f>
        <v>8296.4705882352937</v>
      </c>
      <c r="U59" s="10">
        <f>SUM(V59:X59)</f>
        <v>9.6657781500107429</v>
      </c>
      <c r="V59">
        <f>N59/MAX(N:N)*OFF_D</f>
        <v>1.3874239350912778</v>
      </c>
      <c r="W59">
        <f>O59/MAX(O:O)*PUN_D</f>
        <v>0.48868778280542985</v>
      </c>
      <c r="X59">
        <f>SUM(Z59:AC59)</f>
        <v>7.7896664321140356</v>
      </c>
      <c r="Y59">
        <f>X59/DEF_D*10</f>
        <v>8.6551849245711505</v>
      </c>
      <c r="Z59">
        <f>(0.7*(HIT_D*DEF_D))+(P59/(MAX(P:P))*(0.3*(HIT_D*DEF_D)))</f>
        <v>1.5915789473684212</v>
      </c>
      <c r="AA59">
        <f>(0.7*(BkS_D*DEF_D))+(Q59/(MAX(Q:Q))*(0.3*(BkS_D*DEF_D)))</f>
        <v>2.1529799999999999</v>
      </c>
      <c r="AB59">
        <f>(0.7*(TkA_D*DEF_D))+(R59/(MAX(R:R))*(0.3*(TkA_D*DEF_D)))</f>
        <v>1.665</v>
      </c>
      <c r="AC59">
        <f>(0.7*(SH_D*DEF_D))+(S59/(MAX(S:S))*(0.3*(SH_D*DEF_D)))</f>
        <v>2.380107484745615</v>
      </c>
    </row>
    <row r="60" spans="1:29" x14ac:dyDescent="0.25">
      <c r="A60" s="9">
        <v>58</v>
      </c>
      <c r="B60" s="46" t="s">
        <v>223</v>
      </c>
      <c r="C60" s="47" t="s">
        <v>35</v>
      </c>
      <c r="D60" s="47" t="s">
        <v>235</v>
      </c>
      <c r="E60" s="47" t="s">
        <v>4</v>
      </c>
      <c r="F60" s="48">
        <v>19</v>
      </c>
      <c r="G60" s="48">
        <v>7</v>
      </c>
      <c r="H60" s="48">
        <v>6</v>
      </c>
      <c r="I60" s="48">
        <v>9</v>
      </c>
      <c r="J60" s="48">
        <v>18</v>
      </c>
      <c r="K60" s="48">
        <v>12</v>
      </c>
      <c r="L60" s="48">
        <v>409</v>
      </c>
      <c r="M60" s="60">
        <v>408</v>
      </c>
      <c r="N60">
        <f>G60*82/F60</f>
        <v>30.210526315789473</v>
      </c>
      <c r="O60">
        <f>H60*82/F60</f>
        <v>25.894736842105264</v>
      </c>
      <c r="P60">
        <f>I60*82/F60</f>
        <v>38.842105263157897</v>
      </c>
      <c r="Q60">
        <f>J60*82/F60</f>
        <v>77.684210526315795</v>
      </c>
      <c r="R60">
        <f>K60*82/F60</f>
        <v>51.789473684210527</v>
      </c>
      <c r="S60">
        <f>L60*82/F60</f>
        <v>1765.1578947368421</v>
      </c>
      <c r="U60" s="10">
        <f>SUM(V60:X60)</f>
        <v>9.647195661142284</v>
      </c>
      <c r="V60">
        <f>N60/MAX(N:N)*OFF_D</f>
        <v>2.172413793103448</v>
      </c>
      <c r="W60">
        <f>O60/MAX(O:O)*PUN_D</f>
        <v>0.43724696356275305</v>
      </c>
      <c r="X60">
        <f>SUM(Z60:AC60)</f>
        <v>7.0375349044760824</v>
      </c>
      <c r="Y60">
        <f>X60/DEF_D*10</f>
        <v>7.8194832271956471</v>
      </c>
      <c r="Z60">
        <f>(0.7*(HIT_D*DEF_D))+(P60/(MAX(P:P))*(0.3*(HIT_D*DEF_D)))</f>
        <v>1.3362880886426594</v>
      </c>
      <c r="AA60">
        <f>(0.7*(BkS_D*DEF_D))+(Q60/(MAX(Q:Q))*(0.3*(BkS_D*DEF_D)))</f>
        <v>1.9358147368421053</v>
      </c>
      <c r="AB60">
        <f>(0.7*(TkA_D*DEF_D))+(R60/(MAX(R:R))*(0.3*(TkA_D*DEF_D)))</f>
        <v>1.6223684210526317</v>
      </c>
      <c r="AC60">
        <f>(0.7*(SH_D*DEF_D))+(S60/(MAX(S:S))*(0.3*(SH_D*DEF_D)))</f>
        <v>2.1430636579386864</v>
      </c>
    </row>
    <row r="61" spans="1:29" x14ac:dyDescent="0.25">
      <c r="A61" s="9">
        <v>59</v>
      </c>
      <c r="B61" s="46" t="s">
        <v>222</v>
      </c>
      <c r="C61" s="47" t="s">
        <v>33</v>
      </c>
      <c r="D61" s="47" t="s">
        <v>235</v>
      </c>
      <c r="E61" s="47" t="s">
        <v>4</v>
      </c>
      <c r="F61" s="48">
        <v>18</v>
      </c>
      <c r="G61" s="48">
        <v>4</v>
      </c>
      <c r="H61" s="48">
        <v>4</v>
      </c>
      <c r="I61" s="48">
        <v>19</v>
      </c>
      <c r="J61" s="48">
        <v>39</v>
      </c>
      <c r="K61" s="48">
        <v>4</v>
      </c>
      <c r="L61" s="48">
        <v>5389</v>
      </c>
      <c r="M61" s="60">
        <v>426</v>
      </c>
      <c r="N61">
        <f>G61*82/F61</f>
        <v>18.222222222222221</v>
      </c>
      <c r="O61">
        <f>H61*82/F61</f>
        <v>18.222222222222221</v>
      </c>
      <c r="P61">
        <f>I61*82/F61</f>
        <v>86.555555555555557</v>
      </c>
      <c r="Q61">
        <f>J61*82/F61</f>
        <v>177.66666666666666</v>
      </c>
      <c r="R61">
        <f>K61*82/F61</f>
        <v>18.222222222222221</v>
      </c>
      <c r="S61">
        <f>L61*82/F61</f>
        <v>24549.888888888891</v>
      </c>
      <c r="U61" s="10">
        <f>SUM(V61:X61)</f>
        <v>9.6435671352785146</v>
      </c>
      <c r="V61">
        <f>N61/MAX(N:N)*OFF_D</f>
        <v>1.3103448275862066</v>
      </c>
      <c r="W61">
        <f>O61/MAX(O:O)*PUN_D</f>
        <v>0.30769230769230771</v>
      </c>
      <c r="X61">
        <f>SUM(Z61:AC61)</f>
        <v>8.0255299999999998</v>
      </c>
      <c r="Y61">
        <f>X61/DEF_D*10</f>
        <v>8.9172555555555562</v>
      </c>
      <c r="Z61">
        <f>(0.7*(HIT_D*DEF_D))+(P61/(MAX(P:P))*(0.3*(HIT_D*DEF_D)))</f>
        <v>1.43</v>
      </c>
      <c r="AA61">
        <f>(0.7*(BkS_D*DEF_D))+(Q61/(MAX(Q:Q))*(0.3*(BkS_D*DEF_D)))</f>
        <v>2.2380300000000002</v>
      </c>
      <c r="AB61">
        <f>(0.7*(TkA_D*DEF_D))+(R61/(MAX(R:R))*(0.3*(TkA_D*DEF_D)))</f>
        <v>1.3875</v>
      </c>
      <c r="AC61">
        <f>(0.7*(SH_D*DEF_D))+(S61/(MAX(S:S))*(0.3*(SH_D*DEF_D)))</f>
        <v>2.97</v>
      </c>
    </row>
    <row r="62" spans="1:29" x14ac:dyDescent="0.25">
      <c r="A62" s="9">
        <v>60</v>
      </c>
      <c r="B62" s="46" t="s">
        <v>97</v>
      </c>
      <c r="C62" s="47" t="s">
        <v>37</v>
      </c>
      <c r="D62" s="47" t="s">
        <v>235</v>
      </c>
      <c r="E62" s="47" t="s">
        <v>4</v>
      </c>
      <c r="F62" s="48">
        <v>18</v>
      </c>
      <c r="G62" s="48">
        <v>6</v>
      </c>
      <c r="H62" s="48">
        <v>8</v>
      </c>
      <c r="I62" s="48">
        <v>18</v>
      </c>
      <c r="J62" s="48">
        <v>15</v>
      </c>
      <c r="K62" s="48">
        <v>8</v>
      </c>
      <c r="L62" s="48">
        <v>786</v>
      </c>
      <c r="M62" s="60">
        <v>374</v>
      </c>
      <c r="N62">
        <f>G62*82/F62</f>
        <v>27.333333333333332</v>
      </c>
      <c r="O62">
        <f>H62*82/F62</f>
        <v>36.444444444444443</v>
      </c>
      <c r="P62">
        <f>I62*82/F62</f>
        <v>82</v>
      </c>
      <c r="Q62">
        <f>J62*82/F62</f>
        <v>68.333333333333329</v>
      </c>
      <c r="R62">
        <f>K62*82/F62</f>
        <v>36.444444444444443</v>
      </c>
      <c r="S62">
        <f>L62*82/F62</f>
        <v>3580.6666666666665</v>
      </c>
      <c r="U62" s="10">
        <f>SUM(V62:X62)</f>
        <v>9.6334592109259134</v>
      </c>
      <c r="V62">
        <f>N62/MAX(N:N)*OFF_D</f>
        <v>1.9655172413793103</v>
      </c>
      <c r="W62">
        <f>O62/MAX(O:O)*PUN_D</f>
        <v>0.61538461538461542</v>
      </c>
      <c r="X62">
        <f>SUM(Z62:AC62)</f>
        <v>7.0525573541619879</v>
      </c>
      <c r="Y62">
        <f>X62/DEF_D*10</f>
        <v>7.8361748379577643</v>
      </c>
      <c r="Z62">
        <f>(0.7*(HIT_D*DEF_D))+(P62/(MAX(P:P))*(0.3*(HIT_D*DEF_D)))</f>
        <v>1.4210526315789473</v>
      </c>
      <c r="AA62">
        <f>(0.7*(BkS_D*DEF_D))+(Q62/(MAX(Q:Q))*(0.3*(BkS_D*DEF_D)))</f>
        <v>1.9075500000000001</v>
      </c>
      <c r="AB62">
        <f>(0.7*(TkA_D*DEF_D))+(R62/(MAX(R:R))*(0.3*(TkA_D*DEF_D)))</f>
        <v>1.5150000000000001</v>
      </c>
      <c r="AC62">
        <f>(0.7*(SH_D*DEF_D))+(S62/(MAX(S:S))*(0.3*(SH_D*DEF_D)))</f>
        <v>2.2089547225830399</v>
      </c>
    </row>
    <row r="63" spans="1:29" x14ac:dyDescent="0.25">
      <c r="A63" s="9">
        <v>61</v>
      </c>
      <c r="B63" s="49" t="s">
        <v>272</v>
      </c>
      <c r="C63" s="50" t="s">
        <v>37</v>
      </c>
      <c r="D63" s="50" t="s">
        <v>235</v>
      </c>
      <c r="E63" s="50" t="s">
        <v>4</v>
      </c>
      <c r="F63" s="51">
        <v>16</v>
      </c>
      <c r="G63" s="51">
        <v>5</v>
      </c>
      <c r="H63" s="51">
        <v>4</v>
      </c>
      <c r="I63" s="51">
        <v>23</v>
      </c>
      <c r="J63" s="51">
        <v>34</v>
      </c>
      <c r="K63" s="51">
        <v>2</v>
      </c>
      <c r="L63" s="51">
        <v>1661</v>
      </c>
      <c r="M63" s="61">
        <v>344</v>
      </c>
      <c r="N63">
        <f>G63*82/F63</f>
        <v>25.625</v>
      </c>
      <c r="O63">
        <f>H63*82/F63</f>
        <v>20.5</v>
      </c>
      <c r="P63">
        <f>I63*82/F63</f>
        <v>117.875</v>
      </c>
      <c r="Q63">
        <f>J63*82/F63</f>
        <v>174.25</v>
      </c>
      <c r="R63">
        <f>K63*82/F63</f>
        <v>10.25</v>
      </c>
      <c r="S63">
        <f>L63*82/F63</f>
        <v>8512.625</v>
      </c>
      <c r="U63" s="10">
        <f>SUM(V63:X63)</f>
        <v>9.6277131404711174</v>
      </c>
      <c r="V63">
        <f>N63/MAX(N:N)*OFF_D</f>
        <v>1.8426724137931032</v>
      </c>
      <c r="W63">
        <f>O63/MAX(O:O)*PUN_D</f>
        <v>0.34615384615384615</v>
      </c>
      <c r="X63">
        <f>SUM(Z63:AC63)</f>
        <v>7.4388868805241675</v>
      </c>
      <c r="Y63">
        <f>X63/DEF_D*10</f>
        <v>8.2654298672490754</v>
      </c>
      <c r="Z63">
        <f>(0.7*(HIT_D*DEF_D))+(P63/(MAX(P:P))*(0.3*(HIT_D*DEF_D)))</f>
        <v>1.4915131578947369</v>
      </c>
      <c r="AA63">
        <f>(0.7*(BkS_D*DEF_D))+(Q63/(MAX(Q:Q))*(0.3*(BkS_D*DEF_D)))</f>
        <v>2.2277024999999999</v>
      </c>
      <c r="AB63">
        <f>(0.7*(TkA_D*DEF_D))+(R63/(MAX(R:R))*(0.3*(TkA_D*DEF_D)))</f>
        <v>1.3317187500000001</v>
      </c>
      <c r="AC63">
        <f>(0.7*(SH_D*DEF_D))+(S63/(MAX(S:S))*(0.3*(SH_D*DEF_D)))</f>
        <v>2.3879524726294306</v>
      </c>
    </row>
    <row r="64" spans="1:29" x14ac:dyDescent="0.25">
      <c r="A64" s="9">
        <v>62</v>
      </c>
      <c r="B64" s="49" t="s">
        <v>96</v>
      </c>
      <c r="C64" s="50" t="s">
        <v>37</v>
      </c>
      <c r="D64" s="50" t="s">
        <v>235</v>
      </c>
      <c r="E64" s="50" t="s">
        <v>4</v>
      </c>
      <c r="F64" s="51">
        <v>18</v>
      </c>
      <c r="G64" s="51">
        <v>6</v>
      </c>
      <c r="H64" s="51">
        <v>8</v>
      </c>
      <c r="I64" s="51">
        <v>14</v>
      </c>
      <c r="J64" s="51">
        <v>17</v>
      </c>
      <c r="K64" s="51">
        <v>11</v>
      </c>
      <c r="L64" s="51">
        <v>27</v>
      </c>
      <c r="M64" s="61">
        <v>319</v>
      </c>
      <c r="N64">
        <f>G64*82/F64</f>
        <v>27.333333333333332</v>
      </c>
      <c r="O64">
        <f>H64*82/F64</f>
        <v>36.444444444444443</v>
      </c>
      <c r="P64">
        <f>I64*82/F64</f>
        <v>63.777777777777779</v>
      </c>
      <c r="Q64">
        <f>J64*82/F64</f>
        <v>77.444444444444443</v>
      </c>
      <c r="R64">
        <f>K64*82/F64</f>
        <v>50.111111111111114</v>
      </c>
      <c r="S64">
        <f>L64*82/F64</f>
        <v>123</v>
      </c>
      <c r="U64" s="10">
        <f>SUM(V64:X64)</f>
        <v>9.5953441081825073</v>
      </c>
      <c r="V64">
        <f>N64/MAX(N:N)*OFF_D</f>
        <v>1.9655172413793103</v>
      </c>
      <c r="W64">
        <f>O64/MAX(O:O)*PUN_D</f>
        <v>0.61538461538461542</v>
      </c>
      <c r="X64">
        <f>SUM(Z64:AC64)</f>
        <v>7.0144422514185818</v>
      </c>
      <c r="Y64">
        <f>X64/DEF_D*10</f>
        <v>7.7938247237984237</v>
      </c>
      <c r="Z64">
        <f>(0.7*(HIT_D*DEF_D))+(P64/(MAX(P:P))*(0.3*(HIT_D*DEF_D)))</f>
        <v>1.385263157894737</v>
      </c>
      <c r="AA64">
        <f>(0.7*(BkS_D*DEF_D))+(Q64/(MAX(Q:Q))*(0.3*(BkS_D*DEF_D)))</f>
        <v>1.93509</v>
      </c>
      <c r="AB64">
        <f>(0.7*(TkA_D*DEF_D))+(R64/(MAX(R:R))*(0.3*(TkA_D*DEF_D)))</f>
        <v>1.610625</v>
      </c>
      <c r="AC64">
        <f>(0.7*(SH_D*DEF_D))+(S64/(MAX(S:S))*(0.3*(SH_D*DEF_D)))</f>
        <v>2.0834640935238449</v>
      </c>
    </row>
    <row r="65" spans="1:29" x14ac:dyDescent="0.25">
      <c r="A65" s="9">
        <v>63</v>
      </c>
      <c r="B65" s="46" t="s">
        <v>167</v>
      </c>
      <c r="C65" s="47" t="s">
        <v>35</v>
      </c>
      <c r="D65" s="47" t="s">
        <v>235</v>
      </c>
      <c r="E65" s="47" t="s">
        <v>4</v>
      </c>
      <c r="F65" s="48">
        <v>17</v>
      </c>
      <c r="G65" s="48">
        <v>4</v>
      </c>
      <c r="H65" s="48">
        <v>14</v>
      </c>
      <c r="I65" s="48">
        <v>13</v>
      </c>
      <c r="J65" s="48">
        <v>18</v>
      </c>
      <c r="K65" s="48">
        <v>6</v>
      </c>
      <c r="L65" s="48">
        <v>884</v>
      </c>
      <c r="M65" s="60">
        <v>401</v>
      </c>
      <c r="N65">
        <f>G65*82/F65</f>
        <v>19.294117647058822</v>
      </c>
      <c r="O65">
        <f>H65*82/F65</f>
        <v>67.529411764705884</v>
      </c>
      <c r="P65">
        <f>I65*82/F65</f>
        <v>62.705882352941174</v>
      </c>
      <c r="Q65">
        <f>J65*82/F65</f>
        <v>86.82352941176471</v>
      </c>
      <c r="R65">
        <f>K65*82/F65</f>
        <v>28.941176470588236</v>
      </c>
      <c r="S65">
        <f>L65*82/F65</f>
        <v>4264</v>
      </c>
      <c r="U65" s="10">
        <f>SUM(V65:X65)</f>
        <v>9.5705485652007454</v>
      </c>
      <c r="V65">
        <f>N65/MAX(N:N)*OFF_D</f>
        <v>1.3874239350912778</v>
      </c>
      <c r="W65">
        <f>O65/MAX(O:O)*PUN_D</f>
        <v>1.1402714932126696</v>
      </c>
      <c r="X65">
        <f>SUM(Z65:AC65)</f>
        <v>7.0428531368967979</v>
      </c>
      <c r="Y65">
        <f>X65/DEF_D*10</f>
        <v>7.825392374329776</v>
      </c>
      <c r="Z65">
        <f>(0.7*(HIT_D*DEF_D))+(P65/(MAX(P:P))*(0.3*(HIT_D*DEF_D)))</f>
        <v>1.3831578947368421</v>
      </c>
      <c r="AA65">
        <f>(0.7*(BkS_D*DEF_D))+(Q65/(MAX(Q:Q))*(0.3*(BkS_D*DEF_D)))</f>
        <v>1.9634400000000001</v>
      </c>
      <c r="AB65">
        <f>(0.7*(TkA_D*DEF_D))+(R65/(MAX(R:R))*(0.3*(TkA_D*DEF_D)))</f>
        <v>1.4624999999999999</v>
      </c>
      <c r="AC65">
        <f>(0.7*(SH_D*DEF_D))+(S65/(MAX(S:S))*(0.3*(SH_D*DEF_D)))</f>
        <v>2.2337552421599556</v>
      </c>
    </row>
    <row r="66" spans="1:29" x14ac:dyDescent="0.25">
      <c r="A66" s="9">
        <v>64</v>
      </c>
      <c r="B66" s="46" t="s">
        <v>378</v>
      </c>
      <c r="C66" s="47" t="s">
        <v>31</v>
      </c>
      <c r="D66" s="47" t="s">
        <v>235</v>
      </c>
      <c r="E66" s="47" t="s">
        <v>4</v>
      </c>
      <c r="F66" s="48">
        <v>15</v>
      </c>
      <c r="G66" s="48">
        <v>6</v>
      </c>
      <c r="H66" s="48">
        <v>2</v>
      </c>
      <c r="I66" s="48">
        <v>5</v>
      </c>
      <c r="J66" s="48">
        <v>17</v>
      </c>
      <c r="K66" s="48">
        <v>10</v>
      </c>
      <c r="L66" s="48">
        <v>5</v>
      </c>
      <c r="M66" s="60">
        <v>257</v>
      </c>
      <c r="N66">
        <f>G66*82/F66</f>
        <v>32.799999999999997</v>
      </c>
      <c r="O66">
        <f>H66*82/F66</f>
        <v>10.933333333333334</v>
      </c>
      <c r="P66">
        <f>I66*82/F66</f>
        <v>27.333333333333332</v>
      </c>
      <c r="Q66">
        <f>J66*82/F66</f>
        <v>92.933333333333337</v>
      </c>
      <c r="R66">
        <f>K66*82/F66</f>
        <v>54.666666666666664</v>
      </c>
      <c r="S66">
        <f>L66*82/F66</f>
        <v>27.333333333333332</v>
      </c>
      <c r="U66" s="10">
        <f>SUM(V66:X66)</f>
        <v>9.5613203055799509</v>
      </c>
      <c r="V66">
        <f>N66/MAX(N:N)*OFF_D</f>
        <v>2.3586206896551722</v>
      </c>
      <c r="W66">
        <f>O66/MAX(O:O)*PUN_D</f>
        <v>0.18461538461538463</v>
      </c>
      <c r="X66">
        <f>SUM(Z66:AC66)</f>
        <v>7.018084231309393</v>
      </c>
      <c r="Y66">
        <f>X66/DEF_D*10</f>
        <v>7.7978713681215472</v>
      </c>
      <c r="Z66">
        <f>(0.7*(HIT_D*DEF_D))+(P66/(MAX(P:P))*(0.3*(HIT_D*DEF_D)))</f>
        <v>1.3136842105263158</v>
      </c>
      <c r="AA66">
        <f>(0.7*(BkS_D*DEF_D))+(Q66/(MAX(Q:Q))*(0.3*(BkS_D*DEF_D)))</f>
        <v>1.981908</v>
      </c>
      <c r="AB66">
        <f>(0.7*(TkA_D*DEF_D))+(R66/(MAX(R:R))*(0.3*(TkA_D*DEF_D)))</f>
        <v>1.6425000000000001</v>
      </c>
      <c r="AC66">
        <f>(0.7*(SH_D*DEF_D))+(S66/(MAX(S:S))*(0.3*(SH_D*DEF_D)))</f>
        <v>2.0799920207830769</v>
      </c>
    </row>
    <row r="67" spans="1:29" x14ac:dyDescent="0.25">
      <c r="A67" s="9">
        <v>65</v>
      </c>
      <c r="B67" s="46" t="s">
        <v>164</v>
      </c>
      <c r="C67" s="47" t="s">
        <v>37</v>
      </c>
      <c r="D67" s="47" t="s">
        <v>235</v>
      </c>
      <c r="E67" s="47" t="s">
        <v>4</v>
      </c>
      <c r="F67" s="48">
        <v>17</v>
      </c>
      <c r="G67" s="48">
        <v>6</v>
      </c>
      <c r="H67" s="48">
        <v>10</v>
      </c>
      <c r="I67" s="48">
        <v>6</v>
      </c>
      <c r="J67" s="48">
        <v>13</v>
      </c>
      <c r="K67" s="48">
        <v>3</v>
      </c>
      <c r="L67" s="48">
        <v>79</v>
      </c>
      <c r="M67" s="60">
        <v>318</v>
      </c>
      <c r="N67">
        <f>G67*82/F67</f>
        <v>28.941176470588236</v>
      </c>
      <c r="O67">
        <f>H67*82/F67</f>
        <v>48.235294117647058</v>
      </c>
      <c r="P67">
        <f>I67*82/F67</f>
        <v>28.941176470588236</v>
      </c>
      <c r="Q67">
        <f>J67*82/F67</f>
        <v>62.705882352941174</v>
      </c>
      <c r="R67">
        <f>K67*82/F67</f>
        <v>14.470588235294118</v>
      </c>
      <c r="S67">
        <f>L67*82/F67</f>
        <v>381.05882352941177</v>
      </c>
      <c r="U67" s="10">
        <f>SUM(V67:X67)</f>
        <v>9.5570775827084873</v>
      </c>
      <c r="V67">
        <f>N67/MAX(N:N)*OFF_D</f>
        <v>2.0811359026369169</v>
      </c>
      <c r="W67">
        <f>O67/MAX(O:O)*PUN_D</f>
        <v>0.81447963800904977</v>
      </c>
      <c r="X67">
        <f>SUM(Z67:AC67)</f>
        <v>6.6614620420625208</v>
      </c>
      <c r="Y67">
        <f>X67/DEF_D*10</f>
        <v>7.4016244911805789</v>
      </c>
      <c r="Z67">
        <f>(0.7*(HIT_D*DEF_D))+(P67/(MAX(P:P))*(0.3*(HIT_D*DEF_D)))</f>
        <v>1.3168421052631578</v>
      </c>
      <c r="AA67">
        <f>(0.7*(BkS_D*DEF_D))+(Q67/(MAX(Q:Q))*(0.3*(BkS_D*DEF_D)))</f>
        <v>1.8905400000000001</v>
      </c>
      <c r="AB67">
        <f>(0.7*(TkA_D*DEF_D))+(R67/(MAX(R:R))*(0.3*(TkA_D*DEF_D)))</f>
        <v>1.3612500000000001</v>
      </c>
      <c r="AC67">
        <f>(0.7*(SH_D*DEF_D))+(S67/(MAX(S:S))*(0.3*(SH_D*DEF_D)))</f>
        <v>2.0928299367993626</v>
      </c>
    </row>
    <row r="68" spans="1:29" x14ac:dyDescent="0.25">
      <c r="A68" s="9">
        <v>66</v>
      </c>
      <c r="B68" s="49" t="s">
        <v>279</v>
      </c>
      <c r="C68" s="50" t="s">
        <v>41</v>
      </c>
      <c r="D68" s="50" t="s">
        <v>235</v>
      </c>
      <c r="E68" s="50" t="s">
        <v>4</v>
      </c>
      <c r="F68" s="51">
        <v>18</v>
      </c>
      <c r="G68" s="51">
        <v>4</v>
      </c>
      <c r="H68" s="51">
        <v>16</v>
      </c>
      <c r="I68" s="51">
        <v>22</v>
      </c>
      <c r="J68" s="51">
        <v>16</v>
      </c>
      <c r="K68" s="51">
        <v>2</v>
      </c>
      <c r="L68" s="51">
        <v>749</v>
      </c>
      <c r="M68" s="61">
        <v>250</v>
      </c>
      <c r="N68">
        <f>G68*82/F68</f>
        <v>18.222222222222221</v>
      </c>
      <c r="O68">
        <f>H68*82/F68</f>
        <v>72.888888888888886</v>
      </c>
      <c r="P68">
        <f>I68*82/F68</f>
        <v>100.22222222222223</v>
      </c>
      <c r="Q68">
        <f>J68*82/F68</f>
        <v>72.888888888888886</v>
      </c>
      <c r="R68">
        <f>K68*82/F68</f>
        <v>9.1111111111111107</v>
      </c>
      <c r="S68">
        <f>L68*82/F68</f>
        <v>3412.1111111111113</v>
      </c>
      <c r="U68" s="10">
        <f>SUM(V68:X68)</f>
        <v>9.4458634247059958</v>
      </c>
      <c r="V68">
        <f>N68/MAX(N:N)*OFF_D</f>
        <v>1.3103448275862066</v>
      </c>
      <c r="W68">
        <f>O68/MAX(O:O)*PUN_D</f>
        <v>1.2307692307692308</v>
      </c>
      <c r="X68">
        <f>SUM(Z68:AC68)</f>
        <v>6.9047493663505586</v>
      </c>
      <c r="Y68">
        <f>X68/DEF_D*10</f>
        <v>7.6719437403895094</v>
      </c>
      <c r="Z68">
        <f>(0.7*(HIT_D*DEF_D))+(P68/(MAX(P:P))*(0.3*(HIT_D*DEF_D)))</f>
        <v>1.4568421052631579</v>
      </c>
      <c r="AA68">
        <f>(0.7*(BkS_D*DEF_D))+(Q68/(MAX(Q:Q))*(0.3*(BkS_D*DEF_D)))</f>
        <v>1.9213200000000001</v>
      </c>
      <c r="AB68">
        <f>(0.7*(TkA_D*DEF_D))+(R68/(MAX(R:R))*(0.3*(TkA_D*DEF_D)))</f>
        <v>1.32375</v>
      </c>
      <c r="AC68">
        <f>(0.7*(SH_D*DEF_D))+(S68/(MAX(S:S))*(0.3*(SH_D*DEF_D)))</f>
        <v>2.2028372610874003</v>
      </c>
    </row>
    <row r="69" spans="1:29" x14ac:dyDescent="0.25">
      <c r="A69" s="9">
        <v>67</v>
      </c>
      <c r="B69" s="49" t="s">
        <v>265</v>
      </c>
      <c r="C69" s="50" t="s">
        <v>37</v>
      </c>
      <c r="D69" s="50" t="s">
        <v>235</v>
      </c>
      <c r="E69" s="50" t="s">
        <v>4</v>
      </c>
      <c r="F69" s="51">
        <v>14</v>
      </c>
      <c r="G69" s="51">
        <v>4</v>
      </c>
      <c r="H69" s="51">
        <v>6</v>
      </c>
      <c r="I69" s="51">
        <v>9</v>
      </c>
      <c r="J69" s="51">
        <v>16</v>
      </c>
      <c r="K69" s="51">
        <v>4</v>
      </c>
      <c r="L69" s="51">
        <v>1284</v>
      </c>
      <c r="M69" s="61">
        <v>234</v>
      </c>
      <c r="N69">
        <f>G69*82/F69</f>
        <v>23.428571428571427</v>
      </c>
      <c r="O69">
        <f>H69*82/F69</f>
        <v>35.142857142857146</v>
      </c>
      <c r="P69">
        <f>I69*82/F69</f>
        <v>52.714285714285715</v>
      </c>
      <c r="Q69">
        <f>J69*82/F69</f>
        <v>93.714285714285708</v>
      </c>
      <c r="R69">
        <f>K69*82/F69</f>
        <v>23.428571428571427</v>
      </c>
      <c r="S69">
        <f>L69*82/F69</f>
        <v>7520.5714285714284</v>
      </c>
      <c r="U69" s="10">
        <f>SUM(V69:X69)</f>
        <v>9.4018140674904132</v>
      </c>
      <c r="V69">
        <f>N69/MAX(N:N)*OFF_D</f>
        <v>1.6847290640394088</v>
      </c>
      <c r="W69">
        <f>O69/MAX(O:O)*PUN_D</f>
        <v>0.59340659340659352</v>
      </c>
      <c r="X69">
        <f>SUM(Z69:AC69)</f>
        <v>7.1236784100444099</v>
      </c>
      <c r="Y69">
        <f>X69/DEF_D*10</f>
        <v>7.9151982333826778</v>
      </c>
      <c r="Z69">
        <f>(0.7*(HIT_D*DEF_D))+(P69/(MAX(P:P))*(0.3*(HIT_D*DEF_D)))</f>
        <v>1.3635338345864663</v>
      </c>
      <c r="AA69">
        <f>(0.7*(BkS_D*DEF_D))+(Q69/(MAX(Q:Q))*(0.3*(BkS_D*DEF_D)))</f>
        <v>1.9842685714285715</v>
      </c>
      <c r="AB69">
        <f>(0.7*(TkA_D*DEF_D))+(R69/(MAX(R:R))*(0.3*(TkA_D*DEF_D)))</f>
        <v>1.4239285714285714</v>
      </c>
      <c r="AC69">
        <f>(0.7*(SH_D*DEF_D))+(S69/(MAX(S:S))*(0.3*(SH_D*DEF_D)))</f>
        <v>2.3519474326008005</v>
      </c>
    </row>
    <row r="70" spans="1:29" x14ac:dyDescent="0.25">
      <c r="A70" s="9">
        <v>68</v>
      </c>
      <c r="B70" s="49" t="s">
        <v>246</v>
      </c>
      <c r="C70" s="50" t="s">
        <v>41</v>
      </c>
      <c r="D70" s="50" t="s">
        <v>235</v>
      </c>
      <c r="E70" s="50" t="s">
        <v>4</v>
      </c>
      <c r="F70" s="51">
        <v>14</v>
      </c>
      <c r="G70" s="51">
        <v>5</v>
      </c>
      <c r="H70" s="51">
        <v>2</v>
      </c>
      <c r="I70" s="51">
        <v>8</v>
      </c>
      <c r="J70" s="51">
        <v>18</v>
      </c>
      <c r="K70" s="51">
        <v>2</v>
      </c>
      <c r="L70" s="51">
        <v>456</v>
      </c>
      <c r="M70" s="61">
        <v>261</v>
      </c>
      <c r="N70">
        <f>G70*82/F70</f>
        <v>29.285714285714285</v>
      </c>
      <c r="O70">
        <f>H70*82/F70</f>
        <v>11.714285714285714</v>
      </c>
      <c r="P70">
        <f>I70*82/F70</f>
        <v>46.857142857142854</v>
      </c>
      <c r="Q70">
        <f>J70*82/F70</f>
        <v>105.42857142857143</v>
      </c>
      <c r="R70">
        <f>K70*82/F70</f>
        <v>11.714285714285714</v>
      </c>
      <c r="S70">
        <f>L70*82/F70</f>
        <v>2670.8571428571427</v>
      </c>
      <c r="U70" s="10">
        <f>SUM(V70:X70)</f>
        <v>9.1933196338429166</v>
      </c>
      <c r="V70">
        <f>N70/MAX(N:N)*OFF_D</f>
        <v>2.1059113300492611</v>
      </c>
      <c r="W70">
        <f>O70/MAX(O:O)*PUN_D</f>
        <v>0.19780219780219779</v>
      </c>
      <c r="X70">
        <f>SUM(Z70:AC70)</f>
        <v>6.889606105991458</v>
      </c>
      <c r="Y70">
        <f>X70/DEF_D*10</f>
        <v>7.6551178955460646</v>
      </c>
      <c r="Z70">
        <f>(0.7*(HIT_D*DEF_D))+(P70/(MAX(P:P))*(0.3*(HIT_D*DEF_D)))</f>
        <v>1.3520300751879699</v>
      </c>
      <c r="AA70">
        <f>(0.7*(BkS_D*DEF_D))+(Q70/(MAX(Q:Q))*(0.3*(BkS_D*DEF_D)))</f>
        <v>2.0196771428571427</v>
      </c>
      <c r="AB70">
        <f>(0.7*(TkA_D*DEF_D))+(R70/(MAX(R:R))*(0.3*(TkA_D*DEF_D)))</f>
        <v>1.3419642857142857</v>
      </c>
      <c r="AC70">
        <f>(0.7*(SH_D*DEF_D))+(S70/(MAX(S:S))*(0.3*(SH_D*DEF_D)))</f>
        <v>2.17593460223206</v>
      </c>
    </row>
    <row r="71" spans="1:29" x14ac:dyDescent="0.25">
      <c r="A71" s="9">
        <v>69</v>
      </c>
      <c r="B71" s="46" t="s">
        <v>274</v>
      </c>
      <c r="C71" s="47" t="s">
        <v>41</v>
      </c>
      <c r="D71" s="47" t="s">
        <v>235</v>
      </c>
      <c r="E71" s="47" t="s">
        <v>4</v>
      </c>
      <c r="F71" s="48">
        <v>17</v>
      </c>
      <c r="G71" s="48">
        <v>5</v>
      </c>
      <c r="H71" s="48">
        <v>4</v>
      </c>
      <c r="I71" s="48">
        <v>5</v>
      </c>
      <c r="J71" s="48">
        <v>29</v>
      </c>
      <c r="K71" s="48">
        <v>2</v>
      </c>
      <c r="L71" s="48">
        <v>1184</v>
      </c>
      <c r="M71" s="60">
        <v>301</v>
      </c>
      <c r="N71">
        <f>G71*82/F71</f>
        <v>24.117647058823529</v>
      </c>
      <c r="O71">
        <f>H71*82/F71</f>
        <v>19.294117647058822</v>
      </c>
      <c r="P71">
        <f>I71*82/F71</f>
        <v>24.117647058823529</v>
      </c>
      <c r="Q71">
        <f>J71*82/F71</f>
        <v>139.88235294117646</v>
      </c>
      <c r="R71">
        <f>K71*82/F71</f>
        <v>9.6470588235294112</v>
      </c>
      <c r="S71">
        <f>L71*82/F71</f>
        <v>5711.0588235294117</v>
      </c>
      <c r="U71" s="10">
        <f>SUM(V71:X71)</f>
        <v>9.1050341846196563</v>
      </c>
      <c r="V71">
        <f>N71/MAX(N:N)*OFF_D</f>
        <v>1.7342799188640972</v>
      </c>
      <c r="W71">
        <f>O71/MAX(O:O)*PUN_D</f>
        <v>0.32579185520361992</v>
      </c>
      <c r="X71">
        <f>SUM(Z71:AC71)</f>
        <v>7.0449624105519391</v>
      </c>
      <c r="Y71">
        <f>X71/DEF_D*10</f>
        <v>7.8277360117243768</v>
      </c>
      <c r="Z71">
        <f>(0.7*(HIT_D*DEF_D))+(P71/(MAX(P:P))*(0.3*(HIT_D*DEF_D)))</f>
        <v>1.3073684210526315</v>
      </c>
      <c r="AA71">
        <f>(0.7*(BkS_D*DEF_D))+(Q71/(MAX(Q:Q))*(0.3*(BkS_D*DEF_D)))</f>
        <v>2.1238200000000003</v>
      </c>
      <c r="AB71">
        <f>(0.7*(TkA_D*DEF_D))+(R71/(MAX(R:R))*(0.3*(TkA_D*DEF_D)))</f>
        <v>1.3275000000000001</v>
      </c>
      <c r="AC71">
        <f>(0.7*(SH_D*DEF_D))+(S71/(MAX(S:S))*(0.3*(SH_D*DEF_D)))</f>
        <v>2.2862739894993069</v>
      </c>
    </row>
    <row r="72" spans="1:29" x14ac:dyDescent="0.25">
      <c r="A72" s="9">
        <v>70</v>
      </c>
      <c r="B72" s="46" t="s">
        <v>262</v>
      </c>
      <c r="C72" s="47" t="s">
        <v>41</v>
      </c>
      <c r="D72" s="47" t="s">
        <v>235</v>
      </c>
      <c r="E72" s="47" t="s">
        <v>4</v>
      </c>
      <c r="F72" s="48">
        <v>17</v>
      </c>
      <c r="G72" s="48">
        <v>7</v>
      </c>
      <c r="H72" s="48">
        <v>0</v>
      </c>
      <c r="I72" s="48">
        <v>12</v>
      </c>
      <c r="J72" s="48">
        <v>15</v>
      </c>
      <c r="K72" s="48">
        <v>1</v>
      </c>
      <c r="L72" s="48">
        <v>21</v>
      </c>
      <c r="M72" s="60">
        <v>356</v>
      </c>
      <c r="N72">
        <f>G72*82/F72</f>
        <v>33.764705882352942</v>
      </c>
      <c r="O72">
        <f>H72*82/F72</f>
        <v>0</v>
      </c>
      <c r="P72">
        <f>I72*82/F72</f>
        <v>57.882352941176471</v>
      </c>
      <c r="Q72">
        <f>J72*82/F72</f>
        <v>72.352941176470594</v>
      </c>
      <c r="R72">
        <f>K72*82/F72</f>
        <v>4.8235294117647056</v>
      </c>
      <c r="S72">
        <f>L72*82/F72</f>
        <v>101.29411764705883</v>
      </c>
      <c r="U72" s="10">
        <f>SUM(V72:X72)</f>
        <v>9.0978024092498071</v>
      </c>
      <c r="V72">
        <f>N72/MAX(N:N)*OFF_D</f>
        <v>2.4279918864097363</v>
      </c>
      <c r="W72">
        <f>O72/MAX(O:O)*PUN_D</f>
        <v>0</v>
      </c>
      <c r="X72">
        <f>SUM(Z72:AC72)</f>
        <v>6.6698105228400708</v>
      </c>
      <c r="Y72">
        <f>X72/DEF_D*10</f>
        <v>7.4109005809334114</v>
      </c>
      <c r="Z72">
        <f>(0.7*(HIT_D*DEF_D))+(P72/(MAX(P:P))*(0.3*(HIT_D*DEF_D)))</f>
        <v>1.3736842105263158</v>
      </c>
      <c r="AA72">
        <f>(0.7*(BkS_D*DEF_D))+(Q72/(MAX(Q:Q))*(0.3*(BkS_D*DEF_D)))</f>
        <v>1.9197</v>
      </c>
      <c r="AB72">
        <f>(0.7*(TkA_D*DEF_D))+(R72/(MAX(R:R))*(0.3*(TkA_D*DEF_D)))</f>
        <v>1.29375</v>
      </c>
      <c r="AC72">
        <f>(0.7*(SH_D*DEF_D))+(S72/(MAX(S:S))*(0.3*(SH_D*DEF_D)))</f>
        <v>2.0826763123137546</v>
      </c>
    </row>
    <row r="73" spans="1:29" x14ac:dyDescent="0.25">
      <c r="A73" s="9">
        <v>71</v>
      </c>
      <c r="B73" s="49" t="s">
        <v>357</v>
      </c>
      <c r="C73" s="50" t="s">
        <v>31</v>
      </c>
      <c r="D73" s="50" t="s">
        <v>235</v>
      </c>
      <c r="E73" s="50" t="s">
        <v>4</v>
      </c>
      <c r="F73" s="51">
        <v>17</v>
      </c>
      <c r="G73" s="51">
        <v>4</v>
      </c>
      <c r="H73" s="51">
        <v>6</v>
      </c>
      <c r="I73" s="51">
        <v>15</v>
      </c>
      <c r="J73" s="51">
        <v>28</v>
      </c>
      <c r="K73" s="51">
        <v>8</v>
      </c>
      <c r="L73" s="51">
        <v>367</v>
      </c>
      <c r="M73" s="61">
        <v>322</v>
      </c>
      <c r="N73">
        <f>G73*82/F73</f>
        <v>19.294117647058822</v>
      </c>
      <c r="O73">
        <f>H73*82/F73</f>
        <v>28.941176470588236</v>
      </c>
      <c r="P73">
        <f>I73*82/F73</f>
        <v>72.352941176470594</v>
      </c>
      <c r="Q73">
        <f>J73*82/F73</f>
        <v>135.05882352941177</v>
      </c>
      <c r="R73">
        <f>K73*82/F73</f>
        <v>38.588235294117645</v>
      </c>
      <c r="S73">
        <f>L73*82/F73</f>
        <v>1770.2352941176471</v>
      </c>
      <c r="U73" s="10">
        <f>SUM(V73:X73)</f>
        <v>9.0607049152997412</v>
      </c>
      <c r="V73">
        <f>N73/MAX(N:N)*OFF_D</f>
        <v>1.3874239350912778</v>
      </c>
      <c r="W73">
        <f>O73/MAX(O:O)*PUN_D</f>
        <v>0.48868778280542985</v>
      </c>
      <c r="X73">
        <f>SUM(Z73:AC73)</f>
        <v>7.1845931974030339</v>
      </c>
      <c r="Y73">
        <f>X73/DEF_D*10</f>
        <v>7.9828813304478157</v>
      </c>
      <c r="Z73">
        <f>(0.7*(HIT_D*DEF_D))+(P73/(MAX(P:P))*(0.3*(HIT_D*DEF_D)))</f>
        <v>1.4021052631578947</v>
      </c>
      <c r="AA73">
        <f>(0.7*(BkS_D*DEF_D))+(Q73/(MAX(Q:Q))*(0.3*(BkS_D*DEF_D)))</f>
        <v>2.1092399999999998</v>
      </c>
      <c r="AB73">
        <f>(0.7*(TkA_D*DEF_D))+(R73/(MAX(R:R))*(0.3*(TkA_D*DEF_D)))</f>
        <v>1.53</v>
      </c>
      <c r="AC73">
        <f>(0.7*(SH_D*DEF_D))+(S73/(MAX(S:S))*(0.3*(SH_D*DEF_D)))</f>
        <v>2.14324793424514</v>
      </c>
    </row>
    <row r="74" spans="1:29" x14ac:dyDescent="0.25">
      <c r="A74" s="9">
        <v>72</v>
      </c>
      <c r="B74" s="46" t="s">
        <v>390</v>
      </c>
      <c r="C74" s="47" t="s">
        <v>31</v>
      </c>
      <c r="D74" s="47" t="s">
        <v>235</v>
      </c>
      <c r="E74" s="47" t="s">
        <v>4</v>
      </c>
      <c r="F74" s="48">
        <v>6</v>
      </c>
      <c r="G74" s="48">
        <v>2</v>
      </c>
      <c r="H74" s="48">
        <v>2</v>
      </c>
      <c r="I74" s="48">
        <v>5</v>
      </c>
      <c r="J74" s="48">
        <v>3</v>
      </c>
      <c r="K74" s="48">
        <v>0</v>
      </c>
      <c r="L74" s="48">
        <v>101</v>
      </c>
      <c r="M74" s="60">
        <v>73</v>
      </c>
      <c r="N74">
        <f>G74*82/F74</f>
        <v>27.333333333333332</v>
      </c>
      <c r="O74">
        <f>H74*82/F74</f>
        <v>27.333333333333332</v>
      </c>
      <c r="P74">
        <f>I74*82/F74</f>
        <v>68.333333333333329</v>
      </c>
      <c r="Q74">
        <f>J74*82/F74</f>
        <v>41</v>
      </c>
      <c r="R74">
        <f>K74*82/F74</f>
        <v>0</v>
      </c>
      <c r="S74">
        <f>L74*82/F74</f>
        <v>1380.3333333333333</v>
      </c>
      <c r="U74" s="10">
        <f>SUM(V74:X74)</f>
        <v>9.0352932787789317</v>
      </c>
      <c r="V74">
        <f>N74/MAX(N:N)*OFF_D</f>
        <v>1.9655172413793103</v>
      </c>
      <c r="W74">
        <f>O74/MAX(O:O)*PUN_D</f>
        <v>0.46153846153846151</v>
      </c>
      <c r="X74">
        <f>SUM(Z74:AC74)</f>
        <v>6.6082375758611596</v>
      </c>
      <c r="Y74">
        <f>X74/DEF_D*10</f>
        <v>7.342486195401289</v>
      </c>
      <c r="Z74">
        <f>(0.7*(HIT_D*DEF_D))+(P74/(MAX(P:P))*(0.3*(HIT_D*DEF_D)))</f>
        <v>1.3942105263157896</v>
      </c>
      <c r="AA74">
        <f>(0.7*(BkS_D*DEF_D))+(Q74/(MAX(Q:Q))*(0.3*(BkS_D*DEF_D)))</f>
        <v>1.8249300000000002</v>
      </c>
      <c r="AB74">
        <f>(0.7*(TkA_D*DEF_D))+(R74/(MAX(R:R))*(0.3*(TkA_D*DEF_D)))</f>
        <v>1.26</v>
      </c>
      <c r="AC74">
        <f>(0.7*(SH_D*DEF_D))+(S74/(MAX(S:S))*(0.3*(SH_D*DEF_D)))</f>
        <v>2.1290970495453703</v>
      </c>
    </row>
    <row r="75" spans="1:29" x14ac:dyDescent="0.25">
      <c r="A75" s="9">
        <v>73</v>
      </c>
      <c r="B75" s="49" t="s">
        <v>277</v>
      </c>
      <c r="C75" s="50" t="s">
        <v>31</v>
      </c>
      <c r="D75" s="50" t="s">
        <v>235</v>
      </c>
      <c r="E75" s="50" t="s">
        <v>4</v>
      </c>
      <c r="F75" s="51">
        <v>17</v>
      </c>
      <c r="G75" s="51">
        <v>5</v>
      </c>
      <c r="H75" s="51">
        <v>4</v>
      </c>
      <c r="I75" s="51">
        <v>10</v>
      </c>
      <c r="J75" s="51">
        <v>14</v>
      </c>
      <c r="K75" s="51">
        <v>2</v>
      </c>
      <c r="L75" s="51">
        <v>1698</v>
      </c>
      <c r="M75" s="61">
        <v>346</v>
      </c>
      <c r="N75">
        <f>G75*82/F75</f>
        <v>24.117647058823529</v>
      </c>
      <c r="O75">
        <f>H75*82/F75</f>
        <v>19.294117647058822</v>
      </c>
      <c r="P75">
        <f>I75*82/F75</f>
        <v>48.235294117647058</v>
      </c>
      <c r="Q75">
        <f>J75*82/F75</f>
        <v>67.529411764705884</v>
      </c>
      <c r="R75">
        <f>K75*82/F75</f>
        <v>9.6470588235294112</v>
      </c>
      <c r="S75">
        <f>L75*82/F75</f>
        <v>8190.3529411764703</v>
      </c>
      <c r="U75" s="10">
        <f>SUM(V75:X75)</f>
        <v>9.0236847261137108</v>
      </c>
      <c r="V75">
        <f>N75/MAX(N:N)*OFF_D</f>
        <v>1.7342799188640972</v>
      </c>
      <c r="W75">
        <f>O75/MAX(O:O)*PUN_D</f>
        <v>0.32579185520361992</v>
      </c>
      <c r="X75">
        <f>SUM(Z75:AC75)</f>
        <v>6.9636129520459926</v>
      </c>
      <c r="Y75">
        <f>X75/DEF_D*10</f>
        <v>7.7373477244955469</v>
      </c>
      <c r="Z75">
        <f>(0.7*(HIT_D*DEF_D))+(P75/(MAX(P:P))*(0.3*(HIT_D*DEF_D)))</f>
        <v>1.3547368421052632</v>
      </c>
      <c r="AA75">
        <f>(0.7*(BkS_D*DEF_D))+(Q75/(MAX(Q:Q))*(0.3*(BkS_D*DEF_D)))</f>
        <v>1.9051200000000001</v>
      </c>
      <c r="AB75">
        <f>(0.7*(TkA_D*DEF_D))+(R75/(MAX(R:R))*(0.3*(TkA_D*DEF_D)))</f>
        <v>1.3275000000000001</v>
      </c>
      <c r="AC75">
        <f>(0.7*(SH_D*DEF_D))+(S75/(MAX(S:S))*(0.3*(SH_D*DEF_D)))</f>
        <v>2.3762561099407291</v>
      </c>
    </row>
    <row r="76" spans="1:29" x14ac:dyDescent="0.25">
      <c r="A76" s="9">
        <v>74</v>
      </c>
      <c r="B76" s="49" t="s">
        <v>387</v>
      </c>
      <c r="C76" s="50" t="s">
        <v>33</v>
      </c>
      <c r="D76" s="50" t="s">
        <v>235</v>
      </c>
      <c r="E76" s="50" t="s">
        <v>4</v>
      </c>
      <c r="F76" s="51">
        <v>16</v>
      </c>
      <c r="G76" s="51">
        <v>4</v>
      </c>
      <c r="H76" s="51">
        <v>6</v>
      </c>
      <c r="I76" s="51">
        <v>16</v>
      </c>
      <c r="J76" s="51">
        <v>15</v>
      </c>
      <c r="K76" s="51">
        <v>6</v>
      </c>
      <c r="L76" s="51">
        <v>44</v>
      </c>
      <c r="M76" s="61">
        <v>321</v>
      </c>
      <c r="N76">
        <f>G76*82/F76</f>
        <v>20.5</v>
      </c>
      <c r="O76">
        <f>H76*82/F76</f>
        <v>30.75</v>
      </c>
      <c r="P76">
        <f>I76*82/F76</f>
        <v>82</v>
      </c>
      <c r="Q76">
        <f>J76*82/F76</f>
        <v>76.875</v>
      </c>
      <c r="R76">
        <f>K76*82/F76</f>
        <v>30.75</v>
      </c>
      <c r="S76">
        <f>L76*82/F76</f>
        <v>225.5</v>
      </c>
      <c r="U76" s="10">
        <f>SUM(V76:X76)</f>
        <v>8.9101305033045826</v>
      </c>
      <c r="V76">
        <f>N76/MAX(N:N)*OFF_D</f>
        <v>1.4741379310344827</v>
      </c>
      <c r="W76">
        <f>O76/MAX(O:O)*PUN_D</f>
        <v>0.51923076923076927</v>
      </c>
      <c r="X76">
        <f>SUM(Z76:AC76)</f>
        <v>6.9167618030393303</v>
      </c>
      <c r="Y76">
        <f>X76/DEF_D*10</f>
        <v>7.6852908922659227</v>
      </c>
      <c r="Z76">
        <f>(0.7*(HIT_D*DEF_D))+(P76/(MAX(P:P))*(0.3*(HIT_D*DEF_D)))</f>
        <v>1.4210526315789473</v>
      </c>
      <c r="AA76">
        <f>(0.7*(BkS_D*DEF_D))+(Q76/(MAX(Q:Q))*(0.3*(BkS_D*DEF_D)))</f>
        <v>1.9333687500000001</v>
      </c>
      <c r="AB76">
        <f>(0.7*(TkA_D*DEF_D))+(R76/(MAX(R:R))*(0.3*(TkA_D*DEF_D)))</f>
        <v>1.4751562499999999</v>
      </c>
      <c r="AC76">
        <f>(0.7*(SH_D*DEF_D))+(S76/(MAX(S:S))*(0.3*(SH_D*DEF_D)))</f>
        <v>2.0871841714603825</v>
      </c>
    </row>
    <row r="77" spans="1:29" x14ac:dyDescent="0.25">
      <c r="A77" s="9">
        <v>75</v>
      </c>
      <c r="B77" s="46" t="s">
        <v>316</v>
      </c>
      <c r="C77" s="47" t="s">
        <v>33</v>
      </c>
      <c r="D77" s="47" t="s">
        <v>235</v>
      </c>
      <c r="E77" s="47" t="s">
        <v>4</v>
      </c>
      <c r="F77" s="48">
        <v>16</v>
      </c>
      <c r="G77" s="48">
        <v>5</v>
      </c>
      <c r="H77" s="48">
        <v>4</v>
      </c>
      <c r="I77" s="48">
        <v>5</v>
      </c>
      <c r="J77" s="48">
        <v>13</v>
      </c>
      <c r="K77" s="48">
        <v>1</v>
      </c>
      <c r="L77" s="48">
        <v>214</v>
      </c>
      <c r="M77" s="60">
        <v>281</v>
      </c>
      <c r="N77">
        <f>G77*82/F77</f>
        <v>25.625</v>
      </c>
      <c r="O77">
        <f>H77*82/F77</f>
        <v>20.5</v>
      </c>
      <c r="P77">
        <f>I77*82/F77</f>
        <v>25.625</v>
      </c>
      <c r="Q77">
        <f>J77*82/F77</f>
        <v>66.625</v>
      </c>
      <c r="R77">
        <f>K77*82/F77</f>
        <v>5.125</v>
      </c>
      <c r="S77">
        <f>L77*82/F77</f>
        <v>1096.75</v>
      </c>
      <c r="U77" s="10">
        <f>SUM(V77:X77)</f>
        <v>8.8162056662363213</v>
      </c>
      <c r="V77">
        <f>N77/MAX(N:N)*OFF_D</f>
        <v>1.8426724137931032</v>
      </c>
      <c r="W77">
        <f>O77/MAX(O:O)*PUN_D</f>
        <v>0.34615384615384615</v>
      </c>
      <c r="X77">
        <f>SUM(Z77:AC77)</f>
        <v>6.6273794062893714</v>
      </c>
      <c r="Y77">
        <f>X77/DEF_D*10</f>
        <v>7.3637548958770793</v>
      </c>
      <c r="Z77">
        <f>(0.7*(HIT_D*DEF_D))+(P77/(MAX(P:P))*(0.3*(HIT_D*DEF_D)))</f>
        <v>1.310328947368421</v>
      </c>
      <c r="AA77">
        <f>(0.7*(BkS_D*DEF_D))+(Q77/(MAX(Q:Q))*(0.3*(BkS_D*DEF_D)))</f>
        <v>1.9023862500000002</v>
      </c>
      <c r="AB77">
        <f>(0.7*(TkA_D*DEF_D))+(R77/(MAX(R:R))*(0.3*(TkA_D*DEF_D)))</f>
        <v>1.295859375</v>
      </c>
      <c r="AC77">
        <f>(0.7*(SH_D*DEF_D))+(S77/(MAX(S:S))*(0.3*(SH_D*DEF_D)))</f>
        <v>2.1188048339209504</v>
      </c>
    </row>
    <row r="78" spans="1:29" x14ac:dyDescent="0.25">
      <c r="A78" s="9">
        <v>76</v>
      </c>
      <c r="B78" s="46" t="s">
        <v>99</v>
      </c>
      <c r="C78" s="47" t="s">
        <v>35</v>
      </c>
      <c r="D78" s="47" t="s">
        <v>235</v>
      </c>
      <c r="E78" s="47" t="s">
        <v>4</v>
      </c>
      <c r="F78" s="48">
        <v>19</v>
      </c>
      <c r="G78" s="48">
        <v>5</v>
      </c>
      <c r="H78" s="48">
        <v>6</v>
      </c>
      <c r="I78" s="48">
        <v>13</v>
      </c>
      <c r="J78" s="48">
        <v>19</v>
      </c>
      <c r="K78" s="48">
        <v>3</v>
      </c>
      <c r="L78" s="48">
        <v>102</v>
      </c>
      <c r="M78" s="60">
        <v>417</v>
      </c>
      <c r="N78">
        <f>G78*82/F78</f>
        <v>21.578947368421051</v>
      </c>
      <c r="O78">
        <f>H78*82/F78</f>
        <v>25.894736842105264</v>
      </c>
      <c r="P78">
        <f>I78*82/F78</f>
        <v>56.10526315789474</v>
      </c>
      <c r="Q78">
        <f>J78*82/F78</f>
        <v>82</v>
      </c>
      <c r="R78">
        <f>K78*82/F78</f>
        <v>12.947368421052632</v>
      </c>
      <c r="S78">
        <f>L78*82/F78</f>
        <v>440.21052631578948</v>
      </c>
      <c r="U78" s="10">
        <f>SUM(V78:X78)</f>
        <v>8.7535938683436694</v>
      </c>
      <c r="V78">
        <f>N78/MAX(N:N)*OFF_D</f>
        <v>1.5517241379310343</v>
      </c>
      <c r="W78">
        <f>O78/MAX(O:O)*PUN_D</f>
        <v>0.43724696356275305</v>
      </c>
      <c r="X78">
        <f>SUM(Z78:AC78)</f>
        <v>6.7646227668498824</v>
      </c>
      <c r="Y78">
        <f>X78/DEF_D*10</f>
        <v>7.516247518722091</v>
      </c>
      <c r="Z78">
        <f>(0.7*(HIT_D*DEF_D))+(P78/(MAX(P:P))*(0.3*(HIT_D*DEF_D)))</f>
        <v>1.3701939058171746</v>
      </c>
      <c r="AA78">
        <f>(0.7*(BkS_D*DEF_D))+(Q78/(MAX(Q:Q))*(0.3*(BkS_D*DEF_D)))</f>
        <v>1.94886</v>
      </c>
      <c r="AB78">
        <f>(0.7*(TkA_D*DEF_D))+(R78/(MAX(R:R))*(0.3*(TkA_D*DEF_D)))</f>
        <v>1.350592105263158</v>
      </c>
      <c r="AC78">
        <f>(0.7*(SH_D*DEF_D))+(S78/(MAX(S:S))*(0.3*(SH_D*DEF_D)))</f>
        <v>2.0949767557695504</v>
      </c>
    </row>
    <row r="79" spans="1:29" x14ac:dyDescent="0.25">
      <c r="A79" s="9">
        <v>77</v>
      </c>
      <c r="B79" s="49" t="s">
        <v>389</v>
      </c>
      <c r="C79" s="50" t="s">
        <v>31</v>
      </c>
      <c r="D79" s="50" t="s">
        <v>235</v>
      </c>
      <c r="E79" s="50" t="s">
        <v>4</v>
      </c>
      <c r="F79" s="51">
        <v>6</v>
      </c>
      <c r="G79" s="51">
        <v>2</v>
      </c>
      <c r="H79" s="51">
        <v>0</v>
      </c>
      <c r="I79" s="51">
        <v>7</v>
      </c>
      <c r="J79" s="51">
        <v>3</v>
      </c>
      <c r="K79" s="51">
        <v>1</v>
      </c>
      <c r="L79" s="51">
        <v>48</v>
      </c>
      <c r="M79" s="61">
        <v>89</v>
      </c>
      <c r="N79">
        <f>G79*82/F79</f>
        <v>27.333333333333332</v>
      </c>
      <c r="O79">
        <f>H79*82/F79</f>
        <v>0</v>
      </c>
      <c r="P79">
        <f>I79*82/F79</f>
        <v>95.666666666666671</v>
      </c>
      <c r="Q79">
        <f>J79*82/F79</f>
        <v>41</v>
      </c>
      <c r="R79">
        <f>K79*82/F79</f>
        <v>13.666666666666666</v>
      </c>
      <c r="S79">
        <f>L79*82/F79</f>
        <v>656</v>
      </c>
      <c r="U79" s="10">
        <f>SUM(V79:X79)</f>
        <v>8.6967754770152546</v>
      </c>
      <c r="V79">
        <f>N79/MAX(N:N)*OFF_D</f>
        <v>1.9655172413793103</v>
      </c>
      <c r="W79">
        <f>O79/MAX(O:O)*PUN_D</f>
        <v>0</v>
      </c>
      <c r="X79">
        <f>SUM(Z79:AC79)</f>
        <v>6.7312582356359449</v>
      </c>
      <c r="Y79">
        <f>X79/DEF_D*10</f>
        <v>7.4791758173732727</v>
      </c>
      <c r="Z79">
        <f>(0.7*(HIT_D*DEF_D))+(P79/(MAX(P:P))*(0.3*(HIT_D*DEF_D)))</f>
        <v>1.4478947368421053</v>
      </c>
      <c r="AA79">
        <f>(0.7*(BkS_D*DEF_D))+(Q79/(MAX(Q:Q))*(0.3*(BkS_D*DEF_D)))</f>
        <v>1.8249300000000002</v>
      </c>
      <c r="AB79">
        <f>(0.7*(TkA_D*DEF_D))+(R79/(MAX(R:R))*(0.3*(TkA_D*DEF_D)))</f>
        <v>1.3556250000000001</v>
      </c>
      <c r="AC79">
        <f>(0.7*(SH_D*DEF_D))+(S79/(MAX(S:S))*(0.3*(SH_D*DEF_D)))</f>
        <v>2.1028084987938396</v>
      </c>
    </row>
    <row r="80" spans="1:29" x14ac:dyDescent="0.25">
      <c r="A80" s="9">
        <v>78</v>
      </c>
      <c r="B80" s="46" t="s">
        <v>314</v>
      </c>
      <c r="C80" s="47" t="s">
        <v>41</v>
      </c>
      <c r="D80" s="47" t="s">
        <v>235</v>
      </c>
      <c r="E80" s="47" t="s">
        <v>4</v>
      </c>
      <c r="F80" s="48">
        <v>18</v>
      </c>
      <c r="G80" s="48">
        <v>5</v>
      </c>
      <c r="H80" s="48">
        <v>4</v>
      </c>
      <c r="I80" s="48">
        <v>8</v>
      </c>
      <c r="J80" s="48">
        <v>10</v>
      </c>
      <c r="K80" s="48">
        <v>4</v>
      </c>
      <c r="L80" s="48">
        <v>108</v>
      </c>
      <c r="M80" s="60">
        <v>286</v>
      </c>
      <c r="N80">
        <f>G80*82/F80</f>
        <v>22.777777777777779</v>
      </c>
      <c r="O80">
        <f>H80*82/F80</f>
        <v>18.222222222222221</v>
      </c>
      <c r="P80">
        <f>I80*82/F80</f>
        <v>36.444444444444443</v>
      </c>
      <c r="Q80">
        <f>J80*82/F80</f>
        <v>45.555555555555557</v>
      </c>
      <c r="R80">
        <f>K80*82/F80</f>
        <v>18.222222222222221</v>
      </c>
      <c r="S80">
        <f>L80*82/F80</f>
        <v>492</v>
      </c>
      <c r="U80" s="10">
        <f>SUM(V80:X80)</f>
        <v>8.6002586636388667</v>
      </c>
      <c r="V80">
        <f>N80/MAX(N:N)*OFF_D</f>
        <v>1.6379310344827587</v>
      </c>
      <c r="W80">
        <f>O80/MAX(O:O)*PUN_D</f>
        <v>0.30769230769230771</v>
      </c>
      <c r="X80">
        <f>SUM(Z80:AC80)</f>
        <v>6.6546353214638003</v>
      </c>
      <c r="Y80">
        <f>X80/DEF_D*10</f>
        <v>7.3940392460708892</v>
      </c>
      <c r="Z80">
        <f>(0.7*(HIT_D*DEF_D))+(P80/(MAX(P:P))*(0.3*(HIT_D*DEF_D)))</f>
        <v>1.331578947368421</v>
      </c>
      <c r="AA80">
        <f>(0.7*(BkS_D*DEF_D))+(Q80/(MAX(Q:Q))*(0.3*(BkS_D*DEF_D)))</f>
        <v>1.8387</v>
      </c>
      <c r="AB80">
        <f>(0.7*(TkA_D*DEF_D))+(R80/(MAX(R:R))*(0.3*(TkA_D*DEF_D)))</f>
        <v>1.3875</v>
      </c>
      <c r="AC80">
        <f>(0.7*(SH_D*DEF_D))+(S80/(MAX(S:S))*(0.3*(SH_D*DEF_D)))</f>
        <v>2.0968563740953798</v>
      </c>
    </row>
    <row r="81" spans="1:29" x14ac:dyDescent="0.25">
      <c r="A81" s="9">
        <v>79</v>
      </c>
      <c r="B81" s="49" t="s">
        <v>187</v>
      </c>
      <c r="C81" s="50" t="s">
        <v>35</v>
      </c>
      <c r="D81" s="50" t="s">
        <v>235</v>
      </c>
      <c r="E81" s="50" t="s">
        <v>4</v>
      </c>
      <c r="F81" s="51">
        <v>17</v>
      </c>
      <c r="G81" s="51">
        <v>3</v>
      </c>
      <c r="H81" s="51">
        <v>4</v>
      </c>
      <c r="I81" s="51">
        <v>13</v>
      </c>
      <c r="J81" s="51">
        <v>22</v>
      </c>
      <c r="K81" s="51">
        <v>2</v>
      </c>
      <c r="L81" s="51">
        <v>2246</v>
      </c>
      <c r="M81" s="61">
        <v>326</v>
      </c>
      <c r="N81">
        <f>G81*82/F81</f>
        <v>14.470588235294118</v>
      </c>
      <c r="O81">
        <f>H81*82/F81</f>
        <v>19.294117647058822</v>
      </c>
      <c r="P81">
        <f>I81*82/F81</f>
        <v>62.705882352941174</v>
      </c>
      <c r="Q81">
        <f>J81*82/F81</f>
        <v>106.11764705882354</v>
      </c>
      <c r="R81">
        <f>K81*82/F81</f>
        <v>9.6470588235294112</v>
      </c>
      <c r="S81">
        <f>L81*82/F81</f>
        <v>10833.64705882353</v>
      </c>
      <c r="U81" s="10">
        <f>SUM(V81:X81)</f>
        <v>8.5709680563395327</v>
      </c>
      <c r="V81">
        <f>N81/MAX(N:N)*OFF_D</f>
        <v>1.0405679513184585</v>
      </c>
      <c r="W81">
        <f>O81/MAX(O:O)*PUN_D</f>
        <v>0.32579185520361992</v>
      </c>
      <c r="X81">
        <f>SUM(Z81:AC81)</f>
        <v>7.2046082498174542</v>
      </c>
      <c r="Y81">
        <f>X81/DEF_D*10</f>
        <v>8.0051202775749495</v>
      </c>
      <c r="Z81">
        <f>(0.7*(HIT_D*DEF_D))+(P81/(MAX(P:P))*(0.3*(HIT_D*DEF_D)))</f>
        <v>1.3831578947368421</v>
      </c>
      <c r="AA81">
        <f>(0.7*(BkS_D*DEF_D))+(Q81/(MAX(Q:Q))*(0.3*(BkS_D*DEF_D)))</f>
        <v>2.02176</v>
      </c>
      <c r="AB81">
        <f>(0.7*(TkA_D*DEF_D))+(R81/(MAX(R:R))*(0.3*(TkA_D*DEF_D)))</f>
        <v>1.3275000000000001</v>
      </c>
      <c r="AC81">
        <f>(0.7*(SH_D*DEF_D))+(S81/(MAX(S:S))*(0.3*(SH_D*DEF_D)))</f>
        <v>2.472190355080611</v>
      </c>
    </row>
    <row r="82" spans="1:29" x14ac:dyDescent="0.25">
      <c r="A82" s="9">
        <v>80</v>
      </c>
      <c r="B82" s="49" t="s">
        <v>392</v>
      </c>
      <c r="C82" s="50" t="s">
        <v>41</v>
      </c>
      <c r="D82" s="50" t="s">
        <v>235</v>
      </c>
      <c r="E82" s="50" t="s">
        <v>4</v>
      </c>
      <c r="F82" s="51">
        <v>5</v>
      </c>
      <c r="G82" s="51">
        <v>1</v>
      </c>
      <c r="H82" s="51">
        <v>2</v>
      </c>
      <c r="I82" s="51">
        <v>5</v>
      </c>
      <c r="J82" s="51">
        <v>2</v>
      </c>
      <c r="K82" s="51">
        <v>1</v>
      </c>
      <c r="L82" s="51">
        <v>10</v>
      </c>
      <c r="M82" s="61">
        <v>72</v>
      </c>
      <c r="N82">
        <f>G82*82/F82</f>
        <v>16.399999999999999</v>
      </c>
      <c r="O82">
        <f>H82*82/F82</f>
        <v>32.799999999999997</v>
      </c>
      <c r="P82">
        <f>I82*82/F82</f>
        <v>82</v>
      </c>
      <c r="Q82">
        <f>J82*82/F82</f>
        <v>32.799999999999997</v>
      </c>
      <c r="R82">
        <f>K82*82/F82</f>
        <v>16.399999999999999</v>
      </c>
      <c r="S82">
        <f>L82*82/F82</f>
        <v>164</v>
      </c>
      <c r="U82" s="10">
        <f>SUM(V82:X82)</f>
        <v>8.4140552549511476</v>
      </c>
      <c r="V82">
        <f>N82/MAX(N:N)*OFF_D</f>
        <v>1.1793103448275861</v>
      </c>
      <c r="W82">
        <f>O82/MAX(O:O)*PUN_D</f>
        <v>0.55384615384615377</v>
      </c>
      <c r="X82">
        <f>SUM(Z82:AC82)</f>
        <v>6.6808987562774069</v>
      </c>
      <c r="Y82">
        <f>X82/DEF_D*10</f>
        <v>7.4232208403082298</v>
      </c>
      <c r="Z82">
        <f>(0.7*(HIT_D*DEF_D))+(P82/(MAX(P:P))*(0.3*(HIT_D*DEF_D)))</f>
        <v>1.4210526315789473</v>
      </c>
      <c r="AA82">
        <f>(0.7*(BkS_D*DEF_D))+(Q82/(MAX(Q:Q))*(0.3*(BkS_D*DEF_D)))</f>
        <v>1.800144</v>
      </c>
      <c r="AB82">
        <f>(0.7*(TkA_D*DEF_D))+(R82/(MAX(R:R))*(0.3*(TkA_D*DEF_D)))</f>
        <v>1.3747499999999999</v>
      </c>
      <c r="AC82">
        <f>(0.7*(SH_D*DEF_D))+(S82/(MAX(S:S))*(0.3*(SH_D*DEF_D)))</f>
        <v>2.0849521246984599</v>
      </c>
    </row>
    <row r="83" spans="1:29" x14ac:dyDescent="0.25">
      <c r="A83" s="9">
        <v>81</v>
      </c>
      <c r="B83" s="46" t="s">
        <v>276</v>
      </c>
      <c r="C83" s="47" t="s">
        <v>37</v>
      </c>
      <c r="D83" s="47" t="s">
        <v>235</v>
      </c>
      <c r="E83" s="47" t="s">
        <v>4</v>
      </c>
      <c r="F83" s="48">
        <v>12</v>
      </c>
      <c r="G83" s="48">
        <v>1</v>
      </c>
      <c r="H83" s="48">
        <v>2</v>
      </c>
      <c r="I83" s="48">
        <v>10</v>
      </c>
      <c r="J83" s="48">
        <v>17</v>
      </c>
      <c r="K83" s="48">
        <v>8</v>
      </c>
      <c r="L83" s="48">
        <v>1807</v>
      </c>
      <c r="M83" s="60">
        <v>257</v>
      </c>
      <c r="N83">
        <f>G83*82/F83</f>
        <v>6.833333333333333</v>
      </c>
      <c r="O83">
        <f>H83*82/F83</f>
        <v>13.666666666666666</v>
      </c>
      <c r="P83">
        <f>I83*82/F83</f>
        <v>68.333333333333329</v>
      </c>
      <c r="Q83">
        <f>J83*82/F83</f>
        <v>116.16666666666667</v>
      </c>
      <c r="R83">
        <f>K83*82/F83</f>
        <v>54.666666666666664</v>
      </c>
      <c r="S83">
        <f>L83*82/F83</f>
        <v>12347.833333333334</v>
      </c>
      <c r="U83" s="10">
        <f>SUM(V83:X83)</f>
        <v>8.3381394561847202</v>
      </c>
      <c r="V83">
        <f>N83/MAX(N:N)*OFF_D</f>
        <v>0.49137931034482757</v>
      </c>
      <c r="W83">
        <f>O83/MAX(O:O)*PUN_D</f>
        <v>0.23076923076923075</v>
      </c>
      <c r="X83">
        <f>SUM(Z83:AC83)</f>
        <v>7.6159909150706611</v>
      </c>
      <c r="Y83">
        <f>X83/DEF_D*10</f>
        <v>8.4622121278562901</v>
      </c>
      <c r="Z83">
        <f>(0.7*(HIT_D*DEF_D))+(P83/(MAX(P:P))*(0.3*(HIT_D*DEF_D)))</f>
        <v>1.3942105263157896</v>
      </c>
      <c r="AA83">
        <f>(0.7*(BkS_D*DEF_D))+(Q83/(MAX(Q:Q))*(0.3*(BkS_D*DEF_D)))</f>
        <v>2.0521350000000003</v>
      </c>
      <c r="AB83">
        <f>(0.7*(TkA_D*DEF_D))+(R83/(MAX(R:R))*(0.3*(TkA_D*DEF_D)))</f>
        <v>1.6425000000000001</v>
      </c>
      <c r="AC83">
        <f>(0.7*(SH_D*DEF_D))+(S83/(MAX(S:S))*(0.3*(SH_D*DEF_D)))</f>
        <v>2.5271453887548714</v>
      </c>
    </row>
    <row r="84" spans="1:29" x14ac:dyDescent="0.25">
      <c r="A84" s="9">
        <v>82</v>
      </c>
      <c r="B84" s="49" t="s">
        <v>359</v>
      </c>
      <c r="C84" s="50" t="s">
        <v>37</v>
      </c>
      <c r="D84" s="50" t="s">
        <v>235</v>
      </c>
      <c r="E84" s="50" t="s">
        <v>4</v>
      </c>
      <c r="F84" s="51">
        <v>16</v>
      </c>
      <c r="G84" s="51">
        <v>1</v>
      </c>
      <c r="H84" s="51">
        <v>10</v>
      </c>
      <c r="I84" s="51">
        <v>7</v>
      </c>
      <c r="J84" s="51">
        <v>15</v>
      </c>
      <c r="K84" s="51">
        <v>2</v>
      </c>
      <c r="L84" s="51">
        <v>60</v>
      </c>
      <c r="M84" s="61">
        <v>219</v>
      </c>
      <c r="N84">
        <f>G84*82/F84</f>
        <v>5.125</v>
      </c>
      <c r="O84">
        <f>H84*82/F84</f>
        <v>51.25</v>
      </c>
      <c r="P84">
        <f>I84*82/F84</f>
        <v>35.875</v>
      </c>
      <c r="Q84">
        <f>J84*82/F84</f>
        <v>76.875</v>
      </c>
      <c r="R84">
        <f>K84*82/F84</f>
        <v>10.25</v>
      </c>
      <c r="S84">
        <f>L84*82/F84</f>
        <v>307.5</v>
      </c>
      <c r="U84" s="10">
        <f>SUM(V84:X84)</f>
        <v>7.9196273582686381</v>
      </c>
      <c r="V84">
        <f>N84/MAX(N:N)*OFF_D</f>
        <v>0.36853448275862066</v>
      </c>
      <c r="W84">
        <f>O84/MAX(O:O)*PUN_D</f>
        <v>0.86538461538461542</v>
      </c>
      <c r="X84">
        <f>SUM(Z84:AC84)</f>
        <v>6.6857082601254021</v>
      </c>
      <c r="Y84">
        <f>X84/DEF_D*10</f>
        <v>7.428564733472669</v>
      </c>
      <c r="Z84">
        <f>(0.7*(HIT_D*DEF_D))+(P84/(MAX(P:P))*(0.3*(HIT_D*DEF_D)))</f>
        <v>1.3304605263157896</v>
      </c>
      <c r="AA84">
        <f>(0.7*(BkS_D*DEF_D))+(Q84/(MAX(Q:Q))*(0.3*(BkS_D*DEF_D)))</f>
        <v>1.9333687500000001</v>
      </c>
      <c r="AB84">
        <f>(0.7*(TkA_D*DEF_D))+(R84/(MAX(R:R))*(0.3*(TkA_D*DEF_D)))</f>
        <v>1.3317187500000001</v>
      </c>
      <c r="AC84">
        <f>(0.7*(SH_D*DEF_D))+(S84/(MAX(S:S))*(0.3*(SH_D*DEF_D)))</f>
        <v>2.0901602338096121</v>
      </c>
    </row>
    <row r="85" spans="1:29" x14ac:dyDescent="0.25">
      <c r="A85" s="9">
        <v>83</v>
      </c>
      <c r="B85" s="46" t="s">
        <v>335</v>
      </c>
      <c r="C85" s="47" t="s">
        <v>37</v>
      </c>
      <c r="D85" s="47" t="s">
        <v>235</v>
      </c>
      <c r="E85" s="47" t="s">
        <v>4</v>
      </c>
      <c r="F85" s="48">
        <v>14</v>
      </c>
      <c r="G85" s="48">
        <v>1</v>
      </c>
      <c r="H85" s="48">
        <v>4</v>
      </c>
      <c r="I85" s="48">
        <v>7</v>
      </c>
      <c r="J85" s="48">
        <v>9</v>
      </c>
      <c r="K85" s="48">
        <v>3</v>
      </c>
      <c r="L85" s="48">
        <v>11</v>
      </c>
      <c r="M85" s="60">
        <v>187</v>
      </c>
      <c r="N85">
        <f>G85*82/F85</f>
        <v>5.8571428571428568</v>
      </c>
      <c r="O85">
        <f>H85*82/F85</f>
        <v>23.428571428571427</v>
      </c>
      <c r="P85">
        <f>I85*82/F85</f>
        <v>41</v>
      </c>
      <c r="Q85">
        <f>J85*82/F85</f>
        <v>52.714285714285715</v>
      </c>
      <c r="R85">
        <f>K85*82/F85</f>
        <v>17.571428571428573</v>
      </c>
      <c r="S85">
        <f>L85*82/F85</f>
        <v>64.428571428571431</v>
      </c>
      <c r="U85" s="10">
        <f>SUM(V85:X85)</f>
        <v>7.4819363121066882</v>
      </c>
      <c r="V85">
        <f>N85/MAX(N:N)*OFF_D</f>
        <v>0.4211822660098522</v>
      </c>
      <c r="W85">
        <f>O85/MAX(O:O)*PUN_D</f>
        <v>0.39560439560439559</v>
      </c>
      <c r="X85">
        <f>SUM(Z85:AC85)</f>
        <v>6.6651496504924399</v>
      </c>
      <c r="Y85">
        <f>X85/DEF_D*10</f>
        <v>7.4057218338804889</v>
      </c>
      <c r="Z85">
        <f>(0.7*(HIT_D*DEF_D))+(P85/(MAX(P:P))*(0.3*(HIT_D*DEF_D)))</f>
        <v>1.3405263157894738</v>
      </c>
      <c r="AA85">
        <f>(0.7*(BkS_D*DEF_D))+(Q85/(MAX(Q:Q))*(0.3*(BkS_D*DEF_D)))</f>
        <v>1.8603385714285714</v>
      </c>
      <c r="AB85">
        <f>(0.7*(TkA_D*DEF_D))+(R85/(MAX(R:R))*(0.3*(TkA_D*DEF_D)))</f>
        <v>1.3829464285714286</v>
      </c>
      <c r="AC85">
        <f>(0.7*(SH_D*DEF_D))+(S85/(MAX(S:S))*(0.3*(SH_D*DEF_D)))</f>
        <v>2.0813383347029664</v>
      </c>
    </row>
    <row r="86" spans="1:29" x14ac:dyDescent="0.25">
      <c r="B86" s="33"/>
      <c r="C86" s="33"/>
      <c r="D86" s="33"/>
      <c r="E86" s="33"/>
      <c r="U86" s="10"/>
    </row>
    <row r="87" spans="1:29" x14ac:dyDescent="0.25">
      <c r="B87" s="33"/>
      <c r="C87" s="33"/>
      <c r="D87" s="33"/>
      <c r="E87" s="33"/>
      <c r="U87" s="10"/>
    </row>
    <row r="88" spans="1:29" x14ac:dyDescent="0.25">
      <c r="B88" s="33"/>
      <c r="C88" s="33"/>
      <c r="D88" s="33"/>
      <c r="E88" s="33"/>
      <c r="U88" s="10"/>
    </row>
    <row r="89" spans="1:29" x14ac:dyDescent="0.25">
      <c r="B89" s="33"/>
      <c r="C89" s="33"/>
      <c r="D89" s="33"/>
      <c r="E89" s="33"/>
      <c r="U89" s="10"/>
    </row>
    <row r="90" spans="1:29" x14ac:dyDescent="0.25">
      <c r="B90" s="33"/>
      <c r="C90" s="33"/>
      <c r="D90" s="33"/>
      <c r="E90" s="33"/>
      <c r="U90" s="10"/>
    </row>
    <row r="91" spans="1:29" x14ac:dyDescent="0.25">
      <c r="B91" s="33"/>
      <c r="C91" s="33"/>
      <c r="D91" s="33"/>
      <c r="E91" s="33"/>
      <c r="U91" s="10"/>
    </row>
    <row r="92" spans="1:29" x14ac:dyDescent="0.25">
      <c r="B92" s="33"/>
      <c r="C92" s="33"/>
      <c r="D92" s="33"/>
      <c r="E92" s="33"/>
      <c r="U92" s="10"/>
    </row>
    <row r="93" spans="1:29" x14ac:dyDescent="0.25">
      <c r="B93" s="33"/>
      <c r="C93" s="33"/>
      <c r="D93" s="33"/>
      <c r="E93" s="33"/>
      <c r="U93" s="10"/>
    </row>
    <row r="94" spans="1:29" x14ac:dyDescent="0.25">
      <c r="B94" s="33"/>
      <c r="C94" s="33"/>
      <c r="D94" s="33"/>
      <c r="E94" s="33"/>
      <c r="U94" s="10"/>
    </row>
    <row r="95" spans="1:29" x14ac:dyDescent="0.25">
      <c r="B95" s="33"/>
      <c r="C95" s="33"/>
      <c r="D95" s="33"/>
      <c r="E95" s="33"/>
      <c r="U95" s="10"/>
    </row>
    <row r="96" spans="1:29" x14ac:dyDescent="0.25">
      <c r="B96" s="33"/>
      <c r="C96" s="33"/>
      <c r="D96" s="33"/>
      <c r="E96" s="33"/>
      <c r="U96" s="10"/>
    </row>
    <row r="97" spans="2:21" x14ac:dyDescent="0.25">
      <c r="B97" s="33"/>
      <c r="C97" s="33"/>
      <c r="D97" s="33"/>
      <c r="E97" s="33"/>
      <c r="U97" s="10"/>
    </row>
    <row r="98" spans="2:21" x14ac:dyDescent="0.25">
      <c r="B98" s="33"/>
      <c r="C98" s="33"/>
      <c r="D98" s="33"/>
      <c r="E98" s="33"/>
      <c r="U98" s="10"/>
    </row>
    <row r="99" spans="2:21" x14ac:dyDescent="0.25">
      <c r="B99" s="33"/>
      <c r="C99" s="33"/>
      <c r="D99" s="33"/>
      <c r="E99" s="33"/>
      <c r="U99" s="10"/>
    </row>
    <row r="100" spans="2:21" x14ac:dyDescent="0.25">
      <c r="B100" s="33"/>
      <c r="C100" s="33"/>
      <c r="D100" s="33"/>
      <c r="E100" s="33"/>
      <c r="U100" s="10"/>
    </row>
    <row r="101" spans="2:21" x14ac:dyDescent="0.25">
      <c r="B101" s="33"/>
      <c r="C101" s="33"/>
      <c r="D101" s="33"/>
      <c r="E101" s="33"/>
      <c r="U101" s="10"/>
    </row>
    <row r="102" spans="2:21" x14ac:dyDescent="0.25">
      <c r="B102" s="33"/>
      <c r="C102" s="33"/>
      <c r="D102" s="33"/>
      <c r="E102" s="33"/>
      <c r="U102" s="10"/>
    </row>
    <row r="103" spans="2:21" x14ac:dyDescent="0.25">
      <c r="B103" s="33"/>
      <c r="C103" s="33"/>
      <c r="D103" s="33"/>
      <c r="E103" s="33"/>
      <c r="U103" s="10"/>
    </row>
    <row r="104" spans="2:21" x14ac:dyDescent="0.25">
      <c r="B104" s="33"/>
      <c r="C104" s="33"/>
      <c r="D104" s="33"/>
      <c r="E104" s="33"/>
      <c r="U104" s="10"/>
    </row>
    <row r="105" spans="2:21" x14ac:dyDescent="0.25">
      <c r="B105" s="33"/>
      <c r="C105" s="33"/>
      <c r="D105" s="33"/>
      <c r="E105" s="33"/>
      <c r="U105" s="10"/>
    </row>
    <row r="106" spans="2:21" x14ac:dyDescent="0.25">
      <c r="B106" s="33"/>
      <c r="C106" s="33"/>
      <c r="D106" s="33"/>
      <c r="E106" s="33"/>
      <c r="U106" s="10"/>
    </row>
    <row r="107" spans="2:21" x14ac:dyDescent="0.25">
      <c r="B107" s="33"/>
      <c r="C107" s="33"/>
      <c r="D107" s="33"/>
      <c r="E107" s="33"/>
      <c r="U107" s="10"/>
    </row>
    <row r="108" spans="2:21" x14ac:dyDescent="0.25">
      <c r="B108" s="33"/>
      <c r="C108" s="33"/>
      <c r="D108" s="33"/>
      <c r="E108" s="33"/>
      <c r="U108" s="10"/>
    </row>
    <row r="109" spans="2:21" x14ac:dyDescent="0.25">
      <c r="B109" s="33"/>
      <c r="C109" s="33"/>
      <c r="D109" s="33"/>
      <c r="E109" s="33"/>
      <c r="U109" s="10"/>
    </row>
    <row r="110" spans="2:21" x14ac:dyDescent="0.25">
      <c r="B110" s="33"/>
      <c r="C110" s="33"/>
      <c r="D110" s="33"/>
      <c r="E110" s="33"/>
      <c r="U110" s="10"/>
    </row>
    <row r="111" spans="2:21" x14ac:dyDescent="0.25">
      <c r="B111" s="33"/>
      <c r="C111" s="33"/>
      <c r="D111" s="33"/>
      <c r="E111" s="33"/>
      <c r="U111" s="10"/>
    </row>
    <row r="112" spans="2:21" x14ac:dyDescent="0.25">
      <c r="B112" s="33"/>
      <c r="C112" s="33"/>
      <c r="D112" s="33"/>
      <c r="E112" s="33"/>
      <c r="U112" s="10"/>
    </row>
    <row r="113" spans="2:21" x14ac:dyDescent="0.25">
      <c r="B113" s="33"/>
      <c r="C113" s="33"/>
      <c r="D113" s="33"/>
      <c r="E113" s="33"/>
      <c r="U113" s="10"/>
    </row>
    <row r="114" spans="2:21" x14ac:dyDescent="0.25">
      <c r="B114" s="33"/>
      <c r="C114" s="33"/>
      <c r="D114" s="33"/>
      <c r="E114" s="33"/>
      <c r="U114" s="10"/>
    </row>
    <row r="115" spans="2:21" x14ac:dyDescent="0.25">
      <c r="B115" s="33"/>
      <c r="C115" s="33"/>
      <c r="D115" s="33"/>
      <c r="E115" s="33"/>
      <c r="U115" s="10"/>
    </row>
    <row r="116" spans="2:21" x14ac:dyDescent="0.25">
      <c r="B116" s="33"/>
      <c r="C116" s="33"/>
      <c r="D116" s="33"/>
      <c r="E116" s="33"/>
      <c r="U116" s="10"/>
    </row>
    <row r="117" spans="2:21" x14ac:dyDescent="0.25">
      <c r="B117" s="33"/>
      <c r="C117" s="33"/>
      <c r="D117" s="33"/>
      <c r="E117" s="33"/>
      <c r="U117" s="10"/>
    </row>
    <row r="118" spans="2:21" x14ac:dyDescent="0.25">
      <c r="B118" s="33"/>
      <c r="C118" s="33"/>
      <c r="D118" s="33"/>
      <c r="E118" s="33"/>
      <c r="U118" s="10"/>
    </row>
    <row r="119" spans="2:21" x14ac:dyDescent="0.25">
      <c r="B119" s="33"/>
      <c r="C119" s="33"/>
      <c r="D119" s="33"/>
      <c r="E119" s="33"/>
      <c r="U119" s="10"/>
    </row>
    <row r="120" spans="2:21" x14ac:dyDescent="0.25">
      <c r="B120" s="33"/>
      <c r="C120" s="33"/>
      <c r="D120" s="33"/>
      <c r="E120" s="33"/>
      <c r="U120" s="10"/>
    </row>
    <row r="121" spans="2:21" x14ac:dyDescent="0.25">
      <c r="B121" s="33"/>
      <c r="C121" s="33"/>
      <c r="D121" s="33"/>
      <c r="E121" s="33"/>
      <c r="U121" s="10"/>
    </row>
    <row r="122" spans="2:21" x14ac:dyDescent="0.25">
      <c r="B122" s="33"/>
      <c r="C122" s="33"/>
      <c r="D122" s="33"/>
      <c r="E122" s="33"/>
      <c r="U122" s="10"/>
    </row>
    <row r="123" spans="2:21" x14ac:dyDescent="0.25">
      <c r="B123" s="33"/>
      <c r="C123" s="33"/>
      <c r="D123" s="33"/>
      <c r="E123" s="33"/>
      <c r="U123" s="10"/>
    </row>
    <row r="124" spans="2:21" x14ac:dyDescent="0.25">
      <c r="B124" s="33"/>
      <c r="C124" s="33"/>
      <c r="D124" s="33"/>
      <c r="E124" s="33"/>
      <c r="U124" s="10"/>
    </row>
    <row r="125" spans="2:21" x14ac:dyDescent="0.25">
      <c r="B125" s="33"/>
      <c r="C125" s="33"/>
      <c r="D125" s="33"/>
      <c r="E125" s="33"/>
      <c r="U125" s="10"/>
    </row>
    <row r="126" spans="2:21" x14ac:dyDescent="0.25">
      <c r="B126" s="33"/>
      <c r="C126" s="33"/>
      <c r="D126" s="33"/>
      <c r="E126" s="33"/>
      <c r="U126" s="10"/>
    </row>
    <row r="127" spans="2:21" x14ac:dyDescent="0.25">
      <c r="B127" s="33"/>
      <c r="C127" s="33"/>
      <c r="D127" s="33"/>
      <c r="E127" s="33"/>
      <c r="U127" s="10"/>
    </row>
    <row r="128" spans="2:21" x14ac:dyDescent="0.25">
      <c r="B128" s="33"/>
      <c r="C128" s="33"/>
      <c r="D128" s="33"/>
      <c r="E128" s="33"/>
      <c r="U128" s="10"/>
    </row>
    <row r="129" spans="2:21" x14ac:dyDescent="0.25">
      <c r="B129" s="33"/>
      <c r="C129" s="33"/>
      <c r="D129" s="33"/>
      <c r="E129" s="33"/>
      <c r="U129" s="10"/>
    </row>
    <row r="130" spans="2:21" x14ac:dyDescent="0.25">
      <c r="B130" s="33"/>
      <c r="C130" s="33"/>
      <c r="D130" s="33"/>
      <c r="E130" s="33"/>
      <c r="U130" s="10"/>
    </row>
    <row r="131" spans="2:21" x14ac:dyDescent="0.25">
      <c r="B131" s="33"/>
      <c r="C131" s="33"/>
      <c r="D131" s="33"/>
      <c r="E131" s="33"/>
      <c r="U131" s="10"/>
    </row>
    <row r="132" spans="2:21" x14ac:dyDescent="0.25">
      <c r="B132" s="33"/>
      <c r="C132" s="33"/>
      <c r="D132" s="33"/>
      <c r="E132" s="33"/>
      <c r="U132" s="10"/>
    </row>
    <row r="133" spans="2:21" x14ac:dyDescent="0.25">
      <c r="B133" s="33"/>
      <c r="C133" s="33"/>
      <c r="D133" s="33"/>
      <c r="E133" s="33"/>
      <c r="U133" s="10"/>
    </row>
    <row r="134" spans="2:21" x14ac:dyDescent="0.25">
      <c r="B134" s="33"/>
      <c r="C134" s="33"/>
      <c r="D134" s="33"/>
      <c r="E134" s="33"/>
      <c r="U134" s="10"/>
    </row>
    <row r="135" spans="2:21" x14ac:dyDescent="0.25">
      <c r="B135" s="33"/>
      <c r="C135" s="33"/>
      <c r="D135" s="33"/>
      <c r="E135" s="33"/>
      <c r="U135" s="10"/>
    </row>
    <row r="136" spans="2:21" x14ac:dyDescent="0.25">
      <c r="B136" s="33"/>
      <c r="C136" s="33"/>
      <c r="D136" s="33"/>
      <c r="E136" s="33"/>
      <c r="U136" s="10"/>
    </row>
    <row r="137" spans="2:21" x14ac:dyDescent="0.25">
      <c r="B137" s="33"/>
      <c r="C137" s="33"/>
      <c r="D137" s="33"/>
      <c r="E137" s="33"/>
      <c r="U137" s="10"/>
    </row>
    <row r="138" spans="2:21" x14ac:dyDescent="0.25">
      <c r="B138" s="33"/>
      <c r="C138" s="33"/>
      <c r="D138" s="33"/>
      <c r="E138" s="33"/>
      <c r="U138" s="10"/>
    </row>
    <row r="139" spans="2:21" x14ac:dyDescent="0.25">
      <c r="B139" s="33"/>
      <c r="C139" s="33"/>
      <c r="D139" s="33"/>
      <c r="E139" s="33"/>
      <c r="U139" s="10"/>
    </row>
    <row r="140" spans="2:21" x14ac:dyDescent="0.25">
      <c r="B140" s="33"/>
      <c r="C140" s="33"/>
      <c r="D140" s="33"/>
      <c r="E140" s="33"/>
      <c r="U140" s="10"/>
    </row>
    <row r="141" spans="2:21" x14ac:dyDescent="0.25">
      <c r="B141" s="33"/>
      <c r="C141" s="33"/>
      <c r="D141" s="33"/>
      <c r="E141" s="33"/>
      <c r="U141" s="10"/>
    </row>
    <row r="142" spans="2:21" x14ac:dyDescent="0.25">
      <c r="B142" s="33"/>
      <c r="C142" s="33"/>
      <c r="D142" s="33"/>
      <c r="E142" s="33"/>
      <c r="U142" s="10"/>
    </row>
    <row r="143" spans="2:21" x14ac:dyDescent="0.25">
      <c r="B143" s="33"/>
      <c r="C143" s="33"/>
      <c r="D143" s="33"/>
      <c r="E143" s="33"/>
      <c r="U143" s="10"/>
    </row>
    <row r="144" spans="2:21" x14ac:dyDescent="0.25">
      <c r="B144" s="33"/>
      <c r="C144" s="33"/>
      <c r="D144" s="33"/>
      <c r="E144" s="33"/>
      <c r="U144" s="10"/>
    </row>
    <row r="145" spans="2:21" x14ac:dyDescent="0.25">
      <c r="B145" s="33"/>
      <c r="C145" s="33"/>
      <c r="D145" s="33"/>
      <c r="E145" s="33"/>
      <c r="U145" s="10"/>
    </row>
    <row r="146" spans="2:21" x14ac:dyDescent="0.25">
      <c r="B146" s="33"/>
      <c r="C146" s="33"/>
      <c r="D146" s="33"/>
      <c r="E146" s="33"/>
      <c r="U146" s="10"/>
    </row>
    <row r="147" spans="2:21" x14ac:dyDescent="0.25">
      <c r="B147" s="33"/>
      <c r="C147" s="33"/>
      <c r="D147" s="33"/>
      <c r="E147" s="33"/>
      <c r="U147" s="10"/>
    </row>
    <row r="148" spans="2:21" x14ac:dyDescent="0.25">
      <c r="B148" s="33"/>
      <c r="C148" s="33"/>
      <c r="D148" s="33"/>
      <c r="E148" s="33"/>
      <c r="U148" s="10"/>
    </row>
    <row r="149" spans="2:21" x14ac:dyDescent="0.25">
      <c r="B149" s="33"/>
      <c r="C149" s="33"/>
      <c r="D149" s="33"/>
      <c r="E149" s="33"/>
      <c r="U149" s="10"/>
    </row>
    <row r="150" spans="2:21" x14ac:dyDescent="0.25">
      <c r="B150" s="33"/>
      <c r="C150" s="33"/>
      <c r="D150" s="33"/>
      <c r="E150" s="33"/>
      <c r="U150" s="10"/>
    </row>
    <row r="151" spans="2:21" x14ac:dyDescent="0.25">
      <c r="B151" s="33"/>
      <c r="C151" s="33"/>
      <c r="D151" s="33"/>
      <c r="E151" s="33"/>
      <c r="U151" s="10"/>
    </row>
    <row r="152" spans="2:21" x14ac:dyDescent="0.25">
      <c r="B152" s="33"/>
      <c r="C152" s="33"/>
      <c r="D152" s="33"/>
      <c r="E152" s="33"/>
      <c r="U152" s="10"/>
    </row>
    <row r="153" spans="2:21" x14ac:dyDescent="0.25">
      <c r="B153" s="33"/>
      <c r="C153" s="33"/>
      <c r="D153" s="33"/>
      <c r="E153" s="33"/>
      <c r="U153" s="10"/>
    </row>
    <row r="154" spans="2:21" x14ac:dyDescent="0.25">
      <c r="B154" s="33"/>
      <c r="C154" s="33"/>
      <c r="D154" s="33"/>
      <c r="E154" s="33"/>
      <c r="U154" s="10"/>
    </row>
    <row r="155" spans="2:21" x14ac:dyDescent="0.25">
      <c r="B155" s="33"/>
      <c r="C155" s="33"/>
      <c r="D155" s="33"/>
      <c r="E155" s="33"/>
      <c r="U155" s="10"/>
    </row>
    <row r="156" spans="2:21" x14ac:dyDescent="0.25">
      <c r="B156" s="33"/>
      <c r="C156" s="33"/>
      <c r="D156" s="33"/>
      <c r="E156" s="33"/>
      <c r="U156" s="10"/>
    </row>
    <row r="157" spans="2:21" x14ac:dyDescent="0.25">
      <c r="B157" s="33"/>
      <c r="C157" s="33"/>
      <c r="D157" s="33"/>
      <c r="E157" s="33"/>
      <c r="U157" s="10"/>
    </row>
    <row r="158" spans="2:21" x14ac:dyDescent="0.25">
      <c r="B158" s="33"/>
      <c r="C158" s="33"/>
      <c r="D158" s="33"/>
      <c r="E158" s="33"/>
      <c r="U158" s="10"/>
    </row>
    <row r="159" spans="2:21" x14ac:dyDescent="0.25">
      <c r="B159" s="33"/>
      <c r="C159" s="33"/>
      <c r="D159" s="33"/>
      <c r="E159" s="33"/>
      <c r="U159" s="10"/>
    </row>
    <row r="160" spans="2:21" x14ac:dyDescent="0.25">
      <c r="B160" s="33"/>
      <c r="C160" s="33"/>
      <c r="D160" s="33"/>
      <c r="E160" s="33"/>
      <c r="U160" s="10"/>
    </row>
    <row r="161" spans="2:21" x14ac:dyDescent="0.25">
      <c r="B161" s="33"/>
      <c r="C161" s="33"/>
      <c r="D161" s="33"/>
      <c r="E161" s="33"/>
      <c r="U161" s="10"/>
    </row>
    <row r="162" spans="2:21" x14ac:dyDescent="0.25">
      <c r="B162" s="33"/>
      <c r="C162" s="33"/>
      <c r="D162" s="33"/>
      <c r="E162" s="33"/>
      <c r="U162" s="10"/>
    </row>
    <row r="163" spans="2:21" x14ac:dyDescent="0.25">
      <c r="B163" s="33"/>
      <c r="C163" s="33"/>
      <c r="D163" s="33"/>
      <c r="E163" s="33"/>
      <c r="U163" s="10"/>
    </row>
    <row r="164" spans="2:21" x14ac:dyDescent="0.25">
      <c r="B164" s="33"/>
      <c r="C164" s="33"/>
      <c r="D164" s="33"/>
      <c r="E164" s="33"/>
      <c r="U164" s="10"/>
    </row>
    <row r="165" spans="2:21" x14ac:dyDescent="0.25">
      <c r="B165" s="33"/>
      <c r="C165" s="33"/>
      <c r="D165" s="33"/>
      <c r="E165" s="33"/>
      <c r="U165" s="10"/>
    </row>
    <row r="166" spans="2:21" x14ac:dyDescent="0.25">
      <c r="B166" s="33"/>
      <c r="C166" s="33"/>
      <c r="D166" s="33"/>
      <c r="E166" s="33"/>
      <c r="U166" s="10"/>
    </row>
    <row r="167" spans="2:21" x14ac:dyDescent="0.25">
      <c r="B167" s="33"/>
      <c r="C167" s="33"/>
      <c r="D167" s="33"/>
      <c r="E167" s="33"/>
      <c r="U167" s="10"/>
    </row>
    <row r="168" spans="2:21" x14ac:dyDescent="0.25">
      <c r="B168" s="33"/>
      <c r="C168" s="33"/>
      <c r="D168" s="33"/>
      <c r="E168" s="33"/>
      <c r="U168" s="10"/>
    </row>
    <row r="169" spans="2:21" x14ac:dyDescent="0.25">
      <c r="B169" s="33"/>
      <c r="C169" s="33"/>
      <c r="D169" s="33"/>
      <c r="E169" s="33"/>
      <c r="U169" s="10"/>
    </row>
    <row r="170" spans="2:21" x14ac:dyDescent="0.25">
      <c r="B170" s="33"/>
      <c r="C170" s="33"/>
      <c r="D170" s="33"/>
      <c r="E170" s="33"/>
      <c r="U170" s="10"/>
    </row>
    <row r="171" spans="2:21" x14ac:dyDescent="0.25">
      <c r="B171" s="33"/>
      <c r="C171" s="33"/>
      <c r="D171" s="33"/>
      <c r="E171" s="33"/>
      <c r="U171" s="10"/>
    </row>
    <row r="172" spans="2:21" x14ac:dyDescent="0.25">
      <c r="B172" s="33"/>
      <c r="C172" s="33"/>
      <c r="D172" s="33"/>
      <c r="E172" s="33"/>
      <c r="U172" s="10"/>
    </row>
    <row r="173" spans="2:21" x14ac:dyDescent="0.25">
      <c r="B173" s="33"/>
      <c r="C173" s="33"/>
      <c r="D173" s="33"/>
      <c r="E173" s="33"/>
      <c r="U173" s="10"/>
    </row>
    <row r="174" spans="2:21" x14ac:dyDescent="0.25">
      <c r="B174" s="33"/>
      <c r="C174" s="33"/>
      <c r="D174" s="33"/>
      <c r="E174" s="33"/>
      <c r="U174" s="10"/>
    </row>
    <row r="175" spans="2:21" x14ac:dyDescent="0.25">
      <c r="B175" s="33"/>
      <c r="C175" s="33"/>
      <c r="D175" s="33"/>
      <c r="E175" s="33"/>
      <c r="U175" s="10"/>
    </row>
    <row r="176" spans="2:21" x14ac:dyDescent="0.25">
      <c r="B176" s="33"/>
      <c r="C176" s="33"/>
      <c r="D176" s="33"/>
      <c r="E176" s="33"/>
      <c r="U176" s="10"/>
    </row>
    <row r="177" spans="2:21" x14ac:dyDescent="0.25">
      <c r="B177" s="33"/>
      <c r="C177" s="33"/>
      <c r="D177" s="33"/>
      <c r="E177" s="33"/>
      <c r="U177" s="10"/>
    </row>
    <row r="178" spans="2:21" x14ac:dyDescent="0.25">
      <c r="B178" s="33"/>
      <c r="C178" s="33"/>
      <c r="D178" s="33"/>
      <c r="E178" s="33"/>
      <c r="U178" s="10"/>
    </row>
    <row r="179" spans="2:21" x14ac:dyDescent="0.25">
      <c r="B179" s="33"/>
      <c r="C179" s="33"/>
      <c r="D179" s="33"/>
      <c r="E179" s="33"/>
      <c r="U179" s="10"/>
    </row>
    <row r="180" spans="2:21" x14ac:dyDescent="0.25">
      <c r="B180" s="33"/>
      <c r="C180" s="33"/>
      <c r="D180" s="33"/>
      <c r="E180" s="33"/>
      <c r="U180" s="10"/>
    </row>
    <row r="181" spans="2:21" x14ac:dyDescent="0.25">
      <c r="B181" s="33"/>
      <c r="C181" s="33"/>
      <c r="D181" s="33"/>
      <c r="E181" s="33"/>
      <c r="U181" s="10"/>
    </row>
  </sheetData>
  <autoFilter ref="B2:AC85">
    <sortState ref="B3:AC85">
      <sortCondition descending="1" ref="U2:U85"/>
    </sortState>
  </autoFilter>
  <mergeCells count="3">
    <mergeCell ref="F1:L1"/>
    <mergeCell ref="N1:S1"/>
    <mergeCell ref="U1:AC1"/>
  </mergeCells>
  <phoneticPr fontId="4" type="noConversion"/>
  <pageMargins left="0.4" right="0.35" top="0.39" bottom="0.38" header="0.3" footer="0.3"/>
  <pageSetup paperSize="5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6"/>
  <sheetViews>
    <sheetView workbookViewId="0">
      <selection activeCell="A69" sqref="A69:XFD70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4" t="s">
        <v>23</v>
      </c>
      <c r="G1" s="15"/>
      <c r="H1" s="15"/>
      <c r="I1" s="15"/>
      <c r="J1" s="15"/>
      <c r="K1" s="15"/>
      <c r="L1" s="16"/>
      <c r="N1" s="14" t="s">
        <v>22</v>
      </c>
      <c r="O1" s="15"/>
      <c r="P1" s="15"/>
      <c r="Q1" s="15"/>
      <c r="R1" s="15"/>
      <c r="S1" s="16"/>
      <c r="U1" s="14" t="s">
        <v>26</v>
      </c>
      <c r="V1" s="15"/>
      <c r="W1" s="15"/>
      <c r="X1" s="15"/>
      <c r="Y1" s="15"/>
      <c r="Z1" s="15"/>
      <c r="AA1" s="15"/>
      <c r="AB1" s="15"/>
      <c r="AC1" s="16"/>
    </row>
    <row r="2" spans="1:29" ht="14.25" customHeight="1" x14ac:dyDescent="0.25">
      <c r="B2" s="1" t="s">
        <v>0</v>
      </c>
      <c r="C2" s="8" t="s">
        <v>28</v>
      </c>
      <c r="D2" s="8" t="s">
        <v>27</v>
      </c>
      <c r="E2" s="17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185</v>
      </c>
      <c r="C3" s="47" t="s">
        <v>37</v>
      </c>
      <c r="D3" s="47" t="s">
        <v>235</v>
      </c>
      <c r="E3" s="47" t="s">
        <v>2</v>
      </c>
      <c r="F3" s="48">
        <v>19</v>
      </c>
      <c r="G3" s="48">
        <v>30</v>
      </c>
      <c r="H3" s="48">
        <v>12</v>
      </c>
      <c r="I3" s="48">
        <v>9</v>
      </c>
      <c r="J3" s="48">
        <v>6</v>
      </c>
      <c r="K3" s="48">
        <v>16</v>
      </c>
      <c r="L3" s="48">
        <v>196</v>
      </c>
      <c r="M3" s="60">
        <v>430</v>
      </c>
      <c r="N3">
        <f>G3*82/F3</f>
        <v>129.47368421052633</v>
      </c>
      <c r="O3">
        <f>H3*82/F3</f>
        <v>51.789473684210527</v>
      </c>
      <c r="P3">
        <f>I3*82/F3</f>
        <v>38.842105263157897</v>
      </c>
      <c r="Q3">
        <f>J3*82/F3</f>
        <v>25.894736842105264</v>
      </c>
      <c r="R3">
        <f>K3*82/F3</f>
        <v>69.05263157894737</v>
      </c>
      <c r="S3">
        <f>L3*82/F3</f>
        <v>845.89473684210532</v>
      </c>
      <c r="U3" s="10">
        <f>SUM(V3:X3)</f>
        <v>18.159870321257689</v>
      </c>
      <c r="V3">
        <f>N3/MAX(N:N)*OFF_C</f>
        <v>13</v>
      </c>
      <c r="W3">
        <f>O3/MAX(O:O)*PUN_C</f>
        <v>0.38345864661654133</v>
      </c>
      <c r="X3">
        <f>SUM(Z3:AC3)</f>
        <v>4.7764116746411478</v>
      </c>
      <c r="Y3">
        <f>X3/DEF_C*10</f>
        <v>7.9606861244019136</v>
      </c>
      <c r="Z3">
        <f>(0.7*(HIT_F*DEF_C))+(P3/(MAX(P:P))*(0.3*(HIT_F*DEF_C)))</f>
        <v>1.1565789473684209</v>
      </c>
      <c r="AA3">
        <f>(0.7*(BkS_F*DEF_C))+(Q3/(MAX(Q:Q))*(0.3*(BkS_F*DEF_C)))</f>
        <v>0.69631578947368411</v>
      </c>
      <c r="AB3">
        <f>(0.7*(TkA_F*DEF_C))+(R3/(MAX(R:R))*(0.3*(TkA_F*DEF_C)))</f>
        <v>1.761157894736842</v>
      </c>
      <c r="AC3">
        <f>(0.7*(SH_F*DEF_C))+(S3/(MAX(S:S))*(0.3*(SH_F*DEF_C)))</f>
        <v>1.1623590430622008</v>
      </c>
    </row>
    <row r="4" spans="1:29" x14ac:dyDescent="0.25">
      <c r="A4" s="9">
        <v>2</v>
      </c>
      <c r="B4" s="46" t="s">
        <v>119</v>
      </c>
      <c r="C4" s="47" t="s">
        <v>31</v>
      </c>
      <c r="D4" s="47" t="s">
        <v>235</v>
      </c>
      <c r="E4" s="47" t="s">
        <v>2</v>
      </c>
      <c r="F4" s="48">
        <v>17</v>
      </c>
      <c r="G4" s="48">
        <v>22</v>
      </c>
      <c r="H4" s="48">
        <v>6</v>
      </c>
      <c r="I4" s="48">
        <v>5</v>
      </c>
      <c r="J4" s="48">
        <v>5</v>
      </c>
      <c r="K4" s="48">
        <v>14</v>
      </c>
      <c r="L4" s="48">
        <v>1151</v>
      </c>
      <c r="M4" s="60">
        <v>337</v>
      </c>
      <c r="N4">
        <f>G4*82/F4</f>
        <v>106.11764705882354</v>
      </c>
      <c r="O4">
        <f>H4*82/F4</f>
        <v>28.941176470588236</v>
      </c>
      <c r="P4">
        <f>I4*82/F4</f>
        <v>24.117647058823529</v>
      </c>
      <c r="Q4">
        <f>J4*82/F4</f>
        <v>24.117647058823529</v>
      </c>
      <c r="R4">
        <f>K4*82/F4</f>
        <v>67.529411764705884</v>
      </c>
      <c r="S4">
        <f>L4*82/F4</f>
        <v>5551.8823529411766</v>
      </c>
      <c r="U4" s="10">
        <f>SUM(V4:X4)</f>
        <v>15.75014083015024</v>
      </c>
      <c r="V4">
        <f>N4/MAX(N:N)*OFF_C</f>
        <v>10.654901960784313</v>
      </c>
      <c r="W4">
        <f>O4/MAX(O:O)*PUN_C</f>
        <v>0.21428571428571427</v>
      </c>
      <c r="X4">
        <f>SUM(Z4:AC4)</f>
        <v>4.8809531550802134</v>
      </c>
      <c r="Y4">
        <f>X4/DEF_C*10</f>
        <v>8.1349219251336891</v>
      </c>
      <c r="Z4">
        <f>(0.7*(HIT_F*DEF_C))+(P4/(MAX(P:P))*(0.3*(HIT_F*DEF_C)))</f>
        <v>1.1161764705882351</v>
      </c>
      <c r="AA4">
        <f>(0.7*(BkS_F*DEF_C))+(Q4/(MAX(Q:Q))*(0.3*(BkS_F*DEF_C)))</f>
        <v>0.69176470588235284</v>
      </c>
      <c r="AB4">
        <f>(0.7*(TkA_F*DEF_C))+(R4/(MAX(R:R))*(0.3*(TkA_F*DEF_C)))</f>
        <v>1.7528823529411763</v>
      </c>
      <c r="AC4">
        <f>(0.7*(SH_F*DEF_C))+(S4/(MAX(S:S))*(0.3*(SH_F*DEF_C)))</f>
        <v>1.3201296256684492</v>
      </c>
    </row>
    <row r="5" spans="1:29" x14ac:dyDescent="0.25">
      <c r="A5" s="9">
        <v>3</v>
      </c>
      <c r="B5" s="49" t="s">
        <v>208</v>
      </c>
      <c r="C5" s="50" t="s">
        <v>37</v>
      </c>
      <c r="D5" s="50" t="s">
        <v>235</v>
      </c>
      <c r="E5" s="50" t="s">
        <v>2</v>
      </c>
      <c r="F5" s="51">
        <v>19</v>
      </c>
      <c r="G5" s="51">
        <v>25</v>
      </c>
      <c r="H5" s="51">
        <v>4</v>
      </c>
      <c r="I5" s="51">
        <v>8</v>
      </c>
      <c r="J5" s="51">
        <v>13</v>
      </c>
      <c r="K5" s="51">
        <v>13</v>
      </c>
      <c r="L5" s="51">
        <v>22</v>
      </c>
      <c r="M5" s="61">
        <v>380</v>
      </c>
      <c r="N5">
        <f>G5*82/F5</f>
        <v>107.89473684210526</v>
      </c>
      <c r="O5">
        <f>H5*82/F5</f>
        <v>17.263157894736842</v>
      </c>
      <c r="P5">
        <f>I5*82/F5</f>
        <v>34.526315789473685</v>
      </c>
      <c r="Q5">
        <f>J5*82/F5</f>
        <v>56.10526315789474</v>
      </c>
      <c r="R5">
        <f>K5*82/F5</f>
        <v>56.10526315789474</v>
      </c>
      <c r="S5">
        <f>L5*82/F5</f>
        <v>94.94736842105263</v>
      </c>
      <c r="U5" s="10">
        <f>SUM(V5:X5)</f>
        <v>15.707572882205511</v>
      </c>
      <c r="V5">
        <f>N5/MAX(N:N)*OFF_C</f>
        <v>10.833333333333332</v>
      </c>
      <c r="W5">
        <f>O5/MAX(O:O)*PUN_C</f>
        <v>0.12781954887218044</v>
      </c>
      <c r="X5">
        <f>SUM(Z5:AC5)</f>
        <v>4.7464199999999996</v>
      </c>
      <c r="Y5">
        <f>X5/DEF_C*10</f>
        <v>7.9106999999999994</v>
      </c>
      <c r="Z5">
        <f>(0.7*(HIT_F*DEF_C))+(P5/(MAX(P:P))*(0.3*(HIT_F*DEF_C)))</f>
        <v>1.1447368421052631</v>
      </c>
      <c r="AA5">
        <f>(0.7*(BkS_F*DEF_C))+(Q5/(MAX(Q:Q))*(0.3*(BkS_F*DEF_C)))</f>
        <v>0.77368421052631564</v>
      </c>
      <c r="AB5">
        <f>(0.7*(TkA_F*DEF_C))+(R5/(MAX(R:R))*(0.3*(TkA_F*DEF_C)))</f>
        <v>1.6908157894736842</v>
      </c>
      <c r="AC5">
        <f>(0.7*(SH_F*DEF_C))+(S5/(MAX(S:S))*(0.3*(SH_F*DEF_C)))</f>
        <v>1.1371831578947367</v>
      </c>
    </row>
    <row r="6" spans="1:29" x14ac:dyDescent="0.25">
      <c r="A6" s="9">
        <v>4</v>
      </c>
      <c r="B6" s="49" t="s">
        <v>95</v>
      </c>
      <c r="C6" s="50" t="s">
        <v>37</v>
      </c>
      <c r="D6" s="50" t="s">
        <v>235</v>
      </c>
      <c r="E6" s="50" t="s">
        <v>2</v>
      </c>
      <c r="F6" s="51">
        <v>9</v>
      </c>
      <c r="G6" s="51">
        <v>11</v>
      </c>
      <c r="H6" s="51">
        <v>0</v>
      </c>
      <c r="I6" s="51">
        <v>12</v>
      </c>
      <c r="J6" s="51">
        <v>6</v>
      </c>
      <c r="K6" s="51">
        <v>11</v>
      </c>
      <c r="L6" s="51">
        <v>1424</v>
      </c>
      <c r="M6" s="61">
        <v>188</v>
      </c>
      <c r="N6">
        <f>G6*82/F6</f>
        <v>100.22222222222223</v>
      </c>
      <c r="O6">
        <f>H6*82/F6</f>
        <v>0</v>
      </c>
      <c r="P6">
        <f>I6*82/F6</f>
        <v>109.33333333333333</v>
      </c>
      <c r="Q6">
        <f>J6*82/F6</f>
        <v>54.666666666666664</v>
      </c>
      <c r="R6">
        <f>K6*82/F6</f>
        <v>100.22222222222223</v>
      </c>
      <c r="S6">
        <f>L6*82/F6</f>
        <v>12974.222222222223</v>
      </c>
      <c r="U6" s="10">
        <f>SUM(V6:X6)</f>
        <v>15.682430235690234</v>
      </c>
      <c r="V6">
        <f>N6/MAX(N:N)*OFF_C</f>
        <v>10.062962962962962</v>
      </c>
      <c r="W6">
        <f>O6/MAX(O:O)*PUN_C</f>
        <v>0</v>
      </c>
      <c r="X6">
        <f>SUM(Z6:AC6)</f>
        <v>5.6194672727272721</v>
      </c>
      <c r="Y6">
        <f>X6/DEF_C*10</f>
        <v>9.3657787878787868</v>
      </c>
      <c r="Z6">
        <f>(0.7*(HIT_F*DEF_C))+(P6/(MAX(P:P))*(0.3*(HIT_F*DEF_C)))</f>
        <v>1.3499999999999996</v>
      </c>
      <c r="AA6">
        <f>(0.7*(BkS_F*DEF_C))+(Q6/(MAX(Q:Q))*(0.3*(BkS_F*DEF_C)))</f>
        <v>0.76999999999999991</v>
      </c>
      <c r="AB6">
        <f>(0.7*(TkA_F*DEF_C))+(R6/(MAX(R:R))*(0.3*(TkA_F*DEF_C)))</f>
        <v>1.9304999999999999</v>
      </c>
      <c r="AC6">
        <f>(0.7*(SH_F*DEF_C))+(S6/(MAX(S:S))*(0.3*(SH_F*DEF_C)))</f>
        <v>1.5689672727272725</v>
      </c>
    </row>
    <row r="7" spans="1:29" x14ac:dyDescent="0.25">
      <c r="A7" s="9">
        <v>5</v>
      </c>
      <c r="B7" s="49" t="s">
        <v>124</v>
      </c>
      <c r="C7" s="50" t="s">
        <v>35</v>
      </c>
      <c r="D7" s="50" t="s">
        <v>235</v>
      </c>
      <c r="E7" s="50" t="s">
        <v>2</v>
      </c>
      <c r="F7" s="51">
        <v>17</v>
      </c>
      <c r="G7" s="51">
        <v>22</v>
      </c>
      <c r="H7" s="51">
        <v>2</v>
      </c>
      <c r="I7" s="51">
        <v>13</v>
      </c>
      <c r="J7" s="51">
        <v>4</v>
      </c>
      <c r="K7" s="51">
        <v>9</v>
      </c>
      <c r="L7" s="51">
        <v>132</v>
      </c>
      <c r="M7" s="61">
        <v>358</v>
      </c>
      <c r="N7">
        <f>G7*82/F7</f>
        <v>106.11764705882354</v>
      </c>
      <c r="O7">
        <f>H7*82/F7</f>
        <v>9.6470588235294112</v>
      </c>
      <c r="P7">
        <f>I7*82/F7</f>
        <v>62.705882352941174</v>
      </c>
      <c r="Q7">
        <f>J7*82/F7</f>
        <v>19.294117647058822</v>
      </c>
      <c r="R7">
        <f>K7*82/F7</f>
        <v>43.411764705882355</v>
      </c>
      <c r="S7">
        <f>L7*82/F7</f>
        <v>636.70588235294122</v>
      </c>
      <c r="U7" s="10">
        <f>SUM(V7:X7)</f>
        <v>15.40499994397759</v>
      </c>
      <c r="V7">
        <f>N7/MAX(N:N)*OFF_C</f>
        <v>10.654901960784313</v>
      </c>
      <c r="W7">
        <f>O7/MAX(O:O)*PUN_C</f>
        <v>7.1428571428571425E-2</v>
      </c>
      <c r="X7">
        <f>SUM(Z7:AC7)</f>
        <v>4.6786694117647052</v>
      </c>
      <c r="Y7">
        <f>X7/DEF_C*10</f>
        <v>7.7977823529411747</v>
      </c>
      <c r="Z7">
        <f>(0.7*(HIT_F*DEF_C))+(P7/(MAX(P:P))*(0.3*(HIT_F*DEF_C)))</f>
        <v>1.2220588235294116</v>
      </c>
      <c r="AA7">
        <f>(0.7*(BkS_F*DEF_C))+(Q7/(MAX(Q:Q))*(0.3*(BkS_F*DEF_C)))</f>
        <v>0.67941176470588227</v>
      </c>
      <c r="AB7">
        <f>(0.7*(TkA_F*DEF_C))+(R7/(MAX(R:R))*(0.3*(TkA_F*DEF_C)))</f>
        <v>1.6218529411764706</v>
      </c>
      <c r="AC7">
        <f>(0.7*(SH_F*DEF_C))+(S7/(MAX(S:S))*(0.3*(SH_F*DEF_C)))</f>
        <v>1.155345882352941</v>
      </c>
    </row>
    <row r="8" spans="1:29" x14ac:dyDescent="0.25">
      <c r="A8" s="9">
        <v>6</v>
      </c>
      <c r="B8" s="46" t="s">
        <v>298</v>
      </c>
      <c r="C8" s="47" t="s">
        <v>33</v>
      </c>
      <c r="D8" s="47" t="s">
        <v>235</v>
      </c>
      <c r="E8" s="47" t="s">
        <v>2</v>
      </c>
      <c r="F8" s="48">
        <v>18</v>
      </c>
      <c r="G8" s="48">
        <v>21</v>
      </c>
      <c r="H8" s="48">
        <v>2</v>
      </c>
      <c r="I8" s="48">
        <v>14</v>
      </c>
      <c r="J8" s="48">
        <v>8</v>
      </c>
      <c r="K8" s="48">
        <v>10</v>
      </c>
      <c r="L8" s="48">
        <v>16</v>
      </c>
      <c r="M8" s="60">
        <v>334</v>
      </c>
      <c r="N8">
        <f>G8*82/F8</f>
        <v>95.666666666666671</v>
      </c>
      <c r="O8">
        <f>H8*82/F8</f>
        <v>9.1111111111111107</v>
      </c>
      <c r="P8">
        <f>I8*82/F8</f>
        <v>63.777777777777779</v>
      </c>
      <c r="Q8">
        <f>J8*82/F8</f>
        <v>36.444444444444443</v>
      </c>
      <c r="R8">
        <f>K8*82/F8</f>
        <v>45.555555555555557</v>
      </c>
      <c r="S8">
        <f>L8*82/F8</f>
        <v>72.888888888888886</v>
      </c>
      <c r="U8" s="10">
        <f>SUM(V8:X8)</f>
        <v>14.391292842712842</v>
      </c>
      <c r="V8">
        <f>N8/MAX(N:N)*OFF_C</f>
        <v>9.6055555555555543</v>
      </c>
      <c r="W8">
        <f>O8/MAX(O:O)*PUN_C</f>
        <v>6.7460317460317457E-2</v>
      </c>
      <c r="X8">
        <f>SUM(Z8:AC8)</f>
        <v>4.7182769696969693</v>
      </c>
      <c r="Y8">
        <f>X8/DEF_C*10</f>
        <v>7.8637949494949488</v>
      </c>
      <c r="Z8">
        <f>(0.7*(HIT_F*DEF_C))+(P8/(MAX(P:P))*(0.3*(HIT_F*DEF_C)))</f>
        <v>1.2249999999999999</v>
      </c>
      <c r="AA8">
        <f>(0.7*(BkS_F*DEF_C))+(Q8/(MAX(Q:Q))*(0.3*(BkS_F*DEF_C)))</f>
        <v>0.72333333333333316</v>
      </c>
      <c r="AB8">
        <f>(0.7*(TkA_F*DEF_C))+(R8/(MAX(R:R))*(0.3*(TkA_F*DEF_C)))</f>
        <v>1.6335</v>
      </c>
      <c r="AC8">
        <f>(0.7*(SH_F*DEF_C))+(S8/(MAX(S:S))*(0.3*(SH_F*DEF_C)))</f>
        <v>1.1364436363636363</v>
      </c>
    </row>
    <row r="9" spans="1:29" x14ac:dyDescent="0.25">
      <c r="A9" s="9">
        <v>7</v>
      </c>
      <c r="B9" s="49" t="s">
        <v>241</v>
      </c>
      <c r="C9" s="50" t="s">
        <v>35</v>
      </c>
      <c r="D9" s="50" t="s">
        <v>235</v>
      </c>
      <c r="E9" s="50" t="s">
        <v>2</v>
      </c>
      <c r="F9" s="51">
        <v>17</v>
      </c>
      <c r="G9" s="51">
        <v>19</v>
      </c>
      <c r="H9" s="51">
        <v>4</v>
      </c>
      <c r="I9" s="51">
        <v>11</v>
      </c>
      <c r="J9" s="51">
        <v>12</v>
      </c>
      <c r="K9" s="51">
        <v>13</v>
      </c>
      <c r="L9" s="51">
        <v>478</v>
      </c>
      <c r="M9" s="61">
        <v>359</v>
      </c>
      <c r="N9">
        <f>G9*82/F9</f>
        <v>91.647058823529406</v>
      </c>
      <c r="O9">
        <f>H9*82/F9</f>
        <v>19.294117647058822</v>
      </c>
      <c r="P9">
        <f>I9*82/F9</f>
        <v>53.058823529411768</v>
      </c>
      <c r="Q9">
        <f>J9*82/F9</f>
        <v>57.882352941176471</v>
      </c>
      <c r="R9">
        <f>K9*82/F9</f>
        <v>62.705882352941174</v>
      </c>
      <c r="S9">
        <f>L9*82/F9</f>
        <v>2305.6470588235293</v>
      </c>
      <c r="U9" s="10">
        <f>SUM(V9:X9)</f>
        <v>14.256615895085305</v>
      </c>
      <c r="V9">
        <f>N9/MAX(N:N)*OFF_C</f>
        <v>9.2019607843137248</v>
      </c>
      <c r="W9">
        <f>O9/MAX(O:O)*PUN_C</f>
        <v>0.14285714285714285</v>
      </c>
      <c r="X9">
        <f>SUM(Z9:AC9)</f>
        <v>4.9117979679144383</v>
      </c>
      <c r="Y9">
        <f>X9/DEF_C*10</f>
        <v>8.1863299465240633</v>
      </c>
      <c r="Z9">
        <f>(0.7*(HIT_F*DEF_C))+(P9/(MAX(P:P))*(0.3*(HIT_F*DEF_C)))</f>
        <v>1.1955882352941174</v>
      </c>
      <c r="AA9">
        <f>(0.7*(BkS_F*DEF_C))+(Q9/(MAX(Q:Q))*(0.3*(BkS_F*DEF_C)))</f>
        <v>0.77823529411764691</v>
      </c>
      <c r="AB9">
        <f>(0.7*(TkA_F*DEF_C))+(R9/(MAX(R:R))*(0.3*(TkA_F*DEF_C)))</f>
        <v>1.7266764705882351</v>
      </c>
      <c r="AC9">
        <f>(0.7*(SH_F*DEF_C))+(S9/(MAX(S:S))*(0.3*(SH_F*DEF_C)))</f>
        <v>1.2112979679144384</v>
      </c>
    </row>
    <row r="10" spans="1:29" x14ac:dyDescent="0.25">
      <c r="A10" s="9">
        <v>8</v>
      </c>
      <c r="B10" s="49" t="s">
        <v>169</v>
      </c>
      <c r="C10" s="50" t="s">
        <v>41</v>
      </c>
      <c r="D10" s="50" t="s">
        <v>235</v>
      </c>
      <c r="E10" s="50" t="s">
        <v>2</v>
      </c>
      <c r="F10" s="51">
        <v>16</v>
      </c>
      <c r="G10" s="51">
        <v>18</v>
      </c>
      <c r="H10" s="51">
        <v>10</v>
      </c>
      <c r="I10" s="51">
        <v>8</v>
      </c>
      <c r="J10" s="51">
        <v>4</v>
      </c>
      <c r="K10" s="51">
        <v>7</v>
      </c>
      <c r="L10" s="51">
        <v>0</v>
      </c>
      <c r="M10" s="61">
        <v>281</v>
      </c>
      <c r="N10">
        <f>G10*82/F10</f>
        <v>92.25</v>
      </c>
      <c r="O10">
        <f>H10*82/F10</f>
        <v>51.25</v>
      </c>
      <c r="P10">
        <f>I10*82/F10</f>
        <v>41</v>
      </c>
      <c r="Q10">
        <f>J10*82/F10</f>
        <v>20.5</v>
      </c>
      <c r="R10">
        <f>K10*82/F10</f>
        <v>35.875</v>
      </c>
      <c r="S10">
        <f>L10*82/F10</f>
        <v>0</v>
      </c>
      <c r="U10" s="10">
        <f>SUM(V10:X10)</f>
        <v>14.201870535714285</v>
      </c>
      <c r="V10">
        <f>N10/MAX(N:N)*OFF_C</f>
        <v>9.2624999999999993</v>
      </c>
      <c r="W10">
        <f>O10/MAX(O:O)*PUN_C</f>
        <v>0.3794642857142857</v>
      </c>
      <c r="X10">
        <f>SUM(Z10:AC10)</f>
        <v>4.5599062499999992</v>
      </c>
      <c r="Y10">
        <f>X10/DEF_C*10</f>
        <v>7.599843749999998</v>
      </c>
      <c r="Z10">
        <f>(0.7*(HIT_F*DEF_C))+(P10/(MAX(P:P))*(0.3*(HIT_F*DEF_C)))</f>
        <v>1.1624999999999999</v>
      </c>
      <c r="AA10">
        <f>(0.7*(BkS_F*DEF_C))+(Q10/(MAX(Q:Q))*(0.3*(BkS_F*DEF_C)))</f>
        <v>0.68249999999999988</v>
      </c>
      <c r="AB10">
        <f>(0.7*(TkA_F*DEF_C))+(R10/(MAX(R:R))*(0.3*(TkA_F*DEF_C)))</f>
        <v>1.58090625</v>
      </c>
      <c r="AC10">
        <f>(0.7*(SH_F*DEF_C))+(S10/(MAX(S:S))*(0.3*(SH_F*DEF_C)))</f>
        <v>1.1339999999999999</v>
      </c>
    </row>
    <row r="11" spans="1:29" x14ac:dyDescent="0.25">
      <c r="A11" s="9">
        <v>9</v>
      </c>
      <c r="B11" s="49" t="s">
        <v>86</v>
      </c>
      <c r="C11" s="50" t="s">
        <v>35</v>
      </c>
      <c r="D11" s="50" t="s">
        <v>235</v>
      </c>
      <c r="E11" s="50" t="s">
        <v>2</v>
      </c>
      <c r="F11" s="51">
        <v>18</v>
      </c>
      <c r="G11" s="51">
        <v>19</v>
      </c>
      <c r="H11" s="51">
        <v>2</v>
      </c>
      <c r="I11" s="51">
        <v>9</v>
      </c>
      <c r="J11" s="51">
        <v>11</v>
      </c>
      <c r="K11" s="51">
        <v>20</v>
      </c>
      <c r="L11" s="51">
        <v>2290</v>
      </c>
      <c r="M11" s="61">
        <v>368</v>
      </c>
      <c r="N11">
        <f>G11*82/F11</f>
        <v>86.555555555555557</v>
      </c>
      <c r="O11">
        <f>H11*82/F11</f>
        <v>9.1111111111111107</v>
      </c>
      <c r="P11">
        <f>I11*82/F11</f>
        <v>41</v>
      </c>
      <c r="Q11">
        <f>J11*82/F11</f>
        <v>50.111111111111114</v>
      </c>
      <c r="R11">
        <f>K11*82/F11</f>
        <v>91.111111111111114</v>
      </c>
      <c r="S11">
        <f>L11*82/F11</f>
        <v>10432.222222222223</v>
      </c>
      <c r="U11" s="10">
        <f>SUM(V11:X11)</f>
        <v>14.043779846079845</v>
      </c>
      <c r="V11">
        <f>N11/MAX(N:N)*OFF_C</f>
        <v>8.6907407407407398</v>
      </c>
      <c r="W11">
        <f>O11/MAX(O:O)*PUN_C</f>
        <v>6.7460317460317457E-2</v>
      </c>
      <c r="X11">
        <f>SUM(Z11:AC11)</f>
        <v>5.2855787878787872</v>
      </c>
      <c r="Y11">
        <f>X11/DEF_C*10</f>
        <v>8.8092979797979787</v>
      </c>
      <c r="Z11">
        <f>(0.7*(HIT_F*DEF_C))+(P11/(MAX(P:P))*(0.3*(HIT_F*DEF_C)))</f>
        <v>1.1624999999999999</v>
      </c>
      <c r="AA11">
        <f>(0.7*(BkS_F*DEF_C))+(Q11/(MAX(Q:Q))*(0.3*(BkS_F*DEF_C)))</f>
        <v>0.75833333333333319</v>
      </c>
      <c r="AB11">
        <f>(0.7*(TkA_F*DEF_C))+(R11/(MAX(R:R))*(0.3*(TkA_F*DEF_C)))</f>
        <v>1.8809999999999998</v>
      </c>
      <c r="AC11">
        <f>(0.7*(SH_F*DEF_C))+(S11/(MAX(S:S))*(0.3*(SH_F*DEF_C)))</f>
        <v>1.4837454545454545</v>
      </c>
    </row>
    <row r="12" spans="1:29" x14ac:dyDescent="0.25">
      <c r="A12" s="9">
        <v>10</v>
      </c>
      <c r="B12" s="46" t="s">
        <v>121</v>
      </c>
      <c r="C12" s="47" t="s">
        <v>31</v>
      </c>
      <c r="D12" s="47" t="s">
        <v>235</v>
      </c>
      <c r="E12" s="47" t="s">
        <v>2</v>
      </c>
      <c r="F12" s="48">
        <v>18</v>
      </c>
      <c r="G12" s="48">
        <v>18</v>
      </c>
      <c r="H12" s="48">
        <v>10</v>
      </c>
      <c r="I12" s="48">
        <v>14</v>
      </c>
      <c r="J12" s="48">
        <v>10</v>
      </c>
      <c r="K12" s="48">
        <v>11</v>
      </c>
      <c r="L12" s="48">
        <v>1966</v>
      </c>
      <c r="M12" s="60">
        <v>349</v>
      </c>
      <c r="N12">
        <f>G12*82/F12</f>
        <v>82</v>
      </c>
      <c r="O12">
        <f>H12*82/F12</f>
        <v>45.555555555555557</v>
      </c>
      <c r="P12">
        <f>I12*82/F12</f>
        <v>63.777777777777779</v>
      </c>
      <c r="Q12">
        <f>J12*82/F12</f>
        <v>45.555555555555557</v>
      </c>
      <c r="R12">
        <f>K12*82/F12</f>
        <v>50.111111111111114</v>
      </c>
      <c r="S12">
        <f>L12*82/F12</f>
        <v>8956.2222222222226</v>
      </c>
      <c r="U12" s="10">
        <f>SUM(V12:X12)</f>
        <v>13.634813405483404</v>
      </c>
      <c r="V12">
        <f>N12/MAX(N:N)*OFF_C</f>
        <v>8.2333333333333325</v>
      </c>
      <c r="W12">
        <f>O12/MAX(O:O)*PUN_C</f>
        <v>0.33730158730158732</v>
      </c>
      <c r="X12">
        <f>SUM(Z12:AC12)</f>
        <v>5.064178484848485</v>
      </c>
      <c r="Y12">
        <f>X12/DEF_C*10</f>
        <v>8.4402974747474744</v>
      </c>
      <c r="Z12">
        <f>(0.7*(HIT_F*DEF_C))+(P12/(MAX(P:P))*(0.3*(HIT_F*DEF_C)))</f>
        <v>1.2249999999999999</v>
      </c>
      <c r="AA12">
        <f>(0.7*(BkS_F*DEF_C))+(Q12/(MAX(Q:Q))*(0.3*(BkS_F*DEF_C)))</f>
        <v>0.74666666666666659</v>
      </c>
      <c r="AB12">
        <f>(0.7*(TkA_F*DEF_C))+(R12/(MAX(R:R))*(0.3*(TkA_F*DEF_C)))</f>
        <v>1.6582499999999998</v>
      </c>
      <c r="AC12">
        <f>(0.7*(SH_F*DEF_C))+(S12/(MAX(S:S))*(0.3*(SH_F*DEF_C)))</f>
        <v>1.4342618181818181</v>
      </c>
    </row>
    <row r="13" spans="1:29" x14ac:dyDescent="0.25">
      <c r="A13" s="9">
        <v>11</v>
      </c>
      <c r="B13" s="49" t="s">
        <v>42</v>
      </c>
      <c r="C13" s="50" t="s">
        <v>35</v>
      </c>
      <c r="D13" s="50" t="s">
        <v>235</v>
      </c>
      <c r="E13" s="50" t="s">
        <v>2</v>
      </c>
      <c r="F13" s="51">
        <v>17</v>
      </c>
      <c r="G13" s="51">
        <v>17</v>
      </c>
      <c r="H13" s="51">
        <v>6</v>
      </c>
      <c r="I13" s="51">
        <v>15</v>
      </c>
      <c r="J13" s="51">
        <v>8</v>
      </c>
      <c r="K13" s="51">
        <v>14</v>
      </c>
      <c r="L13" s="51">
        <v>1801</v>
      </c>
      <c r="M13" s="61">
        <v>324</v>
      </c>
      <c r="N13">
        <f>G13*82/F13</f>
        <v>82</v>
      </c>
      <c r="O13">
        <f>H13*82/F13</f>
        <v>28.941176470588236</v>
      </c>
      <c r="P13">
        <f>I13*82/F13</f>
        <v>72.352941176470594</v>
      </c>
      <c r="Q13">
        <f>J13*82/F13</f>
        <v>38.588235294117645</v>
      </c>
      <c r="R13">
        <f>K13*82/F13</f>
        <v>67.529411764705884</v>
      </c>
      <c r="S13">
        <f>L13*82/F13</f>
        <v>8687.176470588236</v>
      </c>
      <c r="U13" s="10">
        <f>SUM(V13:X13)</f>
        <v>13.603096266870383</v>
      </c>
      <c r="V13">
        <f>N13/MAX(N:N)*OFF_C</f>
        <v>8.2333333333333325</v>
      </c>
      <c r="W13">
        <f>O13/MAX(O:O)*PUN_C</f>
        <v>0.21428571428571427</v>
      </c>
      <c r="X13">
        <f>SUM(Z13:AC13)</f>
        <v>5.1554772192513365</v>
      </c>
      <c r="Y13">
        <f>X13/DEF_C*10</f>
        <v>8.5924620320855603</v>
      </c>
      <c r="Z13">
        <f>(0.7*(HIT_F*DEF_C))+(P13/(MAX(P:P))*(0.3*(HIT_F*DEF_C)))</f>
        <v>1.2485294117647057</v>
      </c>
      <c r="AA13">
        <f>(0.7*(BkS_F*DEF_C))+(Q13/(MAX(Q:Q))*(0.3*(BkS_F*DEF_C)))</f>
        <v>0.72882352941176454</v>
      </c>
      <c r="AB13">
        <f>(0.7*(TkA_F*DEF_C))+(R13/(MAX(R:R))*(0.3*(TkA_F*DEF_C)))</f>
        <v>1.7528823529411763</v>
      </c>
      <c r="AC13">
        <f>(0.7*(SH_F*DEF_C))+(S13/(MAX(S:S))*(0.3*(SH_F*DEF_C)))</f>
        <v>1.4252419251336899</v>
      </c>
    </row>
    <row r="14" spans="1:29" x14ac:dyDescent="0.25">
      <c r="A14" s="9">
        <v>12</v>
      </c>
      <c r="B14" s="46" t="s">
        <v>87</v>
      </c>
      <c r="C14" s="47" t="s">
        <v>33</v>
      </c>
      <c r="D14" s="47" t="s">
        <v>235</v>
      </c>
      <c r="E14" s="47" t="s">
        <v>2</v>
      </c>
      <c r="F14" s="48">
        <v>17</v>
      </c>
      <c r="G14" s="48">
        <v>17</v>
      </c>
      <c r="H14" s="48">
        <v>7</v>
      </c>
      <c r="I14" s="48">
        <v>17</v>
      </c>
      <c r="J14" s="48">
        <v>7</v>
      </c>
      <c r="K14" s="48">
        <v>14</v>
      </c>
      <c r="L14" s="48">
        <v>205</v>
      </c>
      <c r="M14" s="60">
        <v>349</v>
      </c>
      <c r="N14">
        <f>G14*82/F14</f>
        <v>82</v>
      </c>
      <c r="O14">
        <f>H14*82/F14</f>
        <v>33.764705882352942</v>
      </c>
      <c r="P14">
        <f>I14*82/F14</f>
        <v>82</v>
      </c>
      <c r="Q14">
        <f>J14*82/F14</f>
        <v>33.764705882352942</v>
      </c>
      <c r="R14">
        <f>K14*82/F14</f>
        <v>67.529411764705884</v>
      </c>
      <c r="S14">
        <f>L14*82/F14</f>
        <v>988.82352941176475</v>
      </c>
      <c r="U14" s="10">
        <f>SUM(V14:X14)</f>
        <v>13.394837076648841</v>
      </c>
      <c r="V14">
        <f>N14/MAX(N:N)*OFF_C</f>
        <v>8.2333333333333325</v>
      </c>
      <c r="W14">
        <f>O14/MAX(O:O)*PUN_C</f>
        <v>0.25</v>
      </c>
      <c r="X14">
        <f>SUM(Z14:AC14)</f>
        <v>4.9115037433155075</v>
      </c>
      <c r="Y14">
        <f>X14/DEF_C*10</f>
        <v>8.1858395721925135</v>
      </c>
      <c r="Z14">
        <f>(0.7*(HIT_F*DEF_C))+(P14/(MAX(P:P))*(0.3*(HIT_F*DEF_C)))</f>
        <v>1.2749999999999999</v>
      </c>
      <c r="AA14">
        <f>(0.7*(BkS_F*DEF_C))+(Q14/(MAX(Q:Q))*(0.3*(BkS_F*DEF_C)))</f>
        <v>0.71647058823529397</v>
      </c>
      <c r="AB14">
        <f>(0.7*(TkA_F*DEF_C))+(R14/(MAX(R:R))*(0.3*(TkA_F*DEF_C)))</f>
        <v>1.7528823529411763</v>
      </c>
      <c r="AC14">
        <f>(0.7*(SH_F*DEF_C))+(S14/(MAX(S:S))*(0.3*(SH_F*DEF_C)))</f>
        <v>1.1671508021390373</v>
      </c>
    </row>
    <row r="15" spans="1:29" x14ac:dyDescent="0.25">
      <c r="A15" s="9">
        <v>13</v>
      </c>
      <c r="B15" s="46" t="s">
        <v>32</v>
      </c>
      <c r="C15" s="47" t="s">
        <v>33</v>
      </c>
      <c r="D15" s="47" t="s">
        <v>235</v>
      </c>
      <c r="E15" s="47" t="s">
        <v>2</v>
      </c>
      <c r="F15" s="48">
        <v>15</v>
      </c>
      <c r="G15" s="48">
        <v>15</v>
      </c>
      <c r="H15" s="48">
        <v>2</v>
      </c>
      <c r="I15" s="48">
        <v>14</v>
      </c>
      <c r="J15" s="48">
        <v>7</v>
      </c>
      <c r="K15" s="48">
        <v>9</v>
      </c>
      <c r="L15" s="48">
        <v>533</v>
      </c>
      <c r="M15" s="60">
        <v>280</v>
      </c>
      <c r="N15">
        <f>G15*82/F15</f>
        <v>82</v>
      </c>
      <c r="O15">
        <f>H15*82/F15</f>
        <v>10.933333333333334</v>
      </c>
      <c r="P15">
        <f>I15*82/F15</f>
        <v>76.533333333333331</v>
      </c>
      <c r="Q15">
        <f>J15*82/F15</f>
        <v>38.266666666666666</v>
      </c>
      <c r="R15">
        <f>K15*82/F15</f>
        <v>49.2</v>
      </c>
      <c r="S15">
        <f>L15*82/F15</f>
        <v>2913.7333333333331</v>
      </c>
      <c r="U15" s="10">
        <f>SUM(V15:X15)</f>
        <v>13.187270077922076</v>
      </c>
      <c r="V15">
        <f>N15/MAX(N:N)*OFF_C</f>
        <v>8.2333333333333325</v>
      </c>
      <c r="W15">
        <f>O15/MAX(O:O)*PUN_C</f>
        <v>8.0952380952380956E-2</v>
      </c>
      <c r="X15">
        <f>SUM(Z15:AC15)</f>
        <v>4.8729843636363626</v>
      </c>
      <c r="Y15">
        <f>X15/DEF_C*10</f>
        <v>8.1216406060606037</v>
      </c>
      <c r="Z15">
        <f>(0.7*(HIT_F*DEF_C))+(P15/(MAX(P:P))*(0.3*(HIT_F*DEF_C)))</f>
        <v>1.2599999999999998</v>
      </c>
      <c r="AA15">
        <f>(0.7*(BkS_F*DEF_C))+(Q15/(MAX(Q:Q))*(0.3*(BkS_F*DEF_C)))</f>
        <v>0.72799999999999987</v>
      </c>
      <c r="AB15">
        <f>(0.7*(TkA_F*DEF_C))+(R15/(MAX(R:R))*(0.3*(TkA_F*DEF_C)))</f>
        <v>1.6533</v>
      </c>
      <c r="AC15">
        <f>(0.7*(SH_F*DEF_C))+(S15/(MAX(S:S))*(0.3*(SH_F*DEF_C)))</f>
        <v>1.2316843636363635</v>
      </c>
    </row>
    <row r="16" spans="1:29" x14ac:dyDescent="0.25">
      <c r="A16" s="9">
        <v>14</v>
      </c>
      <c r="B16" s="49" t="s">
        <v>29</v>
      </c>
      <c r="C16" s="50" t="s">
        <v>31</v>
      </c>
      <c r="D16" s="50" t="s">
        <v>235</v>
      </c>
      <c r="E16" s="50" t="s">
        <v>2</v>
      </c>
      <c r="F16" s="51">
        <v>17</v>
      </c>
      <c r="G16" s="51">
        <v>16</v>
      </c>
      <c r="H16" s="51">
        <v>6</v>
      </c>
      <c r="I16" s="51">
        <v>10</v>
      </c>
      <c r="J16" s="51">
        <v>11</v>
      </c>
      <c r="K16" s="51">
        <v>13</v>
      </c>
      <c r="L16" s="51">
        <v>2179</v>
      </c>
      <c r="M16" s="61">
        <v>346</v>
      </c>
      <c r="N16">
        <f>G16*82/F16</f>
        <v>77.17647058823529</v>
      </c>
      <c r="O16">
        <f>H16*82/F16</f>
        <v>28.941176470588236</v>
      </c>
      <c r="P16">
        <f>I16*82/F16</f>
        <v>48.235294117647058</v>
      </c>
      <c r="Q16">
        <f>J16*82/F16</f>
        <v>53.058823529411768</v>
      </c>
      <c r="R16">
        <f>K16*82/F16</f>
        <v>62.705882352941174</v>
      </c>
      <c r="S16">
        <f>L16*82/F16</f>
        <v>10510.470588235294</v>
      </c>
      <c r="U16" s="10">
        <f>SUM(V16:X16)</f>
        <v>13.124585856888206</v>
      </c>
      <c r="V16">
        <f>N16/MAX(N:N)*OFF_C</f>
        <v>7.7490196078431355</v>
      </c>
      <c r="W16">
        <f>O16/MAX(O:O)*PUN_C</f>
        <v>0.21428571428571427</v>
      </c>
      <c r="X16">
        <f>SUM(Z16:AC16)</f>
        <v>5.1612805347593573</v>
      </c>
      <c r="Y16">
        <f>X16/DEF_C*10</f>
        <v>8.6021342245989292</v>
      </c>
      <c r="Z16">
        <f>(0.7*(HIT_F*DEF_C))+(P16/(MAX(P:P))*(0.3*(HIT_F*DEF_C)))</f>
        <v>1.1823529411764704</v>
      </c>
      <c r="AA16">
        <f>(0.7*(BkS_F*DEF_C))+(Q16/(MAX(Q:Q))*(0.3*(BkS_F*DEF_C)))</f>
        <v>0.76588235294117635</v>
      </c>
      <c r="AB16">
        <f>(0.7*(TkA_F*DEF_C))+(R16/(MAX(R:R))*(0.3*(TkA_F*DEF_C)))</f>
        <v>1.7266764705882351</v>
      </c>
      <c r="AC16">
        <f>(0.7*(SH_F*DEF_C))+(S16/(MAX(S:S))*(0.3*(SH_F*DEF_C)))</f>
        <v>1.4863687700534758</v>
      </c>
    </row>
    <row r="17" spans="1:29" x14ac:dyDescent="0.25">
      <c r="A17" s="9">
        <v>15</v>
      </c>
      <c r="B17" s="49" t="s">
        <v>55</v>
      </c>
      <c r="C17" s="50" t="s">
        <v>35</v>
      </c>
      <c r="D17" s="50" t="s">
        <v>235</v>
      </c>
      <c r="E17" s="50" t="s">
        <v>2</v>
      </c>
      <c r="F17" s="51">
        <v>6</v>
      </c>
      <c r="G17" s="51">
        <v>6</v>
      </c>
      <c r="H17" s="51">
        <v>0</v>
      </c>
      <c r="I17" s="51">
        <v>1</v>
      </c>
      <c r="J17" s="51">
        <v>1</v>
      </c>
      <c r="K17" s="51">
        <v>8</v>
      </c>
      <c r="L17" s="51">
        <v>0</v>
      </c>
      <c r="M17" s="61">
        <v>98</v>
      </c>
      <c r="N17">
        <f>G17*82/F17</f>
        <v>82</v>
      </c>
      <c r="O17">
        <f>H17*82/F17</f>
        <v>0</v>
      </c>
      <c r="P17">
        <f>I17*82/F17</f>
        <v>13.666666666666666</v>
      </c>
      <c r="Q17">
        <f>J17*82/F17</f>
        <v>13.666666666666666</v>
      </c>
      <c r="R17">
        <f>K17*82/F17</f>
        <v>109.33333333333333</v>
      </c>
      <c r="S17">
        <f>L17*82/F17</f>
        <v>0</v>
      </c>
      <c r="U17" s="10">
        <f>SUM(V17:X17)</f>
        <v>13.099833333333333</v>
      </c>
      <c r="V17">
        <f>N17/MAX(N:N)*OFF_C</f>
        <v>8.2333333333333325</v>
      </c>
      <c r="W17">
        <f>O17/MAX(O:O)*PUN_C</f>
        <v>0</v>
      </c>
      <c r="X17">
        <f>SUM(Z17:AC17)</f>
        <v>4.8665000000000003</v>
      </c>
      <c r="Y17">
        <f>X17/DEF_C*10</f>
        <v>8.1108333333333338</v>
      </c>
      <c r="Z17">
        <f>(0.7*(HIT_F*DEF_C))+(P17/(MAX(P:P))*(0.3*(HIT_F*DEF_C)))</f>
        <v>1.0874999999999999</v>
      </c>
      <c r="AA17">
        <f>(0.7*(BkS_F*DEF_C))+(Q17/(MAX(Q:Q))*(0.3*(BkS_F*DEF_C)))</f>
        <v>0.66499999999999992</v>
      </c>
      <c r="AB17">
        <f>(0.7*(TkA_F*DEF_C))+(R17/(MAX(R:R))*(0.3*(TkA_F*DEF_C)))</f>
        <v>1.98</v>
      </c>
      <c r="AC17">
        <f>(0.7*(SH_F*DEF_C))+(S17/(MAX(S:S))*(0.3*(SH_F*DEF_C)))</f>
        <v>1.1339999999999999</v>
      </c>
    </row>
    <row r="18" spans="1:29" x14ac:dyDescent="0.25">
      <c r="A18" s="9">
        <v>16</v>
      </c>
      <c r="B18" s="46" t="s">
        <v>94</v>
      </c>
      <c r="C18" s="47" t="s">
        <v>35</v>
      </c>
      <c r="D18" s="47" t="s">
        <v>235</v>
      </c>
      <c r="E18" s="47" t="s">
        <v>2</v>
      </c>
      <c r="F18" s="48">
        <v>18</v>
      </c>
      <c r="G18" s="48">
        <v>17</v>
      </c>
      <c r="H18" s="48">
        <v>2</v>
      </c>
      <c r="I18" s="48">
        <v>12</v>
      </c>
      <c r="J18" s="48">
        <v>8</v>
      </c>
      <c r="K18" s="48">
        <v>15</v>
      </c>
      <c r="L18" s="48">
        <v>445</v>
      </c>
      <c r="M18" s="60">
        <v>397</v>
      </c>
      <c r="N18">
        <f>G18*82/F18</f>
        <v>77.444444444444443</v>
      </c>
      <c r="O18">
        <f>H18*82/F18</f>
        <v>9.1111111111111107</v>
      </c>
      <c r="P18">
        <f>I18*82/F18</f>
        <v>54.666666666666664</v>
      </c>
      <c r="Q18">
        <f>J18*82/F18</f>
        <v>36.444444444444443</v>
      </c>
      <c r="R18">
        <f>K18*82/F18</f>
        <v>68.333333333333329</v>
      </c>
      <c r="S18">
        <f>L18*82/F18</f>
        <v>2027.2222222222222</v>
      </c>
      <c r="U18" s="10">
        <f>SUM(V18:X18)</f>
        <v>12.725933213083213</v>
      </c>
      <c r="V18">
        <f>N18/MAX(N:N)*OFF_C</f>
        <v>7.7759259259259252</v>
      </c>
      <c r="W18">
        <f>O18/MAX(O:O)*PUN_C</f>
        <v>6.7460317460317457E-2</v>
      </c>
      <c r="X18">
        <f>SUM(Z18:AC18)</f>
        <v>4.8825469696969694</v>
      </c>
      <c r="Y18">
        <f>X18/DEF_C*10</f>
        <v>8.137578282828283</v>
      </c>
      <c r="Z18">
        <f>(0.7*(HIT_F*DEF_C))+(P18/(MAX(P:P))*(0.3*(HIT_F*DEF_C)))</f>
        <v>1.1999999999999997</v>
      </c>
      <c r="AA18">
        <f>(0.7*(BkS_F*DEF_C))+(Q18/(MAX(Q:Q))*(0.3*(BkS_F*DEF_C)))</f>
        <v>0.72333333333333316</v>
      </c>
      <c r="AB18">
        <f>(0.7*(TkA_F*DEF_C))+(R18/(MAX(R:R))*(0.3*(TkA_F*DEF_C)))</f>
        <v>1.75725</v>
      </c>
      <c r="AC18">
        <f>(0.7*(SH_F*DEF_C))+(S18/(MAX(S:S))*(0.3*(SH_F*DEF_C)))</f>
        <v>1.2019636363636363</v>
      </c>
    </row>
    <row r="19" spans="1:29" x14ac:dyDescent="0.25">
      <c r="A19" s="9">
        <v>17</v>
      </c>
      <c r="B19" s="49" t="s">
        <v>299</v>
      </c>
      <c r="C19" s="50" t="s">
        <v>41</v>
      </c>
      <c r="D19" s="50" t="s">
        <v>235</v>
      </c>
      <c r="E19" s="50" t="s">
        <v>2</v>
      </c>
      <c r="F19" s="51">
        <v>19</v>
      </c>
      <c r="G19" s="51">
        <v>16</v>
      </c>
      <c r="H19" s="51">
        <v>12</v>
      </c>
      <c r="I19" s="51">
        <v>19</v>
      </c>
      <c r="J19" s="51">
        <v>7</v>
      </c>
      <c r="K19" s="51">
        <v>19</v>
      </c>
      <c r="L19" s="51">
        <v>2642</v>
      </c>
      <c r="M19" s="61">
        <v>361</v>
      </c>
      <c r="N19">
        <f>G19*82/F19</f>
        <v>69.05263157894737</v>
      </c>
      <c r="O19">
        <f>H19*82/F19</f>
        <v>51.789473684210527</v>
      </c>
      <c r="P19">
        <f>I19*82/F19</f>
        <v>82</v>
      </c>
      <c r="Q19">
        <f>J19*82/F19</f>
        <v>30.210526315789473</v>
      </c>
      <c r="R19">
        <f>K19*82/F19</f>
        <v>82</v>
      </c>
      <c r="S19">
        <f>L19*82/F19</f>
        <v>11402.315789473685</v>
      </c>
      <c r="U19" s="10">
        <f>SUM(V19:X19)</f>
        <v>12.646928726361359</v>
      </c>
      <c r="V19">
        <f>N19/MAX(N:N)*OFF_C</f>
        <v>6.9333333333333336</v>
      </c>
      <c r="W19">
        <f>O19/MAX(O:O)*PUN_C</f>
        <v>0.38345864661654133</v>
      </c>
      <c r="X19">
        <f>SUM(Z19:AC19)</f>
        <v>5.3301367464114833</v>
      </c>
      <c r="Y19">
        <f>X19/DEF_C*10</f>
        <v>8.8835612440191394</v>
      </c>
      <c r="Z19">
        <f>(0.7*(HIT_F*DEF_C))+(P19/(MAX(P:P))*(0.3*(HIT_F*DEF_C)))</f>
        <v>1.2749999999999999</v>
      </c>
      <c r="AA19">
        <f>(0.7*(BkS_F*DEF_C))+(Q19/(MAX(Q:Q))*(0.3*(BkS_F*DEF_C)))</f>
        <v>0.70736842105263142</v>
      </c>
      <c r="AB19">
        <f>(0.7*(TkA_F*DEF_C))+(R19/(MAX(R:R))*(0.3*(TkA_F*DEF_C)))</f>
        <v>1.8314999999999999</v>
      </c>
      <c r="AC19">
        <f>(0.7*(SH_F*DEF_C))+(S19/(MAX(S:S))*(0.3*(SH_F*DEF_C)))</f>
        <v>1.5162683253588516</v>
      </c>
    </row>
    <row r="20" spans="1:29" x14ac:dyDescent="0.25">
      <c r="A20" s="9">
        <v>18</v>
      </c>
      <c r="B20" s="49" t="s">
        <v>242</v>
      </c>
      <c r="C20" s="50" t="s">
        <v>41</v>
      </c>
      <c r="D20" s="50" t="s">
        <v>235</v>
      </c>
      <c r="E20" s="50" t="s">
        <v>2</v>
      </c>
      <c r="F20" s="51">
        <v>16</v>
      </c>
      <c r="G20" s="51">
        <v>14</v>
      </c>
      <c r="H20" s="51">
        <v>4</v>
      </c>
      <c r="I20" s="51">
        <v>2</v>
      </c>
      <c r="J20" s="51">
        <v>14</v>
      </c>
      <c r="K20" s="51">
        <v>19</v>
      </c>
      <c r="L20" s="51">
        <v>10</v>
      </c>
      <c r="M20" s="61">
        <v>305</v>
      </c>
      <c r="N20">
        <f>G20*82/F20</f>
        <v>71.75</v>
      </c>
      <c r="O20">
        <f>H20*82/F20</f>
        <v>20.5</v>
      </c>
      <c r="P20">
        <f>I20*82/F20</f>
        <v>10.25</v>
      </c>
      <c r="Q20">
        <f>J20*82/F20</f>
        <v>71.75</v>
      </c>
      <c r="R20">
        <f>K20*82/F20</f>
        <v>97.375</v>
      </c>
      <c r="S20">
        <f>L20*82/F20</f>
        <v>51.25</v>
      </c>
      <c r="U20" s="10">
        <f>SUM(V20:X20)</f>
        <v>12.298576812770563</v>
      </c>
      <c r="V20">
        <f>N20/MAX(N:N)*OFF_C</f>
        <v>7.2041666666666657</v>
      </c>
      <c r="W20">
        <f>O20/MAX(O:O)*PUN_C</f>
        <v>0.15178571428571427</v>
      </c>
      <c r="X20">
        <f>SUM(Z20:AC20)</f>
        <v>4.9426244318181816</v>
      </c>
      <c r="Y20">
        <f>X20/DEF_C*10</f>
        <v>8.2377073863636365</v>
      </c>
      <c r="Z20">
        <f>(0.7*(HIT_F*DEF_C))+(P20/(MAX(P:P))*(0.3*(HIT_F*DEF_C)))</f>
        <v>1.0781249999999998</v>
      </c>
      <c r="AA20">
        <f>(0.7*(BkS_F*DEF_C))+(Q20/(MAX(Q:Q))*(0.3*(BkS_F*DEF_C)))</f>
        <v>0.81374999999999986</v>
      </c>
      <c r="AB20">
        <f>(0.7*(TkA_F*DEF_C))+(R20/(MAX(R:R))*(0.3*(TkA_F*DEF_C)))</f>
        <v>1.9150312499999997</v>
      </c>
      <c r="AC20">
        <f>(0.7*(SH_F*DEF_C))+(S20/(MAX(S:S))*(0.3*(SH_F*DEF_C)))</f>
        <v>1.1357181818181816</v>
      </c>
    </row>
    <row r="21" spans="1:29" x14ac:dyDescent="0.25">
      <c r="A21" s="9">
        <v>19</v>
      </c>
      <c r="B21" s="46" t="s">
        <v>38</v>
      </c>
      <c r="C21" s="47" t="s">
        <v>31</v>
      </c>
      <c r="D21" s="47" t="s">
        <v>235</v>
      </c>
      <c r="E21" s="47" t="s">
        <v>2</v>
      </c>
      <c r="F21" s="48">
        <v>12</v>
      </c>
      <c r="G21" s="48">
        <v>11</v>
      </c>
      <c r="H21" s="48">
        <v>2</v>
      </c>
      <c r="I21" s="48">
        <v>5</v>
      </c>
      <c r="J21" s="48">
        <v>3</v>
      </c>
      <c r="K21" s="48">
        <v>8</v>
      </c>
      <c r="L21" s="48">
        <v>10</v>
      </c>
      <c r="M21" s="60">
        <v>221</v>
      </c>
      <c r="N21">
        <f>G21*82/F21</f>
        <v>75.166666666666671</v>
      </c>
      <c r="O21">
        <f>H21*82/F21</f>
        <v>13.666666666666666</v>
      </c>
      <c r="P21">
        <f>I21*82/F21</f>
        <v>34.166666666666664</v>
      </c>
      <c r="Q21">
        <f>J21*82/F21</f>
        <v>20.5</v>
      </c>
      <c r="R21">
        <f>K21*82/F21</f>
        <v>54.666666666666664</v>
      </c>
      <c r="S21">
        <f>L21*82/F21</f>
        <v>68.333333333333329</v>
      </c>
      <c r="U21" s="10">
        <f>SUM(V21:X21)</f>
        <v>12.293953607503607</v>
      </c>
      <c r="V21">
        <f>N21/MAX(N:N)*OFF_C</f>
        <v>7.5472222222222216</v>
      </c>
      <c r="W21">
        <f>O21/MAX(O:O)*PUN_C</f>
        <v>0.10119047619047618</v>
      </c>
      <c r="X21">
        <f>SUM(Z21:AC21)</f>
        <v>4.6455409090909088</v>
      </c>
      <c r="Y21">
        <f>X21/DEF_C*10</f>
        <v>7.7425681818181813</v>
      </c>
      <c r="Z21">
        <f>(0.7*(HIT_F*DEF_C))+(P21/(MAX(P:P))*(0.3*(HIT_F*DEF_C)))</f>
        <v>1.1437499999999998</v>
      </c>
      <c r="AA21">
        <f>(0.7*(BkS_F*DEF_C))+(Q21/(MAX(Q:Q))*(0.3*(BkS_F*DEF_C)))</f>
        <v>0.68249999999999988</v>
      </c>
      <c r="AB21">
        <f>(0.7*(TkA_F*DEF_C))+(R21/(MAX(R:R))*(0.3*(TkA_F*DEF_C)))</f>
        <v>1.6829999999999998</v>
      </c>
      <c r="AC21">
        <f>(0.7*(SH_F*DEF_C))+(S21/(MAX(S:S))*(0.3*(SH_F*DEF_C)))</f>
        <v>1.136290909090909</v>
      </c>
    </row>
    <row r="22" spans="1:29" x14ac:dyDescent="0.25">
      <c r="A22" s="9">
        <v>20</v>
      </c>
      <c r="B22" s="46" t="s">
        <v>203</v>
      </c>
      <c r="C22" s="47" t="s">
        <v>41</v>
      </c>
      <c r="D22" s="47" t="s">
        <v>235</v>
      </c>
      <c r="E22" s="47" t="s">
        <v>2</v>
      </c>
      <c r="F22" s="48">
        <v>12</v>
      </c>
      <c r="G22" s="48">
        <v>11</v>
      </c>
      <c r="H22" s="48">
        <v>5</v>
      </c>
      <c r="I22" s="48">
        <v>6</v>
      </c>
      <c r="J22" s="48">
        <v>4</v>
      </c>
      <c r="K22" s="48">
        <v>2</v>
      </c>
      <c r="L22" s="48">
        <v>36</v>
      </c>
      <c r="M22" s="60">
        <v>218</v>
      </c>
      <c r="N22">
        <f>G22*82/F22</f>
        <v>75.166666666666671</v>
      </c>
      <c r="O22">
        <f>H22*82/F22</f>
        <v>34.166666666666664</v>
      </c>
      <c r="P22">
        <f>I22*82/F22</f>
        <v>41</v>
      </c>
      <c r="Q22">
        <f>J22*82/F22</f>
        <v>27.333333333333332</v>
      </c>
      <c r="R22">
        <f>K22*82/F22</f>
        <v>13.666666666666666</v>
      </c>
      <c r="S22">
        <f>L22*82/F22</f>
        <v>246</v>
      </c>
      <c r="U22" s="10">
        <f>SUM(V22:X22)</f>
        <v>12.265195685425685</v>
      </c>
      <c r="V22">
        <f>N22/MAX(N:N)*OFF_C</f>
        <v>7.5472222222222216</v>
      </c>
      <c r="W22">
        <f>O22/MAX(O:O)*PUN_C</f>
        <v>0.25297619047619047</v>
      </c>
      <c r="X22">
        <f>SUM(Z22:AC22)</f>
        <v>4.4649972727272722</v>
      </c>
      <c r="Y22">
        <f>X22/DEF_C*10</f>
        <v>7.4416621212121203</v>
      </c>
      <c r="Z22">
        <f>(0.7*(HIT_F*DEF_C))+(P22/(MAX(P:P))*(0.3*(HIT_F*DEF_C)))</f>
        <v>1.1624999999999999</v>
      </c>
      <c r="AA22">
        <f>(0.7*(BkS_F*DEF_C))+(Q22/(MAX(Q:Q))*(0.3*(BkS_F*DEF_C)))</f>
        <v>0.69999999999999984</v>
      </c>
      <c r="AB22">
        <f>(0.7*(TkA_F*DEF_C))+(R22/(MAX(R:R))*(0.3*(TkA_F*DEF_C)))</f>
        <v>1.4602499999999998</v>
      </c>
      <c r="AC22">
        <f>(0.7*(SH_F*DEF_C))+(S22/(MAX(S:S))*(0.3*(SH_F*DEF_C)))</f>
        <v>1.1422472727272726</v>
      </c>
    </row>
    <row r="23" spans="1:29" x14ac:dyDescent="0.25">
      <c r="A23" s="9">
        <v>21</v>
      </c>
      <c r="B23" s="46" t="s">
        <v>40</v>
      </c>
      <c r="C23" s="47" t="s">
        <v>33</v>
      </c>
      <c r="D23" s="47" t="s">
        <v>235</v>
      </c>
      <c r="E23" s="47" t="s">
        <v>2</v>
      </c>
      <c r="F23" s="48">
        <v>16</v>
      </c>
      <c r="G23" s="48">
        <v>14</v>
      </c>
      <c r="H23" s="48">
        <v>8</v>
      </c>
      <c r="I23" s="48">
        <v>8</v>
      </c>
      <c r="J23" s="48">
        <v>5</v>
      </c>
      <c r="K23" s="48">
        <v>10</v>
      </c>
      <c r="L23" s="48">
        <v>12</v>
      </c>
      <c r="M23" s="60">
        <v>272</v>
      </c>
      <c r="N23">
        <f>G23*82/F23</f>
        <v>71.75</v>
      </c>
      <c r="O23">
        <f>H23*82/F23</f>
        <v>41</v>
      </c>
      <c r="P23">
        <f>I23*82/F23</f>
        <v>41</v>
      </c>
      <c r="Q23">
        <f>J23*82/F23</f>
        <v>25.625</v>
      </c>
      <c r="R23">
        <f>K23*82/F23</f>
        <v>51.25</v>
      </c>
      <c r="S23">
        <f>L23*82/F23</f>
        <v>61.5</v>
      </c>
      <c r="U23" s="10">
        <f>SUM(V23:X23)</f>
        <v>12.166362413419913</v>
      </c>
      <c r="V23">
        <f>N23/MAX(N:N)*OFF_C</f>
        <v>7.2041666666666657</v>
      </c>
      <c r="W23">
        <f>O23/MAX(O:O)*PUN_C</f>
        <v>0.30357142857142855</v>
      </c>
      <c r="X23">
        <f>SUM(Z23:AC23)</f>
        <v>4.6586243181818183</v>
      </c>
      <c r="Y23">
        <f>X23/DEF_C*10</f>
        <v>7.7643738636363633</v>
      </c>
      <c r="Z23">
        <f>(0.7*(HIT_F*DEF_C))+(P23/(MAX(P:P))*(0.3*(HIT_F*DEF_C)))</f>
        <v>1.1624999999999999</v>
      </c>
      <c r="AA23">
        <f>(0.7*(BkS_F*DEF_C))+(Q23/(MAX(Q:Q))*(0.3*(BkS_F*DEF_C)))</f>
        <v>0.69562499999999994</v>
      </c>
      <c r="AB23">
        <f>(0.7*(TkA_F*DEF_C))+(R23/(MAX(R:R))*(0.3*(TkA_F*DEF_C)))</f>
        <v>1.6644375</v>
      </c>
      <c r="AC23">
        <f>(0.7*(SH_F*DEF_C))+(S23/(MAX(S:S))*(0.3*(SH_F*DEF_C)))</f>
        <v>1.1360618181818181</v>
      </c>
    </row>
    <row r="24" spans="1:29" x14ac:dyDescent="0.25">
      <c r="A24" s="9">
        <v>22</v>
      </c>
      <c r="B24" s="49" t="s">
        <v>43</v>
      </c>
      <c r="C24" s="50" t="s">
        <v>37</v>
      </c>
      <c r="D24" s="50" t="s">
        <v>235</v>
      </c>
      <c r="E24" s="50" t="s">
        <v>2</v>
      </c>
      <c r="F24" s="51">
        <v>18</v>
      </c>
      <c r="G24" s="51">
        <v>14</v>
      </c>
      <c r="H24" s="51">
        <v>16</v>
      </c>
      <c r="I24" s="51">
        <v>11</v>
      </c>
      <c r="J24" s="51">
        <v>12</v>
      </c>
      <c r="K24" s="51">
        <v>12</v>
      </c>
      <c r="L24" s="51">
        <v>1961</v>
      </c>
      <c r="M24" s="61">
        <v>336</v>
      </c>
      <c r="N24">
        <f>G24*82/F24</f>
        <v>63.777777777777779</v>
      </c>
      <c r="O24">
        <f>H24*82/F24</f>
        <v>72.888888888888886</v>
      </c>
      <c r="P24">
        <f>I24*82/F24</f>
        <v>50.111111111111114</v>
      </c>
      <c r="Q24">
        <f>J24*82/F24</f>
        <v>54.666666666666664</v>
      </c>
      <c r="R24">
        <f>K24*82/F24</f>
        <v>54.666666666666664</v>
      </c>
      <c r="S24">
        <f>L24*82/F24</f>
        <v>8933.4444444444453</v>
      </c>
      <c r="U24" s="10">
        <f>SUM(V24:X24)</f>
        <v>12.017384425204423</v>
      </c>
      <c r="V24">
        <f>N24/MAX(N:N)*OFF_C</f>
        <v>6.4037037037037026</v>
      </c>
      <c r="W24">
        <f>O24/MAX(O:O)*PUN_C</f>
        <v>0.53968253968253965</v>
      </c>
      <c r="X24">
        <f>SUM(Z24:AC24)</f>
        <v>5.0739981818181814</v>
      </c>
      <c r="Y24">
        <f>X24/DEF_C*10</f>
        <v>8.4566636363636363</v>
      </c>
      <c r="Z24">
        <f>(0.7*(HIT_F*DEF_C))+(P24/(MAX(P:P))*(0.3*(HIT_F*DEF_C)))</f>
        <v>1.1874999999999998</v>
      </c>
      <c r="AA24">
        <f>(0.7*(BkS_F*DEF_C))+(Q24/(MAX(Q:Q))*(0.3*(BkS_F*DEF_C)))</f>
        <v>0.76999999999999991</v>
      </c>
      <c r="AB24">
        <f>(0.7*(TkA_F*DEF_C))+(R24/(MAX(R:R))*(0.3*(TkA_F*DEF_C)))</f>
        <v>1.6829999999999998</v>
      </c>
      <c r="AC24">
        <f>(0.7*(SH_F*DEF_C))+(S24/(MAX(S:S))*(0.3*(SH_F*DEF_C)))</f>
        <v>1.4334981818181818</v>
      </c>
    </row>
    <row r="25" spans="1:29" x14ac:dyDescent="0.25">
      <c r="A25" s="9">
        <v>23</v>
      </c>
      <c r="B25" s="46" t="s">
        <v>101</v>
      </c>
      <c r="C25" s="47" t="s">
        <v>31</v>
      </c>
      <c r="D25" s="47" t="s">
        <v>235</v>
      </c>
      <c r="E25" s="47" t="s">
        <v>2</v>
      </c>
      <c r="F25" s="48">
        <v>17</v>
      </c>
      <c r="G25" s="48">
        <v>13</v>
      </c>
      <c r="H25" s="48">
        <v>14</v>
      </c>
      <c r="I25" s="48">
        <v>17</v>
      </c>
      <c r="J25" s="48">
        <v>6</v>
      </c>
      <c r="K25" s="48">
        <v>15</v>
      </c>
      <c r="L25" s="48">
        <v>1336</v>
      </c>
      <c r="M25" s="60">
        <v>307</v>
      </c>
      <c r="N25">
        <f>G25*82/F25</f>
        <v>62.705882352941174</v>
      </c>
      <c r="O25">
        <f>H25*82/F25</f>
        <v>67.529411764705884</v>
      </c>
      <c r="P25">
        <f>I25*82/F25</f>
        <v>82</v>
      </c>
      <c r="Q25">
        <f>J25*82/F25</f>
        <v>28.941176470588236</v>
      </c>
      <c r="R25">
        <f>K25*82/F25</f>
        <v>72.352941176470594</v>
      </c>
      <c r="S25">
        <f>L25*82/F25</f>
        <v>6444.2352941176468</v>
      </c>
      <c r="U25" s="10">
        <f>SUM(V25:X25)</f>
        <v>11.904330516934046</v>
      </c>
      <c r="V25">
        <f>N25/MAX(N:N)*OFF_C</f>
        <v>6.296078431372548</v>
      </c>
      <c r="W25">
        <f>O25/MAX(O:O)*PUN_C</f>
        <v>0.5</v>
      </c>
      <c r="X25">
        <f>SUM(Z25:AC25)</f>
        <v>5.1082520855614977</v>
      </c>
      <c r="Y25">
        <f>X25/DEF_C*10</f>
        <v>8.5137534759358289</v>
      </c>
      <c r="Z25">
        <f>(0.7*(HIT_F*DEF_C))+(P25/(MAX(P:P))*(0.3*(HIT_F*DEF_C)))</f>
        <v>1.2749999999999999</v>
      </c>
      <c r="AA25">
        <f>(0.7*(BkS_F*DEF_C))+(Q25/(MAX(Q:Q))*(0.3*(BkS_F*DEF_C)))</f>
        <v>0.7041176470588234</v>
      </c>
      <c r="AB25">
        <f>(0.7*(TkA_F*DEF_C))+(R25/(MAX(R:R))*(0.3*(TkA_F*DEF_C)))</f>
        <v>1.7790882352941175</v>
      </c>
      <c r="AC25">
        <f>(0.7*(SH_F*DEF_C))+(S25/(MAX(S:S))*(0.3*(SH_F*DEF_C)))</f>
        <v>1.3500462032085561</v>
      </c>
    </row>
    <row r="26" spans="1:29" x14ac:dyDescent="0.25">
      <c r="A26" s="9">
        <v>24</v>
      </c>
      <c r="B26" s="46" t="s">
        <v>47</v>
      </c>
      <c r="C26" s="47" t="s">
        <v>41</v>
      </c>
      <c r="D26" s="47" t="s">
        <v>235</v>
      </c>
      <c r="E26" s="47" t="s">
        <v>2</v>
      </c>
      <c r="F26" s="48">
        <v>17</v>
      </c>
      <c r="G26" s="48">
        <v>13</v>
      </c>
      <c r="H26" s="48">
        <v>12</v>
      </c>
      <c r="I26" s="48">
        <v>14</v>
      </c>
      <c r="J26" s="48">
        <v>6</v>
      </c>
      <c r="K26" s="48">
        <v>15</v>
      </c>
      <c r="L26" s="48">
        <v>1441</v>
      </c>
      <c r="M26" s="60">
        <v>320</v>
      </c>
      <c r="N26">
        <f>G26*82/F26</f>
        <v>62.705882352941174</v>
      </c>
      <c r="O26">
        <f>H26*82/F26</f>
        <v>57.882352941176471</v>
      </c>
      <c r="P26">
        <f>I26*82/F26</f>
        <v>67.529411764705884</v>
      </c>
      <c r="Q26">
        <f>J26*82/F26</f>
        <v>28.941176470588236</v>
      </c>
      <c r="R26">
        <f>K26*82/F26</f>
        <v>72.352941176470594</v>
      </c>
      <c r="S26">
        <f>L26*82/F26</f>
        <v>6950.7058823529414</v>
      </c>
      <c r="U26" s="10">
        <f>SUM(V26:X26)</f>
        <v>11.810175742296916</v>
      </c>
      <c r="V26">
        <f>N26/MAX(N:N)*OFF_C</f>
        <v>6.296078431372548</v>
      </c>
      <c r="W26">
        <f>O26/MAX(O:O)*PUN_C</f>
        <v>0.42857142857142855</v>
      </c>
      <c r="X26">
        <f>SUM(Z26:AC26)</f>
        <v>5.0855258823529406</v>
      </c>
      <c r="Y26">
        <f>X26/DEF_C*10</f>
        <v>8.4758764705882346</v>
      </c>
      <c r="Z26">
        <f>(0.7*(HIT_F*DEF_C))+(P26/(MAX(P:P))*(0.3*(HIT_F*DEF_C)))</f>
        <v>1.2352941176470587</v>
      </c>
      <c r="AA26">
        <f>(0.7*(BkS_F*DEF_C))+(Q26/(MAX(Q:Q))*(0.3*(BkS_F*DEF_C)))</f>
        <v>0.7041176470588234</v>
      </c>
      <c r="AB26">
        <f>(0.7*(TkA_F*DEF_C))+(R26/(MAX(R:R))*(0.3*(TkA_F*DEF_C)))</f>
        <v>1.7790882352941175</v>
      </c>
      <c r="AC26">
        <f>(0.7*(SH_F*DEF_C))+(S26/(MAX(S:S))*(0.3*(SH_F*DEF_C)))</f>
        <v>1.3670258823529411</v>
      </c>
    </row>
    <row r="27" spans="1:29" x14ac:dyDescent="0.25">
      <c r="A27" s="9">
        <v>25</v>
      </c>
      <c r="B27" s="46" t="s">
        <v>200</v>
      </c>
      <c r="C27" s="47" t="s">
        <v>31</v>
      </c>
      <c r="D27" s="47" t="s">
        <v>235</v>
      </c>
      <c r="E27" s="47" t="s">
        <v>2</v>
      </c>
      <c r="F27" s="48">
        <v>18</v>
      </c>
      <c r="G27" s="48">
        <v>15</v>
      </c>
      <c r="H27" s="48">
        <v>4</v>
      </c>
      <c r="I27" s="48">
        <v>5</v>
      </c>
      <c r="J27" s="48">
        <v>7</v>
      </c>
      <c r="K27" s="48">
        <v>16</v>
      </c>
      <c r="L27" s="48">
        <v>27</v>
      </c>
      <c r="M27" s="60">
        <v>281</v>
      </c>
      <c r="N27">
        <f>G27*82/F27</f>
        <v>68.333333333333329</v>
      </c>
      <c r="O27">
        <f>H27*82/F27</f>
        <v>18.222222222222221</v>
      </c>
      <c r="P27">
        <f>I27*82/F27</f>
        <v>22.777777777777779</v>
      </c>
      <c r="Q27">
        <f>J27*82/F27</f>
        <v>31.888888888888889</v>
      </c>
      <c r="R27">
        <f>K27*82/F27</f>
        <v>72.888888888888886</v>
      </c>
      <c r="S27">
        <f>L27*82/F27</f>
        <v>123</v>
      </c>
      <c r="U27" s="10">
        <f>SUM(V27:X27)</f>
        <v>11.740322049062048</v>
      </c>
      <c r="V27">
        <f>N27/MAX(N:N)*OFF_C</f>
        <v>6.8611111111111098</v>
      </c>
      <c r="W27">
        <f>O27/MAX(O:O)*PUN_C</f>
        <v>0.13492063492063491</v>
      </c>
      <c r="X27">
        <f>SUM(Z27:AC27)</f>
        <v>4.7442903030303025</v>
      </c>
      <c r="Y27">
        <f>X27/DEF_C*10</f>
        <v>7.9071505050505042</v>
      </c>
      <c r="Z27">
        <f>(0.7*(HIT_F*DEF_C))+(P27/(MAX(P:P))*(0.3*(HIT_F*DEF_C)))</f>
        <v>1.1124999999999998</v>
      </c>
      <c r="AA27">
        <f>(0.7*(BkS_F*DEF_C))+(Q27/(MAX(Q:Q))*(0.3*(BkS_F*DEF_C)))</f>
        <v>0.71166666666666656</v>
      </c>
      <c r="AB27">
        <f>(0.7*(TkA_F*DEF_C))+(R27/(MAX(R:R))*(0.3*(TkA_F*DEF_C)))</f>
        <v>1.7819999999999998</v>
      </c>
      <c r="AC27">
        <f>(0.7*(SH_F*DEF_C))+(S27/(MAX(S:S))*(0.3*(SH_F*DEF_C)))</f>
        <v>1.1381236363636362</v>
      </c>
    </row>
    <row r="28" spans="1:29" x14ac:dyDescent="0.25">
      <c r="A28" s="9">
        <v>26</v>
      </c>
      <c r="B28" s="46" t="s">
        <v>46</v>
      </c>
      <c r="C28" s="47" t="s">
        <v>37</v>
      </c>
      <c r="D28" s="47" t="s">
        <v>235</v>
      </c>
      <c r="E28" s="47" t="s">
        <v>2</v>
      </c>
      <c r="F28" s="48">
        <v>17</v>
      </c>
      <c r="G28" s="48">
        <v>14</v>
      </c>
      <c r="H28" s="48">
        <v>8</v>
      </c>
      <c r="I28" s="48">
        <v>14</v>
      </c>
      <c r="J28" s="48">
        <v>4</v>
      </c>
      <c r="K28" s="48">
        <v>5</v>
      </c>
      <c r="L28" s="48">
        <v>151</v>
      </c>
      <c r="M28" s="60">
        <v>280</v>
      </c>
      <c r="N28">
        <f>G28*82/F28</f>
        <v>67.529411764705884</v>
      </c>
      <c r="O28">
        <f>H28*82/F28</f>
        <v>38.588235294117645</v>
      </c>
      <c r="P28">
        <f>I28*82/F28</f>
        <v>67.529411764705884</v>
      </c>
      <c r="Q28">
        <f>J28*82/F28</f>
        <v>19.294117647058822</v>
      </c>
      <c r="R28">
        <f>K28*82/F28</f>
        <v>24.117647058823529</v>
      </c>
      <c r="S28">
        <f>L28*82/F28</f>
        <v>728.35294117647061</v>
      </c>
      <c r="U28" s="10">
        <f>SUM(V28:X28)</f>
        <v>11.656260132416602</v>
      </c>
      <c r="V28">
        <f>N28/MAX(N:N)*OFF_C</f>
        <v>6.7803921568627441</v>
      </c>
      <c r="W28">
        <f>O28/MAX(O:O)*PUN_C</f>
        <v>0.2857142857142857</v>
      </c>
      <c r="X28">
        <f>SUM(Z28:AC28)</f>
        <v>4.5901536898395721</v>
      </c>
      <c r="Y28">
        <f>X28/DEF_C*10</f>
        <v>7.6502561497326207</v>
      </c>
      <c r="Z28">
        <f>(0.7*(HIT_F*DEF_C))+(P28/(MAX(P:P))*(0.3*(HIT_F*DEF_C)))</f>
        <v>1.2352941176470587</v>
      </c>
      <c r="AA28">
        <f>(0.7*(BkS_F*DEF_C))+(Q28/(MAX(Q:Q))*(0.3*(BkS_F*DEF_C)))</f>
        <v>0.67941176470588227</v>
      </c>
      <c r="AB28">
        <f>(0.7*(TkA_F*DEF_C))+(R28/(MAX(R:R))*(0.3*(TkA_F*DEF_C)))</f>
        <v>1.5170294117647058</v>
      </c>
      <c r="AC28">
        <f>(0.7*(SH_F*DEF_C))+(S28/(MAX(S:S))*(0.3*(SH_F*DEF_C)))</f>
        <v>1.158418395721925</v>
      </c>
    </row>
    <row r="29" spans="1:29" x14ac:dyDescent="0.25">
      <c r="A29" s="9">
        <v>27</v>
      </c>
      <c r="B29" s="46" t="s">
        <v>48</v>
      </c>
      <c r="C29" s="47" t="s">
        <v>41</v>
      </c>
      <c r="D29" s="47" t="s">
        <v>235</v>
      </c>
      <c r="E29" s="47" t="s">
        <v>2</v>
      </c>
      <c r="F29" s="48">
        <v>17</v>
      </c>
      <c r="G29" s="48">
        <v>12</v>
      </c>
      <c r="H29" s="48">
        <v>28</v>
      </c>
      <c r="I29" s="48">
        <v>26</v>
      </c>
      <c r="J29" s="48">
        <v>1</v>
      </c>
      <c r="K29" s="48">
        <v>7</v>
      </c>
      <c r="L29" s="48">
        <v>165</v>
      </c>
      <c r="M29" s="60">
        <v>297</v>
      </c>
      <c r="N29">
        <f>G29*82/F29</f>
        <v>57.882352941176471</v>
      </c>
      <c r="O29">
        <f>H29*82/F29</f>
        <v>135.05882352941177</v>
      </c>
      <c r="P29">
        <f>I29*82/F29</f>
        <v>125.41176470588235</v>
      </c>
      <c r="Q29">
        <f>J29*82/F29</f>
        <v>4.8235294117647056</v>
      </c>
      <c r="R29">
        <f>K29*82/F29</f>
        <v>33.764705882352942</v>
      </c>
      <c r="S29">
        <f>L29*82/F29</f>
        <v>795.88235294117646</v>
      </c>
      <c r="U29" s="10">
        <f>SUM(V29:X29)</f>
        <v>11.57835882352941</v>
      </c>
      <c r="V29">
        <f>N29/MAX(N:N)*OFF_C</f>
        <v>5.8117647058823527</v>
      </c>
      <c r="W29">
        <f>O29/MAX(O:O)*PUN_C</f>
        <v>1</v>
      </c>
      <c r="X29">
        <f>SUM(Z29:AC29)</f>
        <v>4.7665941176470579</v>
      </c>
      <c r="Y29">
        <f>X29/DEF_C*10</f>
        <v>7.9443235294117631</v>
      </c>
      <c r="Z29">
        <f>(0.7*(HIT_F*DEF_C))+(P29/(MAX(P:P))*(0.3*(HIT_F*DEF_C)))</f>
        <v>1.3941176470588232</v>
      </c>
      <c r="AA29">
        <f>(0.7*(BkS_F*DEF_C))+(Q29/(MAX(Q:Q))*(0.3*(BkS_F*DEF_C)))</f>
        <v>0.64235294117647046</v>
      </c>
      <c r="AB29">
        <f>(0.7*(TkA_F*DEF_C))+(R29/(MAX(R:R))*(0.3*(TkA_F*DEF_C)))</f>
        <v>1.5694411764705882</v>
      </c>
      <c r="AC29">
        <f>(0.7*(SH_F*DEF_C))+(S29/(MAX(S:S))*(0.3*(SH_F*DEF_C)))</f>
        <v>1.1606823529411763</v>
      </c>
    </row>
    <row r="30" spans="1:29" x14ac:dyDescent="0.25">
      <c r="A30" s="9">
        <v>28</v>
      </c>
      <c r="B30" s="46" t="s">
        <v>125</v>
      </c>
      <c r="C30" s="47" t="s">
        <v>31</v>
      </c>
      <c r="D30" s="47" t="s">
        <v>235</v>
      </c>
      <c r="E30" s="47" t="s">
        <v>2</v>
      </c>
      <c r="F30" s="48">
        <v>20</v>
      </c>
      <c r="G30" s="48">
        <v>16</v>
      </c>
      <c r="H30" s="48">
        <v>6</v>
      </c>
      <c r="I30" s="48">
        <v>18</v>
      </c>
      <c r="J30" s="48">
        <v>7</v>
      </c>
      <c r="K30" s="48">
        <v>6</v>
      </c>
      <c r="L30" s="48">
        <v>38</v>
      </c>
      <c r="M30" s="60">
        <v>375</v>
      </c>
      <c r="N30">
        <f>G30*82/F30</f>
        <v>65.599999999999994</v>
      </c>
      <c r="O30">
        <f>H30*82/F30</f>
        <v>24.6</v>
      </c>
      <c r="P30">
        <f>I30*82/F30</f>
        <v>73.8</v>
      </c>
      <c r="Q30">
        <f>J30*82/F30</f>
        <v>28.7</v>
      </c>
      <c r="R30">
        <f>K30*82/F30</f>
        <v>24.6</v>
      </c>
      <c r="S30">
        <f>L30*82/F30</f>
        <v>155.80000000000001</v>
      </c>
      <c r="U30" s="10">
        <f>SUM(V30:X30)</f>
        <v>11.383682796536796</v>
      </c>
      <c r="V30">
        <f>N30/MAX(N:N)*OFF_C</f>
        <v>6.586666666666666</v>
      </c>
      <c r="W30">
        <f>O30/MAX(O:O)*PUN_C</f>
        <v>0.18214285714285716</v>
      </c>
      <c r="X30">
        <f>SUM(Z30:AC30)</f>
        <v>4.6148732727272721</v>
      </c>
      <c r="Y30">
        <f>X30/DEF_C*10</f>
        <v>7.6914554545454541</v>
      </c>
      <c r="Z30">
        <f>(0.7*(HIT_F*DEF_C))+(P30/(MAX(P:P))*(0.3*(HIT_F*DEF_C)))</f>
        <v>1.2524999999999997</v>
      </c>
      <c r="AA30">
        <f>(0.7*(BkS_F*DEF_C))+(Q30/(MAX(Q:Q))*(0.3*(BkS_F*DEF_C)))</f>
        <v>0.7034999999999999</v>
      </c>
      <c r="AB30">
        <f>(0.7*(TkA_F*DEF_C))+(R30/(MAX(R:R))*(0.3*(TkA_F*DEF_C)))</f>
        <v>1.5196499999999999</v>
      </c>
      <c r="AC30">
        <f>(0.7*(SH_F*DEF_C))+(S30/(MAX(S:S))*(0.3*(SH_F*DEF_C)))</f>
        <v>1.1392232727272726</v>
      </c>
    </row>
    <row r="31" spans="1:29" x14ac:dyDescent="0.25">
      <c r="A31" s="9">
        <v>29</v>
      </c>
      <c r="B31" s="49" t="s">
        <v>216</v>
      </c>
      <c r="C31" s="50" t="s">
        <v>33</v>
      </c>
      <c r="D31" s="50" t="s">
        <v>235</v>
      </c>
      <c r="E31" s="50" t="s">
        <v>2</v>
      </c>
      <c r="F31" s="51">
        <v>19</v>
      </c>
      <c r="G31" s="51">
        <v>14</v>
      </c>
      <c r="H31" s="51">
        <v>15</v>
      </c>
      <c r="I31" s="51">
        <v>7</v>
      </c>
      <c r="J31" s="51">
        <v>14</v>
      </c>
      <c r="K31" s="51">
        <v>9</v>
      </c>
      <c r="L31" s="51">
        <v>1241</v>
      </c>
      <c r="M31" s="61">
        <v>402</v>
      </c>
      <c r="N31">
        <f>G31*82/F31</f>
        <v>60.421052631578945</v>
      </c>
      <c r="O31">
        <f>H31*82/F31</f>
        <v>64.736842105263165</v>
      </c>
      <c r="P31">
        <f>I31*82/F31</f>
        <v>30.210526315789473</v>
      </c>
      <c r="Q31">
        <f>J31*82/F31</f>
        <v>60.421052631578945</v>
      </c>
      <c r="R31">
        <f>K31*82/F31</f>
        <v>38.842105263157897</v>
      </c>
      <c r="S31">
        <f>L31*82/F31</f>
        <v>5355.894736842105</v>
      </c>
      <c r="U31" s="10">
        <f>SUM(V31:X31)</f>
        <v>11.374206912736385</v>
      </c>
      <c r="V31">
        <f>N31/MAX(N:N)*OFF_C</f>
        <v>6.0666666666666664</v>
      </c>
      <c r="W31">
        <f>O31/MAX(O:O)*PUN_C</f>
        <v>0.47932330827067671</v>
      </c>
      <c r="X31">
        <f>SUM(Z31:AC31)</f>
        <v>4.8282169377990423</v>
      </c>
      <c r="Y31">
        <f>X31/DEF_C*10</f>
        <v>8.0470282296650701</v>
      </c>
      <c r="Z31">
        <f>(0.7*(HIT_F*DEF_C))+(P31/(MAX(P:P))*(0.3*(HIT_F*DEF_C)))</f>
        <v>1.1328947368421052</v>
      </c>
      <c r="AA31">
        <f>(0.7*(BkS_F*DEF_C))+(Q31/(MAX(Q:Q))*(0.3*(BkS_F*DEF_C)))</f>
        <v>0.78473684210526296</v>
      </c>
      <c r="AB31">
        <f>(0.7*(TkA_F*DEF_C))+(R31/(MAX(R:R))*(0.3*(TkA_F*DEF_C)))</f>
        <v>1.5970263157894735</v>
      </c>
      <c r="AC31">
        <f>(0.7*(SH_F*DEF_C))+(S31/(MAX(S:S))*(0.3*(SH_F*DEF_C)))</f>
        <v>1.3135590430622008</v>
      </c>
    </row>
    <row r="32" spans="1:29" x14ac:dyDescent="0.25">
      <c r="A32" s="9">
        <v>30</v>
      </c>
      <c r="B32" s="49" t="s">
        <v>30</v>
      </c>
      <c r="C32" s="50" t="s">
        <v>31</v>
      </c>
      <c r="D32" s="50" t="s">
        <v>235</v>
      </c>
      <c r="E32" s="50" t="s">
        <v>2</v>
      </c>
      <c r="F32" s="51">
        <v>19</v>
      </c>
      <c r="G32" s="51">
        <v>15</v>
      </c>
      <c r="H32" s="51">
        <v>2</v>
      </c>
      <c r="I32" s="51">
        <v>8</v>
      </c>
      <c r="J32" s="51">
        <v>11</v>
      </c>
      <c r="K32" s="51">
        <v>14</v>
      </c>
      <c r="L32" s="51">
        <v>385</v>
      </c>
      <c r="M32" s="61">
        <v>379</v>
      </c>
      <c r="N32">
        <f>G32*82/F32</f>
        <v>64.736842105263165</v>
      </c>
      <c r="O32">
        <f>H32*82/F32</f>
        <v>8.6315789473684212</v>
      </c>
      <c r="P32">
        <f>I32*82/F32</f>
        <v>34.526315789473685</v>
      </c>
      <c r="Q32">
        <f>J32*82/F32</f>
        <v>47.473684210526315</v>
      </c>
      <c r="R32">
        <f>K32*82/F32</f>
        <v>60.421052631578945</v>
      </c>
      <c r="S32">
        <f>L32*82/F32</f>
        <v>1661.578947368421</v>
      </c>
      <c r="U32" s="10">
        <f>SUM(V32:X32)</f>
        <v>11.364193984962405</v>
      </c>
      <c r="V32">
        <f>N32/MAX(N:N)*OFF_C</f>
        <v>6.5</v>
      </c>
      <c r="W32">
        <f>O32/MAX(O:O)*PUN_C</f>
        <v>6.3909774436090222E-2</v>
      </c>
      <c r="X32">
        <f>SUM(Z32:AC32)</f>
        <v>4.800284210526315</v>
      </c>
      <c r="Y32">
        <f>X32/DEF_C*10</f>
        <v>8.000473684210526</v>
      </c>
      <c r="Z32">
        <f>(0.7*(HIT_F*DEF_C))+(P32/(MAX(P:P))*(0.3*(HIT_F*DEF_C)))</f>
        <v>1.1447368421052631</v>
      </c>
      <c r="AA32">
        <f>(0.7*(BkS_F*DEF_C))+(Q32/(MAX(Q:Q))*(0.3*(BkS_F*DEF_C)))</f>
        <v>0.7515789473684209</v>
      </c>
      <c r="AB32">
        <f>(0.7*(TkA_F*DEF_C))+(R32/(MAX(R:R))*(0.3*(TkA_F*DEF_C)))</f>
        <v>1.7142631578947367</v>
      </c>
      <c r="AC32">
        <f>(0.7*(SH_F*DEF_C))+(S32/(MAX(S:S))*(0.3*(SH_F*DEF_C)))</f>
        <v>1.1897052631578946</v>
      </c>
    </row>
    <row r="33" spans="1:29" x14ac:dyDescent="0.25">
      <c r="A33" s="9">
        <v>31</v>
      </c>
      <c r="B33" s="49" t="s">
        <v>211</v>
      </c>
      <c r="C33" s="50" t="s">
        <v>33</v>
      </c>
      <c r="D33" s="50" t="s">
        <v>235</v>
      </c>
      <c r="E33" s="50" t="s">
        <v>2</v>
      </c>
      <c r="F33" s="51">
        <v>18</v>
      </c>
      <c r="G33" s="51">
        <v>14</v>
      </c>
      <c r="H33" s="51">
        <v>4</v>
      </c>
      <c r="I33" s="51">
        <v>9</v>
      </c>
      <c r="J33" s="51">
        <v>13</v>
      </c>
      <c r="K33" s="51">
        <v>10</v>
      </c>
      <c r="L33" s="51">
        <v>32</v>
      </c>
      <c r="M33" s="61">
        <v>342</v>
      </c>
      <c r="N33">
        <f>G33*82/F33</f>
        <v>63.777777777777779</v>
      </c>
      <c r="O33">
        <f>H33*82/F33</f>
        <v>18.222222222222221</v>
      </c>
      <c r="P33">
        <f>I33*82/F33</f>
        <v>41</v>
      </c>
      <c r="Q33">
        <f>J33*82/F33</f>
        <v>59.222222222222221</v>
      </c>
      <c r="R33">
        <f>K33*82/F33</f>
        <v>45.555555555555557</v>
      </c>
      <c r="S33">
        <f>L33*82/F33</f>
        <v>145.77777777777777</v>
      </c>
      <c r="U33" s="10">
        <f>SUM(V33:X33)</f>
        <v>11.255178278018278</v>
      </c>
      <c r="V33">
        <f>N33/MAX(N:N)*OFF_C</f>
        <v>6.4037037037037026</v>
      </c>
      <c r="W33">
        <f>O33/MAX(O:O)*PUN_C</f>
        <v>0.13492063492063491</v>
      </c>
      <c r="X33">
        <f>SUM(Z33:AC33)</f>
        <v>4.7165539393939389</v>
      </c>
      <c r="Y33">
        <f>X33/DEF_C*10</f>
        <v>7.8609232323232314</v>
      </c>
      <c r="Z33">
        <f>(0.7*(HIT_F*DEF_C))+(P33/(MAX(P:P))*(0.3*(HIT_F*DEF_C)))</f>
        <v>1.1624999999999999</v>
      </c>
      <c r="AA33">
        <f>(0.7*(BkS_F*DEF_C))+(Q33/(MAX(Q:Q))*(0.3*(BkS_F*DEF_C)))</f>
        <v>0.78166666666666651</v>
      </c>
      <c r="AB33">
        <f>(0.7*(TkA_F*DEF_C))+(R33/(MAX(R:R))*(0.3*(TkA_F*DEF_C)))</f>
        <v>1.6335</v>
      </c>
      <c r="AC33">
        <f>(0.7*(SH_F*DEF_C))+(S33/(MAX(S:S))*(0.3*(SH_F*DEF_C)))</f>
        <v>1.1388872727272725</v>
      </c>
    </row>
    <row r="34" spans="1:29" x14ac:dyDescent="0.25">
      <c r="A34" s="9">
        <v>32</v>
      </c>
      <c r="B34" s="49" t="s">
        <v>210</v>
      </c>
      <c r="C34" s="50" t="s">
        <v>41</v>
      </c>
      <c r="D34" s="50" t="s">
        <v>235</v>
      </c>
      <c r="E34" s="50" t="s">
        <v>2</v>
      </c>
      <c r="F34" s="51">
        <v>18</v>
      </c>
      <c r="G34" s="51">
        <v>13</v>
      </c>
      <c r="H34" s="51">
        <v>4</v>
      </c>
      <c r="I34" s="51">
        <v>9</v>
      </c>
      <c r="J34" s="51">
        <v>5</v>
      </c>
      <c r="K34" s="51">
        <v>18</v>
      </c>
      <c r="L34" s="51">
        <v>1650</v>
      </c>
      <c r="M34" s="61">
        <v>346</v>
      </c>
      <c r="N34">
        <f>G34*82/F34</f>
        <v>59.222222222222221</v>
      </c>
      <c r="O34">
        <f>H34*82/F34</f>
        <v>18.222222222222221</v>
      </c>
      <c r="P34">
        <f>I34*82/F34</f>
        <v>41</v>
      </c>
      <c r="Q34">
        <f>J34*82/F34</f>
        <v>22.777777777777779</v>
      </c>
      <c r="R34">
        <f>K34*82/F34</f>
        <v>82</v>
      </c>
      <c r="S34">
        <f>L34*82/F34</f>
        <v>7516.666666666667</v>
      </c>
      <c r="U34" s="10">
        <f>SUM(V34:X34)</f>
        <v>11.149550264550264</v>
      </c>
      <c r="V34">
        <f>N34/MAX(N:N)*OFF_C</f>
        <v>5.9462962962962962</v>
      </c>
      <c r="W34">
        <f>O34/MAX(O:O)*PUN_C</f>
        <v>0.13492063492063491</v>
      </c>
      <c r="X34">
        <f>SUM(Z34:AC34)</f>
        <v>5.0683333333333334</v>
      </c>
      <c r="Y34">
        <f>X34/DEF_C*10</f>
        <v>8.4472222222222229</v>
      </c>
      <c r="Z34">
        <f>(0.7*(HIT_F*DEF_C))+(P34/(MAX(P:P))*(0.3*(HIT_F*DEF_C)))</f>
        <v>1.1624999999999999</v>
      </c>
      <c r="AA34">
        <f>(0.7*(BkS_F*DEF_C))+(Q34/(MAX(Q:Q))*(0.3*(BkS_F*DEF_C)))</f>
        <v>0.68833333333333324</v>
      </c>
      <c r="AB34">
        <f>(0.7*(TkA_F*DEF_C))+(R34/(MAX(R:R))*(0.3*(TkA_F*DEF_C)))</f>
        <v>1.8314999999999999</v>
      </c>
      <c r="AC34">
        <f>(0.7*(SH_F*DEF_C))+(S34/(MAX(S:S))*(0.3*(SH_F*DEF_C)))</f>
        <v>1.3859999999999999</v>
      </c>
    </row>
    <row r="35" spans="1:29" x14ac:dyDescent="0.25">
      <c r="A35" s="9">
        <v>33</v>
      </c>
      <c r="B35" s="46" t="s">
        <v>45</v>
      </c>
      <c r="C35" s="47" t="s">
        <v>33</v>
      </c>
      <c r="D35" s="47" t="s">
        <v>235</v>
      </c>
      <c r="E35" s="47" t="s">
        <v>2</v>
      </c>
      <c r="F35" s="48">
        <v>18</v>
      </c>
      <c r="G35" s="48">
        <v>11</v>
      </c>
      <c r="H35" s="48">
        <v>16</v>
      </c>
      <c r="I35" s="48">
        <v>32</v>
      </c>
      <c r="J35" s="48">
        <v>18</v>
      </c>
      <c r="K35" s="48">
        <v>15</v>
      </c>
      <c r="L35" s="48">
        <v>971</v>
      </c>
      <c r="M35" s="60">
        <v>325</v>
      </c>
      <c r="N35">
        <f>G35*82/F35</f>
        <v>50.111111111111114</v>
      </c>
      <c r="O35">
        <f>H35*82/F35</f>
        <v>72.888888888888886</v>
      </c>
      <c r="P35">
        <f>I35*82/F35</f>
        <v>145.77777777777777</v>
      </c>
      <c r="Q35">
        <f>J35*82/F35</f>
        <v>82</v>
      </c>
      <c r="R35">
        <f>K35*82/F35</f>
        <v>68.333333333333329</v>
      </c>
      <c r="S35">
        <f>L35*82/F35</f>
        <v>4423.4444444444443</v>
      </c>
      <c r="U35" s="10">
        <f>SUM(V35:X35)</f>
        <v>10.900712202982202</v>
      </c>
      <c r="V35">
        <f>N35/MAX(N:N)*OFF_C</f>
        <v>5.0314814814814808</v>
      </c>
      <c r="W35">
        <f>O35/MAX(O:O)*PUN_C</f>
        <v>0.53968253968253965</v>
      </c>
      <c r="X35">
        <f>SUM(Z35:AC35)</f>
        <v>5.3295481818181818</v>
      </c>
      <c r="Y35">
        <f>X35/DEF_C*10</f>
        <v>8.8825803030303021</v>
      </c>
      <c r="Z35">
        <f>(0.7*(HIT_F*DEF_C))+(P35/(MAX(P:P))*(0.3*(HIT_F*DEF_C)))</f>
        <v>1.4499999999999997</v>
      </c>
      <c r="AA35">
        <f>(0.7*(BkS_F*DEF_C))+(Q35/(MAX(Q:Q))*(0.3*(BkS_F*DEF_C)))</f>
        <v>0.83999999999999986</v>
      </c>
      <c r="AB35">
        <f>(0.7*(TkA_F*DEF_C))+(R35/(MAX(R:R))*(0.3*(TkA_F*DEF_C)))</f>
        <v>1.75725</v>
      </c>
      <c r="AC35">
        <f>(0.7*(SH_F*DEF_C))+(S35/(MAX(S:S))*(0.3*(SH_F*DEF_C)))</f>
        <v>1.2822981818181818</v>
      </c>
    </row>
    <row r="36" spans="1:29" x14ac:dyDescent="0.25">
      <c r="A36" s="9">
        <v>34</v>
      </c>
      <c r="B36" s="49" t="s">
        <v>194</v>
      </c>
      <c r="C36" s="50" t="s">
        <v>31</v>
      </c>
      <c r="D36" s="50" t="s">
        <v>235</v>
      </c>
      <c r="E36" s="50" t="s">
        <v>2</v>
      </c>
      <c r="F36" s="51">
        <v>17</v>
      </c>
      <c r="G36" s="51">
        <v>12</v>
      </c>
      <c r="H36" s="51">
        <v>10</v>
      </c>
      <c r="I36" s="51">
        <v>8</v>
      </c>
      <c r="J36" s="51">
        <v>5</v>
      </c>
      <c r="K36" s="51">
        <v>10</v>
      </c>
      <c r="L36" s="51">
        <v>42</v>
      </c>
      <c r="M36" s="61">
        <v>275</v>
      </c>
      <c r="N36">
        <f>G36*82/F36</f>
        <v>57.882352941176471</v>
      </c>
      <c r="O36">
        <f>H36*82/F36</f>
        <v>48.235294117647058</v>
      </c>
      <c r="P36">
        <f>I36*82/F36</f>
        <v>38.588235294117645</v>
      </c>
      <c r="Q36">
        <f>J36*82/F36</f>
        <v>24.117647058823529</v>
      </c>
      <c r="R36">
        <f>K36*82/F36</f>
        <v>48.235294117647058</v>
      </c>
      <c r="S36">
        <f>L36*82/F36</f>
        <v>202.58823529411765</v>
      </c>
      <c r="U36" s="10">
        <f>SUM(V36:X36)</f>
        <v>10.805405317035905</v>
      </c>
      <c r="V36">
        <f>N36/MAX(N:N)*OFF_C</f>
        <v>5.8117647058823527</v>
      </c>
      <c r="W36">
        <f>O36/MAX(O:O)*PUN_C</f>
        <v>0.35714285714285715</v>
      </c>
      <c r="X36">
        <f>SUM(Z36:AC36)</f>
        <v>4.6364977540106951</v>
      </c>
      <c r="Y36">
        <f>X36/DEF_C*10</f>
        <v>7.7274962566844918</v>
      </c>
      <c r="Z36">
        <f>(0.7*(HIT_F*DEF_C))+(P36/(MAX(P:P))*(0.3*(HIT_F*DEF_C)))</f>
        <v>1.1558823529411764</v>
      </c>
      <c r="AA36">
        <f>(0.7*(BkS_F*DEF_C))+(Q36/(MAX(Q:Q))*(0.3*(BkS_F*DEF_C)))</f>
        <v>0.69176470588235284</v>
      </c>
      <c r="AB36">
        <f>(0.7*(TkA_F*DEF_C))+(R36/(MAX(R:R))*(0.3*(TkA_F*DEF_C)))</f>
        <v>1.6480588235294116</v>
      </c>
      <c r="AC36">
        <f>(0.7*(SH_F*DEF_C))+(S36/(MAX(S:S))*(0.3*(SH_F*DEF_C)))</f>
        <v>1.1407918716577539</v>
      </c>
    </row>
    <row r="37" spans="1:29" x14ac:dyDescent="0.25">
      <c r="A37" s="9">
        <v>35</v>
      </c>
      <c r="B37" s="49" t="s">
        <v>266</v>
      </c>
      <c r="C37" s="50" t="s">
        <v>31</v>
      </c>
      <c r="D37" s="50" t="s">
        <v>235</v>
      </c>
      <c r="E37" s="50" t="s">
        <v>2</v>
      </c>
      <c r="F37" s="51">
        <v>17</v>
      </c>
      <c r="G37" s="51">
        <v>11</v>
      </c>
      <c r="H37" s="51">
        <v>15</v>
      </c>
      <c r="I37" s="51">
        <v>29</v>
      </c>
      <c r="J37" s="51">
        <v>17</v>
      </c>
      <c r="K37" s="51">
        <v>3</v>
      </c>
      <c r="L37" s="51">
        <v>239</v>
      </c>
      <c r="M37" s="61">
        <v>313</v>
      </c>
      <c r="N37">
        <f>G37*82/F37</f>
        <v>53.058823529411768</v>
      </c>
      <c r="O37">
        <f>H37*82/F37</f>
        <v>72.352941176470594</v>
      </c>
      <c r="P37">
        <f>I37*82/F37</f>
        <v>139.88235294117646</v>
      </c>
      <c r="Q37">
        <f>J37*82/F37</f>
        <v>82</v>
      </c>
      <c r="R37">
        <f>K37*82/F37</f>
        <v>14.470588235294118</v>
      </c>
      <c r="S37">
        <f>L37*82/F37</f>
        <v>1152.8235294117646</v>
      </c>
      <c r="U37" s="10">
        <f>SUM(V37:X37)</f>
        <v>10.77425542653425</v>
      </c>
      <c r="V37">
        <f>N37/MAX(N:N)*OFF_C</f>
        <v>5.3274509803921566</v>
      </c>
      <c r="W37">
        <f>O37/MAX(O:O)*PUN_C</f>
        <v>0.5357142857142857</v>
      </c>
      <c r="X37">
        <f>SUM(Z37:AC37)</f>
        <v>4.9110901604278068</v>
      </c>
      <c r="Y37">
        <f>X37/DEF_C*10</f>
        <v>8.1851502673796777</v>
      </c>
      <c r="Z37">
        <f>(0.7*(HIT_F*DEF_C))+(P37/(MAX(P:P))*(0.3*(HIT_F*DEF_C)))</f>
        <v>1.4338235294117645</v>
      </c>
      <c r="AA37">
        <f>(0.7*(BkS_F*DEF_C))+(Q37/(MAX(Q:Q))*(0.3*(BkS_F*DEF_C)))</f>
        <v>0.83999999999999986</v>
      </c>
      <c r="AB37">
        <f>(0.7*(TkA_F*DEF_C))+(R37/(MAX(R:R))*(0.3*(TkA_F*DEF_C)))</f>
        <v>1.4646176470588235</v>
      </c>
      <c r="AC37">
        <f>(0.7*(SH_F*DEF_C))+(S37/(MAX(S:S))*(0.3*(SH_F*DEF_C)))</f>
        <v>1.1726489839572192</v>
      </c>
    </row>
    <row r="38" spans="1:29" x14ac:dyDescent="0.25">
      <c r="A38" s="9">
        <v>36</v>
      </c>
      <c r="B38" s="46" t="s">
        <v>183</v>
      </c>
      <c r="C38" s="47" t="s">
        <v>33</v>
      </c>
      <c r="D38" s="47" t="s">
        <v>235</v>
      </c>
      <c r="E38" s="47" t="s">
        <v>2</v>
      </c>
      <c r="F38" s="48">
        <v>17</v>
      </c>
      <c r="G38" s="48">
        <v>12</v>
      </c>
      <c r="H38" s="48">
        <v>0</v>
      </c>
      <c r="I38" s="48">
        <v>8</v>
      </c>
      <c r="J38" s="48">
        <v>4</v>
      </c>
      <c r="K38" s="48">
        <v>16</v>
      </c>
      <c r="L38" s="48">
        <v>20</v>
      </c>
      <c r="M38" s="60">
        <v>288</v>
      </c>
      <c r="N38">
        <f>G38*82/F38</f>
        <v>57.882352941176471</v>
      </c>
      <c r="O38">
        <f>H38*82/F38</f>
        <v>0</v>
      </c>
      <c r="P38">
        <f>I38*82/F38</f>
        <v>38.588235294117645</v>
      </c>
      <c r="Q38">
        <f>J38*82/F38</f>
        <v>19.294117647058822</v>
      </c>
      <c r="R38">
        <f>K38*82/F38</f>
        <v>77.17647058823529</v>
      </c>
      <c r="S38">
        <f>L38*82/F38</f>
        <v>96.470588235294116</v>
      </c>
      <c r="U38" s="10">
        <f>SUM(V38:X38)</f>
        <v>10.5895871657754</v>
      </c>
      <c r="V38">
        <f>N38/MAX(N:N)*OFF_C</f>
        <v>5.8117647058823527</v>
      </c>
      <c r="W38">
        <f>O38/MAX(O:O)*PUN_C</f>
        <v>0</v>
      </c>
      <c r="X38">
        <f>SUM(Z38:AC38)</f>
        <v>4.7778224598930477</v>
      </c>
      <c r="Y38">
        <f>X38/DEF_C*10</f>
        <v>7.9630374331550788</v>
      </c>
      <c r="Z38">
        <f>(0.7*(HIT_F*DEF_C))+(P38/(MAX(P:P))*(0.3*(HIT_F*DEF_C)))</f>
        <v>1.1558823529411764</v>
      </c>
      <c r="AA38">
        <f>(0.7*(BkS_F*DEF_C))+(Q38/(MAX(Q:Q))*(0.3*(BkS_F*DEF_C)))</f>
        <v>0.67941176470588227</v>
      </c>
      <c r="AB38">
        <f>(0.7*(TkA_F*DEF_C))+(R38/(MAX(R:R))*(0.3*(TkA_F*DEF_C)))</f>
        <v>1.8052941176470587</v>
      </c>
      <c r="AC38">
        <f>(0.7*(SH_F*DEF_C))+(S38/(MAX(S:S))*(0.3*(SH_F*DEF_C)))</f>
        <v>1.1372342245989304</v>
      </c>
    </row>
    <row r="39" spans="1:29" x14ac:dyDescent="0.25">
      <c r="A39" s="9">
        <v>37</v>
      </c>
      <c r="B39" s="46" t="s">
        <v>336</v>
      </c>
      <c r="C39" s="47" t="s">
        <v>37</v>
      </c>
      <c r="D39" s="47" t="s">
        <v>235</v>
      </c>
      <c r="E39" s="47" t="s">
        <v>2</v>
      </c>
      <c r="F39" s="48">
        <v>18</v>
      </c>
      <c r="G39" s="48">
        <v>12</v>
      </c>
      <c r="H39" s="48">
        <v>4</v>
      </c>
      <c r="I39" s="48">
        <v>17</v>
      </c>
      <c r="J39" s="48">
        <v>7</v>
      </c>
      <c r="K39" s="48">
        <v>8</v>
      </c>
      <c r="L39" s="48">
        <v>54</v>
      </c>
      <c r="M39" s="60">
        <v>252</v>
      </c>
      <c r="N39">
        <f>G39*82/F39</f>
        <v>54.666666666666664</v>
      </c>
      <c r="O39">
        <f>H39*82/F39</f>
        <v>18.222222222222221</v>
      </c>
      <c r="P39">
        <f>I39*82/F39</f>
        <v>77.444444444444443</v>
      </c>
      <c r="Q39">
        <f>J39*82/F39</f>
        <v>31.888888888888889</v>
      </c>
      <c r="R39">
        <f>K39*82/F39</f>
        <v>36.444444444444443</v>
      </c>
      <c r="S39">
        <f>L39*82/F39</f>
        <v>246</v>
      </c>
      <c r="U39" s="10">
        <f>SUM(V39:X39)</f>
        <v>10.324223463203461</v>
      </c>
      <c r="V39">
        <f>N39/MAX(N:N)*OFF_C</f>
        <v>5.488888888888888</v>
      </c>
      <c r="W39">
        <f>O39/MAX(O:O)*PUN_C</f>
        <v>0.13492063492063491</v>
      </c>
      <c r="X39">
        <f>SUM(Z39:AC39)</f>
        <v>4.7004139393939379</v>
      </c>
      <c r="Y39">
        <f>X39/DEF_C*10</f>
        <v>7.8340232323232293</v>
      </c>
      <c r="Z39">
        <f>(0.7*(HIT_F*DEF_C))+(P39/(MAX(P:P))*(0.3*(HIT_F*DEF_C)))</f>
        <v>1.2624999999999997</v>
      </c>
      <c r="AA39">
        <f>(0.7*(BkS_F*DEF_C))+(Q39/(MAX(Q:Q))*(0.3*(BkS_F*DEF_C)))</f>
        <v>0.71166666666666656</v>
      </c>
      <c r="AB39">
        <f>(0.7*(TkA_F*DEF_C))+(R39/(MAX(R:R))*(0.3*(TkA_F*DEF_C)))</f>
        <v>1.5839999999999999</v>
      </c>
      <c r="AC39">
        <f>(0.7*(SH_F*DEF_C))+(S39/(MAX(S:S))*(0.3*(SH_F*DEF_C)))</f>
        <v>1.1422472727272726</v>
      </c>
    </row>
    <row r="40" spans="1:29" x14ac:dyDescent="0.25">
      <c r="A40" s="9">
        <v>38</v>
      </c>
      <c r="B40" s="49" t="s">
        <v>209</v>
      </c>
      <c r="C40" s="50" t="s">
        <v>35</v>
      </c>
      <c r="D40" s="50" t="s">
        <v>235</v>
      </c>
      <c r="E40" s="50" t="s">
        <v>2</v>
      </c>
      <c r="F40" s="51">
        <v>10</v>
      </c>
      <c r="G40" s="51">
        <v>6</v>
      </c>
      <c r="H40" s="51">
        <v>0</v>
      </c>
      <c r="I40" s="51">
        <v>12</v>
      </c>
      <c r="J40" s="51">
        <v>10</v>
      </c>
      <c r="K40" s="51">
        <v>11</v>
      </c>
      <c r="L40" s="51">
        <v>653</v>
      </c>
      <c r="M40" s="61">
        <v>186</v>
      </c>
      <c r="N40">
        <f>G40*82/F40</f>
        <v>49.2</v>
      </c>
      <c r="O40">
        <f>H40*82/F40</f>
        <v>0</v>
      </c>
      <c r="P40">
        <f>I40*82/F40</f>
        <v>98.4</v>
      </c>
      <c r="Q40">
        <f>J40*82/F40</f>
        <v>82</v>
      </c>
      <c r="R40">
        <f>K40*82/F40</f>
        <v>90.2</v>
      </c>
      <c r="S40">
        <f>L40*82/F40</f>
        <v>5354.6</v>
      </c>
      <c r="U40" s="10">
        <f>SUM(V40:X40)</f>
        <v>10.289565636363637</v>
      </c>
      <c r="V40">
        <f>N40/MAX(N:N)*OFF_C</f>
        <v>4.9400000000000004</v>
      </c>
      <c r="W40">
        <f>O40/MAX(O:O)*PUN_C</f>
        <v>0</v>
      </c>
      <c r="X40">
        <f>SUM(Z40:AC40)</f>
        <v>5.3495656363636357</v>
      </c>
      <c r="Y40">
        <f>X40/DEF_C*10</f>
        <v>8.9159427272727267</v>
      </c>
      <c r="Z40">
        <f>(0.7*(HIT_F*DEF_C))+(P40/(MAX(P:P))*(0.3*(HIT_F*DEF_C)))</f>
        <v>1.3199999999999998</v>
      </c>
      <c r="AA40">
        <f>(0.7*(BkS_F*DEF_C))+(Q40/(MAX(Q:Q))*(0.3*(BkS_F*DEF_C)))</f>
        <v>0.83999999999999986</v>
      </c>
      <c r="AB40">
        <f>(0.7*(TkA_F*DEF_C))+(R40/(MAX(R:R))*(0.3*(TkA_F*DEF_C)))</f>
        <v>1.87605</v>
      </c>
      <c r="AC40">
        <f>(0.7*(SH_F*DEF_C))+(S40/(MAX(S:S))*(0.3*(SH_F*DEF_C)))</f>
        <v>1.3135156363636362</v>
      </c>
    </row>
    <row r="41" spans="1:29" x14ac:dyDescent="0.25">
      <c r="A41" s="9">
        <v>39</v>
      </c>
      <c r="B41" s="46" t="s">
        <v>284</v>
      </c>
      <c r="C41" s="47" t="s">
        <v>35</v>
      </c>
      <c r="D41" s="47" t="s">
        <v>235</v>
      </c>
      <c r="E41" s="47" t="s">
        <v>2</v>
      </c>
      <c r="F41" s="48">
        <v>6</v>
      </c>
      <c r="G41" s="48">
        <v>4</v>
      </c>
      <c r="H41" s="48">
        <v>0</v>
      </c>
      <c r="I41" s="48">
        <v>0</v>
      </c>
      <c r="J41" s="48">
        <v>4</v>
      </c>
      <c r="K41" s="48">
        <v>6</v>
      </c>
      <c r="L41" s="48">
        <v>18</v>
      </c>
      <c r="M41" s="60">
        <v>103</v>
      </c>
      <c r="N41">
        <f>G41*82/F41</f>
        <v>54.666666666666664</v>
      </c>
      <c r="O41">
        <f>H41*82/F41</f>
        <v>0</v>
      </c>
      <c r="P41">
        <f>I41*82/F41</f>
        <v>0</v>
      </c>
      <c r="Q41">
        <f>J41*82/F41</f>
        <v>54.666666666666664</v>
      </c>
      <c r="R41">
        <f>K41*82/F41</f>
        <v>82</v>
      </c>
      <c r="S41">
        <f>L41*82/F41</f>
        <v>246</v>
      </c>
      <c r="U41" s="10">
        <f>SUM(V41:X41)</f>
        <v>10.282636161616161</v>
      </c>
      <c r="V41">
        <f>N41/MAX(N:N)*OFF_C</f>
        <v>5.488888888888888</v>
      </c>
      <c r="W41">
        <f>O41/MAX(O:O)*PUN_C</f>
        <v>0</v>
      </c>
      <c r="X41">
        <f>SUM(Z41:AC41)</f>
        <v>4.7937472727272716</v>
      </c>
      <c r="Y41">
        <f>X41/DEF_C*10</f>
        <v>7.9895787878787861</v>
      </c>
      <c r="Z41">
        <f>(0.7*(HIT_F*DEF_C))+(P41/(MAX(P:P))*(0.3*(HIT_F*DEF_C)))</f>
        <v>1.0499999999999998</v>
      </c>
      <c r="AA41">
        <f>(0.7*(BkS_F*DEF_C))+(Q41/(MAX(Q:Q))*(0.3*(BkS_F*DEF_C)))</f>
        <v>0.76999999999999991</v>
      </c>
      <c r="AB41">
        <f>(0.7*(TkA_F*DEF_C))+(R41/(MAX(R:R))*(0.3*(TkA_F*DEF_C)))</f>
        <v>1.8314999999999999</v>
      </c>
      <c r="AC41">
        <f>(0.7*(SH_F*DEF_C))+(S41/(MAX(S:S))*(0.3*(SH_F*DEF_C)))</f>
        <v>1.1422472727272726</v>
      </c>
    </row>
    <row r="42" spans="1:29" x14ac:dyDescent="0.25">
      <c r="A42" s="9">
        <v>40</v>
      </c>
      <c r="B42" s="49" t="s">
        <v>52</v>
      </c>
      <c r="C42" s="50" t="s">
        <v>37</v>
      </c>
      <c r="D42" s="50" t="s">
        <v>235</v>
      </c>
      <c r="E42" s="50" t="s">
        <v>2</v>
      </c>
      <c r="F42" s="51">
        <v>18</v>
      </c>
      <c r="G42" s="51">
        <v>11</v>
      </c>
      <c r="H42" s="51">
        <v>6</v>
      </c>
      <c r="I42" s="51">
        <v>20</v>
      </c>
      <c r="J42" s="51">
        <v>6</v>
      </c>
      <c r="K42" s="51">
        <v>8</v>
      </c>
      <c r="L42" s="51">
        <v>855</v>
      </c>
      <c r="M42" s="61">
        <v>357</v>
      </c>
      <c r="N42">
        <f>G42*82/F42</f>
        <v>50.111111111111114</v>
      </c>
      <c r="O42">
        <f>H42*82/F42</f>
        <v>27.333333333333332</v>
      </c>
      <c r="P42">
        <f>I42*82/F42</f>
        <v>91.111111111111114</v>
      </c>
      <c r="Q42">
        <f>J42*82/F42</f>
        <v>27.333333333333332</v>
      </c>
      <c r="R42">
        <f>K42*82/F42</f>
        <v>36.444444444444443</v>
      </c>
      <c r="S42">
        <f>L42*82/F42</f>
        <v>3895</v>
      </c>
      <c r="U42" s="10">
        <f>SUM(V42:X42)</f>
        <v>10.082444252044251</v>
      </c>
      <c r="V42">
        <f>N42/MAX(N:N)*OFF_C</f>
        <v>5.0314814814814808</v>
      </c>
      <c r="W42">
        <f>O42/MAX(O:O)*PUN_C</f>
        <v>0.20238095238095236</v>
      </c>
      <c r="X42">
        <f>SUM(Z42:AC42)</f>
        <v>4.8485818181818177</v>
      </c>
      <c r="Y42">
        <f>X42/DEF_C*10</f>
        <v>8.0809696969696958</v>
      </c>
      <c r="Z42">
        <f>(0.7*(HIT_F*DEF_C))+(P42/(MAX(P:P))*(0.3*(HIT_F*DEF_C)))</f>
        <v>1.2999999999999998</v>
      </c>
      <c r="AA42">
        <f>(0.7*(BkS_F*DEF_C))+(Q42/(MAX(Q:Q))*(0.3*(BkS_F*DEF_C)))</f>
        <v>0.69999999999999984</v>
      </c>
      <c r="AB42">
        <f>(0.7*(TkA_F*DEF_C))+(R42/(MAX(R:R))*(0.3*(TkA_F*DEF_C)))</f>
        <v>1.5839999999999999</v>
      </c>
      <c r="AC42">
        <f>(0.7*(SH_F*DEF_C))+(S42/(MAX(S:S))*(0.3*(SH_F*DEF_C)))</f>
        <v>1.264581818181818</v>
      </c>
    </row>
    <row r="43" spans="1:29" x14ac:dyDescent="0.25">
      <c r="A43" s="9">
        <v>41</v>
      </c>
      <c r="B43" s="49" t="s">
        <v>312</v>
      </c>
      <c r="C43" s="50" t="s">
        <v>31</v>
      </c>
      <c r="D43" s="50" t="s">
        <v>235</v>
      </c>
      <c r="E43" s="50" t="s">
        <v>2</v>
      </c>
      <c r="F43" s="51">
        <v>14</v>
      </c>
      <c r="G43" s="51">
        <v>7</v>
      </c>
      <c r="H43" s="51">
        <v>12</v>
      </c>
      <c r="I43" s="51">
        <v>16</v>
      </c>
      <c r="J43" s="51">
        <v>10</v>
      </c>
      <c r="K43" s="51">
        <v>10</v>
      </c>
      <c r="L43" s="51">
        <v>2475</v>
      </c>
      <c r="M43" s="61">
        <v>248</v>
      </c>
      <c r="N43">
        <f>G43*82/F43</f>
        <v>41</v>
      </c>
      <c r="O43">
        <f>H43*82/F43</f>
        <v>70.285714285714292</v>
      </c>
      <c r="P43">
        <f>I43*82/F43</f>
        <v>93.714285714285708</v>
      </c>
      <c r="Q43">
        <f>J43*82/F43</f>
        <v>58.571428571428569</v>
      </c>
      <c r="R43">
        <f>K43*82/F43</f>
        <v>58.571428571428569</v>
      </c>
      <c r="S43">
        <f>L43*82/F43</f>
        <v>14496.428571428571</v>
      </c>
      <c r="U43" s="10">
        <f>SUM(V43:X43)</f>
        <v>10.048431972789114</v>
      </c>
      <c r="V43">
        <f>N43/MAX(N:N)*OFF_C</f>
        <v>4.1166666666666663</v>
      </c>
      <c r="W43">
        <f>O43/MAX(O:O)*PUN_C</f>
        <v>0.52040816326530615</v>
      </c>
      <c r="X43">
        <f>SUM(Z43:AC43)</f>
        <v>5.4113571428571419</v>
      </c>
      <c r="Y43">
        <f>X43/DEF_C*10</f>
        <v>9.0189285714285692</v>
      </c>
      <c r="Z43">
        <f>(0.7*(HIT_F*DEF_C))+(P43/(MAX(P:P))*(0.3*(HIT_F*DEF_C)))</f>
        <v>1.3071428571428569</v>
      </c>
      <c r="AA43">
        <f>(0.7*(BkS_F*DEF_C))+(Q43/(MAX(Q:Q))*(0.3*(BkS_F*DEF_C)))</f>
        <v>0.77999999999999992</v>
      </c>
      <c r="AB43">
        <f>(0.7*(TkA_F*DEF_C))+(R43/(MAX(R:R))*(0.3*(TkA_F*DEF_C)))</f>
        <v>1.7042142857142855</v>
      </c>
      <c r="AC43">
        <f>(0.7*(SH_F*DEF_C))+(S43/(MAX(S:S))*(0.3*(SH_F*DEF_C)))</f>
        <v>1.6199999999999999</v>
      </c>
    </row>
    <row r="44" spans="1:29" x14ac:dyDescent="0.25">
      <c r="A44" s="9">
        <v>42</v>
      </c>
      <c r="B44" s="49" t="s">
        <v>36</v>
      </c>
      <c r="C44" s="50" t="s">
        <v>37</v>
      </c>
      <c r="D44" s="50" t="s">
        <v>235</v>
      </c>
      <c r="E44" s="50" t="s">
        <v>2</v>
      </c>
      <c r="F44" s="51">
        <v>17</v>
      </c>
      <c r="G44" s="51">
        <v>8</v>
      </c>
      <c r="H44" s="51">
        <v>18</v>
      </c>
      <c r="I44" s="51">
        <v>9</v>
      </c>
      <c r="J44" s="51">
        <v>8</v>
      </c>
      <c r="K44" s="51">
        <v>12</v>
      </c>
      <c r="L44" s="51">
        <v>2162</v>
      </c>
      <c r="M44" s="61">
        <v>336</v>
      </c>
      <c r="N44">
        <f>G44*82/F44</f>
        <v>38.588235294117645</v>
      </c>
      <c r="O44">
        <f>H44*82/F44</f>
        <v>86.82352941176471</v>
      </c>
      <c r="P44">
        <f>I44*82/F44</f>
        <v>43.411764705882355</v>
      </c>
      <c r="Q44">
        <f>J44*82/F44</f>
        <v>38.588235294117645</v>
      </c>
      <c r="R44">
        <f>K44*82/F44</f>
        <v>57.882352941176471</v>
      </c>
      <c r="S44">
        <f>L44*82/F44</f>
        <v>10428.470588235294</v>
      </c>
      <c r="U44" s="10">
        <f>SUM(V44:X44)</f>
        <v>9.599398390628977</v>
      </c>
      <c r="V44">
        <f>N44/MAX(N:N)*OFF_C</f>
        <v>3.8745098039215677</v>
      </c>
      <c r="W44">
        <f>O44/MAX(O:O)*PUN_C</f>
        <v>0.6428571428571429</v>
      </c>
      <c r="X44">
        <f>SUM(Z44:AC44)</f>
        <v>5.0820314438502665</v>
      </c>
      <c r="Y44">
        <f>X44/DEF_C*10</f>
        <v>8.4700524064171105</v>
      </c>
      <c r="Z44">
        <f>(0.7*(HIT_F*DEF_C))+(P44/(MAX(P:P))*(0.3*(HIT_F*DEF_C)))</f>
        <v>1.1691176470588234</v>
      </c>
      <c r="AA44">
        <f>(0.7*(BkS_F*DEF_C))+(Q44/(MAX(Q:Q))*(0.3*(BkS_F*DEF_C)))</f>
        <v>0.72882352941176454</v>
      </c>
      <c r="AB44">
        <f>(0.7*(TkA_F*DEF_C))+(R44/(MAX(R:R))*(0.3*(TkA_F*DEF_C)))</f>
        <v>1.700470588235294</v>
      </c>
      <c r="AC44">
        <f>(0.7*(SH_F*DEF_C))+(S44/(MAX(S:S))*(0.3*(SH_F*DEF_C)))</f>
        <v>1.483619679144385</v>
      </c>
    </row>
    <row r="45" spans="1:29" x14ac:dyDescent="0.25">
      <c r="A45" s="9">
        <v>43</v>
      </c>
      <c r="B45" s="49" t="s">
        <v>264</v>
      </c>
      <c r="C45" s="50" t="s">
        <v>41</v>
      </c>
      <c r="D45" s="50" t="s">
        <v>235</v>
      </c>
      <c r="E45" s="50" t="s">
        <v>2</v>
      </c>
      <c r="F45" s="51">
        <v>15</v>
      </c>
      <c r="G45" s="51">
        <v>8</v>
      </c>
      <c r="H45" s="51">
        <v>4</v>
      </c>
      <c r="I45" s="51">
        <v>8</v>
      </c>
      <c r="J45" s="51">
        <v>5</v>
      </c>
      <c r="K45" s="51">
        <v>4</v>
      </c>
      <c r="L45" s="51">
        <v>2076</v>
      </c>
      <c r="M45" s="61">
        <v>230</v>
      </c>
      <c r="N45">
        <f>G45*82/F45</f>
        <v>43.733333333333334</v>
      </c>
      <c r="O45">
        <f>H45*82/F45</f>
        <v>21.866666666666667</v>
      </c>
      <c r="P45">
        <f>I45*82/F45</f>
        <v>43.733333333333334</v>
      </c>
      <c r="Q45">
        <f>J45*82/F45</f>
        <v>27.333333333333332</v>
      </c>
      <c r="R45">
        <f>K45*82/F45</f>
        <v>21.866666666666667</v>
      </c>
      <c r="S45">
        <f>L45*82/F45</f>
        <v>11348.8</v>
      </c>
      <c r="U45" s="10">
        <f>SUM(V45:X45)</f>
        <v>9.4422900548340536</v>
      </c>
      <c r="V45">
        <f>N45/MAX(N:N)*OFF_C</f>
        <v>4.3911111111111101</v>
      </c>
      <c r="W45">
        <f>O45/MAX(O:O)*PUN_C</f>
        <v>0.16190476190476191</v>
      </c>
      <c r="X45">
        <f>SUM(Z45:AC45)</f>
        <v>4.8892741818181813</v>
      </c>
      <c r="Y45">
        <f>X45/DEF_C*10</f>
        <v>8.1487903030303031</v>
      </c>
      <c r="Z45">
        <f>(0.7*(HIT_F*DEF_C))+(P45/(MAX(P:P))*(0.3*(HIT_F*DEF_C)))</f>
        <v>1.1699999999999997</v>
      </c>
      <c r="AA45">
        <f>(0.7*(BkS_F*DEF_C))+(Q45/(MAX(Q:Q))*(0.3*(BkS_F*DEF_C)))</f>
        <v>0.69999999999999984</v>
      </c>
      <c r="AB45">
        <f>(0.7*(TkA_F*DEF_C))+(R45/(MAX(R:R))*(0.3*(TkA_F*DEF_C)))</f>
        <v>1.5047999999999999</v>
      </c>
      <c r="AC45">
        <f>(0.7*(SH_F*DEF_C))+(S45/(MAX(S:S))*(0.3*(SH_F*DEF_C)))</f>
        <v>1.5144741818181817</v>
      </c>
    </row>
    <row r="46" spans="1:29" x14ac:dyDescent="0.25">
      <c r="A46" s="9">
        <v>44</v>
      </c>
      <c r="B46" s="49" t="s">
        <v>370</v>
      </c>
      <c r="C46" s="50" t="s">
        <v>37</v>
      </c>
      <c r="D46" s="50" t="s">
        <v>235</v>
      </c>
      <c r="E46" s="50" t="s">
        <v>2</v>
      </c>
      <c r="F46" s="51">
        <v>16</v>
      </c>
      <c r="G46" s="51">
        <v>9</v>
      </c>
      <c r="H46" s="51">
        <v>4</v>
      </c>
      <c r="I46" s="51">
        <v>5</v>
      </c>
      <c r="J46" s="51">
        <v>4</v>
      </c>
      <c r="K46" s="51">
        <v>10</v>
      </c>
      <c r="L46" s="51">
        <v>7</v>
      </c>
      <c r="M46" s="61">
        <v>255</v>
      </c>
      <c r="N46">
        <f>G46*82/F46</f>
        <v>46.125</v>
      </c>
      <c r="O46">
        <f>H46*82/F46</f>
        <v>20.5</v>
      </c>
      <c r="P46">
        <f>I46*82/F46</f>
        <v>25.625</v>
      </c>
      <c r="Q46">
        <f>J46*82/F46</f>
        <v>20.5</v>
      </c>
      <c r="R46">
        <f>K46*82/F46</f>
        <v>51.25</v>
      </c>
      <c r="S46">
        <f>L46*82/F46</f>
        <v>35.875</v>
      </c>
      <c r="U46" s="10">
        <f>SUM(V46:X46)</f>
        <v>9.3854884415584401</v>
      </c>
      <c r="V46">
        <f>N46/MAX(N:N)*OFF_C</f>
        <v>4.6312499999999996</v>
      </c>
      <c r="W46">
        <f>O46/MAX(O:O)*PUN_C</f>
        <v>0.15178571428571427</v>
      </c>
      <c r="X46">
        <f>SUM(Z46:AC46)</f>
        <v>4.6024527272727269</v>
      </c>
      <c r="Y46">
        <f>X46/DEF_C*10</f>
        <v>7.6707545454545443</v>
      </c>
      <c r="Z46">
        <f>(0.7*(HIT_F*DEF_C))+(P46/(MAX(P:P))*(0.3*(HIT_F*DEF_C)))</f>
        <v>1.1203124999999998</v>
      </c>
      <c r="AA46">
        <f>(0.7*(BkS_F*DEF_C))+(Q46/(MAX(Q:Q))*(0.3*(BkS_F*DEF_C)))</f>
        <v>0.68249999999999988</v>
      </c>
      <c r="AB46">
        <f>(0.7*(TkA_F*DEF_C))+(R46/(MAX(R:R))*(0.3*(TkA_F*DEF_C)))</f>
        <v>1.6644375</v>
      </c>
      <c r="AC46">
        <f>(0.7*(SH_F*DEF_C))+(S46/(MAX(S:S))*(0.3*(SH_F*DEF_C)))</f>
        <v>1.1352027272727272</v>
      </c>
    </row>
    <row r="47" spans="1:29" x14ac:dyDescent="0.25">
      <c r="A47" s="9">
        <v>45</v>
      </c>
      <c r="B47" s="49" t="s">
        <v>44</v>
      </c>
      <c r="C47" s="50" t="s">
        <v>31</v>
      </c>
      <c r="D47" s="50" t="s">
        <v>235</v>
      </c>
      <c r="E47" s="50" t="s">
        <v>2</v>
      </c>
      <c r="F47" s="51">
        <v>19</v>
      </c>
      <c r="G47" s="51">
        <v>9</v>
      </c>
      <c r="H47" s="51">
        <v>10</v>
      </c>
      <c r="I47" s="51">
        <v>23</v>
      </c>
      <c r="J47" s="51">
        <v>7</v>
      </c>
      <c r="K47" s="51">
        <v>10</v>
      </c>
      <c r="L47" s="51">
        <v>1361</v>
      </c>
      <c r="M47" s="61">
        <v>336</v>
      </c>
      <c r="N47">
        <f>G47*82/F47</f>
        <v>38.842105263157897</v>
      </c>
      <c r="O47">
        <f>H47*82/F47</f>
        <v>43.157894736842103</v>
      </c>
      <c r="P47">
        <f>I47*82/F47</f>
        <v>99.263157894736835</v>
      </c>
      <c r="Q47">
        <f>J47*82/F47</f>
        <v>30.210526315789473</v>
      </c>
      <c r="R47">
        <f>K47*82/F47</f>
        <v>43.157894736842103</v>
      </c>
      <c r="S47">
        <f>L47*82/F47</f>
        <v>5873.7894736842109</v>
      </c>
      <c r="U47" s="10">
        <f>SUM(V47:X47)</f>
        <v>9.200681120984278</v>
      </c>
      <c r="V47">
        <f>N47/MAX(N:N)*OFF_C</f>
        <v>3.9</v>
      </c>
      <c r="W47">
        <f>O47/MAX(O:O)*PUN_C</f>
        <v>0.31954887218045108</v>
      </c>
      <c r="X47">
        <f>SUM(Z47:AC47)</f>
        <v>4.981132248803827</v>
      </c>
      <c r="Y47">
        <f>X47/DEF_C*10</f>
        <v>8.3018870813397108</v>
      </c>
      <c r="Z47">
        <f>(0.7*(HIT_F*DEF_C))+(P47/(MAX(P:P))*(0.3*(HIT_F*DEF_C)))</f>
        <v>1.3223684210526314</v>
      </c>
      <c r="AA47">
        <f>(0.7*(BkS_F*DEF_C))+(Q47/(MAX(Q:Q))*(0.3*(BkS_F*DEF_C)))</f>
        <v>0.70736842105263142</v>
      </c>
      <c r="AB47">
        <f>(0.7*(TkA_F*DEF_C))+(R47/(MAX(R:R))*(0.3*(TkA_F*DEF_C)))</f>
        <v>1.6204736842105263</v>
      </c>
      <c r="AC47">
        <f>(0.7*(SH_F*DEF_C))+(S47/(MAX(S:S))*(0.3*(SH_F*DEF_C)))</f>
        <v>1.3309217224880383</v>
      </c>
    </row>
    <row r="48" spans="1:29" x14ac:dyDescent="0.25">
      <c r="A48" s="9">
        <v>46</v>
      </c>
      <c r="B48" s="49" t="s">
        <v>332</v>
      </c>
      <c r="C48" s="50" t="s">
        <v>31</v>
      </c>
      <c r="D48" s="50" t="s">
        <v>235</v>
      </c>
      <c r="E48" s="50" t="s">
        <v>2</v>
      </c>
      <c r="F48" s="51">
        <v>14</v>
      </c>
      <c r="G48" s="51">
        <v>7</v>
      </c>
      <c r="H48" s="51">
        <v>6</v>
      </c>
      <c r="I48" s="51">
        <v>4</v>
      </c>
      <c r="J48" s="51">
        <v>5</v>
      </c>
      <c r="K48" s="51">
        <v>6</v>
      </c>
      <c r="L48" s="51">
        <v>608</v>
      </c>
      <c r="M48" s="61">
        <v>217</v>
      </c>
      <c r="N48">
        <f>G48*82/F48</f>
        <v>41</v>
      </c>
      <c r="O48">
        <f>H48*82/F48</f>
        <v>35.142857142857146</v>
      </c>
      <c r="P48">
        <f>I48*82/F48</f>
        <v>23.428571428571427</v>
      </c>
      <c r="Q48">
        <f>J48*82/F48</f>
        <v>29.285714285714285</v>
      </c>
      <c r="R48">
        <f>K48*82/F48</f>
        <v>35.142857142857146</v>
      </c>
      <c r="S48">
        <f>L48*82/F48</f>
        <v>3561.1428571428573</v>
      </c>
      <c r="U48" s="10">
        <f>SUM(V48:X48)</f>
        <v>9.0264741249226965</v>
      </c>
      <c r="V48">
        <f>N48/MAX(N:N)*OFF_C</f>
        <v>4.1166666666666663</v>
      </c>
      <c r="W48">
        <f>O48/MAX(O:O)*PUN_C</f>
        <v>0.26020408163265307</v>
      </c>
      <c r="X48">
        <f>SUM(Z48:AC48)</f>
        <v>4.649603376623376</v>
      </c>
      <c r="Y48">
        <f>X48/DEF_C*10</f>
        <v>7.7493389610389594</v>
      </c>
      <c r="Z48">
        <f>(0.7*(HIT_F*DEF_C))+(P48/(MAX(P:P))*(0.3*(HIT_F*DEF_C)))</f>
        <v>1.1142857142857141</v>
      </c>
      <c r="AA48">
        <f>(0.7*(BkS_F*DEF_C))+(Q48/(MAX(Q:Q))*(0.3*(BkS_F*DEF_C)))</f>
        <v>0.70499999999999985</v>
      </c>
      <c r="AB48">
        <f>(0.7*(TkA_F*DEF_C))+(R48/(MAX(R:R))*(0.3*(TkA_F*DEF_C)))</f>
        <v>1.5769285714285712</v>
      </c>
      <c r="AC48">
        <f>(0.7*(SH_F*DEF_C))+(S48/(MAX(S:S))*(0.3*(SH_F*DEF_C)))</f>
        <v>1.2533890909090908</v>
      </c>
    </row>
    <row r="49" spans="1:29" x14ac:dyDescent="0.25">
      <c r="A49" s="9">
        <v>47</v>
      </c>
      <c r="B49" s="46" t="s">
        <v>243</v>
      </c>
      <c r="C49" s="47" t="s">
        <v>31</v>
      </c>
      <c r="D49" s="47" t="s">
        <v>235</v>
      </c>
      <c r="E49" s="47" t="s">
        <v>2</v>
      </c>
      <c r="F49" s="48">
        <v>14</v>
      </c>
      <c r="G49" s="48">
        <v>7</v>
      </c>
      <c r="H49" s="48">
        <v>2</v>
      </c>
      <c r="I49" s="48">
        <v>9</v>
      </c>
      <c r="J49" s="48">
        <v>7</v>
      </c>
      <c r="K49" s="48">
        <v>8</v>
      </c>
      <c r="L49" s="48">
        <v>481</v>
      </c>
      <c r="M49" s="60">
        <v>231</v>
      </c>
      <c r="N49">
        <f>G49*82/F49</f>
        <v>41</v>
      </c>
      <c r="O49">
        <f>H49*82/F49</f>
        <v>11.714285714285714</v>
      </c>
      <c r="P49">
        <f>I49*82/F49</f>
        <v>52.714285714285715</v>
      </c>
      <c r="Q49">
        <f>J49*82/F49</f>
        <v>41</v>
      </c>
      <c r="R49">
        <f>K49*82/F49</f>
        <v>46.857142857142854</v>
      </c>
      <c r="S49">
        <f>L49*82/F49</f>
        <v>2817.2857142857142</v>
      </c>
      <c r="U49" s="10">
        <f>SUM(V49:X49)</f>
        <v>9.0020665553494119</v>
      </c>
      <c r="V49">
        <f>N49/MAX(N:N)*OFF_C</f>
        <v>4.1166666666666663</v>
      </c>
      <c r="W49">
        <f>O49/MAX(O:O)*PUN_C</f>
        <v>8.673469387755102E-2</v>
      </c>
      <c r="X49">
        <f>SUM(Z49:AC49)</f>
        <v>4.7986651948051939</v>
      </c>
      <c r="Y49">
        <f>X49/DEF_C*10</f>
        <v>7.9977753246753238</v>
      </c>
      <c r="Z49">
        <f>(0.7*(HIT_F*DEF_C))+(P49/(MAX(P:P))*(0.3*(HIT_F*DEF_C)))</f>
        <v>1.1946428571428569</v>
      </c>
      <c r="AA49">
        <f>(0.7*(BkS_F*DEF_C))+(Q49/(MAX(Q:Q))*(0.3*(BkS_F*DEF_C)))</f>
        <v>0.73499999999999988</v>
      </c>
      <c r="AB49">
        <f>(0.7*(TkA_F*DEF_C))+(R49/(MAX(R:R))*(0.3*(TkA_F*DEF_C)))</f>
        <v>1.6405714285714286</v>
      </c>
      <c r="AC49">
        <f>(0.7*(SH_F*DEF_C))+(S49/(MAX(S:S))*(0.3*(SH_F*DEF_C)))</f>
        <v>1.228450909090909</v>
      </c>
    </row>
    <row r="50" spans="1:29" x14ac:dyDescent="0.25">
      <c r="A50" s="9">
        <v>48</v>
      </c>
      <c r="B50" s="46" t="s">
        <v>275</v>
      </c>
      <c r="C50" s="47" t="s">
        <v>37</v>
      </c>
      <c r="D50" s="47" t="s">
        <v>235</v>
      </c>
      <c r="E50" s="47" t="s">
        <v>2</v>
      </c>
      <c r="F50" s="48">
        <v>17</v>
      </c>
      <c r="G50" s="48">
        <v>8</v>
      </c>
      <c r="H50" s="48">
        <v>8</v>
      </c>
      <c r="I50" s="48">
        <v>12</v>
      </c>
      <c r="J50" s="48">
        <v>4</v>
      </c>
      <c r="K50" s="48">
        <v>11</v>
      </c>
      <c r="L50" s="48">
        <v>31</v>
      </c>
      <c r="M50" s="60">
        <v>230</v>
      </c>
      <c r="N50">
        <f>G50*82/F50</f>
        <v>38.588235294117645</v>
      </c>
      <c r="O50">
        <f>H50*82/F50</f>
        <v>38.588235294117645</v>
      </c>
      <c r="P50">
        <f>I50*82/F50</f>
        <v>57.882352941176471</v>
      </c>
      <c r="Q50">
        <f>J50*82/F50</f>
        <v>19.294117647058822</v>
      </c>
      <c r="R50">
        <f>K50*82/F50</f>
        <v>53.058823529411768</v>
      </c>
      <c r="S50">
        <f>L50*82/F50</f>
        <v>149.52941176470588</v>
      </c>
      <c r="U50" s="10">
        <f>SUM(V50:X50)</f>
        <v>8.8617371377641945</v>
      </c>
      <c r="V50">
        <f>N50/MAX(N:N)*OFF_C</f>
        <v>3.8745098039215677</v>
      </c>
      <c r="W50">
        <f>O50/MAX(O:O)*PUN_C</f>
        <v>0.2857142857142857</v>
      </c>
      <c r="X50">
        <f>SUM(Z50:AC50)</f>
        <v>4.7015130481283416</v>
      </c>
      <c r="Y50">
        <f>X50/DEF_C*10</f>
        <v>7.8358550802139026</v>
      </c>
      <c r="Z50">
        <f>(0.7*(HIT_F*DEF_C))+(P50/(MAX(P:P))*(0.3*(HIT_F*DEF_C)))</f>
        <v>1.2088235294117644</v>
      </c>
      <c r="AA50">
        <f>(0.7*(BkS_F*DEF_C))+(Q50/(MAX(Q:Q))*(0.3*(BkS_F*DEF_C)))</f>
        <v>0.67941176470588227</v>
      </c>
      <c r="AB50">
        <f>(0.7*(TkA_F*DEF_C))+(R50/(MAX(R:R))*(0.3*(TkA_F*DEF_C)))</f>
        <v>1.674264705882353</v>
      </c>
      <c r="AC50">
        <f>(0.7*(SH_F*DEF_C))+(S50/(MAX(S:S))*(0.3*(SH_F*DEF_C)))</f>
        <v>1.1390130481283423</v>
      </c>
    </row>
    <row r="51" spans="1:29" x14ac:dyDescent="0.25">
      <c r="A51" s="9">
        <v>49</v>
      </c>
      <c r="B51" s="46" t="s">
        <v>386</v>
      </c>
      <c r="C51" s="47" t="s">
        <v>31</v>
      </c>
      <c r="D51" s="47" t="s">
        <v>235</v>
      </c>
      <c r="E51" s="47" t="s">
        <v>2</v>
      </c>
      <c r="F51" s="48">
        <v>9</v>
      </c>
      <c r="G51" s="48">
        <v>4</v>
      </c>
      <c r="H51" s="48">
        <v>10</v>
      </c>
      <c r="I51" s="48">
        <v>2</v>
      </c>
      <c r="J51" s="48">
        <v>0</v>
      </c>
      <c r="K51" s="48">
        <v>4</v>
      </c>
      <c r="L51" s="48">
        <v>0</v>
      </c>
      <c r="M51" s="60">
        <v>106</v>
      </c>
      <c r="N51">
        <f>G51*82/F51</f>
        <v>36.444444444444443</v>
      </c>
      <c r="O51">
        <f>H51*82/F51</f>
        <v>91.111111111111114</v>
      </c>
      <c r="P51">
        <f>I51*82/F51</f>
        <v>18.222222222222221</v>
      </c>
      <c r="Q51">
        <f>J51*82/F51</f>
        <v>0</v>
      </c>
      <c r="R51">
        <f>K51*82/F51</f>
        <v>36.444444444444443</v>
      </c>
      <c r="S51">
        <f>L51*82/F51</f>
        <v>0</v>
      </c>
      <c r="U51" s="10">
        <f>SUM(V51:X51)</f>
        <v>8.7818624338624325</v>
      </c>
      <c r="V51">
        <f>N51/MAX(N:N)*OFF_C</f>
        <v>3.659259259259259</v>
      </c>
      <c r="W51">
        <f>O51/MAX(O:O)*PUN_C</f>
        <v>0.67460317460317465</v>
      </c>
      <c r="X51">
        <f>SUM(Z51:AC51)</f>
        <v>4.4479999999999995</v>
      </c>
      <c r="Y51">
        <f>X51/DEF_C*10</f>
        <v>7.4133333333333331</v>
      </c>
      <c r="Z51">
        <f>(0.7*(HIT_F*DEF_C))+(P51/(MAX(P:P))*(0.3*(HIT_F*DEF_C)))</f>
        <v>1.0999999999999999</v>
      </c>
      <c r="AA51">
        <f>(0.7*(BkS_F*DEF_C))+(Q51/(MAX(Q:Q))*(0.3*(BkS_F*DEF_C)))</f>
        <v>0.62999999999999989</v>
      </c>
      <c r="AB51">
        <f>(0.7*(TkA_F*DEF_C))+(R51/(MAX(R:R))*(0.3*(TkA_F*DEF_C)))</f>
        <v>1.5839999999999999</v>
      </c>
      <c r="AC51">
        <f>(0.7*(SH_F*DEF_C))+(S51/(MAX(S:S))*(0.3*(SH_F*DEF_C)))</f>
        <v>1.1339999999999999</v>
      </c>
    </row>
    <row r="52" spans="1:29" x14ac:dyDescent="0.25">
      <c r="A52" s="9">
        <v>50</v>
      </c>
      <c r="B52" s="46" t="s">
        <v>191</v>
      </c>
      <c r="C52" s="47" t="s">
        <v>31</v>
      </c>
      <c r="D52" s="47" t="s">
        <v>235</v>
      </c>
      <c r="E52" s="47" t="s">
        <v>2</v>
      </c>
      <c r="F52" s="48">
        <v>17</v>
      </c>
      <c r="G52" s="48">
        <v>8</v>
      </c>
      <c r="H52" s="48">
        <v>6</v>
      </c>
      <c r="I52" s="48">
        <v>6</v>
      </c>
      <c r="J52" s="48">
        <v>8</v>
      </c>
      <c r="K52" s="48">
        <v>4</v>
      </c>
      <c r="L52" s="48">
        <v>133</v>
      </c>
      <c r="M52" s="60">
        <v>278</v>
      </c>
      <c r="N52">
        <f>G52*82/F52</f>
        <v>38.588235294117645</v>
      </c>
      <c r="O52">
        <f>H52*82/F52</f>
        <v>28.941176470588236</v>
      </c>
      <c r="P52">
        <f>I52*82/F52</f>
        <v>28.941176470588236</v>
      </c>
      <c r="Q52">
        <f>J52*82/F52</f>
        <v>38.588235294117645</v>
      </c>
      <c r="R52">
        <f>K52*82/F52</f>
        <v>19.294117647058822</v>
      </c>
      <c r="S52">
        <f>L52*82/F52</f>
        <v>641.52941176470586</v>
      </c>
      <c r="U52" s="10">
        <f>SUM(V52:X52)</f>
        <v>8.5933619353195816</v>
      </c>
      <c r="V52">
        <f>N52/MAX(N:N)*OFF_C</f>
        <v>3.8745098039215677</v>
      </c>
      <c r="W52">
        <f>O52/MAX(O:O)*PUN_C</f>
        <v>0.21428571428571427</v>
      </c>
      <c r="X52">
        <f>SUM(Z52:AC52)</f>
        <v>4.504566417112299</v>
      </c>
      <c r="Y52">
        <f>X52/DEF_C*10</f>
        <v>7.5076106951871644</v>
      </c>
      <c r="Z52">
        <f>(0.7*(HIT_F*DEF_C))+(P52/(MAX(P:P))*(0.3*(HIT_F*DEF_C)))</f>
        <v>1.1294117647058821</v>
      </c>
      <c r="AA52">
        <f>(0.7*(BkS_F*DEF_C))+(Q52/(MAX(Q:Q))*(0.3*(BkS_F*DEF_C)))</f>
        <v>0.72882352941176454</v>
      </c>
      <c r="AB52">
        <f>(0.7*(TkA_F*DEF_C))+(R52/(MAX(R:R))*(0.3*(TkA_F*DEF_C)))</f>
        <v>1.4908235294117647</v>
      </c>
      <c r="AC52">
        <f>(0.7*(SH_F*DEF_C))+(S52/(MAX(S:S))*(0.3*(SH_F*DEF_C)))</f>
        <v>1.1555075935828876</v>
      </c>
    </row>
    <row r="53" spans="1:29" x14ac:dyDescent="0.25">
      <c r="A53" s="9">
        <v>51</v>
      </c>
      <c r="B53" s="46" t="s">
        <v>273</v>
      </c>
      <c r="C53" s="47" t="s">
        <v>35</v>
      </c>
      <c r="D53" s="47" t="s">
        <v>235</v>
      </c>
      <c r="E53" s="47" t="s">
        <v>2</v>
      </c>
      <c r="F53" s="48">
        <v>14</v>
      </c>
      <c r="G53" s="48">
        <v>5</v>
      </c>
      <c r="H53" s="48">
        <v>2</v>
      </c>
      <c r="I53" s="48">
        <v>28</v>
      </c>
      <c r="J53" s="48">
        <v>18</v>
      </c>
      <c r="K53" s="48">
        <v>6</v>
      </c>
      <c r="L53" s="48">
        <v>1731</v>
      </c>
      <c r="M53" s="60">
        <v>208</v>
      </c>
      <c r="N53">
        <f>G53*82/F53</f>
        <v>29.285714285714285</v>
      </c>
      <c r="O53">
        <f>H53*82/F53</f>
        <v>11.714285714285714</v>
      </c>
      <c r="P53">
        <f>I53*82/F53</f>
        <v>164</v>
      </c>
      <c r="Q53">
        <f>J53*82/F53</f>
        <v>105.42857142857143</v>
      </c>
      <c r="R53">
        <f>K53*82/F53</f>
        <v>35.142857142857146</v>
      </c>
      <c r="S53">
        <f>L53*82/F53</f>
        <v>10138.714285714286</v>
      </c>
      <c r="U53" s="10">
        <f>SUM(V53:X53)</f>
        <v>8.4780449103277657</v>
      </c>
      <c r="V53">
        <f>N53/MAX(N:N)*OFF_C</f>
        <v>2.9404761904761902</v>
      </c>
      <c r="W53">
        <f>O53/MAX(O:O)*PUN_C</f>
        <v>8.673469387755102E-2</v>
      </c>
      <c r="X53">
        <f>SUM(Z53:AC53)</f>
        <v>5.4508340259740251</v>
      </c>
      <c r="Y53">
        <f>X53/DEF_C*10</f>
        <v>9.0847233766233746</v>
      </c>
      <c r="Z53">
        <f>(0.7*(HIT_F*DEF_C))+(P53/(MAX(P:P))*(0.3*(HIT_F*DEF_C)))</f>
        <v>1.4999999999999998</v>
      </c>
      <c r="AA53">
        <f>(0.7*(BkS_F*DEF_C))+(Q53/(MAX(Q:Q))*(0.3*(BkS_F*DEF_C)))</f>
        <v>0.89999999999999991</v>
      </c>
      <c r="AB53">
        <f>(0.7*(TkA_F*DEF_C))+(R53/(MAX(R:R))*(0.3*(TkA_F*DEF_C)))</f>
        <v>1.5769285714285712</v>
      </c>
      <c r="AC53">
        <f>(0.7*(SH_F*DEF_C))+(S53/(MAX(S:S))*(0.3*(SH_F*DEF_C)))</f>
        <v>1.4739054545454544</v>
      </c>
    </row>
    <row r="54" spans="1:29" x14ac:dyDescent="0.25">
      <c r="A54" s="9">
        <v>52</v>
      </c>
      <c r="B54" s="49" t="s">
        <v>355</v>
      </c>
      <c r="C54" s="50" t="s">
        <v>35</v>
      </c>
      <c r="D54" s="50" t="s">
        <v>235</v>
      </c>
      <c r="E54" s="50" t="s">
        <v>2</v>
      </c>
      <c r="F54" s="51">
        <v>18</v>
      </c>
      <c r="G54" s="51">
        <v>8</v>
      </c>
      <c r="H54" s="51">
        <v>2</v>
      </c>
      <c r="I54" s="51">
        <v>7</v>
      </c>
      <c r="J54" s="51">
        <v>12</v>
      </c>
      <c r="K54" s="51">
        <v>6</v>
      </c>
      <c r="L54" s="51">
        <v>585</v>
      </c>
      <c r="M54" s="61">
        <v>287</v>
      </c>
      <c r="N54">
        <f>G54*82/F54</f>
        <v>36.444444444444443</v>
      </c>
      <c r="O54">
        <f>H54*82/F54</f>
        <v>9.1111111111111107</v>
      </c>
      <c r="P54">
        <f>I54*82/F54</f>
        <v>31.888888888888889</v>
      </c>
      <c r="Q54">
        <f>J54*82/F54</f>
        <v>54.666666666666664</v>
      </c>
      <c r="R54">
        <f>K54*82/F54</f>
        <v>27.333333333333332</v>
      </c>
      <c r="S54">
        <f>L54*82/F54</f>
        <v>2665</v>
      </c>
      <c r="U54" s="10">
        <f>SUM(V54:X54)</f>
        <v>8.3920650312650302</v>
      </c>
      <c r="V54">
        <f>N54/MAX(N:N)*OFF_C</f>
        <v>3.659259259259259</v>
      </c>
      <c r="W54">
        <f>O54/MAX(O:O)*PUN_C</f>
        <v>6.7460317460317457E-2</v>
      </c>
      <c r="X54">
        <f>SUM(Z54:AC54)</f>
        <v>4.665345454545454</v>
      </c>
      <c r="Y54">
        <f>X54/DEF_C*10</f>
        <v>7.7755757575757567</v>
      </c>
      <c r="Z54">
        <f>(0.7*(HIT_F*DEF_C))+(P54/(MAX(P:P))*(0.3*(HIT_F*DEF_C)))</f>
        <v>1.1374999999999997</v>
      </c>
      <c r="AA54">
        <f>(0.7*(BkS_F*DEF_C))+(Q54/(MAX(Q:Q))*(0.3*(BkS_F*DEF_C)))</f>
        <v>0.76999999999999991</v>
      </c>
      <c r="AB54">
        <f>(0.7*(TkA_F*DEF_C))+(R54/(MAX(R:R))*(0.3*(TkA_F*DEF_C)))</f>
        <v>1.5345</v>
      </c>
      <c r="AC54">
        <f>(0.7*(SH_F*DEF_C))+(S54/(MAX(S:S))*(0.3*(SH_F*DEF_C)))</f>
        <v>1.2233454545454545</v>
      </c>
    </row>
    <row r="55" spans="1:29" x14ac:dyDescent="0.25">
      <c r="A55" s="9">
        <v>53</v>
      </c>
      <c r="B55" s="46" t="s">
        <v>303</v>
      </c>
      <c r="C55" s="47" t="s">
        <v>35</v>
      </c>
      <c r="D55" s="47" t="s">
        <v>235</v>
      </c>
      <c r="E55" s="47" t="s">
        <v>2</v>
      </c>
      <c r="F55" s="48">
        <v>10</v>
      </c>
      <c r="G55" s="48">
        <v>4</v>
      </c>
      <c r="H55" s="48">
        <v>8</v>
      </c>
      <c r="I55" s="48">
        <v>6</v>
      </c>
      <c r="J55" s="48">
        <v>3</v>
      </c>
      <c r="K55" s="48">
        <v>4</v>
      </c>
      <c r="L55" s="48">
        <v>23</v>
      </c>
      <c r="M55" s="60">
        <v>174</v>
      </c>
      <c r="N55">
        <f>G55*82/F55</f>
        <v>32.799999999999997</v>
      </c>
      <c r="O55">
        <f>H55*82/F55</f>
        <v>65.599999999999994</v>
      </c>
      <c r="P55">
        <f>I55*82/F55</f>
        <v>49.2</v>
      </c>
      <c r="Q55">
        <f>J55*82/F55</f>
        <v>24.6</v>
      </c>
      <c r="R55">
        <f>K55*82/F55</f>
        <v>32.799999999999997</v>
      </c>
      <c r="S55">
        <f>L55*82/F55</f>
        <v>188.6</v>
      </c>
      <c r="U55" s="10">
        <f>SUM(V55:X55)</f>
        <v>8.3615705281385271</v>
      </c>
      <c r="V55">
        <f>N55/MAX(N:N)*OFF_C</f>
        <v>3.293333333333333</v>
      </c>
      <c r="W55">
        <f>O55/MAX(O:O)*PUN_C</f>
        <v>0.48571428571428565</v>
      </c>
      <c r="X55">
        <f>SUM(Z55:AC55)</f>
        <v>4.5825229090909083</v>
      </c>
      <c r="Y55">
        <f>X55/DEF_C*10</f>
        <v>7.6375381818181811</v>
      </c>
      <c r="Z55">
        <f>(0.7*(HIT_F*DEF_C))+(P55/(MAX(P:P))*(0.3*(HIT_F*DEF_C)))</f>
        <v>1.1849999999999998</v>
      </c>
      <c r="AA55">
        <f>(0.7*(BkS_F*DEF_C))+(Q55/(MAX(Q:Q))*(0.3*(BkS_F*DEF_C)))</f>
        <v>0.69299999999999984</v>
      </c>
      <c r="AB55">
        <f>(0.7*(TkA_F*DEF_C))+(R55/(MAX(R:R))*(0.3*(TkA_F*DEF_C)))</f>
        <v>1.5641999999999998</v>
      </c>
      <c r="AC55">
        <f>(0.7*(SH_F*DEF_C))+(S55/(MAX(S:S))*(0.3*(SH_F*DEF_C)))</f>
        <v>1.1403229090909091</v>
      </c>
    </row>
    <row r="56" spans="1:29" x14ac:dyDescent="0.25">
      <c r="A56" s="9">
        <v>54</v>
      </c>
      <c r="B56" s="49" t="s">
        <v>331</v>
      </c>
      <c r="C56" s="50" t="s">
        <v>35</v>
      </c>
      <c r="D56" s="50" t="s">
        <v>235</v>
      </c>
      <c r="E56" s="50" t="s">
        <v>2</v>
      </c>
      <c r="F56" s="51">
        <v>8</v>
      </c>
      <c r="G56" s="51">
        <v>3</v>
      </c>
      <c r="H56" s="51">
        <v>4</v>
      </c>
      <c r="I56" s="51">
        <v>16</v>
      </c>
      <c r="J56" s="51">
        <v>5</v>
      </c>
      <c r="K56" s="51">
        <v>1</v>
      </c>
      <c r="L56" s="51">
        <v>0</v>
      </c>
      <c r="M56" s="61">
        <v>75</v>
      </c>
      <c r="N56">
        <f>G56*82/F56</f>
        <v>30.75</v>
      </c>
      <c r="O56">
        <f>H56*82/F56</f>
        <v>41</v>
      </c>
      <c r="P56">
        <f>I56*82/F56</f>
        <v>164</v>
      </c>
      <c r="Q56">
        <f>J56*82/F56</f>
        <v>51.25</v>
      </c>
      <c r="R56">
        <f>K56*82/F56</f>
        <v>10.25</v>
      </c>
      <c r="S56">
        <f>L56*82/F56</f>
        <v>0</v>
      </c>
      <c r="U56" s="10">
        <f>SUM(V56:X56)</f>
        <v>8.2280089285714268</v>
      </c>
      <c r="V56">
        <f>N56/MAX(N:N)*OFF_C</f>
        <v>3.0874999999999999</v>
      </c>
      <c r="W56">
        <f>O56/MAX(O:O)*PUN_C</f>
        <v>0.30357142857142855</v>
      </c>
      <c r="X56">
        <f>SUM(Z56:AC56)</f>
        <v>4.8369374999999994</v>
      </c>
      <c r="Y56">
        <f>X56/DEF_C*10</f>
        <v>8.0615624999999991</v>
      </c>
      <c r="Z56">
        <f>(0.7*(HIT_F*DEF_C))+(P56/(MAX(P:P))*(0.3*(HIT_F*DEF_C)))</f>
        <v>1.4999999999999998</v>
      </c>
      <c r="AA56">
        <f>(0.7*(BkS_F*DEF_C))+(Q56/(MAX(Q:Q))*(0.3*(BkS_F*DEF_C)))</f>
        <v>0.76124999999999987</v>
      </c>
      <c r="AB56">
        <f>(0.7*(TkA_F*DEF_C))+(R56/(MAX(R:R))*(0.3*(TkA_F*DEF_C)))</f>
        <v>1.4416875</v>
      </c>
      <c r="AC56">
        <f>(0.7*(SH_F*DEF_C))+(S56/(MAX(S:S))*(0.3*(SH_F*DEF_C)))</f>
        <v>1.1339999999999999</v>
      </c>
    </row>
    <row r="57" spans="1:29" x14ac:dyDescent="0.25">
      <c r="A57" s="9">
        <v>55</v>
      </c>
      <c r="B57" s="49" t="s">
        <v>320</v>
      </c>
      <c r="C57" s="50" t="s">
        <v>35</v>
      </c>
      <c r="D57" s="50" t="s">
        <v>235</v>
      </c>
      <c r="E57" s="50" t="s">
        <v>2</v>
      </c>
      <c r="F57" s="51">
        <v>15</v>
      </c>
      <c r="G57" s="51">
        <v>5</v>
      </c>
      <c r="H57" s="51">
        <v>8</v>
      </c>
      <c r="I57" s="51">
        <v>30</v>
      </c>
      <c r="J57" s="51">
        <v>4</v>
      </c>
      <c r="K57" s="51">
        <v>9</v>
      </c>
      <c r="L57" s="51">
        <v>816</v>
      </c>
      <c r="M57" s="61">
        <v>205</v>
      </c>
      <c r="N57">
        <f>G57*82/F57</f>
        <v>27.333333333333332</v>
      </c>
      <c r="O57">
        <f>H57*82/F57</f>
        <v>43.733333333333334</v>
      </c>
      <c r="P57">
        <f>I57*82/F57</f>
        <v>164</v>
      </c>
      <c r="Q57">
        <f>J57*82/F57</f>
        <v>21.866666666666667</v>
      </c>
      <c r="R57">
        <f>K57*82/F57</f>
        <v>49.2</v>
      </c>
      <c r="S57">
        <f>L57*82/F57</f>
        <v>4460.8</v>
      </c>
      <c r="U57" s="10">
        <f>SUM(V57:X57)</f>
        <v>8.1911045137085132</v>
      </c>
      <c r="V57">
        <f>N57/MAX(N:N)*OFF_C</f>
        <v>2.744444444444444</v>
      </c>
      <c r="W57">
        <f>O57/MAX(O:O)*PUN_C</f>
        <v>0.32380952380952382</v>
      </c>
      <c r="X57">
        <f>SUM(Z57:AC57)</f>
        <v>5.1228505454545452</v>
      </c>
      <c r="Y57">
        <f>X57/DEF_C*10</f>
        <v>8.538084242424242</v>
      </c>
      <c r="Z57">
        <f>(0.7*(HIT_F*DEF_C))+(P57/(MAX(P:P))*(0.3*(HIT_F*DEF_C)))</f>
        <v>1.4999999999999998</v>
      </c>
      <c r="AA57">
        <f>(0.7*(BkS_F*DEF_C))+(Q57/(MAX(Q:Q))*(0.3*(BkS_F*DEF_C)))</f>
        <v>0.68599999999999983</v>
      </c>
      <c r="AB57">
        <f>(0.7*(TkA_F*DEF_C))+(R57/(MAX(R:R))*(0.3*(TkA_F*DEF_C)))</f>
        <v>1.6533</v>
      </c>
      <c r="AC57">
        <f>(0.7*(SH_F*DEF_C))+(S57/(MAX(S:S))*(0.3*(SH_F*DEF_C)))</f>
        <v>1.2835505454545453</v>
      </c>
    </row>
    <row r="58" spans="1:29" x14ac:dyDescent="0.25">
      <c r="A58" s="9">
        <v>56</v>
      </c>
      <c r="B58" s="46" t="s">
        <v>321</v>
      </c>
      <c r="C58" s="47" t="s">
        <v>41</v>
      </c>
      <c r="D58" s="47" t="s">
        <v>235</v>
      </c>
      <c r="E58" s="47" t="s">
        <v>2</v>
      </c>
      <c r="F58" s="48">
        <v>17</v>
      </c>
      <c r="G58" s="48">
        <v>7</v>
      </c>
      <c r="H58" s="48">
        <v>2</v>
      </c>
      <c r="I58" s="48">
        <v>6</v>
      </c>
      <c r="J58" s="48">
        <v>2</v>
      </c>
      <c r="K58" s="48">
        <v>4</v>
      </c>
      <c r="L58" s="48">
        <v>0</v>
      </c>
      <c r="M58" s="60">
        <v>208</v>
      </c>
      <c r="N58">
        <f>G58*82/F58</f>
        <v>33.764705882352942</v>
      </c>
      <c r="O58">
        <f>H58*82/F58</f>
        <v>9.6470588235294112</v>
      </c>
      <c r="P58">
        <f>I58*82/F58</f>
        <v>28.941176470588236</v>
      </c>
      <c r="Q58">
        <f>J58*82/F58</f>
        <v>9.6470588235294112</v>
      </c>
      <c r="R58">
        <f>K58*82/F58</f>
        <v>19.294117647058822</v>
      </c>
      <c r="S58">
        <f>L58*82/F58</f>
        <v>0</v>
      </c>
      <c r="U58" s="10">
        <f>SUM(V58:X58)</f>
        <v>7.870565826330532</v>
      </c>
      <c r="V58">
        <f>N58/MAX(N:N)*OFF_C</f>
        <v>3.3901960784313721</v>
      </c>
      <c r="W58">
        <f>O58/MAX(O:O)*PUN_C</f>
        <v>7.1428571428571425E-2</v>
      </c>
      <c r="X58">
        <f>SUM(Z58:AC58)</f>
        <v>4.4089411764705879</v>
      </c>
      <c r="Y58">
        <f>X58/DEF_C*10</f>
        <v>7.3482352941176465</v>
      </c>
      <c r="Z58">
        <f>(0.7*(HIT_F*DEF_C))+(P58/(MAX(P:P))*(0.3*(HIT_F*DEF_C)))</f>
        <v>1.1294117647058821</v>
      </c>
      <c r="AA58">
        <f>(0.7*(BkS_F*DEF_C))+(Q58/(MAX(Q:Q))*(0.3*(BkS_F*DEF_C)))</f>
        <v>0.65470588235294103</v>
      </c>
      <c r="AB58">
        <f>(0.7*(TkA_F*DEF_C))+(R58/(MAX(R:R))*(0.3*(TkA_F*DEF_C)))</f>
        <v>1.4908235294117647</v>
      </c>
      <c r="AC58">
        <f>(0.7*(SH_F*DEF_C))+(S58/(MAX(S:S))*(0.3*(SH_F*DEF_C)))</f>
        <v>1.1339999999999999</v>
      </c>
    </row>
    <row r="59" spans="1:29" x14ac:dyDescent="0.25">
      <c r="A59" s="9">
        <v>57</v>
      </c>
      <c r="B59" s="49" t="s">
        <v>373</v>
      </c>
      <c r="C59" s="50" t="s">
        <v>35</v>
      </c>
      <c r="D59" s="50" t="s">
        <v>235</v>
      </c>
      <c r="E59" s="50" t="s">
        <v>2</v>
      </c>
      <c r="F59" s="51">
        <v>19</v>
      </c>
      <c r="G59" s="51">
        <v>7</v>
      </c>
      <c r="H59" s="51">
        <v>4</v>
      </c>
      <c r="I59" s="51">
        <v>9</v>
      </c>
      <c r="J59" s="51">
        <v>2</v>
      </c>
      <c r="K59" s="51">
        <v>12</v>
      </c>
      <c r="L59" s="51">
        <v>61</v>
      </c>
      <c r="M59" s="61">
        <v>272</v>
      </c>
      <c r="N59">
        <f>G59*82/F59</f>
        <v>30.210526315789473</v>
      </c>
      <c r="O59">
        <f>H59*82/F59</f>
        <v>17.263157894736842</v>
      </c>
      <c r="P59">
        <f>I59*82/F59</f>
        <v>38.842105263157897</v>
      </c>
      <c r="Q59">
        <f>J59*82/F59</f>
        <v>8.6315789473684212</v>
      </c>
      <c r="R59">
        <f>K59*82/F59</f>
        <v>51.789473684210527</v>
      </c>
      <c r="S59">
        <f>L59*82/F59</f>
        <v>263.26315789473682</v>
      </c>
      <c r="U59" s="10">
        <f>SUM(V59:X59)</f>
        <v>7.7800315424925941</v>
      </c>
      <c r="V59">
        <f>N59/MAX(N:N)*OFF_C</f>
        <v>3.0333333333333332</v>
      </c>
      <c r="W59">
        <f>O59/MAX(O:O)*PUN_C</f>
        <v>0.12781954887218044</v>
      </c>
      <c r="X59">
        <f>SUM(Z59:AC59)</f>
        <v>4.6188786602870806</v>
      </c>
      <c r="Y59">
        <f>X59/DEF_C*10</f>
        <v>7.6981311004784683</v>
      </c>
      <c r="Z59">
        <f>(0.7*(HIT_F*DEF_C))+(P59/(MAX(P:P))*(0.3*(HIT_F*DEF_C)))</f>
        <v>1.1565789473684209</v>
      </c>
      <c r="AA59">
        <f>(0.7*(BkS_F*DEF_C))+(Q59/(MAX(Q:Q))*(0.3*(BkS_F*DEF_C)))</f>
        <v>0.65210526315789463</v>
      </c>
      <c r="AB59">
        <f>(0.7*(TkA_F*DEF_C))+(R59/(MAX(R:R))*(0.3*(TkA_F*DEF_C)))</f>
        <v>1.6673684210526316</v>
      </c>
      <c r="AC59">
        <f>(0.7*(SH_F*DEF_C))+(S59/(MAX(S:S))*(0.3*(SH_F*DEF_C)))</f>
        <v>1.1428260287081338</v>
      </c>
    </row>
    <row r="60" spans="1:29" x14ac:dyDescent="0.25">
      <c r="A60" s="9">
        <v>58</v>
      </c>
      <c r="B60" s="46" t="s">
        <v>104</v>
      </c>
      <c r="C60" s="47" t="s">
        <v>31</v>
      </c>
      <c r="D60" s="47" t="s">
        <v>235</v>
      </c>
      <c r="E60" s="47" t="s">
        <v>2</v>
      </c>
      <c r="F60" s="48">
        <v>8</v>
      </c>
      <c r="G60" s="48">
        <v>3</v>
      </c>
      <c r="H60" s="48">
        <v>0</v>
      </c>
      <c r="I60" s="48">
        <v>10</v>
      </c>
      <c r="J60" s="48">
        <v>3</v>
      </c>
      <c r="K60" s="48">
        <v>2</v>
      </c>
      <c r="L60" s="48">
        <v>1</v>
      </c>
      <c r="M60" s="60">
        <v>119</v>
      </c>
      <c r="N60">
        <f>G60*82/F60</f>
        <v>30.75</v>
      </c>
      <c r="O60">
        <f>H60*82/F60</f>
        <v>0</v>
      </c>
      <c r="P60">
        <f>I60*82/F60</f>
        <v>102.5</v>
      </c>
      <c r="Q60">
        <f>J60*82/F60</f>
        <v>30.75</v>
      </c>
      <c r="R60">
        <f>K60*82/F60</f>
        <v>20.5</v>
      </c>
      <c r="S60">
        <f>L60*82/F60</f>
        <v>10.25</v>
      </c>
      <c r="U60" s="10">
        <f>SUM(V60:X60)</f>
        <v>7.7592186363636362</v>
      </c>
      <c r="V60">
        <f>N60/MAX(N:N)*OFF_C</f>
        <v>3.0874999999999999</v>
      </c>
      <c r="W60">
        <f>O60/MAX(O:O)*PUN_C</f>
        <v>0</v>
      </c>
      <c r="X60">
        <f>SUM(Z60:AC60)</f>
        <v>4.6717186363636358</v>
      </c>
      <c r="Y60">
        <f>X60/DEF_C*10</f>
        <v>7.786197727272727</v>
      </c>
      <c r="Z60">
        <f>(0.7*(HIT_F*DEF_C))+(P60/(MAX(P:P))*(0.3*(HIT_F*DEF_C)))</f>
        <v>1.3312499999999998</v>
      </c>
      <c r="AA60">
        <f>(0.7*(BkS_F*DEF_C))+(Q60/(MAX(Q:Q))*(0.3*(BkS_F*DEF_C)))</f>
        <v>0.70874999999999988</v>
      </c>
      <c r="AB60">
        <f>(0.7*(TkA_F*DEF_C))+(R60/(MAX(R:R))*(0.3*(TkA_F*DEF_C)))</f>
        <v>1.4973749999999999</v>
      </c>
      <c r="AC60">
        <f>(0.7*(SH_F*DEF_C))+(S60/(MAX(S:S))*(0.3*(SH_F*DEF_C)))</f>
        <v>1.1343436363636363</v>
      </c>
    </row>
    <row r="61" spans="1:29" x14ac:dyDescent="0.25">
      <c r="A61" s="9">
        <v>59</v>
      </c>
      <c r="B61" s="49" t="s">
        <v>377</v>
      </c>
      <c r="C61" s="50" t="s">
        <v>31</v>
      </c>
      <c r="D61" s="50" t="s">
        <v>235</v>
      </c>
      <c r="E61" s="50" t="s">
        <v>2</v>
      </c>
      <c r="F61" s="51">
        <v>17</v>
      </c>
      <c r="G61" s="51">
        <v>6</v>
      </c>
      <c r="H61" s="51">
        <v>4</v>
      </c>
      <c r="I61" s="51">
        <v>14</v>
      </c>
      <c r="J61" s="51">
        <v>7</v>
      </c>
      <c r="K61" s="51">
        <v>3</v>
      </c>
      <c r="L61" s="51">
        <v>246</v>
      </c>
      <c r="M61" s="61">
        <v>234</v>
      </c>
      <c r="N61">
        <f>G61*82/F61</f>
        <v>28.941176470588236</v>
      </c>
      <c r="O61">
        <f>H61*82/F61</f>
        <v>19.294117647058822</v>
      </c>
      <c r="P61">
        <f>I61*82/F61</f>
        <v>67.529411764705884</v>
      </c>
      <c r="Q61">
        <f>J61*82/F61</f>
        <v>33.764705882352942</v>
      </c>
      <c r="R61">
        <f>K61*82/F61</f>
        <v>14.470588235294118</v>
      </c>
      <c r="S61">
        <f>L61*82/F61</f>
        <v>1186.5882352941176</v>
      </c>
      <c r="U61" s="10">
        <f>SUM(V61:X61)</f>
        <v>7.6389028113063402</v>
      </c>
      <c r="V61">
        <f>N61/MAX(N:N)*OFF_C</f>
        <v>2.9058823529411764</v>
      </c>
      <c r="W61">
        <f>O61/MAX(O:O)*PUN_C</f>
        <v>0.14285714285714285</v>
      </c>
      <c r="X61">
        <f>SUM(Z61:AC61)</f>
        <v>4.590163315508021</v>
      </c>
      <c r="Y61">
        <f>X61/DEF_C*10</f>
        <v>7.650272192513369</v>
      </c>
      <c r="Z61">
        <f>(0.7*(HIT_F*DEF_C))+(P61/(MAX(P:P))*(0.3*(HIT_F*DEF_C)))</f>
        <v>1.2352941176470587</v>
      </c>
      <c r="AA61">
        <f>(0.7*(BkS_F*DEF_C))+(Q61/(MAX(Q:Q))*(0.3*(BkS_F*DEF_C)))</f>
        <v>0.71647058823529397</v>
      </c>
      <c r="AB61">
        <f>(0.7*(TkA_F*DEF_C))+(R61/(MAX(R:R))*(0.3*(TkA_F*DEF_C)))</f>
        <v>1.4646176470588235</v>
      </c>
      <c r="AC61">
        <f>(0.7*(SH_F*DEF_C))+(S61/(MAX(S:S))*(0.3*(SH_F*DEF_C)))</f>
        <v>1.1737809625668447</v>
      </c>
    </row>
    <row r="62" spans="1:29" x14ac:dyDescent="0.25">
      <c r="A62" s="9">
        <v>60</v>
      </c>
      <c r="B62" s="46" t="s">
        <v>383</v>
      </c>
      <c r="C62" s="47" t="s">
        <v>37</v>
      </c>
      <c r="D62" s="47" t="s">
        <v>235</v>
      </c>
      <c r="E62" s="47" t="s">
        <v>2</v>
      </c>
      <c r="F62" s="48">
        <v>11</v>
      </c>
      <c r="G62" s="48">
        <v>4</v>
      </c>
      <c r="H62" s="48">
        <v>2</v>
      </c>
      <c r="I62" s="48">
        <v>7</v>
      </c>
      <c r="J62" s="48">
        <v>1</v>
      </c>
      <c r="K62" s="48">
        <v>4</v>
      </c>
      <c r="L62" s="48">
        <v>0</v>
      </c>
      <c r="M62" s="60">
        <v>119</v>
      </c>
      <c r="N62">
        <f>G62*82/F62</f>
        <v>29.818181818181817</v>
      </c>
      <c r="O62">
        <f>H62*82/F62</f>
        <v>14.909090909090908</v>
      </c>
      <c r="P62">
        <f>I62*82/F62</f>
        <v>52.18181818181818</v>
      </c>
      <c r="Q62">
        <f>J62*82/F62</f>
        <v>7.4545454545454541</v>
      </c>
      <c r="R62">
        <f>K62*82/F62</f>
        <v>29.818181818181817</v>
      </c>
      <c r="S62">
        <f>L62*82/F62</f>
        <v>0</v>
      </c>
      <c r="U62" s="10">
        <f>SUM(V62:X62)</f>
        <v>7.6286017316017309</v>
      </c>
      <c r="V62">
        <f>N62/MAX(N:N)*OFF_C</f>
        <v>2.9939393939393932</v>
      </c>
      <c r="W62">
        <f>O62/MAX(O:O)*PUN_C</f>
        <v>0.11038961038961038</v>
      </c>
      <c r="X62">
        <f>SUM(Z62:AC62)</f>
        <v>4.5242727272727272</v>
      </c>
      <c r="Y62">
        <f>X62/DEF_C*10</f>
        <v>7.540454545454546</v>
      </c>
      <c r="Z62">
        <f>(0.7*(HIT_F*DEF_C))+(P62/(MAX(P:P))*(0.3*(HIT_F*DEF_C)))</f>
        <v>1.1931818181818179</v>
      </c>
      <c r="AA62">
        <f>(0.7*(BkS_F*DEF_C))+(Q62/(MAX(Q:Q))*(0.3*(BkS_F*DEF_C)))</f>
        <v>0.64909090909090894</v>
      </c>
      <c r="AB62">
        <f>(0.7*(TkA_F*DEF_C))+(R62/(MAX(R:R))*(0.3*(TkA_F*DEF_C)))</f>
        <v>1.5479999999999998</v>
      </c>
      <c r="AC62">
        <f>(0.7*(SH_F*DEF_C))+(S62/(MAX(S:S))*(0.3*(SH_F*DEF_C)))</f>
        <v>1.1339999999999999</v>
      </c>
    </row>
    <row r="63" spans="1:29" x14ac:dyDescent="0.25">
      <c r="A63" s="9">
        <v>61</v>
      </c>
      <c r="B63" s="49" t="s">
        <v>317</v>
      </c>
      <c r="C63" s="50" t="s">
        <v>35</v>
      </c>
      <c r="D63" s="50" t="s">
        <v>235</v>
      </c>
      <c r="E63" s="50" t="s">
        <v>2</v>
      </c>
      <c r="F63" s="51">
        <v>15</v>
      </c>
      <c r="G63" s="51">
        <v>4</v>
      </c>
      <c r="H63" s="51">
        <v>2</v>
      </c>
      <c r="I63" s="51">
        <v>15</v>
      </c>
      <c r="J63" s="51">
        <v>16</v>
      </c>
      <c r="K63" s="51">
        <v>7</v>
      </c>
      <c r="L63" s="51">
        <v>2355</v>
      </c>
      <c r="M63" s="61">
        <v>236</v>
      </c>
      <c r="N63">
        <f>G63*82/F63</f>
        <v>21.866666666666667</v>
      </c>
      <c r="O63">
        <f>H63*82/F63</f>
        <v>10.933333333333334</v>
      </c>
      <c r="P63">
        <f>I63*82/F63</f>
        <v>82</v>
      </c>
      <c r="Q63">
        <f>J63*82/F63</f>
        <v>87.466666666666669</v>
      </c>
      <c r="R63">
        <f>K63*82/F63</f>
        <v>38.266666666666666</v>
      </c>
      <c r="S63">
        <f>L63*82/F63</f>
        <v>12874</v>
      </c>
      <c r="U63" s="10">
        <f>SUM(V63:X63)</f>
        <v>7.5650152092352076</v>
      </c>
      <c r="V63">
        <f>N63/MAX(N:N)*OFF_C</f>
        <v>2.195555555555555</v>
      </c>
      <c r="W63">
        <f>O63/MAX(O:O)*PUN_C</f>
        <v>8.0952380952380956E-2</v>
      </c>
      <c r="X63">
        <f>SUM(Z63:AC63)</f>
        <v>5.2885072727272719</v>
      </c>
      <c r="Y63">
        <f>X63/DEF_C*10</f>
        <v>8.8141787878787863</v>
      </c>
      <c r="Z63">
        <f>(0.7*(HIT_F*DEF_C))+(P63/(MAX(P:P))*(0.3*(HIT_F*DEF_C)))</f>
        <v>1.2749999999999999</v>
      </c>
      <c r="AA63">
        <f>(0.7*(BkS_F*DEF_C))+(Q63/(MAX(Q:Q))*(0.3*(BkS_F*DEF_C)))</f>
        <v>0.85399999999999987</v>
      </c>
      <c r="AB63">
        <f>(0.7*(TkA_F*DEF_C))+(R63/(MAX(R:R))*(0.3*(TkA_F*DEF_C)))</f>
        <v>1.5938999999999999</v>
      </c>
      <c r="AC63">
        <f>(0.7*(SH_F*DEF_C))+(S63/(MAX(S:S))*(0.3*(SH_F*DEF_C)))</f>
        <v>1.5656072727272727</v>
      </c>
    </row>
    <row r="64" spans="1:29" x14ac:dyDescent="0.25">
      <c r="A64" s="9">
        <v>62</v>
      </c>
      <c r="B64" s="49" t="s">
        <v>247</v>
      </c>
      <c r="C64" s="50" t="s">
        <v>31</v>
      </c>
      <c r="D64" s="50" t="s">
        <v>235</v>
      </c>
      <c r="E64" s="50" t="s">
        <v>2</v>
      </c>
      <c r="F64" s="51">
        <v>17</v>
      </c>
      <c r="G64" s="51">
        <v>4</v>
      </c>
      <c r="H64" s="51">
        <v>10</v>
      </c>
      <c r="I64" s="51">
        <v>17</v>
      </c>
      <c r="J64" s="51">
        <v>3</v>
      </c>
      <c r="K64" s="51">
        <v>5</v>
      </c>
      <c r="L64" s="51">
        <v>524</v>
      </c>
      <c r="M64" s="61">
        <v>251</v>
      </c>
      <c r="N64">
        <f>G64*82/F64</f>
        <v>19.294117647058822</v>
      </c>
      <c r="O64">
        <f>H64*82/F64</f>
        <v>48.235294117647058</v>
      </c>
      <c r="P64">
        <f>I64*82/F64</f>
        <v>82</v>
      </c>
      <c r="Q64">
        <f>J64*82/F64</f>
        <v>14.470588235294118</v>
      </c>
      <c r="R64">
        <f>K64*82/F64</f>
        <v>24.117647058823529</v>
      </c>
      <c r="S64">
        <f>L64*82/F64</f>
        <v>2527.5294117647059</v>
      </c>
      <c r="U64" s="10">
        <f>SUM(V64:X64)</f>
        <v>6.9722226788897359</v>
      </c>
      <c r="V64">
        <f>N64/MAX(N:N)*OFF_C</f>
        <v>1.9372549019607839</v>
      </c>
      <c r="W64">
        <f>O64/MAX(O:O)*PUN_C</f>
        <v>0.35714285714285715</v>
      </c>
      <c r="X64">
        <f>SUM(Z64:AC64)</f>
        <v>4.6778249197860955</v>
      </c>
      <c r="Y64">
        <f>X64/DEF_C*10</f>
        <v>7.7963748663101597</v>
      </c>
      <c r="Z64">
        <f>(0.7*(HIT_F*DEF_C))+(P64/(MAX(P:P))*(0.3*(HIT_F*DEF_C)))</f>
        <v>1.2749999999999999</v>
      </c>
      <c r="AA64">
        <f>(0.7*(BkS_F*DEF_C))+(Q64/(MAX(Q:Q))*(0.3*(BkS_F*DEF_C)))</f>
        <v>0.6670588235294117</v>
      </c>
      <c r="AB64">
        <f>(0.7*(TkA_F*DEF_C))+(R64/(MAX(R:R))*(0.3*(TkA_F*DEF_C)))</f>
        <v>1.5170294117647058</v>
      </c>
      <c r="AC64">
        <f>(0.7*(SH_F*DEF_C))+(S64/(MAX(S:S))*(0.3*(SH_F*DEF_C)))</f>
        <v>1.2187366844919785</v>
      </c>
    </row>
    <row r="65" spans="1:29" x14ac:dyDescent="0.25">
      <c r="A65" s="9">
        <v>63</v>
      </c>
      <c r="B65" s="49" t="s">
        <v>309</v>
      </c>
      <c r="C65" s="50" t="s">
        <v>41</v>
      </c>
      <c r="D65" s="50" t="s">
        <v>235</v>
      </c>
      <c r="E65" s="50" t="s">
        <v>2</v>
      </c>
      <c r="F65" s="51">
        <v>12</v>
      </c>
      <c r="G65" s="51">
        <v>3</v>
      </c>
      <c r="H65" s="51">
        <v>2</v>
      </c>
      <c r="I65" s="51">
        <v>16</v>
      </c>
      <c r="J65" s="51">
        <v>4</v>
      </c>
      <c r="K65" s="51">
        <v>3</v>
      </c>
      <c r="L65" s="51">
        <v>5</v>
      </c>
      <c r="M65" s="61">
        <v>156</v>
      </c>
      <c r="N65">
        <f>G65*82/F65</f>
        <v>20.5</v>
      </c>
      <c r="O65">
        <f>H65*82/F65</f>
        <v>13.666666666666666</v>
      </c>
      <c r="P65">
        <f>I65*82/F65</f>
        <v>109.33333333333333</v>
      </c>
      <c r="Q65">
        <f>J65*82/F65</f>
        <v>27.333333333333332</v>
      </c>
      <c r="R65">
        <f>K65*82/F65</f>
        <v>20.5</v>
      </c>
      <c r="S65">
        <f>L65*82/F65</f>
        <v>34.166666666666664</v>
      </c>
      <c r="U65" s="10">
        <f>SUM(V65:X65)</f>
        <v>6.8420442640692638</v>
      </c>
      <c r="V65">
        <f>N65/MAX(N:N)*OFF_C</f>
        <v>2.0583333333333331</v>
      </c>
      <c r="W65">
        <f>O65/MAX(O:O)*PUN_C</f>
        <v>0.10119047619047618</v>
      </c>
      <c r="X65">
        <f>SUM(Z65:AC65)</f>
        <v>4.682520454545454</v>
      </c>
      <c r="Y65">
        <f>X65/DEF_C*10</f>
        <v>7.8042007575757566</v>
      </c>
      <c r="Z65">
        <f>(0.7*(HIT_F*DEF_C))+(P65/(MAX(P:P))*(0.3*(HIT_F*DEF_C)))</f>
        <v>1.3499999999999996</v>
      </c>
      <c r="AA65">
        <f>(0.7*(BkS_F*DEF_C))+(Q65/(MAX(Q:Q))*(0.3*(BkS_F*DEF_C)))</f>
        <v>0.69999999999999984</v>
      </c>
      <c r="AB65">
        <f>(0.7*(TkA_F*DEF_C))+(R65/(MAX(R:R))*(0.3*(TkA_F*DEF_C)))</f>
        <v>1.4973749999999999</v>
      </c>
      <c r="AC65">
        <f>(0.7*(SH_F*DEF_C))+(S65/(MAX(S:S))*(0.3*(SH_F*DEF_C)))</f>
        <v>1.1351454545454545</v>
      </c>
    </row>
    <row r="66" spans="1:29" x14ac:dyDescent="0.25">
      <c r="A66" s="9">
        <v>64</v>
      </c>
      <c r="B66" s="46" t="s">
        <v>388</v>
      </c>
      <c r="C66" s="47" t="s">
        <v>37</v>
      </c>
      <c r="D66" s="47" t="s">
        <v>235</v>
      </c>
      <c r="E66" s="47" t="s">
        <v>2</v>
      </c>
      <c r="F66" s="48">
        <v>13</v>
      </c>
      <c r="G66" s="48">
        <v>3</v>
      </c>
      <c r="H66" s="48">
        <v>6</v>
      </c>
      <c r="I66" s="48">
        <v>10</v>
      </c>
      <c r="J66" s="48">
        <v>2</v>
      </c>
      <c r="K66" s="48">
        <v>7</v>
      </c>
      <c r="L66" s="48">
        <v>12</v>
      </c>
      <c r="M66" s="60">
        <v>176</v>
      </c>
      <c r="N66">
        <f>G66*82/F66</f>
        <v>18.923076923076923</v>
      </c>
      <c r="O66">
        <f>H66*82/F66</f>
        <v>37.846153846153847</v>
      </c>
      <c r="P66">
        <f>I66*82/F66</f>
        <v>63.07692307692308</v>
      </c>
      <c r="Q66">
        <f>J66*82/F66</f>
        <v>12.615384615384615</v>
      </c>
      <c r="R66">
        <f>K66*82/F66</f>
        <v>44.153846153846153</v>
      </c>
      <c r="S66">
        <f>L66*82/F66</f>
        <v>75.692307692307693</v>
      </c>
      <c r="U66" s="10">
        <f>SUM(V66:X66)</f>
        <v>6.8280266333666333</v>
      </c>
      <c r="V66">
        <f>N66/MAX(N:N)*OFF_C</f>
        <v>1.8999999999999997</v>
      </c>
      <c r="W66">
        <f>O66/MAX(O:O)*PUN_C</f>
        <v>0.28021978021978022</v>
      </c>
      <c r="X66">
        <f>SUM(Z66:AC66)</f>
        <v>4.6478068531468528</v>
      </c>
      <c r="Y66">
        <f>X66/DEF_C*10</f>
        <v>7.7463447552447553</v>
      </c>
      <c r="Z66">
        <f>(0.7*(HIT_F*DEF_C))+(P66/(MAX(P:P))*(0.3*(HIT_F*DEF_C)))</f>
        <v>1.223076923076923</v>
      </c>
      <c r="AA66">
        <f>(0.7*(BkS_F*DEF_C))+(Q66/(MAX(Q:Q))*(0.3*(BkS_F*DEF_C)))</f>
        <v>0.66230769230769215</v>
      </c>
      <c r="AB66">
        <f>(0.7*(TkA_F*DEF_C))+(R66/(MAX(R:R))*(0.3*(TkA_F*DEF_C)))</f>
        <v>1.6258846153846154</v>
      </c>
      <c r="AC66">
        <f>(0.7*(SH_F*DEF_C))+(S66/(MAX(S:S))*(0.3*(SH_F*DEF_C)))</f>
        <v>1.1365376223776222</v>
      </c>
    </row>
    <row r="67" spans="1:29" x14ac:dyDescent="0.25">
      <c r="A67" s="9">
        <v>65</v>
      </c>
      <c r="B67" s="49" t="s">
        <v>283</v>
      </c>
      <c r="C67" s="50" t="s">
        <v>37</v>
      </c>
      <c r="D67" s="50" t="s">
        <v>235</v>
      </c>
      <c r="E67" s="50" t="s">
        <v>2</v>
      </c>
      <c r="F67" s="51">
        <v>14</v>
      </c>
      <c r="G67" s="51">
        <v>2</v>
      </c>
      <c r="H67" s="51">
        <v>0</v>
      </c>
      <c r="I67" s="51">
        <v>22</v>
      </c>
      <c r="J67" s="51">
        <v>10</v>
      </c>
      <c r="K67" s="51">
        <v>12</v>
      </c>
      <c r="L67" s="51">
        <v>2224</v>
      </c>
      <c r="M67" s="61">
        <v>202</v>
      </c>
      <c r="N67">
        <f>G67*82/F67</f>
        <v>11.714285714285714</v>
      </c>
      <c r="O67">
        <f>H67*82/F67</f>
        <v>0</v>
      </c>
      <c r="P67">
        <f>I67*82/F67</f>
        <v>128.85714285714286</v>
      </c>
      <c r="Q67">
        <f>J67*82/F67</f>
        <v>58.571428571428569</v>
      </c>
      <c r="R67">
        <f>K67*82/F67</f>
        <v>70.285714285714292</v>
      </c>
      <c r="S67">
        <f>L67*82/F67</f>
        <v>13026.285714285714</v>
      </c>
      <c r="U67" s="10">
        <f>SUM(V67:X67)</f>
        <v>6.6983317748917734</v>
      </c>
      <c r="V67">
        <f>N67/MAX(N:N)*OFF_C</f>
        <v>1.176190476190476</v>
      </c>
      <c r="W67">
        <f>O67/MAX(O:O)*PUN_C</f>
        <v>0</v>
      </c>
      <c r="X67">
        <f>SUM(Z67:AC67)</f>
        <v>5.5221412987012979</v>
      </c>
      <c r="Y67">
        <f>X67/DEF_C*10</f>
        <v>9.2035688311688304</v>
      </c>
      <c r="Z67">
        <f>(0.7*(HIT_F*DEF_C))+(P67/(MAX(P:P))*(0.3*(HIT_F*DEF_C)))</f>
        <v>1.4035714285714285</v>
      </c>
      <c r="AA67">
        <f>(0.7*(BkS_F*DEF_C))+(Q67/(MAX(Q:Q))*(0.3*(BkS_F*DEF_C)))</f>
        <v>0.77999999999999992</v>
      </c>
      <c r="AB67">
        <f>(0.7*(TkA_F*DEF_C))+(R67/(MAX(R:R))*(0.3*(TkA_F*DEF_C)))</f>
        <v>1.7678571428571428</v>
      </c>
      <c r="AC67">
        <f>(0.7*(SH_F*DEF_C))+(S67/(MAX(S:S))*(0.3*(SH_F*DEF_C)))</f>
        <v>1.5707127272727273</v>
      </c>
    </row>
    <row r="68" spans="1:29" x14ac:dyDescent="0.25">
      <c r="A68" s="9">
        <v>66</v>
      </c>
      <c r="B68" s="49" t="s">
        <v>330</v>
      </c>
      <c r="C68" s="50" t="s">
        <v>41</v>
      </c>
      <c r="D68" s="50" t="s">
        <v>235</v>
      </c>
      <c r="E68" s="50" t="s">
        <v>2</v>
      </c>
      <c r="F68" s="51">
        <v>14</v>
      </c>
      <c r="G68" s="51">
        <v>1</v>
      </c>
      <c r="H68" s="51">
        <v>4</v>
      </c>
      <c r="I68" s="51">
        <v>16</v>
      </c>
      <c r="J68" s="51">
        <v>8</v>
      </c>
      <c r="K68" s="51">
        <v>8</v>
      </c>
      <c r="L68" s="51">
        <v>1805</v>
      </c>
      <c r="M68" s="61">
        <v>139</v>
      </c>
      <c r="N68">
        <f>G68*82/F68</f>
        <v>5.8571428571428568</v>
      </c>
      <c r="O68">
        <f>H68*82/F68</f>
        <v>23.428571428571427</v>
      </c>
      <c r="P68">
        <f>I68*82/F68</f>
        <v>93.714285714285708</v>
      </c>
      <c r="Q68">
        <f>J68*82/F68</f>
        <v>46.857142857142854</v>
      </c>
      <c r="R68">
        <f>K68*82/F68</f>
        <v>46.857142857142854</v>
      </c>
      <c r="S68">
        <f>L68*82/F68</f>
        <v>10572.142857142857</v>
      </c>
      <c r="U68" s="10">
        <f>SUM(V68:X68)</f>
        <v>5.9477152752009896</v>
      </c>
      <c r="V68">
        <f>N68/MAX(N:N)*OFF_C</f>
        <v>0.588095238095238</v>
      </c>
      <c r="W68">
        <f>O68/MAX(O:O)*PUN_C</f>
        <v>0.17346938775510204</v>
      </c>
      <c r="X68">
        <f>SUM(Z68:AC68)</f>
        <v>5.1861506493506493</v>
      </c>
      <c r="Y68">
        <f>X68/DEF_C*10</f>
        <v>8.6435844155844155</v>
      </c>
      <c r="Z68">
        <f>(0.7*(HIT_F*DEF_C))+(P68/(MAX(P:P))*(0.3*(HIT_F*DEF_C)))</f>
        <v>1.3071428571428569</v>
      </c>
      <c r="AA68">
        <f>(0.7*(BkS_F*DEF_C))+(Q68/(MAX(Q:Q))*(0.3*(BkS_F*DEF_C)))</f>
        <v>0.74999999999999989</v>
      </c>
      <c r="AB68">
        <f>(0.7*(TkA_F*DEF_C))+(R68/(MAX(R:R))*(0.3*(TkA_F*DEF_C)))</f>
        <v>1.6405714285714286</v>
      </c>
      <c r="AC68">
        <f>(0.7*(SH_F*DEF_C))+(S68/(MAX(S:S))*(0.3*(SH_F*DEF_C)))</f>
        <v>1.4884363636363636</v>
      </c>
    </row>
    <row r="69" spans="1:29" x14ac:dyDescent="0.25">
      <c r="B69" s="33"/>
      <c r="C69" s="33"/>
      <c r="D69" s="33"/>
      <c r="E69" s="33"/>
    </row>
    <row r="70" spans="1:29" x14ac:dyDescent="0.25">
      <c r="B70" s="33"/>
      <c r="C70" s="33"/>
      <c r="D70" s="33"/>
      <c r="E70" s="33"/>
    </row>
    <row r="71" spans="1:29" x14ac:dyDescent="0.25">
      <c r="B71" s="33"/>
      <c r="C71" s="33"/>
      <c r="D71" s="33"/>
      <c r="E71" s="33"/>
    </row>
    <row r="72" spans="1:29" x14ac:dyDescent="0.25">
      <c r="B72" s="33"/>
      <c r="C72" s="33"/>
      <c r="D72" s="33"/>
      <c r="E72" s="33"/>
    </row>
    <row r="73" spans="1:29" x14ac:dyDescent="0.25">
      <c r="B73" s="33"/>
      <c r="C73" s="33"/>
      <c r="D73" s="33"/>
      <c r="E73" s="33"/>
    </row>
    <row r="74" spans="1:29" x14ac:dyDescent="0.25">
      <c r="B74" s="33"/>
      <c r="C74" s="33"/>
      <c r="D74" s="33"/>
      <c r="E74" s="33"/>
    </row>
    <row r="75" spans="1:29" x14ac:dyDescent="0.25">
      <c r="B75" s="33"/>
      <c r="C75" s="33"/>
      <c r="D75" s="33"/>
      <c r="E75" s="33"/>
    </row>
    <row r="76" spans="1:29" x14ac:dyDescent="0.25">
      <c r="B76" s="33"/>
      <c r="C76" s="33"/>
      <c r="D76" s="33"/>
      <c r="E76" s="33"/>
    </row>
    <row r="77" spans="1:29" x14ac:dyDescent="0.25">
      <c r="B77" s="33"/>
      <c r="C77" s="33"/>
      <c r="D77" s="33"/>
      <c r="E77" s="33"/>
    </row>
    <row r="78" spans="1:29" x14ac:dyDescent="0.25">
      <c r="B78" s="33"/>
      <c r="C78" s="33"/>
      <c r="D78" s="33"/>
      <c r="E78" s="33"/>
    </row>
    <row r="79" spans="1:29" x14ac:dyDescent="0.25">
      <c r="B79" s="33"/>
      <c r="C79" s="33"/>
      <c r="D79" s="33"/>
      <c r="E79" s="33"/>
    </row>
    <row r="80" spans="1:29" x14ac:dyDescent="0.25">
      <c r="B80" s="33"/>
      <c r="C80" s="33"/>
      <c r="D80" s="33"/>
      <c r="E80" s="33"/>
    </row>
    <row r="81" spans="2:5" x14ac:dyDescent="0.25">
      <c r="B81" s="33"/>
      <c r="C81" s="33"/>
      <c r="D81" s="33"/>
      <c r="E81" s="33"/>
    </row>
    <row r="82" spans="2:5" x14ac:dyDescent="0.25">
      <c r="B82" s="33"/>
      <c r="C82" s="33"/>
      <c r="D82" s="33"/>
      <c r="E82" s="33"/>
    </row>
    <row r="83" spans="2:5" x14ac:dyDescent="0.25">
      <c r="B83" s="33"/>
      <c r="C83" s="33"/>
      <c r="D83" s="33"/>
      <c r="E83" s="33"/>
    </row>
    <row r="84" spans="2:5" x14ac:dyDescent="0.25">
      <c r="B84" s="33"/>
      <c r="C84" s="33"/>
      <c r="D84" s="33"/>
      <c r="E84" s="33"/>
    </row>
    <row r="85" spans="2:5" x14ac:dyDescent="0.25">
      <c r="B85" s="33"/>
      <c r="C85" s="33"/>
      <c r="D85" s="33"/>
      <c r="E85" s="33"/>
    </row>
    <row r="86" spans="2:5" x14ac:dyDescent="0.25">
      <c r="B86" s="33"/>
      <c r="C86" s="33"/>
      <c r="D86" s="33"/>
      <c r="E86" s="33"/>
    </row>
    <row r="87" spans="2:5" x14ac:dyDescent="0.25">
      <c r="B87" s="33"/>
      <c r="C87" s="33"/>
      <c r="D87" s="33"/>
      <c r="E87" s="33"/>
    </row>
    <row r="88" spans="2:5" x14ac:dyDescent="0.25">
      <c r="B88" s="33"/>
      <c r="C88" s="33"/>
      <c r="D88" s="33"/>
      <c r="E88" s="33"/>
    </row>
    <row r="89" spans="2:5" x14ac:dyDescent="0.25">
      <c r="B89" s="33"/>
      <c r="C89" s="33"/>
      <c r="D89" s="33"/>
      <c r="E89" s="33"/>
    </row>
    <row r="90" spans="2:5" x14ac:dyDescent="0.25">
      <c r="B90" s="33"/>
      <c r="C90" s="33"/>
      <c r="D90" s="33"/>
      <c r="E90" s="33"/>
    </row>
    <row r="91" spans="2:5" x14ac:dyDescent="0.25">
      <c r="B91" s="33"/>
      <c r="C91" s="33"/>
      <c r="D91" s="33"/>
      <c r="E91" s="33"/>
    </row>
    <row r="92" spans="2:5" x14ac:dyDescent="0.25">
      <c r="B92" s="33"/>
      <c r="C92" s="33"/>
      <c r="D92" s="33"/>
      <c r="E92" s="33"/>
    </row>
    <row r="93" spans="2:5" x14ac:dyDescent="0.25">
      <c r="B93" s="33"/>
      <c r="C93" s="33"/>
      <c r="D93" s="33"/>
      <c r="E93" s="33"/>
    </row>
    <row r="94" spans="2:5" x14ac:dyDescent="0.25">
      <c r="B94" s="33"/>
      <c r="C94" s="33"/>
      <c r="D94" s="33"/>
      <c r="E94" s="33"/>
    </row>
    <row r="95" spans="2:5" x14ac:dyDescent="0.25">
      <c r="B95" s="33"/>
      <c r="C95" s="33"/>
      <c r="D95" s="33"/>
      <c r="E95" s="33"/>
    </row>
    <row r="96" spans="2:5" x14ac:dyDescent="0.25">
      <c r="B96" s="33"/>
      <c r="C96" s="33"/>
      <c r="D96" s="33"/>
      <c r="E96" s="33"/>
    </row>
    <row r="97" spans="2:5" x14ac:dyDescent="0.25">
      <c r="B97" s="33"/>
      <c r="C97" s="33"/>
      <c r="D97" s="33"/>
      <c r="E97" s="33"/>
    </row>
    <row r="98" spans="2:5" x14ac:dyDescent="0.25">
      <c r="B98" s="33"/>
      <c r="C98" s="33"/>
      <c r="D98" s="33"/>
      <c r="E98" s="33"/>
    </row>
    <row r="99" spans="2:5" x14ac:dyDescent="0.25">
      <c r="B99" s="33"/>
      <c r="C99" s="33"/>
      <c r="D99" s="33"/>
      <c r="E99" s="33"/>
    </row>
    <row r="100" spans="2:5" x14ac:dyDescent="0.25">
      <c r="B100" s="33"/>
      <c r="C100" s="33"/>
      <c r="D100" s="33"/>
      <c r="E100" s="33"/>
    </row>
    <row r="101" spans="2:5" x14ac:dyDescent="0.25">
      <c r="B101" s="33"/>
      <c r="C101" s="33"/>
      <c r="D101" s="33"/>
      <c r="E101" s="33"/>
    </row>
    <row r="102" spans="2:5" x14ac:dyDescent="0.25">
      <c r="B102" s="33"/>
      <c r="C102" s="33"/>
      <c r="D102" s="33"/>
      <c r="E102" s="33"/>
    </row>
    <row r="103" spans="2:5" x14ac:dyDescent="0.25">
      <c r="B103" s="33"/>
      <c r="C103" s="33"/>
      <c r="D103" s="33"/>
      <c r="E103" s="33"/>
    </row>
    <row r="104" spans="2:5" x14ac:dyDescent="0.25">
      <c r="B104" s="33"/>
      <c r="C104" s="33"/>
      <c r="D104" s="33"/>
      <c r="E104" s="33"/>
    </row>
    <row r="105" spans="2:5" x14ac:dyDescent="0.25">
      <c r="B105" s="33"/>
      <c r="C105" s="33"/>
      <c r="D105" s="33"/>
      <c r="E105" s="33"/>
    </row>
    <row r="106" spans="2:5" x14ac:dyDescent="0.25">
      <c r="B106" s="33"/>
      <c r="C106" s="33"/>
      <c r="D106" s="33"/>
      <c r="E106" s="33"/>
    </row>
    <row r="107" spans="2:5" x14ac:dyDescent="0.25">
      <c r="B107" s="33"/>
      <c r="C107" s="33"/>
      <c r="D107" s="33"/>
      <c r="E107" s="33"/>
    </row>
    <row r="108" spans="2:5" x14ac:dyDescent="0.25">
      <c r="B108" s="33"/>
      <c r="C108" s="33"/>
      <c r="D108" s="33"/>
      <c r="E108" s="33"/>
    </row>
    <row r="109" spans="2:5" x14ac:dyDescent="0.25">
      <c r="B109" s="33"/>
      <c r="C109" s="33"/>
      <c r="D109" s="33"/>
      <c r="E109" s="33"/>
    </row>
    <row r="110" spans="2:5" x14ac:dyDescent="0.25">
      <c r="B110" s="33"/>
      <c r="C110" s="33"/>
      <c r="D110" s="33"/>
      <c r="E110" s="33"/>
    </row>
    <row r="111" spans="2:5" x14ac:dyDescent="0.25">
      <c r="B111" s="33"/>
      <c r="C111" s="33"/>
      <c r="D111" s="33"/>
      <c r="E111" s="33"/>
    </row>
    <row r="112" spans="2:5" x14ac:dyDescent="0.25">
      <c r="B112" s="33"/>
      <c r="C112" s="33"/>
      <c r="D112" s="33"/>
      <c r="E112" s="33"/>
    </row>
    <row r="113" spans="2:5" x14ac:dyDescent="0.25">
      <c r="B113" s="33"/>
      <c r="C113" s="33"/>
      <c r="D113" s="33"/>
      <c r="E113" s="33"/>
    </row>
    <row r="114" spans="2:5" x14ac:dyDescent="0.25">
      <c r="B114" s="33"/>
      <c r="C114" s="33"/>
      <c r="D114" s="33"/>
      <c r="E114" s="33"/>
    </row>
    <row r="115" spans="2:5" x14ac:dyDescent="0.25">
      <c r="B115" s="33"/>
      <c r="C115" s="33"/>
      <c r="D115" s="33"/>
      <c r="E115" s="33"/>
    </row>
    <row r="116" spans="2:5" x14ac:dyDescent="0.25">
      <c r="B116" s="33"/>
      <c r="C116" s="33"/>
      <c r="D116" s="33"/>
      <c r="E116" s="33"/>
    </row>
    <row r="117" spans="2:5" x14ac:dyDescent="0.25">
      <c r="B117" s="33"/>
      <c r="C117" s="33"/>
      <c r="D117" s="33"/>
      <c r="E117" s="33"/>
    </row>
    <row r="118" spans="2:5" x14ac:dyDescent="0.25">
      <c r="B118" s="33"/>
      <c r="C118" s="33"/>
      <c r="D118" s="33"/>
      <c r="E118" s="33"/>
    </row>
    <row r="119" spans="2:5" x14ac:dyDescent="0.25">
      <c r="B119" s="33"/>
      <c r="C119" s="33"/>
      <c r="D119" s="33"/>
      <c r="E119" s="33"/>
    </row>
    <row r="120" spans="2:5" x14ac:dyDescent="0.25">
      <c r="B120" s="33"/>
      <c r="C120" s="33"/>
      <c r="D120" s="33"/>
      <c r="E120" s="33"/>
    </row>
    <row r="121" spans="2:5" x14ac:dyDescent="0.25">
      <c r="B121" s="33"/>
      <c r="C121" s="33"/>
      <c r="D121" s="33"/>
      <c r="E121" s="33"/>
    </row>
    <row r="122" spans="2:5" x14ac:dyDescent="0.25">
      <c r="B122" s="33"/>
      <c r="C122" s="33"/>
      <c r="D122" s="33"/>
      <c r="E122" s="33"/>
    </row>
    <row r="123" spans="2:5" x14ac:dyDescent="0.25">
      <c r="B123" s="33"/>
      <c r="C123" s="33"/>
      <c r="D123" s="33"/>
      <c r="E123" s="33"/>
    </row>
    <row r="124" spans="2:5" x14ac:dyDescent="0.25">
      <c r="B124" s="33"/>
      <c r="C124" s="33"/>
      <c r="D124" s="33"/>
      <c r="E124" s="33"/>
    </row>
    <row r="125" spans="2:5" x14ac:dyDescent="0.25">
      <c r="B125" s="33"/>
      <c r="C125" s="33"/>
      <c r="D125" s="33"/>
      <c r="E125" s="33"/>
    </row>
    <row r="126" spans="2:5" x14ac:dyDescent="0.25">
      <c r="B126" s="33"/>
      <c r="C126" s="33"/>
      <c r="D126" s="33"/>
      <c r="E126" s="33"/>
    </row>
    <row r="127" spans="2:5" x14ac:dyDescent="0.25">
      <c r="B127" s="33"/>
      <c r="C127" s="33"/>
      <c r="D127" s="33"/>
      <c r="E127" s="33"/>
    </row>
    <row r="128" spans="2:5" x14ac:dyDescent="0.25">
      <c r="B128" s="33"/>
      <c r="C128" s="33"/>
      <c r="D128" s="33"/>
      <c r="E128" s="33"/>
    </row>
    <row r="129" spans="2:5" x14ac:dyDescent="0.25">
      <c r="B129" s="33"/>
      <c r="C129" s="33"/>
      <c r="D129" s="33"/>
      <c r="E129" s="33"/>
    </row>
    <row r="130" spans="2:5" x14ac:dyDescent="0.25">
      <c r="B130" s="33"/>
      <c r="C130" s="33"/>
      <c r="D130" s="33"/>
      <c r="E130" s="33"/>
    </row>
    <row r="131" spans="2:5" x14ac:dyDescent="0.25">
      <c r="B131" s="33"/>
      <c r="C131" s="33"/>
      <c r="D131" s="33"/>
      <c r="E131" s="33"/>
    </row>
    <row r="132" spans="2:5" x14ac:dyDescent="0.25">
      <c r="B132" s="33"/>
      <c r="C132" s="33"/>
      <c r="D132" s="33"/>
      <c r="E132" s="33"/>
    </row>
    <row r="133" spans="2:5" x14ac:dyDescent="0.25">
      <c r="B133" s="33"/>
      <c r="C133" s="33"/>
      <c r="D133" s="33"/>
      <c r="E133" s="33"/>
    </row>
    <row r="134" spans="2:5" x14ac:dyDescent="0.25">
      <c r="B134" s="33"/>
      <c r="C134" s="33"/>
      <c r="D134" s="33"/>
      <c r="E134" s="33"/>
    </row>
    <row r="135" spans="2:5" x14ac:dyDescent="0.25">
      <c r="B135" s="33"/>
      <c r="C135" s="33"/>
      <c r="D135" s="33"/>
      <c r="E135" s="33"/>
    </row>
    <row r="136" spans="2:5" x14ac:dyDescent="0.25">
      <c r="B136" s="33"/>
      <c r="C136" s="33"/>
      <c r="D136" s="33"/>
      <c r="E136" s="33"/>
    </row>
    <row r="137" spans="2:5" x14ac:dyDescent="0.25">
      <c r="B137" s="33"/>
      <c r="C137" s="33"/>
      <c r="D137" s="33"/>
      <c r="E137" s="33"/>
    </row>
    <row r="138" spans="2:5" x14ac:dyDescent="0.25">
      <c r="B138" s="33"/>
      <c r="C138" s="33"/>
      <c r="D138" s="33"/>
      <c r="E138" s="33"/>
    </row>
    <row r="139" spans="2:5" x14ac:dyDescent="0.25">
      <c r="B139" s="33"/>
      <c r="C139" s="33"/>
      <c r="D139" s="33"/>
      <c r="E139" s="33"/>
    </row>
    <row r="140" spans="2:5" x14ac:dyDescent="0.25">
      <c r="B140" s="33"/>
      <c r="C140" s="33"/>
      <c r="D140" s="33"/>
      <c r="E140" s="33"/>
    </row>
    <row r="141" spans="2:5" x14ac:dyDescent="0.25">
      <c r="B141" s="33"/>
      <c r="C141" s="33"/>
      <c r="D141" s="33"/>
      <c r="E141" s="33"/>
    </row>
    <row r="142" spans="2:5" x14ac:dyDescent="0.25">
      <c r="B142" s="33"/>
      <c r="C142" s="33"/>
      <c r="D142" s="33"/>
      <c r="E142" s="33"/>
    </row>
    <row r="143" spans="2:5" x14ac:dyDescent="0.25">
      <c r="B143" s="33"/>
      <c r="C143" s="33"/>
      <c r="D143" s="33"/>
      <c r="E143" s="33"/>
    </row>
    <row r="144" spans="2:5" x14ac:dyDescent="0.25">
      <c r="B144" s="33"/>
      <c r="C144" s="33"/>
      <c r="D144" s="33"/>
      <c r="E144" s="33"/>
    </row>
    <row r="145" spans="2:5" x14ac:dyDescent="0.25">
      <c r="B145" s="33"/>
      <c r="C145" s="33"/>
      <c r="D145" s="33"/>
      <c r="E145" s="33"/>
    </row>
    <row r="146" spans="2:5" x14ac:dyDescent="0.25">
      <c r="B146" s="33"/>
      <c r="C146" s="33"/>
      <c r="D146" s="33"/>
      <c r="E146" s="33"/>
    </row>
  </sheetData>
  <autoFilter ref="B2:AC72">
    <sortState ref="B3:AC72">
      <sortCondition descending="1" ref="U2:U72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"/>
  <sheetViews>
    <sheetView workbookViewId="0">
      <selection activeCell="A69" sqref="A69:XFD70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8" t="s">
        <v>23</v>
      </c>
      <c r="G1" s="15"/>
      <c r="H1" s="15"/>
      <c r="I1" s="15"/>
      <c r="J1" s="15"/>
      <c r="K1" s="15"/>
      <c r="L1" s="16"/>
      <c r="N1" s="14" t="s">
        <v>22</v>
      </c>
      <c r="O1" s="15"/>
      <c r="P1" s="15"/>
      <c r="Q1" s="15"/>
      <c r="R1" s="15"/>
      <c r="S1" s="16"/>
      <c r="U1" s="14" t="s">
        <v>26</v>
      </c>
      <c r="V1" s="15"/>
      <c r="W1" s="15"/>
      <c r="X1" s="15"/>
      <c r="Y1" s="15"/>
      <c r="Z1" s="15"/>
      <c r="AA1" s="15"/>
      <c r="AB1" s="15"/>
      <c r="AC1" s="16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9" t="s">
        <v>188</v>
      </c>
      <c r="C3" s="50" t="s">
        <v>35</v>
      </c>
      <c r="D3" s="50" t="s">
        <v>235</v>
      </c>
      <c r="E3" s="50" t="s">
        <v>3</v>
      </c>
      <c r="F3" s="51">
        <v>17</v>
      </c>
      <c r="G3" s="51">
        <v>30</v>
      </c>
      <c r="H3" s="51">
        <v>14</v>
      </c>
      <c r="I3" s="51">
        <v>15</v>
      </c>
      <c r="J3" s="51">
        <v>6</v>
      </c>
      <c r="K3" s="51">
        <v>16</v>
      </c>
      <c r="L3" s="51">
        <v>5</v>
      </c>
      <c r="M3" s="61">
        <v>324</v>
      </c>
      <c r="N3">
        <f>G3*82/F3</f>
        <v>144.70588235294119</v>
      </c>
      <c r="O3">
        <f>H3*82/F3</f>
        <v>67.529411764705884</v>
      </c>
      <c r="P3">
        <f>I3*82/F3</f>
        <v>72.352941176470594</v>
      </c>
      <c r="Q3">
        <f>J3*82/F3</f>
        <v>28.941176470588236</v>
      </c>
      <c r="R3">
        <f>K3*82/F3</f>
        <v>77.17647058823529</v>
      </c>
      <c r="S3">
        <f>L3*82/F3</f>
        <v>24.117647058823529</v>
      </c>
      <c r="U3" s="10">
        <f>SUM(V3:X3)</f>
        <v>18.407991996776786</v>
      </c>
      <c r="V3">
        <f>N3/MAX(N:N)*OFF_R</f>
        <v>13</v>
      </c>
      <c r="W3">
        <f>O3/MAX(O:O)*PUN_R</f>
        <v>0.57289002557544755</v>
      </c>
      <c r="X3">
        <f>SUM(Z3:AC3)</f>
        <v>4.8351019712013388</v>
      </c>
      <c r="Y3">
        <f>X3/DEF_R*10</f>
        <v>8.0585032853355649</v>
      </c>
      <c r="Z3">
        <f>(0.7*(HIT_F*DEF_R))+(P3/(MAX(P:P))*(0.3*(HIT_F*DEF_R)))</f>
        <v>1.1697478991596637</v>
      </c>
      <c r="AA3">
        <f>(0.7*(BkS_F*DEF_R))+(Q3/(MAX(Q:Q))*(0.3*(BkS_F*DEF_R)))</f>
        <v>0.72529411764705876</v>
      </c>
      <c r="AB3">
        <f>(0.7*(TkA_F*DEF_R))+(R3/(MAX(R:R))*(0.3*(TkA_F*DEF_R)))</f>
        <v>1.8052941176470587</v>
      </c>
      <c r="AC3">
        <f>(0.7*(SH_F*DEF_R))+(S3/(MAX(S:S))*(0.3*(SH_F*DEF_R)))</f>
        <v>1.1347658367475575</v>
      </c>
    </row>
    <row r="4" spans="1:29" x14ac:dyDescent="0.25">
      <c r="A4" s="9">
        <v>2</v>
      </c>
      <c r="B4" s="49" t="s">
        <v>192</v>
      </c>
      <c r="C4" s="50" t="s">
        <v>33</v>
      </c>
      <c r="D4" s="50" t="s">
        <v>235</v>
      </c>
      <c r="E4" s="50" t="s">
        <v>3</v>
      </c>
      <c r="F4" s="51">
        <v>9</v>
      </c>
      <c r="G4" s="51">
        <v>12</v>
      </c>
      <c r="H4" s="51">
        <v>2</v>
      </c>
      <c r="I4" s="51">
        <v>8</v>
      </c>
      <c r="J4" s="51">
        <v>5</v>
      </c>
      <c r="K4" s="51">
        <v>11</v>
      </c>
      <c r="L4" s="51">
        <v>0</v>
      </c>
      <c r="M4" s="61">
        <v>170</v>
      </c>
      <c r="N4">
        <f>G4*82/F4</f>
        <v>109.33333333333333</v>
      </c>
      <c r="O4">
        <f>H4*82/F4</f>
        <v>18.222222222222221</v>
      </c>
      <c r="P4">
        <f>I4*82/F4</f>
        <v>72.888888888888886</v>
      </c>
      <c r="Q4">
        <f>J4*82/F4</f>
        <v>45.555555555555557</v>
      </c>
      <c r="R4">
        <f>K4*82/F4</f>
        <v>100.22222222222223</v>
      </c>
      <c r="S4">
        <f>L4*82/F4</f>
        <v>0</v>
      </c>
      <c r="U4" s="10">
        <f>SUM(V4:X4)</f>
        <v>14.991946514837817</v>
      </c>
      <c r="V4">
        <f>N4/MAX(N:N)*OFF_R</f>
        <v>9.8222222222222211</v>
      </c>
      <c r="W4">
        <f>O4/MAX(O:O)*PUN_R</f>
        <v>0.15458937198067632</v>
      </c>
      <c r="X4">
        <f>SUM(Z4:AC4)</f>
        <v>5.0151349206349201</v>
      </c>
      <c r="Y4">
        <f>X4/DEF_R*10</f>
        <v>8.3585582010581998</v>
      </c>
      <c r="Z4">
        <f>(0.7*(HIT_F*DEF_R))+(P4/(MAX(P:P))*(0.3*(HIT_F*DEF_R)))</f>
        <v>1.1706349206349205</v>
      </c>
      <c r="AA4">
        <f>(0.7*(BkS_F*DEF_R))+(Q4/(MAX(Q:Q))*(0.3*(BkS_F*DEF_R)))</f>
        <v>0.77999999999999992</v>
      </c>
      <c r="AB4">
        <f>(0.7*(TkA_F*DEF_R))+(R4/(MAX(R:R))*(0.3*(TkA_F*DEF_R)))</f>
        <v>1.9304999999999999</v>
      </c>
      <c r="AC4">
        <f>(0.7*(SH_F*DEF_R))+(S4/(MAX(S:S))*(0.3*(SH_F*DEF_R)))</f>
        <v>1.1339999999999999</v>
      </c>
    </row>
    <row r="5" spans="1:29" x14ac:dyDescent="0.25">
      <c r="A5" s="9">
        <v>3</v>
      </c>
      <c r="B5" s="49" t="s">
        <v>53</v>
      </c>
      <c r="C5" s="50" t="s">
        <v>37</v>
      </c>
      <c r="D5" s="50" t="s">
        <v>235</v>
      </c>
      <c r="E5" s="50" t="s">
        <v>3</v>
      </c>
      <c r="F5" s="51">
        <v>17</v>
      </c>
      <c r="G5" s="51">
        <v>20</v>
      </c>
      <c r="H5" s="51">
        <v>10</v>
      </c>
      <c r="I5" s="51">
        <v>10</v>
      </c>
      <c r="J5" s="51">
        <v>2</v>
      </c>
      <c r="K5" s="51">
        <v>11</v>
      </c>
      <c r="L5" s="51">
        <v>59</v>
      </c>
      <c r="M5" s="61">
        <v>359</v>
      </c>
      <c r="N5">
        <f>G5*82/F5</f>
        <v>96.470588235294116</v>
      </c>
      <c r="O5">
        <f>H5*82/F5</f>
        <v>48.235294117647058</v>
      </c>
      <c r="P5">
        <f>I5*82/F5</f>
        <v>48.235294117647058</v>
      </c>
      <c r="Q5">
        <f>J5*82/F5</f>
        <v>9.6470588235294112</v>
      </c>
      <c r="R5">
        <f>K5*82/F5</f>
        <v>53.058823529411768</v>
      </c>
      <c r="S5">
        <f>L5*82/F5</f>
        <v>284.58823529411762</v>
      </c>
      <c r="U5" s="10">
        <f>SUM(V5:X5)</f>
        <v>13.684772045950979</v>
      </c>
      <c r="V5">
        <f>N5/MAX(N:N)*OFF_R</f>
        <v>8.6666666666666661</v>
      </c>
      <c r="W5">
        <f>O5/MAX(O:O)*PUN_R</f>
        <v>0.40920716112531969</v>
      </c>
      <c r="X5">
        <f>SUM(Z5:AC5)</f>
        <v>4.608898218158993</v>
      </c>
      <c r="Y5">
        <f>X5/DEF_R*10</f>
        <v>7.681497030264989</v>
      </c>
      <c r="Z5">
        <f>(0.7*(HIT_F*DEF_R))+(P5/(MAX(P:P))*(0.3*(HIT_F*DEF_R)))</f>
        <v>1.129831932773109</v>
      </c>
      <c r="AA5">
        <f>(0.7*(BkS_F*DEF_R))+(Q5/(MAX(Q:Q))*(0.3*(BkS_F*DEF_R)))</f>
        <v>0.66176470588235281</v>
      </c>
      <c r="AB5">
        <f>(0.7*(TkA_F*DEF_R))+(R5/(MAX(R:R))*(0.3*(TkA_F*DEF_R)))</f>
        <v>1.674264705882353</v>
      </c>
      <c r="AC5">
        <f>(0.7*(SH_F*DEF_R))+(S5/(MAX(S:S))*(0.3*(SH_F*DEF_R)))</f>
        <v>1.1430368736211787</v>
      </c>
    </row>
    <row r="6" spans="1:29" x14ac:dyDescent="0.25">
      <c r="A6" s="9">
        <v>4</v>
      </c>
      <c r="B6" s="46" t="s">
        <v>257</v>
      </c>
      <c r="C6" s="47" t="s">
        <v>35</v>
      </c>
      <c r="D6" s="47" t="s">
        <v>235</v>
      </c>
      <c r="E6" s="47" t="s">
        <v>3</v>
      </c>
      <c r="F6" s="48">
        <v>17</v>
      </c>
      <c r="G6" s="48">
        <v>19</v>
      </c>
      <c r="H6" s="48">
        <v>4</v>
      </c>
      <c r="I6" s="48">
        <v>14</v>
      </c>
      <c r="J6" s="48">
        <v>7</v>
      </c>
      <c r="K6" s="48">
        <v>8</v>
      </c>
      <c r="L6" s="48">
        <v>15</v>
      </c>
      <c r="M6" s="60">
        <v>295</v>
      </c>
      <c r="N6">
        <f>G6*82/F6</f>
        <v>91.647058823529406</v>
      </c>
      <c r="O6">
        <f>H6*82/F6</f>
        <v>19.294117647058822</v>
      </c>
      <c r="P6">
        <f>I6*82/F6</f>
        <v>67.529411764705884</v>
      </c>
      <c r="Q6">
        <f>J6*82/F6</f>
        <v>33.764705882352942</v>
      </c>
      <c r="R6">
        <f>K6*82/F6</f>
        <v>38.588235294117645</v>
      </c>
      <c r="S6">
        <f>L6*82/F6</f>
        <v>72.352941176470594</v>
      </c>
      <c r="U6" s="10">
        <f>SUM(V6:X6)</f>
        <v>13.031901943320248</v>
      </c>
      <c r="V6">
        <f>N6/MAX(N:N)*OFF_R</f>
        <v>8.2333333333333307</v>
      </c>
      <c r="W6">
        <f>O6/MAX(O:O)*PUN_R</f>
        <v>0.16368286445012786</v>
      </c>
      <c r="X6">
        <f>SUM(Z6:AC6)</f>
        <v>4.6348857455367902</v>
      </c>
      <c r="Y6">
        <f>X6/DEF_R*10</f>
        <v>7.7248095758946498</v>
      </c>
      <c r="Z6">
        <f>(0.7*(HIT_F*DEF_R))+(P6/(MAX(P:P))*(0.3*(HIT_F*DEF_R)))</f>
        <v>1.1617647058823528</v>
      </c>
      <c r="AA6">
        <f>(0.7*(BkS_F*DEF_R))+(Q6/(MAX(Q:Q))*(0.3*(BkS_F*DEF_R)))</f>
        <v>0.74117647058823521</v>
      </c>
      <c r="AB6">
        <f>(0.7*(TkA_F*DEF_R))+(R6/(MAX(R:R))*(0.3*(TkA_F*DEF_R)))</f>
        <v>1.5956470588235292</v>
      </c>
      <c r="AC6">
        <f>(0.7*(SH_F*DEF_R))+(S6/(MAX(S:S))*(0.3*(SH_F*DEF_R)))</f>
        <v>1.1362975102426724</v>
      </c>
    </row>
    <row r="7" spans="1:29" x14ac:dyDescent="0.25">
      <c r="A7" s="9">
        <v>5</v>
      </c>
      <c r="B7" s="46" t="s">
        <v>197</v>
      </c>
      <c r="C7" s="47" t="s">
        <v>41</v>
      </c>
      <c r="D7" s="47" t="s">
        <v>235</v>
      </c>
      <c r="E7" s="47" t="s">
        <v>3</v>
      </c>
      <c r="F7" s="48">
        <v>18</v>
      </c>
      <c r="G7" s="48">
        <v>18</v>
      </c>
      <c r="H7" s="48">
        <v>4</v>
      </c>
      <c r="I7" s="48">
        <v>8</v>
      </c>
      <c r="J7" s="48">
        <v>11</v>
      </c>
      <c r="K7" s="48">
        <v>24</v>
      </c>
      <c r="L7" s="48">
        <v>3120</v>
      </c>
      <c r="M7" s="60">
        <v>354</v>
      </c>
      <c r="N7">
        <f>G7*82/F7</f>
        <v>82</v>
      </c>
      <c r="O7">
        <f>H7*82/F7</f>
        <v>18.222222222222221</v>
      </c>
      <c r="P7">
        <f>I7*82/F7</f>
        <v>36.444444444444443</v>
      </c>
      <c r="Q7">
        <f>J7*82/F7</f>
        <v>50.111111111111114</v>
      </c>
      <c r="R7">
        <f>K7*82/F7</f>
        <v>109.33333333333333</v>
      </c>
      <c r="S7">
        <f>L7*82/F7</f>
        <v>14213.333333333334</v>
      </c>
      <c r="U7" s="10">
        <f>SUM(V7:X7)</f>
        <v>12.991906622192033</v>
      </c>
      <c r="V7">
        <f>N7/MAX(N:N)*OFF_R</f>
        <v>7.3666666666666663</v>
      </c>
      <c r="W7">
        <f>O7/MAX(O:O)*PUN_R</f>
        <v>0.15458937198067632</v>
      </c>
      <c r="X7">
        <f>SUM(Z7:AC7)</f>
        <v>5.4706505835446899</v>
      </c>
      <c r="Y7">
        <f>X7/DEF_R*10</f>
        <v>9.1177509725744841</v>
      </c>
      <c r="Z7">
        <f>(0.7*(HIT_F*DEF_R))+(P7/(MAX(P:P))*(0.3*(HIT_F*DEF_R)))</f>
        <v>1.1103174603174601</v>
      </c>
      <c r="AA7">
        <f>(0.7*(BkS_F*DEF_R))+(Q7/(MAX(Q:Q))*(0.3*(BkS_F*DEF_R)))</f>
        <v>0.79499999999999993</v>
      </c>
      <c r="AB7">
        <f>(0.7*(TkA_F*DEF_R))+(R7/(MAX(R:R))*(0.3*(TkA_F*DEF_R)))</f>
        <v>1.98</v>
      </c>
      <c r="AC7">
        <f>(0.7*(SH_F*DEF_R))+(S7/(MAX(S:S))*(0.3*(SH_F*DEF_R)))</f>
        <v>1.5853331232272296</v>
      </c>
    </row>
    <row r="8" spans="1:29" x14ac:dyDescent="0.25">
      <c r="A8" s="9">
        <v>6</v>
      </c>
      <c r="B8" s="49" t="s">
        <v>172</v>
      </c>
      <c r="C8" s="50" t="s">
        <v>33</v>
      </c>
      <c r="D8" s="50" t="s">
        <v>235</v>
      </c>
      <c r="E8" s="50" t="s">
        <v>3</v>
      </c>
      <c r="F8" s="51">
        <v>19</v>
      </c>
      <c r="G8" s="51">
        <v>18</v>
      </c>
      <c r="H8" s="51">
        <v>7</v>
      </c>
      <c r="I8" s="51">
        <v>14</v>
      </c>
      <c r="J8" s="51">
        <v>9</v>
      </c>
      <c r="K8" s="51">
        <v>23</v>
      </c>
      <c r="L8" s="51">
        <v>3348</v>
      </c>
      <c r="M8" s="61">
        <v>377</v>
      </c>
      <c r="N8">
        <f>G8*82/F8</f>
        <v>77.684210526315795</v>
      </c>
      <c r="O8">
        <f>H8*82/F8</f>
        <v>30.210526315789473</v>
      </c>
      <c r="P8">
        <f>I8*82/F8</f>
        <v>60.421052631578945</v>
      </c>
      <c r="Q8">
        <f>J8*82/F8</f>
        <v>38.842105263157897</v>
      </c>
      <c r="R8">
        <f>K8*82/F8</f>
        <v>99.263157894736835</v>
      </c>
      <c r="S8">
        <f>L8*82/F8</f>
        <v>14449.263157894737</v>
      </c>
      <c r="U8" s="10">
        <f>SUM(V8:X8)</f>
        <v>12.661249372746738</v>
      </c>
      <c r="V8">
        <f>N8/MAX(N:N)*OFF_R</f>
        <v>6.9789473684210526</v>
      </c>
      <c r="W8">
        <f>O8/MAX(O:O)*PUN_R</f>
        <v>0.25629290617848971</v>
      </c>
      <c r="X8">
        <f>SUM(Z8:AC8)</f>
        <v>5.4260090981471958</v>
      </c>
      <c r="Y8">
        <f>X8/DEF_R*10</f>
        <v>9.0433484969119924</v>
      </c>
      <c r="Z8">
        <f>(0.7*(HIT_F*DEF_R))+(P8/(MAX(P:P))*(0.3*(HIT_F*DEF_R)))</f>
        <v>1.1499999999999999</v>
      </c>
      <c r="AA8">
        <f>(0.7*(BkS_F*DEF_R))+(Q8/(MAX(Q:Q))*(0.3*(BkS_F*DEF_R)))</f>
        <v>0.75789473684210518</v>
      </c>
      <c r="AB8">
        <f>(0.7*(TkA_F*DEF_R))+(R8/(MAX(R:R))*(0.3*(TkA_F*DEF_R)))</f>
        <v>1.9252894736842103</v>
      </c>
      <c r="AC8">
        <f>(0.7*(SH_F*DEF_R))+(S8/(MAX(S:S))*(0.3*(SH_F*DEF_R)))</f>
        <v>1.5928248876208799</v>
      </c>
    </row>
    <row r="9" spans="1:29" x14ac:dyDescent="0.25">
      <c r="A9" s="9">
        <v>7</v>
      </c>
      <c r="B9" s="46" t="s">
        <v>89</v>
      </c>
      <c r="C9" s="47" t="s">
        <v>33</v>
      </c>
      <c r="D9" s="47" t="s">
        <v>235</v>
      </c>
      <c r="E9" s="47" t="s">
        <v>3</v>
      </c>
      <c r="F9" s="48">
        <v>18</v>
      </c>
      <c r="G9" s="48">
        <v>18</v>
      </c>
      <c r="H9" s="48">
        <v>18</v>
      </c>
      <c r="I9" s="48">
        <v>19</v>
      </c>
      <c r="J9" s="48">
        <v>1</v>
      </c>
      <c r="K9" s="48">
        <v>5</v>
      </c>
      <c r="L9" s="48">
        <v>0</v>
      </c>
      <c r="M9" s="60">
        <v>323</v>
      </c>
      <c r="N9">
        <f>G9*82/F9</f>
        <v>82</v>
      </c>
      <c r="O9">
        <f>H9*82/F9</f>
        <v>82</v>
      </c>
      <c r="P9">
        <f>I9*82/F9</f>
        <v>86.555555555555557</v>
      </c>
      <c r="Q9">
        <f>J9*82/F9</f>
        <v>4.5555555555555554</v>
      </c>
      <c r="R9">
        <f>K9*82/F9</f>
        <v>22.777777777777779</v>
      </c>
      <c r="S9">
        <f>L9*82/F9</f>
        <v>0</v>
      </c>
      <c r="U9" s="10">
        <f>SUM(V9:X9)</f>
        <v>12.544322808833678</v>
      </c>
      <c r="V9">
        <f>N9/MAX(N:N)*OFF_R</f>
        <v>7.3666666666666663</v>
      </c>
      <c r="W9">
        <f>O9/MAX(O:O)*PUN_R</f>
        <v>0.69565217391304346</v>
      </c>
      <c r="X9">
        <f>SUM(Z9:AC9)</f>
        <v>4.4820039682539683</v>
      </c>
      <c r="Y9">
        <f>X9/DEF_R*10</f>
        <v>7.4700066137566132</v>
      </c>
      <c r="Z9">
        <f>(0.7*(HIT_F*DEF_R))+(P9/(MAX(P:P))*(0.3*(HIT_F*DEF_R)))</f>
        <v>1.193253968253968</v>
      </c>
      <c r="AA9">
        <f>(0.7*(BkS_F*DEF_R))+(Q9/(MAX(Q:Q))*(0.3*(BkS_F*DEF_R)))</f>
        <v>0.64499999999999991</v>
      </c>
      <c r="AB9">
        <f>(0.7*(TkA_F*DEF_R))+(R9/(MAX(R:R))*(0.3*(TkA_F*DEF_R)))</f>
        <v>1.5097499999999999</v>
      </c>
      <c r="AC9">
        <f>(0.7*(SH_F*DEF_R))+(S9/(MAX(S:S))*(0.3*(SH_F*DEF_R)))</f>
        <v>1.1339999999999999</v>
      </c>
    </row>
    <row r="10" spans="1:29" x14ac:dyDescent="0.25">
      <c r="A10" s="9">
        <v>8</v>
      </c>
      <c r="B10" s="49" t="s">
        <v>363</v>
      </c>
      <c r="C10" s="50" t="s">
        <v>41</v>
      </c>
      <c r="D10" s="50" t="s">
        <v>235</v>
      </c>
      <c r="E10" s="50" t="s">
        <v>3</v>
      </c>
      <c r="F10" s="51">
        <v>19</v>
      </c>
      <c r="G10" s="51">
        <v>16</v>
      </c>
      <c r="H10" s="51">
        <v>18</v>
      </c>
      <c r="I10" s="51">
        <v>63</v>
      </c>
      <c r="J10" s="51">
        <v>18</v>
      </c>
      <c r="K10" s="51">
        <v>7</v>
      </c>
      <c r="L10" s="51">
        <v>2491</v>
      </c>
      <c r="M10" s="61">
        <v>337</v>
      </c>
      <c r="N10">
        <f>G10*82/F10</f>
        <v>69.05263157894737</v>
      </c>
      <c r="O10">
        <f>H10*82/F10</f>
        <v>77.684210526315795</v>
      </c>
      <c r="P10">
        <f>I10*82/F10</f>
        <v>271.89473684210526</v>
      </c>
      <c r="Q10">
        <f>J10*82/F10</f>
        <v>77.684210526315795</v>
      </c>
      <c r="R10">
        <f>K10*82/F10</f>
        <v>30.210526315789473</v>
      </c>
      <c r="S10">
        <f>L10*82/F10</f>
        <v>10750.631578947368</v>
      </c>
      <c r="U10" s="10">
        <f>SUM(V10:X10)</f>
        <v>12.273846502466583</v>
      </c>
      <c r="V10">
        <f>N10/MAX(N:N)*OFF_R</f>
        <v>6.2035087719298243</v>
      </c>
      <c r="W10">
        <f>O10/MAX(O:O)*PUN_R</f>
        <v>0.65903890160183076</v>
      </c>
      <c r="X10">
        <f>SUM(Z10:AC10)</f>
        <v>5.4112988289349273</v>
      </c>
      <c r="Y10">
        <f>X10/DEF_R*10</f>
        <v>9.0188313815582113</v>
      </c>
      <c r="Z10">
        <f>(0.7*(HIT_F*DEF_R))+(P10/(MAX(P:P))*(0.3*(HIT_F*DEF_R)))</f>
        <v>1.4999999999999998</v>
      </c>
      <c r="AA10">
        <f>(0.7*(BkS_F*DEF_R))+(Q10/(MAX(Q:Q))*(0.3*(BkS_F*DEF_R)))</f>
        <v>0.88578947368421046</v>
      </c>
      <c r="AB10">
        <f>(0.7*(TkA_F*DEF_R))+(R10/(MAX(R:R))*(0.3*(TkA_F*DEF_R)))</f>
        <v>1.5501315789473684</v>
      </c>
      <c r="AC10">
        <f>(0.7*(SH_F*DEF_R))+(S10/(MAX(S:S))*(0.3*(SH_F*DEF_R)))</f>
        <v>1.4753777763033489</v>
      </c>
    </row>
    <row r="11" spans="1:29" x14ac:dyDescent="0.25">
      <c r="A11" s="9">
        <v>9</v>
      </c>
      <c r="B11" s="46" t="s">
        <v>238</v>
      </c>
      <c r="C11" s="47" t="s">
        <v>31</v>
      </c>
      <c r="D11" s="47" t="s">
        <v>235</v>
      </c>
      <c r="E11" s="47" t="s">
        <v>3</v>
      </c>
      <c r="F11" s="48">
        <v>19</v>
      </c>
      <c r="G11" s="48">
        <v>18</v>
      </c>
      <c r="H11" s="48">
        <v>12</v>
      </c>
      <c r="I11" s="48">
        <v>25</v>
      </c>
      <c r="J11" s="48">
        <v>8</v>
      </c>
      <c r="K11" s="48">
        <v>13</v>
      </c>
      <c r="L11" s="48">
        <v>0</v>
      </c>
      <c r="M11" s="60">
        <v>362</v>
      </c>
      <c r="N11">
        <f>G11*82/F11</f>
        <v>77.684210526315795</v>
      </c>
      <c r="O11">
        <f>H11*82/F11</f>
        <v>51.789473684210527</v>
      </c>
      <c r="P11">
        <f>I11*82/F11</f>
        <v>107.89473684210526</v>
      </c>
      <c r="Q11">
        <f>J11*82/F11</f>
        <v>34.526315789473685</v>
      </c>
      <c r="R11">
        <f>K11*82/F11</f>
        <v>56.10526315789474</v>
      </c>
      <c r="S11">
        <f>L11*82/F11</f>
        <v>0</v>
      </c>
      <c r="U11" s="10">
        <f>SUM(V11:X11)</f>
        <v>12.215378064727034</v>
      </c>
      <c r="V11">
        <f>N11/MAX(N:N)*OFF_R</f>
        <v>6.9789473684210526</v>
      </c>
      <c r="W11">
        <f>O11/MAX(O:O)*PUN_R</f>
        <v>0.4393592677345538</v>
      </c>
      <c r="X11">
        <f>SUM(Z11:AC11)</f>
        <v>4.797071428571428</v>
      </c>
      <c r="Y11">
        <f>X11/DEF_R*10</f>
        <v>7.9951190476190472</v>
      </c>
      <c r="Z11">
        <f>(0.7*(HIT_F*DEF_R))+(P11/(MAX(P:P))*(0.3*(HIT_F*DEF_R)))</f>
        <v>1.2285714285714284</v>
      </c>
      <c r="AA11">
        <f>(0.7*(BkS_F*DEF_R))+(Q11/(MAX(Q:Q))*(0.3*(BkS_F*DEF_R)))</f>
        <v>0.74368421052631573</v>
      </c>
      <c r="AB11">
        <f>(0.7*(TkA_F*DEF_R))+(R11/(MAX(R:R))*(0.3*(TkA_F*DEF_R)))</f>
        <v>1.6908157894736842</v>
      </c>
      <c r="AC11">
        <f>(0.7*(SH_F*DEF_R))+(S11/(MAX(S:S))*(0.3*(SH_F*DEF_R)))</f>
        <v>1.1339999999999999</v>
      </c>
    </row>
    <row r="12" spans="1:29" x14ac:dyDescent="0.25">
      <c r="A12" s="9">
        <v>10</v>
      </c>
      <c r="B12" s="46" t="s">
        <v>112</v>
      </c>
      <c r="C12" s="47" t="s">
        <v>31</v>
      </c>
      <c r="D12" s="47" t="s">
        <v>235</v>
      </c>
      <c r="E12" s="47" t="s">
        <v>3</v>
      </c>
      <c r="F12" s="48">
        <v>10</v>
      </c>
      <c r="G12" s="48">
        <v>10</v>
      </c>
      <c r="H12" s="48">
        <v>0</v>
      </c>
      <c r="I12" s="48">
        <v>17</v>
      </c>
      <c r="J12" s="48">
        <v>7</v>
      </c>
      <c r="K12" s="48">
        <v>3</v>
      </c>
      <c r="L12" s="48">
        <v>2</v>
      </c>
      <c r="M12" s="60">
        <v>162</v>
      </c>
      <c r="N12">
        <f>G12*82/F12</f>
        <v>82</v>
      </c>
      <c r="O12">
        <f>H12*82/F12</f>
        <v>0</v>
      </c>
      <c r="P12">
        <f>I12*82/F12</f>
        <v>139.4</v>
      </c>
      <c r="Q12">
        <f>J12*82/F12</f>
        <v>57.4</v>
      </c>
      <c r="R12">
        <f>K12*82/F12</f>
        <v>24.6</v>
      </c>
      <c r="S12">
        <f>L12*82/F12</f>
        <v>16.399999999999999</v>
      </c>
      <c r="U12" s="10">
        <f>SUM(V12:X12)</f>
        <v>12.12055172136929</v>
      </c>
      <c r="V12">
        <f>N12/MAX(N:N)*OFF_R</f>
        <v>7.3666666666666663</v>
      </c>
      <c r="W12">
        <f>O12/MAX(O:O)*PUN_R</f>
        <v>0</v>
      </c>
      <c r="X12">
        <f>SUM(Z12:AC12)</f>
        <v>4.7538850547026241</v>
      </c>
      <c r="Y12">
        <f>X12/DEF_R*10</f>
        <v>7.9231417578377075</v>
      </c>
      <c r="Z12">
        <f>(0.7*(HIT_F*DEF_R))+(P12/(MAX(P:P))*(0.3*(HIT_F*DEF_R)))</f>
        <v>1.2807142857142855</v>
      </c>
      <c r="AA12">
        <f>(0.7*(BkS_F*DEF_R))+(Q12/(MAX(Q:Q))*(0.3*(BkS_F*DEF_R)))</f>
        <v>0.81899999999999984</v>
      </c>
      <c r="AB12">
        <f>(0.7*(TkA_F*DEF_R))+(R12/(MAX(R:R))*(0.3*(TkA_F*DEF_R)))</f>
        <v>1.5196499999999999</v>
      </c>
      <c r="AC12">
        <f>(0.7*(SH_F*DEF_R))+(S12/(MAX(S:S))*(0.3*(SH_F*DEF_R)))</f>
        <v>1.134520768988339</v>
      </c>
    </row>
    <row r="13" spans="1:29" x14ac:dyDescent="0.25">
      <c r="A13" s="9">
        <v>11</v>
      </c>
      <c r="B13" s="49" t="s">
        <v>240</v>
      </c>
      <c r="C13" s="50" t="s">
        <v>33</v>
      </c>
      <c r="D13" s="50" t="s">
        <v>235</v>
      </c>
      <c r="E13" s="50" t="s">
        <v>3</v>
      </c>
      <c r="F13" s="51">
        <v>18</v>
      </c>
      <c r="G13" s="51">
        <v>18</v>
      </c>
      <c r="H13" s="51">
        <v>8</v>
      </c>
      <c r="I13" s="51">
        <v>9</v>
      </c>
      <c r="J13" s="51">
        <v>3</v>
      </c>
      <c r="K13" s="51">
        <v>5</v>
      </c>
      <c r="L13" s="51">
        <v>12</v>
      </c>
      <c r="M13" s="61">
        <v>345</v>
      </c>
      <c r="N13">
        <f>G13*82/F13</f>
        <v>82</v>
      </c>
      <c r="O13">
        <f>H13*82/F13</f>
        <v>36.444444444444443</v>
      </c>
      <c r="P13">
        <f>I13*82/F13</f>
        <v>41</v>
      </c>
      <c r="Q13">
        <f>J13*82/F13</f>
        <v>13.666666666666666</v>
      </c>
      <c r="R13">
        <f>K13*82/F13</f>
        <v>22.777777777777779</v>
      </c>
      <c r="S13">
        <f>L13*82/F13</f>
        <v>54.666666666666664</v>
      </c>
      <c r="U13" s="10">
        <f>SUM(V13:X13)</f>
        <v>12.114188450112959</v>
      </c>
      <c r="V13">
        <f>N13/MAX(N:N)*OFF_R</f>
        <v>7.3666666666666663</v>
      </c>
      <c r="W13">
        <f>O13/MAX(O:O)*PUN_R</f>
        <v>0.30917874396135264</v>
      </c>
      <c r="X13">
        <f>SUM(Z13:AC13)</f>
        <v>4.4383430394849395</v>
      </c>
      <c r="Y13">
        <f>X13/DEF_R*10</f>
        <v>7.3972383991415658</v>
      </c>
      <c r="Z13">
        <f>(0.7*(HIT_F*DEF_R))+(P13/(MAX(P:P))*(0.3*(HIT_F*DEF_R)))</f>
        <v>1.1178571428571427</v>
      </c>
      <c r="AA13">
        <f>(0.7*(BkS_F*DEF_R))+(Q13/(MAX(Q:Q))*(0.3*(BkS_F*DEF_R)))</f>
        <v>0.67499999999999993</v>
      </c>
      <c r="AB13">
        <f>(0.7*(TkA_F*DEF_R))+(R13/(MAX(R:R))*(0.3*(TkA_F*DEF_R)))</f>
        <v>1.5097499999999999</v>
      </c>
      <c r="AC13">
        <f>(0.7*(SH_F*DEF_R))+(S13/(MAX(S:S))*(0.3*(SH_F*DEF_R)))</f>
        <v>1.1357358966277968</v>
      </c>
    </row>
    <row r="14" spans="1:29" x14ac:dyDescent="0.25">
      <c r="A14" s="9">
        <v>12</v>
      </c>
      <c r="B14" s="46" t="s">
        <v>205</v>
      </c>
      <c r="C14" s="47" t="s">
        <v>35</v>
      </c>
      <c r="D14" s="47" t="s">
        <v>235</v>
      </c>
      <c r="E14" s="47" t="s">
        <v>3</v>
      </c>
      <c r="F14" s="48">
        <v>16</v>
      </c>
      <c r="G14" s="48">
        <v>15</v>
      </c>
      <c r="H14" s="48">
        <v>2</v>
      </c>
      <c r="I14" s="48">
        <v>33</v>
      </c>
      <c r="J14" s="48">
        <v>8</v>
      </c>
      <c r="K14" s="48">
        <v>14</v>
      </c>
      <c r="L14" s="48">
        <v>7</v>
      </c>
      <c r="M14" s="60">
        <v>307</v>
      </c>
      <c r="N14">
        <f>G14*82/F14</f>
        <v>76.875</v>
      </c>
      <c r="O14">
        <f>H14*82/F14</f>
        <v>10.25</v>
      </c>
      <c r="P14">
        <f>I14*82/F14</f>
        <v>169.125</v>
      </c>
      <c r="Q14">
        <f>J14*82/F14</f>
        <v>41</v>
      </c>
      <c r="R14">
        <f>K14*82/F14</f>
        <v>71.75</v>
      </c>
      <c r="S14">
        <f>L14*82/F14</f>
        <v>35.875</v>
      </c>
      <c r="U14" s="10">
        <f>SUM(V14:X14)</f>
        <v>11.999068918186836</v>
      </c>
      <c r="V14">
        <f>N14/MAX(N:N)*OFF_R</f>
        <v>6.90625</v>
      </c>
      <c r="W14">
        <f>O14/MAX(O:O)*PUN_R</f>
        <v>8.6956521739130432E-2</v>
      </c>
      <c r="X14">
        <f>SUM(Z14:AC14)</f>
        <v>5.0058623964477054</v>
      </c>
      <c r="Y14">
        <f>X14/DEF_R*10</f>
        <v>8.3431039940795095</v>
      </c>
      <c r="Z14">
        <f>(0.7*(HIT_F*DEF_R))+(P14/(MAX(P:P))*(0.3*(HIT_F*DEF_R)))</f>
        <v>1.3299107142857141</v>
      </c>
      <c r="AA14">
        <f>(0.7*(BkS_F*DEF_R))+(Q14/(MAX(Q:Q))*(0.3*(BkS_F*DEF_R)))</f>
        <v>0.7649999999999999</v>
      </c>
      <c r="AB14">
        <f>(0.7*(TkA_F*DEF_R))+(R14/(MAX(R:R))*(0.3*(TkA_F*DEF_R)))</f>
        <v>1.7758124999999998</v>
      </c>
      <c r="AC14">
        <f>(0.7*(SH_F*DEF_R))+(S14/(MAX(S:S))*(0.3*(SH_F*DEF_R)))</f>
        <v>1.1351391821619916</v>
      </c>
    </row>
    <row r="15" spans="1:29" x14ac:dyDescent="0.25">
      <c r="A15" s="9">
        <v>13</v>
      </c>
      <c r="B15" s="49" t="s">
        <v>123</v>
      </c>
      <c r="C15" s="50" t="s">
        <v>41</v>
      </c>
      <c r="D15" s="50" t="s">
        <v>235</v>
      </c>
      <c r="E15" s="50" t="s">
        <v>3</v>
      </c>
      <c r="F15" s="51">
        <v>20</v>
      </c>
      <c r="G15" s="51">
        <v>17</v>
      </c>
      <c r="H15" s="51">
        <v>10</v>
      </c>
      <c r="I15" s="51">
        <v>16</v>
      </c>
      <c r="J15" s="51">
        <v>16</v>
      </c>
      <c r="K15" s="51">
        <v>9</v>
      </c>
      <c r="L15" s="51">
        <v>2951</v>
      </c>
      <c r="M15" s="61">
        <v>398</v>
      </c>
      <c r="N15">
        <f>G15*82/F15</f>
        <v>69.7</v>
      </c>
      <c r="O15">
        <f>H15*82/F15</f>
        <v>41</v>
      </c>
      <c r="P15">
        <f>I15*82/F15</f>
        <v>65.599999999999994</v>
      </c>
      <c r="Q15">
        <f>J15*82/F15</f>
        <v>65.599999999999994</v>
      </c>
      <c r="R15">
        <f>K15*82/F15</f>
        <v>36.9</v>
      </c>
      <c r="S15">
        <f>L15*82/F15</f>
        <v>12099.1</v>
      </c>
      <c r="U15" s="10">
        <f>SUM(V15:X15)</f>
        <v>11.718736503341795</v>
      </c>
      <c r="V15">
        <f>N15/MAX(N:N)*OFF_R</f>
        <v>6.2616666666666658</v>
      </c>
      <c r="W15">
        <f>O15/MAX(O:O)*PUN_R</f>
        <v>0.34782608695652173</v>
      </c>
      <c r="X15">
        <f>SUM(Z15:AC15)</f>
        <v>5.1092437497186083</v>
      </c>
      <c r="Y15">
        <f>X15/DEF_R*10</f>
        <v>8.5154062495310132</v>
      </c>
      <c r="Z15">
        <f>(0.7*(HIT_F*DEF_R))+(P15/(MAX(P:P))*(0.3*(HIT_F*DEF_R)))</f>
        <v>1.1585714285714284</v>
      </c>
      <c r="AA15">
        <f>(0.7*(BkS_F*DEF_R))+(Q15/(MAX(Q:Q))*(0.3*(BkS_F*DEF_R)))</f>
        <v>0.84599999999999986</v>
      </c>
      <c r="AB15">
        <f>(0.7*(TkA_F*DEF_R))+(R15/(MAX(R:R))*(0.3*(TkA_F*DEF_R)))</f>
        <v>1.5864749999999999</v>
      </c>
      <c r="AC15">
        <f>(0.7*(SH_F*DEF_R))+(S15/(MAX(S:S))*(0.3*(SH_F*DEF_R)))</f>
        <v>1.5181973211471793</v>
      </c>
    </row>
    <row r="16" spans="1:29" x14ac:dyDescent="0.25">
      <c r="A16" s="9">
        <v>14</v>
      </c>
      <c r="B16" s="46" t="s">
        <v>239</v>
      </c>
      <c r="C16" s="47" t="s">
        <v>41</v>
      </c>
      <c r="D16" s="47" t="s">
        <v>235</v>
      </c>
      <c r="E16" s="47" t="s">
        <v>3</v>
      </c>
      <c r="F16" s="48">
        <v>17</v>
      </c>
      <c r="G16" s="48">
        <v>16</v>
      </c>
      <c r="H16" s="48">
        <v>2</v>
      </c>
      <c r="I16" s="48">
        <v>12</v>
      </c>
      <c r="J16" s="48">
        <v>6</v>
      </c>
      <c r="K16" s="48">
        <v>3</v>
      </c>
      <c r="L16" s="48">
        <v>5</v>
      </c>
      <c r="M16" s="60">
        <v>293</v>
      </c>
      <c r="N16">
        <f>G16*82/F16</f>
        <v>77.17647058823529</v>
      </c>
      <c r="O16">
        <f>H16*82/F16</f>
        <v>9.6470588235294112</v>
      </c>
      <c r="P16">
        <f>I16*82/F16</f>
        <v>57.882352941176471</v>
      </c>
      <c r="Q16">
        <f>J16*82/F16</f>
        <v>28.941176470588236</v>
      </c>
      <c r="R16">
        <f>K16*82/F16</f>
        <v>14.470588235294118</v>
      </c>
      <c r="S16">
        <f>L16*82/F16</f>
        <v>24.117647058823529</v>
      </c>
      <c r="U16" s="10">
        <f>SUM(V16:X16)</f>
        <v>11.485650686339566</v>
      </c>
      <c r="V16">
        <f>N16/MAX(N:N)*OFF_R</f>
        <v>6.9333333333333318</v>
      </c>
      <c r="W16">
        <f>O16/MAX(O:O)*PUN_R</f>
        <v>8.1841432225063931E-2</v>
      </c>
      <c r="X16">
        <f>SUM(Z16:AC16)</f>
        <v>4.4704759207811708</v>
      </c>
      <c r="Y16">
        <f>X16/DEF_R*10</f>
        <v>7.450793201301952</v>
      </c>
      <c r="Z16">
        <f>(0.7*(HIT_F*DEF_R))+(P16/(MAX(P:P))*(0.3*(HIT_F*DEF_R)))</f>
        <v>1.145798319327731</v>
      </c>
      <c r="AA16">
        <f>(0.7*(BkS_F*DEF_R))+(Q16/(MAX(Q:Q))*(0.3*(BkS_F*DEF_R)))</f>
        <v>0.72529411764705876</v>
      </c>
      <c r="AB16">
        <f>(0.7*(TkA_F*DEF_R))+(R16/(MAX(R:R))*(0.3*(TkA_F*DEF_R)))</f>
        <v>1.4646176470588235</v>
      </c>
      <c r="AC16">
        <f>(0.7*(SH_F*DEF_R))+(S16/(MAX(S:S))*(0.3*(SH_F*DEF_R)))</f>
        <v>1.1347658367475575</v>
      </c>
    </row>
    <row r="17" spans="1:29" x14ac:dyDescent="0.25">
      <c r="A17" s="9">
        <v>15</v>
      </c>
      <c r="B17" s="46" t="s">
        <v>202</v>
      </c>
      <c r="C17" s="47" t="s">
        <v>33</v>
      </c>
      <c r="D17" s="47" t="s">
        <v>235</v>
      </c>
      <c r="E17" s="47" t="s">
        <v>3</v>
      </c>
      <c r="F17" s="48">
        <v>15</v>
      </c>
      <c r="G17" s="48">
        <v>13</v>
      </c>
      <c r="H17" s="48">
        <v>6</v>
      </c>
      <c r="I17" s="48">
        <v>14</v>
      </c>
      <c r="J17" s="48">
        <v>7</v>
      </c>
      <c r="K17" s="48">
        <v>8</v>
      </c>
      <c r="L17" s="48">
        <v>30</v>
      </c>
      <c r="M17" s="60">
        <v>256</v>
      </c>
      <c r="N17">
        <f>G17*82/F17</f>
        <v>71.066666666666663</v>
      </c>
      <c r="O17">
        <f>H17*82/F17</f>
        <v>32.799999999999997</v>
      </c>
      <c r="P17">
        <f>I17*82/F17</f>
        <v>76.533333333333331</v>
      </c>
      <c r="Q17">
        <f>J17*82/F17</f>
        <v>38.266666666666666</v>
      </c>
      <c r="R17">
        <f>K17*82/F17</f>
        <v>43.733333333333334</v>
      </c>
      <c r="S17">
        <f>L17*82/F17</f>
        <v>164</v>
      </c>
      <c r="U17" s="10">
        <f>SUM(V17:X17)</f>
        <v>11.35817967055972</v>
      </c>
      <c r="V17">
        <f>N17/MAX(N:N)*OFF_R</f>
        <v>6.3844444444444441</v>
      </c>
      <c r="W17">
        <f>O17/MAX(O:O)*PUN_R</f>
        <v>0.27826086956521739</v>
      </c>
      <c r="X17">
        <f>SUM(Z17:AC17)</f>
        <v>4.6954743565500578</v>
      </c>
      <c r="Y17">
        <f>X17/DEF_R*10</f>
        <v>7.8257905942500958</v>
      </c>
      <c r="Z17">
        <f>(0.7*(HIT_F*DEF_R))+(P17/(MAX(P:P))*(0.3*(HIT_F*DEF_R)))</f>
        <v>1.1766666666666665</v>
      </c>
      <c r="AA17">
        <f>(0.7*(BkS_F*DEF_R))+(Q17/(MAX(Q:Q))*(0.3*(BkS_F*DEF_R)))</f>
        <v>0.75599999999999989</v>
      </c>
      <c r="AB17">
        <f>(0.7*(TkA_F*DEF_R))+(R17/(MAX(R:R))*(0.3*(TkA_F*DEF_R)))</f>
        <v>1.6235999999999999</v>
      </c>
      <c r="AC17">
        <f>(0.7*(SH_F*DEF_R))+(S17/(MAX(S:S))*(0.3*(SH_F*DEF_R)))</f>
        <v>1.1392076898833909</v>
      </c>
    </row>
    <row r="18" spans="1:29" x14ac:dyDescent="0.25">
      <c r="A18" s="9">
        <v>16</v>
      </c>
      <c r="B18" s="46" t="s">
        <v>168</v>
      </c>
      <c r="C18" s="47" t="s">
        <v>35</v>
      </c>
      <c r="D18" s="47" t="s">
        <v>235</v>
      </c>
      <c r="E18" s="47" t="s">
        <v>3</v>
      </c>
      <c r="F18" s="48">
        <v>15</v>
      </c>
      <c r="G18" s="48">
        <v>13</v>
      </c>
      <c r="H18" s="48">
        <v>6</v>
      </c>
      <c r="I18" s="48">
        <v>15</v>
      </c>
      <c r="J18" s="48">
        <v>5</v>
      </c>
      <c r="K18" s="48">
        <v>7</v>
      </c>
      <c r="L18" s="48">
        <v>0</v>
      </c>
      <c r="M18" s="60">
        <v>286</v>
      </c>
      <c r="N18">
        <f>G18*82/F18</f>
        <v>71.066666666666663</v>
      </c>
      <c r="O18">
        <f>H18*82/F18</f>
        <v>32.799999999999997</v>
      </c>
      <c r="P18">
        <f>I18*82/F18</f>
        <v>82</v>
      </c>
      <c r="Q18">
        <f>J18*82/F18</f>
        <v>27.333333333333332</v>
      </c>
      <c r="R18">
        <f>K18*82/F18</f>
        <v>38.266666666666666</v>
      </c>
      <c r="S18">
        <f>L18*82/F18</f>
        <v>0</v>
      </c>
      <c r="U18" s="10">
        <f>SUM(V18:X18)</f>
        <v>11.296319599723947</v>
      </c>
      <c r="V18">
        <f>N18/MAX(N:N)*OFF_R</f>
        <v>6.3844444444444441</v>
      </c>
      <c r="W18">
        <f>O18/MAX(O:O)*PUN_R</f>
        <v>0.27826086956521739</v>
      </c>
      <c r="X18">
        <f>SUM(Z18:AC18)</f>
        <v>4.6336142857142857</v>
      </c>
      <c r="Y18">
        <f>X18/DEF_R*10</f>
        <v>7.7226904761904756</v>
      </c>
      <c r="Z18">
        <f>(0.7*(HIT_F*DEF_R))+(P18/(MAX(P:P))*(0.3*(HIT_F*DEF_R)))</f>
        <v>1.1857142857142855</v>
      </c>
      <c r="AA18">
        <f>(0.7*(BkS_F*DEF_R))+(Q18/(MAX(Q:Q))*(0.3*(BkS_F*DEF_R)))</f>
        <v>0.71999999999999986</v>
      </c>
      <c r="AB18">
        <f>(0.7*(TkA_F*DEF_R))+(R18/(MAX(R:R))*(0.3*(TkA_F*DEF_R)))</f>
        <v>1.5938999999999999</v>
      </c>
      <c r="AC18">
        <f>(0.7*(SH_F*DEF_R))+(S18/(MAX(S:S))*(0.3*(SH_F*DEF_R)))</f>
        <v>1.1339999999999999</v>
      </c>
    </row>
    <row r="19" spans="1:29" x14ac:dyDescent="0.25">
      <c r="A19" s="9">
        <v>17</v>
      </c>
      <c r="B19" s="46" t="s">
        <v>111</v>
      </c>
      <c r="C19" s="47" t="s">
        <v>31</v>
      </c>
      <c r="D19" s="47" t="s">
        <v>235</v>
      </c>
      <c r="E19" s="47" t="s">
        <v>3</v>
      </c>
      <c r="F19" s="48">
        <v>19</v>
      </c>
      <c r="G19" s="48">
        <v>15</v>
      </c>
      <c r="H19" s="48">
        <v>4</v>
      </c>
      <c r="I19" s="48">
        <v>13</v>
      </c>
      <c r="J19" s="48">
        <v>10</v>
      </c>
      <c r="K19" s="48">
        <v>20</v>
      </c>
      <c r="L19" s="48">
        <v>2785</v>
      </c>
      <c r="M19" s="60">
        <v>349</v>
      </c>
      <c r="N19">
        <f>G19*82/F19</f>
        <v>64.736842105263165</v>
      </c>
      <c r="O19">
        <f>H19*82/F19</f>
        <v>17.263157894736842</v>
      </c>
      <c r="P19">
        <f>I19*82/F19</f>
        <v>56.10526315789474</v>
      </c>
      <c r="Q19">
        <f>J19*82/F19</f>
        <v>43.157894736842103</v>
      </c>
      <c r="R19">
        <f>K19*82/F19</f>
        <v>86.315789473684205</v>
      </c>
      <c r="S19">
        <f>L19*82/F19</f>
        <v>12019.473684210527</v>
      </c>
      <c r="U19" s="10">
        <f>SUM(V19:X19)</f>
        <v>11.247821188029473</v>
      </c>
      <c r="V19">
        <f>N19/MAX(N:N)*OFF_R</f>
        <v>5.8157894736842106</v>
      </c>
      <c r="W19">
        <f>O19/MAX(O:O)*PUN_R</f>
        <v>0.14645308924485126</v>
      </c>
      <c r="X19">
        <f>SUM(Z19:AC19)</f>
        <v>5.2855786251004115</v>
      </c>
      <c r="Y19">
        <f>X19/DEF_R*10</f>
        <v>8.8092977085006865</v>
      </c>
      <c r="Z19">
        <f>(0.7*(HIT_F*DEF_R))+(P19/(MAX(P:P))*(0.3*(HIT_F*DEF_R)))</f>
        <v>1.1428571428571428</v>
      </c>
      <c r="AA19">
        <f>(0.7*(BkS_F*DEF_R))+(Q19/(MAX(Q:Q))*(0.3*(BkS_F*DEF_R)))</f>
        <v>0.77210526315789463</v>
      </c>
      <c r="AB19">
        <f>(0.7*(TkA_F*DEF_R))+(R19/(MAX(R:R))*(0.3*(TkA_F*DEF_R)))</f>
        <v>1.8549473684210525</v>
      </c>
      <c r="AC19">
        <f>(0.7*(SH_F*DEF_R))+(S19/(MAX(S:S))*(0.3*(SH_F*DEF_R)))</f>
        <v>1.5156688506643221</v>
      </c>
    </row>
    <row r="20" spans="1:29" x14ac:dyDescent="0.25">
      <c r="A20" s="9">
        <v>18</v>
      </c>
      <c r="B20" s="49" t="s">
        <v>180</v>
      </c>
      <c r="C20" s="50" t="s">
        <v>35</v>
      </c>
      <c r="D20" s="50" t="s">
        <v>235</v>
      </c>
      <c r="E20" s="50" t="s">
        <v>3</v>
      </c>
      <c r="F20" s="51">
        <v>18</v>
      </c>
      <c r="G20" s="51">
        <v>15</v>
      </c>
      <c r="H20" s="51">
        <v>4</v>
      </c>
      <c r="I20" s="51">
        <v>6</v>
      </c>
      <c r="J20" s="51">
        <v>9</v>
      </c>
      <c r="K20" s="51">
        <v>10</v>
      </c>
      <c r="L20" s="51">
        <v>1574</v>
      </c>
      <c r="M20" s="61">
        <v>343</v>
      </c>
      <c r="N20">
        <f>G20*82/F20</f>
        <v>68.333333333333329</v>
      </c>
      <c r="O20">
        <f>H20*82/F20</f>
        <v>18.222222222222221</v>
      </c>
      <c r="P20">
        <f>I20*82/F20</f>
        <v>27.333333333333332</v>
      </c>
      <c r="Q20">
        <f>J20*82/F20</f>
        <v>41</v>
      </c>
      <c r="R20">
        <f>K20*82/F20</f>
        <v>45.555555555555557</v>
      </c>
      <c r="S20">
        <f>L20*82/F20</f>
        <v>7170.4444444444443</v>
      </c>
      <c r="U20" s="10">
        <f>SUM(V20:X20)</f>
        <v>11.148908130453705</v>
      </c>
      <c r="V20">
        <f>N20/MAX(N:N)*OFF_R</f>
        <v>6.1388888888888884</v>
      </c>
      <c r="W20">
        <f>O20/MAX(O:O)*PUN_R</f>
        <v>0.15458937198067632</v>
      </c>
      <c r="X20">
        <f>SUM(Z20:AC20)</f>
        <v>4.8554298695841398</v>
      </c>
      <c r="Y20">
        <f>X20/DEF_R*10</f>
        <v>8.0923831159735666</v>
      </c>
      <c r="Z20">
        <f>(0.7*(HIT_F*DEF_R))+(P20/(MAX(P:P))*(0.3*(HIT_F*DEF_R)))</f>
        <v>1.0952380952380951</v>
      </c>
      <c r="AA20">
        <f>(0.7*(BkS_F*DEF_R))+(Q20/(MAX(Q:Q))*(0.3*(BkS_F*DEF_R)))</f>
        <v>0.7649999999999999</v>
      </c>
      <c r="AB20">
        <f>(0.7*(TkA_F*DEF_R))+(R20/(MAX(R:R))*(0.3*(TkA_F*DEF_R)))</f>
        <v>1.6335</v>
      </c>
      <c r="AC20">
        <f>(0.7*(SH_F*DEF_R))+(S20/(MAX(S:S))*(0.3*(SH_F*DEF_R)))</f>
        <v>1.3616917743460446</v>
      </c>
    </row>
    <row r="21" spans="1:29" x14ac:dyDescent="0.25">
      <c r="A21" s="9">
        <v>19</v>
      </c>
      <c r="B21" s="49" t="s">
        <v>171</v>
      </c>
      <c r="C21" s="50" t="s">
        <v>41</v>
      </c>
      <c r="D21" s="50" t="s">
        <v>235</v>
      </c>
      <c r="E21" s="50" t="s">
        <v>3</v>
      </c>
      <c r="F21" s="51">
        <v>17</v>
      </c>
      <c r="G21" s="51">
        <v>15</v>
      </c>
      <c r="H21" s="51">
        <v>2</v>
      </c>
      <c r="I21" s="51">
        <v>14</v>
      </c>
      <c r="J21" s="51">
        <v>6</v>
      </c>
      <c r="K21" s="51">
        <v>5</v>
      </c>
      <c r="L21" s="51">
        <v>15</v>
      </c>
      <c r="M21" s="61">
        <v>341</v>
      </c>
      <c r="N21">
        <f>G21*82/F21</f>
        <v>72.352941176470594</v>
      </c>
      <c r="O21">
        <f>H21*82/F21</f>
        <v>9.6470588235294112</v>
      </c>
      <c r="P21">
        <f>I21*82/F21</f>
        <v>67.529411764705884</v>
      </c>
      <c r="Q21">
        <f>J21*82/F21</f>
        <v>28.941176470588236</v>
      </c>
      <c r="R21">
        <f>K21*82/F21</f>
        <v>24.117647058823529</v>
      </c>
      <c r="S21">
        <f>L21*82/F21</f>
        <v>72.352941176470594</v>
      </c>
      <c r="U21" s="10">
        <f>SUM(V21:X21)</f>
        <v>11.122227177761854</v>
      </c>
      <c r="V21">
        <f>N21/MAX(N:N)*OFF_R</f>
        <v>6.5</v>
      </c>
      <c r="W21">
        <f>O21/MAX(O:O)*PUN_R</f>
        <v>8.1841432225063931E-2</v>
      </c>
      <c r="X21">
        <f>SUM(Z21:AC21)</f>
        <v>4.5403857455367902</v>
      </c>
      <c r="Y21">
        <f>X21/DEF_R*10</f>
        <v>7.5673095758946509</v>
      </c>
      <c r="Z21">
        <f>(0.7*(HIT_F*DEF_R))+(P21/(MAX(P:P))*(0.3*(HIT_F*DEF_R)))</f>
        <v>1.1617647058823528</v>
      </c>
      <c r="AA21">
        <f>(0.7*(BkS_F*DEF_R))+(Q21/(MAX(Q:Q))*(0.3*(BkS_F*DEF_R)))</f>
        <v>0.72529411764705876</v>
      </c>
      <c r="AB21">
        <f>(0.7*(TkA_F*DEF_R))+(R21/(MAX(R:R))*(0.3*(TkA_F*DEF_R)))</f>
        <v>1.5170294117647058</v>
      </c>
      <c r="AC21">
        <f>(0.7*(SH_F*DEF_R))+(S21/(MAX(S:S))*(0.3*(SH_F*DEF_R)))</f>
        <v>1.1362975102426724</v>
      </c>
    </row>
    <row r="22" spans="1:29" x14ac:dyDescent="0.25">
      <c r="A22" s="9">
        <v>20</v>
      </c>
      <c r="B22" s="49" t="s">
        <v>127</v>
      </c>
      <c r="C22" s="50" t="s">
        <v>41</v>
      </c>
      <c r="D22" s="50" t="s">
        <v>235</v>
      </c>
      <c r="E22" s="50" t="s">
        <v>3</v>
      </c>
      <c r="F22" s="51">
        <v>18</v>
      </c>
      <c r="G22" s="51">
        <v>14</v>
      </c>
      <c r="H22" s="51">
        <v>8</v>
      </c>
      <c r="I22" s="51">
        <v>11</v>
      </c>
      <c r="J22" s="51">
        <v>10</v>
      </c>
      <c r="K22" s="51">
        <v>12</v>
      </c>
      <c r="L22" s="51">
        <v>1766</v>
      </c>
      <c r="M22" s="61">
        <v>325</v>
      </c>
      <c r="N22">
        <f>G22*82/F22</f>
        <v>63.777777777777779</v>
      </c>
      <c r="O22">
        <f>H22*82/F22</f>
        <v>36.444444444444443</v>
      </c>
      <c r="P22">
        <f>I22*82/F22</f>
        <v>50.111111111111114</v>
      </c>
      <c r="Q22">
        <f>J22*82/F22</f>
        <v>45.555555555555557</v>
      </c>
      <c r="R22">
        <f>K22*82/F22</f>
        <v>54.666666666666664</v>
      </c>
      <c r="S22">
        <f>L22*82/F22</f>
        <v>8045.1111111111113</v>
      </c>
      <c r="U22" s="10">
        <f>SUM(V22:X22)</f>
        <v>11.024211001918285</v>
      </c>
      <c r="V22">
        <f>N22/MAX(N:N)*OFF_R</f>
        <v>5.7296296296296294</v>
      </c>
      <c r="W22">
        <f>O22/MAX(O:O)*PUN_R</f>
        <v>0.30917874396135264</v>
      </c>
      <c r="X22">
        <f>SUM(Z22:AC22)</f>
        <v>4.9854026283273045</v>
      </c>
      <c r="Y22">
        <f>X22/DEF_R*10</f>
        <v>8.3090043805455078</v>
      </c>
      <c r="Z22">
        <f>(0.7*(HIT_F*DEF_R))+(P22/(MAX(P:P))*(0.3*(HIT_F*DEF_R)))</f>
        <v>1.1329365079365077</v>
      </c>
      <c r="AA22">
        <f>(0.7*(BkS_F*DEF_R))+(Q22/(MAX(Q:Q))*(0.3*(BkS_F*DEF_R)))</f>
        <v>0.77999999999999992</v>
      </c>
      <c r="AB22">
        <f>(0.7*(TkA_F*DEF_R))+(R22/(MAX(R:R))*(0.3*(TkA_F*DEF_R)))</f>
        <v>1.6829999999999998</v>
      </c>
      <c r="AC22">
        <f>(0.7*(SH_F*DEF_R))+(S22/(MAX(S:S))*(0.3*(SH_F*DEF_R)))</f>
        <v>1.3894661203907972</v>
      </c>
    </row>
    <row r="23" spans="1:29" x14ac:dyDescent="0.25">
      <c r="A23" s="9">
        <v>21</v>
      </c>
      <c r="B23" s="46" t="s">
        <v>365</v>
      </c>
      <c r="C23" s="47" t="s">
        <v>37</v>
      </c>
      <c r="D23" s="47" t="s">
        <v>235</v>
      </c>
      <c r="E23" s="47" t="s">
        <v>3</v>
      </c>
      <c r="F23" s="48">
        <v>17</v>
      </c>
      <c r="G23" s="48">
        <v>12</v>
      </c>
      <c r="H23" s="48">
        <v>8</v>
      </c>
      <c r="I23" s="48">
        <v>5</v>
      </c>
      <c r="J23" s="48">
        <v>12</v>
      </c>
      <c r="K23" s="48">
        <v>15</v>
      </c>
      <c r="L23" s="48">
        <v>3173</v>
      </c>
      <c r="M23" s="60">
        <v>349</v>
      </c>
      <c r="N23">
        <f>G23*82/F23</f>
        <v>57.882352941176471</v>
      </c>
      <c r="O23">
        <f>H23*82/F23</f>
        <v>38.588235294117645</v>
      </c>
      <c r="P23">
        <f>I23*82/F23</f>
        <v>24.117647058823529</v>
      </c>
      <c r="Q23">
        <f>J23*82/F23</f>
        <v>57.882352941176471</v>
      </c>
      <c r="R23">
        <f>K23*82/F23</f>
        <v>72.352941176470594</v>
      </c>
      <c r="S23">
        <f>L23*82/F23</f>
        <v>15305.058823529413</v>
      </c>
      <c r="U23" s="10">
        <f>SUM(V23:X23)</f>
        <v>10.836958165875046</v>
      </c>
      <c r="V23">
        <f>N23/MAX(N:N)*OFF_R</f>
        <v>5.1999999999999993</v>
      </c>
      <c r="W23">
        <f>O23/MAX(O:O)*PUN_R</f>
        <v>0.32736572890025573</v>
      </c>
      <c r="X23">
        <f>SUM(Z23:AC23)</f>
        <v>5.30959243697479</v>
      </c>
      <c r="Y23">
        <f>X23/DEF_R*10</f>
        <v>8.8493207282913176</v>
      </c>
      <c r="Z23">
        <f>(0.7*(HIT_F*DEF_R))+(P23/(MAX(P:P))*(0.3*(HIT_F*DEF_R)))</f>
        <v>1.0899159663865545</v>
      </c>
      <c r="AA23">
        <f>(0.7*(BkS_F*DEF_R))+(Q23/(MAX(Q:Q))*(0.3*(BkS_F*DEF_R)))</f>
        <v>0.82058823529411751</v>
      </c>
      <c r="AB23">
        <f>(0.7*(TkA_F*DEF_R))+(R23/(MAX(R:R))*(0.3*(TkA_F*DEF_R)))</f>
        <v>1.7790882352941175</v>
      </c>
      <c r="AC23">
        <f>(0.7*(SH_F*DEF_R))+(S23/(MAX(S:S))*(0.3*(SH_F*DEF_R)))</f>
        <v>1.6199999999999999</v>
      </c>
    </row>
    <row r="24" spans="1:29" x14ac:dyDescent="0.25">
      <c r="A24" s="9">
        <v>22</v>
      </c>
      <c r="B24" s="49" t="s">
        <v>103</v>
      </c>
      <c r="C24" s="50" t="s">
        <v>35</v>
      </c>
      <c r="D24" s="50" t="s">
        <v>235</v>
      </c>
      <c r="E24" s="50" t="s">
        <v>3</v>
      </c>
      <c r="F24" s="51">
        <v>16</v>
      </c>
      <c r="G24" s="51">
        <v>11</v>
      </c>
      <c r="H24" s="51">
        <v>23</v>
      </c>
      <c r="I24" s="51">
        <v>22</v>
      </c>
      <c r="J24" s="51">
        <v>8</v>
      </c>
      <c r="K24" s="51">
        <v>7</v>
      </c>
      <c r="L24" s="51">
        <v>286</v>
      </c>
      <c r="M24" s="61">
        <v>272</v>
      </c>
      <c r="N24">
        <f>G24*82/F24</f>
        <v>56.375</v>
      </c>
      <c r="O24">
        <f>H24*82/F24</f>
        <v>117.875</v>
      </c>
      <c r="P24">
        <f>I24*82/F24</f>
        <v>112.75</v>
      </c>
      <c r="Q24">
        <f>J24*82/F24</f>
        <v>41</v>
      </c>
      <c r="R24">
        <f>K24*82/F24</f>
        <v>35.875</v>
      </c>
      <c r="S24">
        <f>L24*82/F24</f>
        <v>1465.75</v>
      </c>
      <c r="U24" s="10">
        <f>SUM(V24:X24)</f>
        <v>10.827640454523284</v>
      </c>
      <c r="V24">
        <f>N24/MAX(N:N)*OFF_R</f>
        <v>5.0645833333333323</v>
      </c>
      <c r="W24">
        <f>O24/MAX(O:O)*PUN_R</f>
        <v>1</v>
      </c>
      <c r="X24">
        <f>SUM(Z24:AC24)</f>
        <v>4.7630571211899504</v>
      </c>
      <c r="Y24">
        <f>X24/DEF_R*10</f>
        <v>7.938428535316584</v>
      </c>
      <c r="Z24">
        <f>(0.7*(HIT_F*DEF_R))+(P24/(MAX(P:P))*(0.3*(HIT_F*DEF_R)))</f>
        <v>1.2366071428571428</v>
      </c>
      <c r="AA24">
        <f>(0.7*(BkS_F*DEF_R))+(Q24/(MAX(Q:Q))*(0.3*(BkS_F*DEF_R)))</f>
        <v>0.7649999999999999</v>
      </c>
      <c r="AB24">
        <f>(0.7*(TkA_F*DEF_R))+(R24/(MAX(R:R))*(0.3*(TkA_F*DEF_R)))</f>
        <v>1.58090625</v>
      </c>
      <c r="AC24">
        <f>(0.7*(SH_F*DEF_R))+(S24/(MAX(S:S))*(0.3*(SH_F*DEF_R)))</f>
        <v>1.180543728332808</v>
      </c>
    </row>
    <row r="25" spans="1:29" x14ac:dyDescent="0.25">
      <c r="A25" s="9">
        <v>23</v>
      </c>
      <c r="B25" s="46" t="s">
        <v>221</v>
      </c>
      <c r="C25" s="47" t="s">
        <v>31</v>
      </c>
      <c r="D25" s="47" t="s">
        <v>235</v>
      </c>
      <c r="E25" s="47" t="s">
        <v>3</v>
      </c>
      <c r="F25" s="48">
        <v>17</v>
      </c>
      <c r="G25" s="48">
        <v>14</v>
      </c>
      <c r="H25" s="48">
        <v>2</v>
      </c>
      <c r="I25" s="48">
        <v>22</v>
      </c>
      <c r="J25" s="48">
        <v>5</v>
      </c>
      <c r="K25" s="48">
        <v>7</v>
      </c>
      <c r="L25" s="48">
        <v>225</v>
      </c>
      <c r="M25" s="60">
        <v>363</v>
      </c>
      <c r="N25">
        <f>G25*82/F25</f>
        <v>67.529411764705884</v>
      </c>
      <c r="O25">
        <f>H25*82/F25</f>
        <v>9.6470588235294112</v>
      </c>
      <c r="P25">
        <f>I25*82/F25</f>
        <v>106.11764705882354</v>
      </c>
      <c r="Q25">
        <f>J25*82/F25</f>
        <v>24.117647058823529</v>
      </c>
      <c r="R25">
        <f>K25*82/F25</f>
        <v>33.764705882352942</v>
      </c>
      <c r="S25">
        <f>L25*82/F25</f>
        <v>1085.2941176470588</v>
      </c>
      <c r="U25" s="10">
        <f>SUM(V25:X25)</f>
        <v>10.821453945809129</v>
      </c>
      <c r="V25">
        <f>N25/MAX(N:N)*OFF_R</f>
        <v>6.0666666666666664</v>
      </c>
      <c r="W25">
        <f>O25/MAX(O:O)*PUN_R</f>
        <v>8.1841432225063931E-2</v>
      </c>
      <c r="X25">
        <f>SUM(Z25:AC25)</f>
        <v>4.6729458469173988</v>
      </c>
      <c r="Y25">
        <f>X25/DEF_R*10</f>
        <v>7.7882430781956646</v>
      </c>
      <c r="Z25">
        <f>(0.7*(HIT_F*DEF_R))+(P25/(MAX(P:P))*(0.3*(HIT_F*DEF_R)))</f>
        <v>1.2256302521008402</v>
      </c>
      <c r="AA25">
        <f>(0.7*(BkS_F*DEF_R))+(Q25/(MAX(Q:Q))*(0.3*(BkS_F*DEF_R)))</f>
        <v>0.70941176470588219</v>
      </c>
      <c r="AB25">
        <f>(0.7*(TkA_F*DEF_R))+(R25/(MAX(R:R))*(0.3*(TkA_F*DEF_R)))</f>
        <v>1.5694411764705882</v>
      </c>
      <c r="AC25">
        <f>(0.7*(SH_F*DEF_R))+(S25/(MAX(S:S))*(0.3*(SH_F*DEF_R)))</f>
        <v>1.1684626536400882</v>
      </c>
    </row>
    <row r="26" spans="1:29" x14ac:dyDescent="0.25">
      <c r="A26" s="9">
        <v>24</v>
      </c>
      <c r="B26" s="49" t="s">
        <v>58</v>
      </c>
      <c r="C26" s="50" t="s">
        <v>35</v>
      </c>
      <c r="D26" s="50" t="s">
        <v>235</v>
      </c>
      <c r="E26" s="50" t="s">
        <v>3</v>
      </c>
      <c r="F26" s="51">
        <v>19</v>
      </c>
      <c r="G26" s="51">
        <v>14</v>
      </c>
      <c r="H26" s="51">
        <v>8</v>
      </c>
      <c r="I26" s="51">
        <v>27</v>
      </c>
      <c r="J26" s="51">
        <v>19</v>
      </c>
      <c r="K26" s="51">
        <v>11</v>
      </c>
      <c r="L26" s="51">
        <v>358</v>
      </c>
      <c r="M26" s="61">
        <v>368</v>
      </c>
      <c r="N26">
        <f>G26*82/F26</f>
        <v>60.421052631578945</v>
      </c>
      <c r="O26">
        <f>H26*82/F26</f>
        <v>34.526315789473685</v>
      </c>
      <c r="P26">
        <f>I26*82/F26</f>
        <v>116.52631578947368</v>
      </c>
      <c r="Q26">
        <f>J26*82/F26</f>
        <v>82</v>
      </c>
      <c r="R26">
        <f>K26*82/F26</f>
        <v>47.473684210526315</v>
      </c>
      <c r="S26">
        <f>L26*82/F26</f>
        <v>1545.0526315789473</v>
      </c>
      <c r="U26" s="10">
        <f>SUM(V26:X26)</f>
        <v>10.690816469897388</v>
      </c>
      <c r="V26">
        <f>N26/MAX(N:N)*OFF_R</f>
        <v>5.428070175438596</v>
      </c>
      <c r="W26">
        <f>O26/MAX(O:O)*PUN_R</f>
        <v>0.29290617848970252</v>
      </c>
      <c r="X26">
        <f>SUM(Z26:AC26)</f>
        <v>4.9698401159690899</v>
      </c>
      <c r="Y26">
        <f>X26/DEF_R*10</f>
        <v>8.2830668599484838</v>
      </c>
      <c r="Z26">
        <f>(0.7*(HIT_F*DEF_R))+(P26/(MAX(P:P))*(0.3*(HIT_F*DEF_R)))</f>
        <v>1.2428571428571427</v>
      </c>
      <c r="AA26">
        <f>(0.7*(BkS_F*DEF_R))+(Q26/(MAX(Q:Q))*(0.3*(BkS_F*DEF_R)))</f>
        <v>0.89999999999999991</v>
      </c>
      <c r="AB26">
        <f>(0.7*(TkA_F*DEF_R))+(R26/(MAX(R:R))*(0.3*(TkA_F*DEF_R)))</f>
        <v>1.6439210526315788</v>
      </c>
      <c r="AC26">
        <f>(0.7*(SH_F*DEF_R))+(S26/(MAX(S:S))*(0.3*(SH_F*DEF_R)))</f>
        <v>1.1830619204803687</v>
      </c>
    </row>
    <row r="27" spans="1:29" x14ac:dyDescent="0.25">
      <c r="A27" s="9">
        <v>25</v>
      </c>
      <c r="B27" s="49" t="s">
        <v>301</v>
      </c>
      <c r="C27" s="50" t="s">
        <v>35</v>
      </c>
      <c r="D27" s="50" t="s">
        <v>235</v>
      </c>
      <c r="E27" s="50" t="s">
        <v>3</v>
      </c>
      <c r="F27" s="51">
        <v>16</v>
      </c>
      <c r="G27" s="51">
        <v>12</v>
      </c>
      <c r="H27" s="51">
        <v>0</v>
      </c>
      <c r="I27" s="51">
        <v>9</v>
      </c>
      <c r="J27" s="51">
        <v>13</v>
      </c>
      <c r="K27" s="51">
        <v>15</v>
      </c>
      <c r="L27" s="51">
        <v>1294</v>
      </c>
      <c r="M27" s="61">
        <v>286</v>
      </c>
      <c r="N27">
        <f>G27*82/F27</f>
        <v>61.5</v>
      </c>
      <c r="O27">
        <f>H27*82/F27</f>
        <v>0</v>
      </c>
      <c r="P27">
        <f>I27*82/F27</f>
        <v>46.125</v>
      </c>
      <c r="Q27">
        <f>J27*82/F27</f>
        <v>66.625</v>
      </c>
      <c r="R27">
        <f>K27*82/F27</f>
        <v>76.875</v>
      </c>
      <c r="S27">
        <f>L27*82/F27</f>
        <v>6631.75</v>
      </c>
      <c r="U27" s="10">
        <f>SUM(V27:X27)</f>
        <v>10.648956495373913</v>
      </c>
      <c r="V27">
        <f>N27/MAX(N:N)*OFF_R</f>
        <v>5.5249999999999995</v>
      </c>
      <c r="W27">
        <f>O27/MAX(O:O)*PUN_R</f>
        <v>0</v>
      </c>
      <c r="X27">
        <f>SUM(Z27:AC27)</f>
        <v>5.1239564953739132</v>
      </c>
      <c r="Y27">
        <f>X27/DEF_R*10</f>
        <v>8.5399274922898556</v>
      </c>
      <c r="Z27">
        <f>(0.7*(HIT_F*DEF_R))+(P27/(MAX(P:P))*(0.3*(HIT_F*DEF_R)))</f>
        <v>1.1263392857142855</v>
      </c>
      <c r="AA27">
        <f>(0.7*(BkS_F*DEF_R))+(Q27/(MAX(Q:Q))*(0.3*(BkS_F*DEF_R)))</f>
        <v>0.84937499999999988</v>
      </c>
      <c r="AB27">
        <f>(0.7*(TkA_F*DEF_R))+(R27/(MAX(R:R))*(0.3*(TkA_F*DEF_R)))</f>
        <v>1.80365625</v>
      </c>
      <c r="AC27">
        <f>(0.7*(SH_F*DEF_R))+(S27/(MAX(S:S))*(0.3*(SH_F*DEF_R)))</f>
        <v>1.3445859596596279</v>
      </c>
    </row>
    <row r="28" spans="1:29" x14ac:dyDescent="0.25">
      <c r="A28" s="9">
        <v>26</v>
      </c>
      <c r="B28" s="46" t="s">
        <v>57</v>
      </c>
      <c r="C28" s="47" t="s">
        <v>41</v>
      </c>
      <c r="D28" s="47" t="s">
        <v>235</v>
      </c>
      <c r="E28" s="47" t="s">
        <v>3</v>
      </c>
      <c r="F28" s="48">
        <v>14</v>
      </c>
      <c r="G28" s="48">
        <v>10</v>
      </c>
      <c r="H28" s="48">
        <v>10</v>
      </c>
      <c r="I28" s="48">
        <v>29</v>
      </c>
      <c r="J28" s="48">
        <v>12</v>
      </c>
      <c r="K28" s="48">
        <v>1</v>
      </c>
      <c r="L28" s="48">
        <v>0</v>
      </c>
      <c r="M28" s="60">
        <v>222</v>
      </c>
      <c r="N28">
        <f>G28*82/F28</f>
        <v>58.571428571428569</v>
      </c>
      <c r="O28">
        <f>H28*82/F28</f>
        <v>58.571428571428569</v>
      </c>
      <c r="P28">
        <f>I28*82/F28</f>
        <v>169.85714285714286</v>
      </c>
      <c r="Q28">
        <f>J28*82/F28</f>
        <v>70.285714285714292</v>
      </c>
      <c r="R28">
        <f>K28*82/F28</f>
        <v>5.8571428571428568</v>
      </c>
      <c r="S28">
        <f>L28*82/F28</f>
        <v>0</v>
      </c>
      <c r="U28" s="10">
        <f>SUM(V28:X28)</f>
        <v>10.50317162082224</v>
      </c>
      <c r="V28">
        <f>N28/MAX(N:N)*OFF_R</f>
        <v>5.261904761904761</v>
      </c>
      <c r="W28">
        <f>O28/MAX(O:O)*PUN_R</f>
        <v>0.49689440993788819</v>
      </c>
      <c r="X28">
        <f>SUM(Z28:AC28)</f>
        <v>4.7443724489795915</v>
      </c>
      <c r="Y28">
        <f>X28/DEF_R*10</f>
        <v>7.9072874149659853</v>
      </c>
      <c r="Z28">
        <f>(0.7*(HIT_F*DEF_R))+(P28/(MAX(P:P))*(0.3*(HIT_F*DEF_R)))</f>
        <v>1.3311224489795916</v>
      </c>
      <c r="AA28">
        <f>(0.7*(BkS_F*DEF_R))+(Q28/(MAX(Q:Q))*(0.3*(BkS_F*DEF_R)))</f>
        <v>0.86142857142857132</v>
      </c>
      <c r="AB28">
        <f>(0.7*(TkA_F*DEF_R))+(R28/(MAX(R:R))*(0.3*(TkA_F*DEF_R)))</f>
        <v>1.4178214285714286</v>
      </c>
      <c r="AC28">
        <f>(0.7*(SH_F*DEF_R))+(S28/(MAX(S:S))*(0.3*(SH_F*DEF_R)))</f>
        <v>1.1339999999999999</v>
      </c>
    </row>
    <row r="29" spans="1:29" x14ac:dyDescent="0.25">
      <c r="A29" s="9">
        <v>27</v>
      </c>
      <c r="B29" s="46" t="s">
        <v>245</v>
      </c>
      <c r="C29" s="47" t="s">
        <v>37</v>
      </c>
      <c r="D29" s="47" t="s">
        <v>235</v>
      </c>
      <c r="E29" s="47" t="s">
        <v>3</v>
      </c>
      <c r="F29" s="48">
        <v>19</v>
      </c>
      <c r="G29" s="48">
        <v>15</v>
      </c>
      <c r="H29" s="48">
        <v>4</v>
      </c>
      <c r="I29" s="48">
        <v>3</v>
      </c>
      <c r="J29" s="48">
        <v>2</v>
      </c>
      <c r="K29" s="48">
        <v>10</v>
      </c>
      <c r="L29" s="48">
        <v>20</v>
      </c>
      <c r="M29" s="60">
        <v>340</v>
      </c>
      <c r="N29">
        <f>G29*82/F29</f>
        <v>64.736842105263165</v>
      </c>
      <c r="O29">
        <f>H29*82/F29</f>
        <v>17.263157894736842</v>
      </c>
      <c r="P29">
        <f>I29*82/F29</f>
        <v>12.947368421052632</v>
      </c>
      <c r="Q29">
        <f>J29*82/F29</f>
        <v>8.6315789473684212</v>
      </c>
      <c r="R29">
        <f>K29*82/F29</f>
        <v>43.157894736842103</v>
      </c>
      <c r="S29">
        <f>L29*82/F29</f>
        <v>86.315789473684205</v>
      </c>
      <c r="U29" s="10">
        <f>SUM(V29:X29)</f>
        <v>10.44930676061205</v>
      </c>
      <c r="V29">
        <f>N29/MAX(N:N)*OFF_R</f>
        <v>5.8157894736842106</v>
      </c>
      <c r="W29">
        <f>O29/MAX(O:O)*PUN_R</f>
        <v>0.14645308924485126</v>
      </c>
      <c r="X29">
        <f>SUM(Z29:AC29)</f>
        <v>4.4870641976829866</v>
      </c>
      <c r="Y29">
        <f>X29/DEF_R*10</f>
        <v>7.4784403294716437</v>
      </c>
      <c r="Z29">
        <f>(0.7*(HIT_F*DEF_R))+(P29/(MAX(P:P))*(0.3*(HIT_F*DEF_R)))</f>
        <v>1.0714285714285712</v>
      </c>
      <c r="AA29">
        <f>(0.7*(BkS_F*DEF_R))+(Q29/(MAX(Q:Q))*(0.3*(BkS_F*DEF_R)))</f>
        <v>0.6584210526315788</v>
      </c>
      <c r="AB29">
        <f>(0.7*(TkA_F*DEF_R))+(R29/(MAX(R:R))*(0.3*(TkA_F*DEF_R)))</f>
        <v>1.6204736842105263</v>
      </c>
      <c r="AC29">
        <f>(0.7*(SH_F*DEF_R))+(S29/(MAX(S:S))*(0.3*(SH_F*DEF_R)))</f>
        <v>1.136740889412311</v>
      </c>
    </row>
    <row r="30" spans="1:29" x14ac:dyDescent="0.25">
      <c r="A30" s="9">
        <v>28</v>
      </c>
      <c r="B30" s="46" t="s">
        <v>105</v>
      </c>
      <c r="C30" s="47" t="s">
        <v>41</v>
      </c>
      <c r="D30" s="47" t="s">
        <v>235</v>
      </c>
      <c r="E30" s="47" t="s">
        <v>3</v>
      </c>
      <c r="F30" s="48">
        <v>17</v>
      </c>
      <c r="G30" s="48">
        <v>13</v>
      </c>
      <c r="H30" s="48">
        <v>0</v>
      </c>
      <c r="I30" s="48">
        <v>12</v>
      </c>
      <c r="J30" s="48">
        <v>14</v>
      </c>
      <c r="K30" s="48">
        <v>11</v>
      </c>
      <c r="L30" s="48">
        <v>47</v>
      </c>
      <c r="M30" s="60">
        <v>285</v>
      </c>
      <c r="N30">
        <f>G30*82/F30</f>
        <v>62.705882352941174</v>
      </c>
      <c r="O30">
        <f>H30*82/F30</f>
        <v>0</v>
      </c>
      <c r="P30">
        <f>I30*82/F30</f>
        <v>57.882352941176471</v>
      </c>
      <c r="Q30">
        <f>J30*82/F30</f>
        <v>67.529411764705884</v>
      </c>
      <c r="R30">
        <f>K30*82/F30</f>
        <v>53.058823529411768</v>
      </c>
      <c r="S30">
        <f>L30*82/F30</f>
        <v>226.70588235294119</v>
      </c>
      <c r="U30" s="10">
        <f>SUM(V30:X30)</f>
        <v>10.446948165146928</v>
      </c>
      <c r="V30">
        <f>N30/MAX(N:N)*OFF_R</f>
        <v>5.6333333333333329</v>
      </c>
      <c r="W30">
        <f>O30/MAX(O:O)*PUN_R</f>
        <v>0</v>
      </c>
      <c r="X30">
        <f>SUM(Z30:AC30)</f>
        <v>4.8136148318135952</v>
      </c>
      <c r="Y30">
        <f>X30/DEF_R*10</f>
        <v>8.0226913863559925</v>
      </c>
      <c r="Z30">
        <f>(0.7*(HIT_F*DEF_R))+(P30/(MAX(P:P))*(0.3*(HIT_F*DEF_R)))</f>
        <v>1.145798319327731</v>
      </c>
      <c r="AA30">
        <f>(0.7*(BkS_F*DEF_R))+(Q30/(MAX(Q:Q))*(0.3*(BkS_F*DEF_R)))</f>
        <v>0.85235294117647054</v>
      </c>
      <c r="AB30">
        <f>(0.7*(TkA_F*DEF_R))+(R30/(MAX(R:R))*(0.3*(TkA_F*DEF_R)))</f>
        <v>1.674264705882353</v>
      </c>
      <c r="AC30">
        <f>(0.7*(SH_F*DEF_R))+(S30/(MAX(S:S))*(0.3*(SH_F*DEF_R)))</f>
        <v>1.1411988654270406</v>
      </c>
    </row>
    <row r="31" spans="1:29" x14ac:dyDescent="0.25">
      <c r="A31" s="9">
        <v>29</v>
      </c>
      <c r="B31" s="46" t="s">
        <v>186</v>
      </c>
      <c r="C31" s="47" t="s">
        <v>31</v>
      </c>
      <c r="D31" s="47" t="s">
        <v>235</v>
      </c>
      <c r="E31" s="47" t="s">
        <v>3</v>
      </c>
      <c r="F31" s="48">
        <v>18</v>
      </c>
      <c r="G31" s="48">
        <v>14</v>
      </c>
      <c r="H31" s="48">
        <v>4</v>
      </c>
      <c r="I31" s="48">
        <v>4</v>
      </c>
      <c r="J31" s="48">
        <v>9</v>
      </c>
      <c r="K31" s="48">
        <v>7</v>
      </c>
      <c r="L31" s="48">
        <v>39</v>
      </c>
      <c r="M31" s="60">
        <v>317</v>
      </c>
      <c r="N31">
        <f>G31*82/F31</f>
        <v>63.777777777777779</v>
      </c>
      <c r="O31">
        <f>H31*82/F31</f>
        <v>18.222222222222221</v>
      </c>
      <c r="P31">
        <f>I31*82/F31</f>
        <v>18.222222222222221</v>
      </c>
      <c r="Q31">
        <f>J31*82/F31</f>
        <v>41</v>
      </c>
      <c r="R31">
        <f>K31*82/F31</f>
        <v>31.888888888888889</v>
      </c>
      <c r="S31">
        <f>L31*82/F31</f>
        <v>177.66666666666666</v>
      </c>
      <c r="U31" s="10">
        <f>SUM(V31:X31)</f>
        <v>10.428269395809377</v>
      </c>
      <c r="V31">
        <f>N31/MAX(N:N)*OFF_R</f>
        <v>5.7296296296296294</v>
      </c>
      <c r="W31">
        <f>O31/MAX(O:O)*PUN_R</f>
        <v>0.15458937198067632</v>
      </c>
      <c r="X31">
        <f>SUM(Z31:AC31)</f>
        <v>4.5440503941990702</v>
      </c>
      <c r="Y31">
        <f>X31/DEF_R*10</f>
        <v>7.573417323665117</v>
      </c>
      <c r="Z31">
        <f>(0.7*(HIT_F*DEF_R))+(P31/(MAX(P:P))*(0.3*(HIT_F*DEF_R)))</f>
        <v>1.0801587301587299</v>
      </c>
      <c r="AA31">
        <f>(0.7*(BkS_F*DEF_R))+(Q31/(MAX(Q:Q))*(0.3*(BkS_F*DEF_R)))</f>
        <v>0.7649999999999999</v>
      </c>
      <c r="AB31">
        <f>(0.7*(TkA_F*DEF_R))+(R31/(MAX(R:R))*(0.3*(TkA_F*DEF_R)))</f>
        <v>1.55925</v>
      </c>
      <c r="AC31">
        <f>(0.7*(SH_F*DEF_R))+(S31/(MAX(S:S))*(0.3*(SH_F*DEF_R)))</f>
        <v>1.1396416640403402</v>
      </c>
    </row>
    <row r="32" spans="1:29" x14ac:dyDescent="0.25">
      <c r="A32" s="9">
        <v>30</v>
      </c>
      <c r="B32" s="46" t="s">
        <v>63</v>
      </c>
      <c r="C32" s="47" t="s">
        <v>33</v>
      </c>
      <c r="D32" s="47" t="s">
        <v>235</v>
      </c>
      <c r="E32" s="47" t="s">
        <v>3</v>
      </c>
      <c r="F32" s="48">
        <v>19</v>
      </c>
      <c r="G32" s="48">
        <v>14</v>
      </c>
      <c r="H32" s="48">
        <v>8</v>
      </c>
      <c r="I32" s="48">
        <v>22</v>
      </c>
      <c r="J32" s="48">
        <v>5</v>
      </c>
      <c r="K32" s="48">
        <v>9</v>
      </c>
      <c r="L32" s="48">
        <v>32</v>
      </c>
      <c r="M32" s="60">
        <v>319</v>
      </c>
      <c r="N32">
        <f>G32*82/F32</f>
        <v>60.421052631578945</v>
      </c>
      <c r="O32">
        <f>H32*82/F32</f>
        <v>34.526315789473685</v>
      </c>
      <c r="P32">
        <f>I32*82/F32</f>
        <v>94.94736842105263</v>
      </c>
      <c r="Q32">
        <f>J32*82/F32</f>
        <v>21.578947368421051</v>
      </c>
      <c r="R32">
        <f>K32*82/F32</f>
        <v>38.842105263157897</v>
      </c>
      <c r="S32">
        <f>L32*82/F32</f>
        <v>138.10526315789474</v>
      </c>
      <c r="U32" s="10">
        <f>SUM(V32:X32)</f>
        <v>10.364583581499275</v>
      </c>
      <c r="V32">
        <f>N32/MAX(N:N)*OFF_R</f>
        <v>5.428070175438596</v>
      </c>
      <c r="W32">
        <f>O32/MAX(O:O)*PUN_R</f>
        <v>0.29290617848970252</v>
      </c>
      <c r="X32">
        <f>SUM(Z32:AC32)</f>
        <v>4.6436072275709757</v>
      </c>
      <c r="Y32">
        <f>X32/DEF_R*10</f>
        <v>7.73934537928496</v>
      </c>
      <c r="Z32">
        <f>(0.7*(HIT_F*DEF_R))+(P32/(MAX(P:P))*(0.3*(HIT_F*DEF_R)))</f>
        <v>1.2071428571428569</v>
      </c>
      <c r="AA32">
        <f>(0.7*(BkS_F*DEF_R))+(Q32/(MAX(Q:Q))*(0.3*(BkS_F*DEF_R)))</f>
        <v>0.70105263157894726</v>
      </c>
      <c r="AB32">
        <f>(0.7*(TkA_F*DEF_R))+(R32/(MAX(R:R))*(0.3*(TkA_F*DEF_R)))</f>
        <v>1.5970263157894735</v>
      </c>
      <c r="AC32">
        <f>(0.7*(SH_F*DEF_R))+(S32/(MAX(S:S))*(0.3*(SH_F*DEF_R)))</f>
        <v>1.1383854230596977</v>
      </c>
    </row>
    <row r="33" spans="1:29" x14ac:dyDescent="0.25">
      <c r="A33" s="9">
        <v>31</v>
      </c>
      <c r="B33" s="46" t="s">
        <v>190</v>
      </c>
      <c r="C33" s="47" t="s">
        <v>41</v>
      </c>
      <c r="D33" s="47" t="s">
        <v>235</v>
      </c>
      <c r="E33" s="47" t="s">
        <v>3</v>
      </c>
      <c r="F33" s="48">
        <v>17</v>
      </c>
      <c r="G33" s="48">
        <v>12</v>
      </c>
      <c r="H33" s="48">
        <v>2</v>
      </c>
      <c r="I33" s="48">
        <v>9</v>
      </c>
      <c r="J33" s="48">
        <v>6</v>
      </c>
      <c r="K33" s="48">
        <v>6</v>
      </c>
      <c r="L33" s="48">
        <v>1254</v>
      </c>
      <c r="M33" s="60">
        <v>302</v>
      </c>
      <c r="N33">
        <f>G33*82/F33</f>
        <v>57.882352941176471</v>
      </c>
      <c r="O33">
        <f>H33*82/F33</f>
        <v>9.6470588235294112</v>
      </c>
      <c r="P33">
        <f>I33*82/F33</f>
        <v>43.411764705882355</v>
      </c>
      <c r="Q33">
        <f>J33*82/F33</f>
        <v>28.941176470588236</v>
      </c>
      <c r="R33">
        <f>K33*82/F33</f>
        <v>28.941176470588236</v>
      </c>
      <c r="S33">
        <f>L33*82/F33</f>
        <v>6048.7058823529414</v>
      </c>
      <c r="U33" s="10">
        <f>SUM(V33:X33)</f>
        <v>9.9982914397729914</v>
      </c>
      <c r="V33">
        <f>N33/MAX(N:N)*OFF_R</f>
        <v>5.1999999999999993</v>
      </c>
      <c r="W33">
        <f>O33/MAX(O:O)*PUN_R</f>
        <v>8.1841432225063931E-2</v>
      </c>
      <c r="X33">
        <f>SUM(Z33:AC33)</f>
        <v>4.7164500075479285</v>
      </c>
      <c r="Y33">
        <f>X33/DEF_R*10</f>
        <v>7.8607500125798815</v>
      </c>
      <c r="Z33">
        <f>(0.7*(HIT_F*DEF_R))+(P33/(MAX(P:P))*(0.3*(HIT_F*DEF_R)))</f>
        <v>1.1218487394957981</v>
      </c>
      <c r="AA33">
        <f>(0.7*(BkS_F*DEF_R))+(Q33/(MAX(Q:Q))*(0.3*(BkS_F*DEF_R)))</f>
        <v>0.72529411764705876</v>
      </c>
      <c r="AB33">
        <f>(0.7*(TkA_F*DEF_R))+(R33/(MAX(R:R))*(0.3*(TkA_F*DEF_R)))</f>
        <v>1.543235294117647</v>
      </c>
      <c r="AC33">
        <f>(0.7*(SH_F*DEF_R))+(S33/(MAX(S:S))*(0.3*(SH_F*DEF_R)))</f>
        <v>1.326071856287425</v>
      </c>
    </row>
    <row r="34" spans="1:29" x14ac:dyDescent="0.25">
      <c r="A34" s="9">
        <v>32</v>
      </c>
      <c r="B34" s="49" t="s">
        <v>56</v>
      </c>
      <c r="C34" s="50" t="s">
        <v>37</v>
      </c>
      <c r="D34" s="50" t="s">
        <v>235</v>
      </c>
      <c r="E34" s="50" t="s">
        <v>3</v>
      </c>
      <c r="F34" s="51">
        <v>17</v>
      </c>
      <c r="G34" s="51">
        <v>12</v>
      </c>
      <c r="H34" s="51">
        <v>6</v>
      </c>
      <c r="I34" s="51">
        <v>7</v>
      </c>
      <c r="J34" s="51">
        <v>6</v>
      </c>
      <c r="K34" s="51">
        <v>5</v>
      </c>
      <c r="L34" s="51">
        <v>8</v>
      </c>
      <c r="M34" s="61">
        <v>280</v>
      </c>
      <c r="N34">
        <f>G34*82/F34</f>
        <v>57.882352941176471</v>
      </c>
      <c r="O34">
        <f>H34*82/F34</f>
        <v>28.941176470588236</v>
      </c>
      <c r="P34">
        <f>I34*82/F34</f>
        <v>33.764705882352942</v>
      </c>
      <c r="Q34">
        <f>J34*82/F34</f>
        <v>28.941176470588236</v>
      </c>
      <c r="R34">
        <f>K34*82/F34</f>
        <v>24.117647058823529</v>
      </c>
      <c r="S34">
        <f>L34*82/F34</f>
        <v>38.588235294117645</v>
      </c>
      <c r="U34" s="10">
        <f>SUM(V34:X34)</f>
        <v>9.9289555178242246</v>
      </c>
      <c r="V34">
        <f>N34/MAX(N:N)*OFF_R</f>
        <v>5.1999999999999993</v>
      </c>
      <c r="W34">
        <f>O34/MAX(O:O)*PUN_R</f>
        <v>0.24552429667519182</v>
      </c>
      <c r="X34">
        <f>SUM(Z34:AC34)</f>
        <v>4.4834312211490328</v>
      </c>
      <c r="Y34">
        <f>X34/DEF_R*10</f>
        <v>7.4723853685817208</v>
      </c>
      <c r="Z34">
        <f>(0.7*(HIT_F*DEF_R))+(P34/(MAX(P:P))*(0.3*(HIT_F*DEF_R)))</f>
        <v>1.1058823529411763</v>
      </c>
      <c r="AA34">
        <f>(0.7*(BkS_F*DEF_R))+(Q34/(MAX(Q:Q))*(0.3*(BkS_F*DEF_R)))</f>
        <v>0.72529411764705876</v>
      </c>
      <c r="AB34">
        <f>(0.7*(TkA_F*DEF_R))+(R34/(MAX(R:R))*(0.3*(TkA_F*DEF_R)))</f>
        <v>1.5170294117647058</v>
      </c>
      <c r="AC34">
        <f>(0.7*(SH_F*DEF_R))+(S34/(MAX(S:S))*(0.3*(SH_F*DEF_R)))</f>
        <v>1.135225338796092</v>
      </c>
    </row>
    <row r="35" spans="1:29" x14ac:dyDescent="0.25">
      <c r="A35" s="9">
        <v>33</v>
      </c>
      <c r="B35" s="49" t="s">
        <v>59</v>
      </c>
      <c r="C35" s="50" t="s">
        <v>37</v>
      </c>
      <c r="D35" s="50" t="s">
        <v>235</v>
      </c>
      <c r="E35" s="50" t="s">
        <v>3</v>
      </c>
      <c r="F35" s="51">
        <v>18</v>
      </c>
      <c r="G35" s="51">
        <v>10</v>
      </c>
      <c r="H35" s="51">
        <v>6</v>
      </c>
      <c r="I35" s="51">
        <v>41</v>
      </c>
      <c r="J35" s="51">
        <v>13</v>
      </c>
      <c r="K35" s="51">
        <v>16</v>
      </c>
      <c r="L35" s="51">
        <v>773</v>
      </c>
      <c r="M35" s="61">
        <v>368</v>
      </c>
      <c r="N35">
        <f>G35*82/F35</f>
        <v>45.555555555555557</v>
      </c>
      <c r="O35">
        <f>H35*82/F35</f>
        <v>27.333333333333332</v>
      </c>
      <c r="P35">
        <f>I35*82/F35</f>
        <v>186.77777777777777</v>
      </c>
      <c r="Q35">
        <f>J35*82/F35</f>
        <v>59.222222222222221</v>
      </c>
      <c r="R35">
        <f>K35*82/F35</f>
        <v>72.888888888888886</v>
      </c>
      <c r="S35">
        <f>L35*82/F35</f>
        <v>3521.4444444444443</v>
      </c>
      <c r="U35" s="10">
        <f>SUM(V35:X35)</f>
        <v>9.5364243091311831</v>
      </c>
      <c r="V35">
        <f>N35/MAX(N:N)*OFF_R</f>
        <v>4.0925925925925926</v>
      </c>
      <c r="W35">
        <f>O35/MAX(O:O)*PUN_R</f>
        <v>0.2318840579710145</v>
      </c>
      <c r="X35">
        <f>SUM(Z35:AC35)</f>
        <v>5.2119476585675759</v>
      </c>
      <c r="Y35">
        <f>X35/DEF_R*10</f>
        <v>8.6865794309459599</v>
      </c>
      <c r="Z35">
        <f>(0.7*(HIT_F*DEF_R))+(P35/(MAX(P:P))*(0.3*(HIT_F*DEF_R)))</f>
        <v>1.359126984126984</v>
      </c>
      <c r="AA35">
        <f>(0.7*(BkS_F*DEF_R))+(Q35/(MAX(Q:Q))*(0.3*(BkS_F*DEF_R)))</f>
        <v>0.82499999999999984</v>
      </c>
      <c r="AB35">
        <f>(0.7*(TkA_F*DEF_R))+(R35/(MAX(R:R))*(0.3*(TkA_F*DEF_R)))</f>
        <v>1.7819999999999998</v>
      </c>
      <c r="AC35">
        <f>(0.7*(SH_F*DEF_R))+(S35/(MAX(S:S))*(0.3*(SH_F*DEF_R)))</f>
        <v>1.2458206744405924</v>
      </c>
    </row>
    <row r="36" spans="1:29" x14ac:dyDescent="0.25">
      <c r="A36" s="9">
        <v>34</v>
      </c>
      <c r="B36" s="49" t="s">
        <v>206</v>
      </c>
      <c r="C36" s="50" t="s">
        <v>41</v>
      </c>
      <c r="D36" s="50" t="s">
        <v>235</v>
      </c>
      <c r="E36" s="50" t="s">
        <v>3</v>
      </c>
      <c r="F36" s="51">
        <v>18</v>
      </c>
      <c r="G36" s="51">
        <v>10</v>
      </c>
      <c r="H36" s="51">
        <v>20</v>
      </c>
      <c r="I36" s="51">
        <v>12</v>
      </c>
      <c r="J36" s="51">
        <v>12</v>
      </c>
      <c r="K36" s="51">
        <v>8</v>
      </c>
      <c r="L36" s="51">
        <v>0</v>
      </c>
      <c r="M36" s="61">
        <v>311</v>
      </c>
      <c r="N36">
        <f>G36*82/F36</f>
        <v>45.555555555555557</v>
      </c>
      <c r="O36">
        <f>H36*82/F36</f>
        <v>91.111111111111114</v>
      </c>
      <c r="P36">
        <f>I36*82/F36</f>
        <v>54.666666666666664</v>
      </c>
      <c r="Q36">
        <f>J36*82/F36</f>
        <v>54.666666666666664</v>
      </c>
      <c r="R36">
        <f>K36*82/F36</f>
        <v>36.444444444444443</v>
      </c>
      <c r="S36">
        <f>L36*82/F36</f>
        <v>0</v>
      </c>
      <c r="U36" s="10">
        <f>SUM(V36:X36)</f>
        <v>9.5340156429721645</v>
      </c>
      <c r="V36">
        <f>N36/MAX(N:N)*OFF_R</f>
        <v>4.0925925925925926</v>
      </c>
      <c r="W36">
        <f>O36/MAX(O:O)*PUN_R</f>
        <v>0.77294685990338163</v>
      </c>
      <c r="X36">
        <f>SUM(Z36:AC36)</f>
        <v>4.6684761904761896</v>
      </c>
      <c r="Y36">
        <f>X36/DEF_R*10</f>
        <v>7.7807936507936493</v>
      </c>
      <c r="Z36">
        <f>(0.7*(HIT_F*DEF_R))+(P36/(MAX(P:P))*(0.3*(HIT_F*DEF_R)))</f>
        <v>1.1404761904761902</v>
      </c>
      <c r="AA36">
        <f>(0.7*(BkS_F*DEF_R))+(Q36/(MAX(Q:Q))*(0.3*(BkS_F*DEF_R)))</f>
        <v>0.80999999999999983</v>
      </c>
      <c r="AB36">
        <f>(0.7*(TkA_F*DEF_R))+(R36/(MAX(R:R))*(0.3*(TkA_F*DEF_R)))</f>
        <v>1.5839999999999999</v>
      </c>
      <c r="AC36">
        <f>(0.7*(SH_F*DEF_R))+(S36/(MAX(S:S))*(0.3*(SH_F*DEF_R)))</f>
        <v>1.1339999999999999</v>
      </c>
    </row>
    <row r="37" spans="1:29" x14ac:dyDescent="0.25">
      <c r="A37" s="9">
        <v>35</v>
      </c>
      <c r="B37" s="49" t="s">
        <v>270</v>
      </c>
      <c r="C37" s="50" t="s">
        <v>31</v>
      </c>
      <c r="D37" s="50" t="s">
        <v>235</v>
      </c>
      <c r="E37" s="50" t="s">
        <v>3</v>
      </c>
      <c r="F37" s="51">
        <v>14</v>
      </c>
      <c r="G37" s="51">
        <v>8</v>
      </c>
      <c r="H37" s="51">
        <v>2</v>
      </c>
      <c r="I37" s="51">
        <v>12</v>
      </c>
      <c r="J37" s="51">
        <v>11</v>
      </c>
      <c r="K37" s="51">
        <v>4</v>
      </c>
      <c r="L37" s="51">
        <v>2225</v>
      </c>
      <c r="M37" s="61">
        <v>234</v>
      </c>
      <c r="N37">
        <f>G37*82/F37</f>
        <v>46.857142857142854</v>
      </c>
      <c r="O37">
        <f>H37*82/F37</f>
        <v>11.714285714285714</v>
      </c>
      <c r="P37">
        <f>I37*82/F37</f>
        <v>70.285714285714292</v>
      </c>
      <c r="Q37">
        <f>J37*82/F37</f>
        <v>64.428571428571431</v>
      </c>
      <c r="R37">
        <f>K37*82/F37</f>
        <v>23.428571428571427</v>
      </c>
      <c r="S37">
        <f>L37*82/F37</f>
        <v>13032.142857142857</v>
      </c>
      <c r="U37" s="10">
        <f>SUM(V37:X37)</f>
        <v>9.3784831503573898</v>
      </c>
      <c r="V37">
        <f>N37/MAX(N:N)*OFF_R</f>
        <v>4.2095238095238088</v>
      </c>
      <c r="W37">
        <f>O37/MAX(O:O)*PUN_R</f>
        <v>9.9378881987577633E-2</v>
      </c>
      <c r="X37">
        <f>SUM(Z37:AC37)</f>
        <v>5.0695804588460023</v>
      </c>
      <c r="Y37">
        <f>X37/DEF_R*10</f>
        <v>8.449300764743338</v>
      </c>
      <c r="Z37">
        <f>(0.7*(HIT_F*DEF_R))+(P37/(MAX(P:P))*(0.3*(HIT_F*DEF_R)))</f>
        <v>1.1663265306122448</v>
      </c>
      <c r="AA37">
        <f>(0.7*(BkS_F*DEF_R))+(Q37/(MAX(Q:Q))*(0.3*(BkS_F*DEF_R)))</f>
        <v>0.84214285714285697</v>
      </c>
      <c r="AB37">
        <f>(0.7*(TkA_F*DEF_R))+(R37/(MAX(R:R))*(0.3*(TkA_F*DEF_R)))</f>
        <v>1.5132857142857141</v>
      </c>
      <c r="AC37">
        <f>(0.7*(SH_F*DEF_R))+(S37/(MAX(S:S))*(0.3*(SH_F*DEF_R)))</f>
        <v>1.5478253568051865</v>
      </c>
    </row>
    <row r="38" spans="1:29" x14ac:dyDescent="0.25">
      <c r="A38" s="9">
        <v>36</v>
      </c>
      <c r="B38" s="49" t="s">
        <v>237</v>
      </c>
      <c r="C38" s="50" t="s">
        <v>37</v>
      </c>
      <c r="D38" s="50" t="s">
        <v>235</v>
      </c>
      <c r="E38" s="50" t="s">
        <v>3</v>
      </c>
      <c r="F38" s="51">
        <v>18</v>
      </c>
      <c r="G38" s="51">
        <v>11</v>
      </c>
      <c r="H38" s="51">
        <v>4</v>
      </c>
      <c r="I38" s="51">
        <v>7</v>
      </c>
      <c r="J38" s="51">
        <v>2</v>
      </c>
      <c r="K38" s="51">
        <v>11</v>
      </c>
      <c r="L38" s="51">
        <v>21</v>
      </c>
      <c r="M38" s="61">
        <v>309</v>
      </c>
      <c r="N38">
        <f>G38*82/F38</f>
        <v>50.111111111111114</v>
      </c>
      <c r="O38">
        <f>H38*82/F38</f>
        <v>18.222222222222221</v>
      </c>
      <c r="P38">
        <f>I38*82/F38</f>
        <v>31.888888888888889</v>
      </c>
      <c r="Q38">
        <f>J38*82/F38</f>
        <v>9.1111111111111107</v>
      </c>
      <c r="R38">
        <f>K38*82/F38</f>
        <v>50.111111111111114</v>
      </c>
      <c r="S38">
        <f>L38*82/F38</f>
        <v>95.666666666666671</v>
      </c>
      <c r="U38" s="10">
        <f>SUM(V38:X38)</f>
        <v>9.2145068207089498</v>
      </c>
      <c r="V38">
        <f>N38/MAX(N:N)*OFF_R</f>
        <v>4.5018518518518515</v>
      </c>
      <c r="W38">
        <f>O38/MAX(O:O)*PUN_R</f>
        <v>0.15458937198067632</v>
      </c>
      <c r="X38">
        <f>SUM(Z38:AC38)</f>
        <v>4.5580655968764221</v>
      </c>
      <c r="Y38">
        <f>X38/DEF_R*10</f>
        <v>7.5967759947940374</v>
      </c>
      <c r="Z38">
        <f>(0.7*(HIT_F*DEF_R))+(P38/(MAX(P:P))*(0.3*(HIT_F*DEF_R)))</f>
        <v>1.1027777777777776</v>
      </c>
      <c r="AA38">
        <f>(0.7*(BkS_F*DEF_R))+(Q38/(MAX(Q:Q))*(0.3*(BkS_F*DEF_R)))</f>
        <v>0.65999999999999992</v>
      </c>
      <c r="AB38">
        <f>(0.7*(TkA_F*DEF_R))+(R38/(MAX(R:R))*(0.3*(TkA_F*DEF_R)))</f>
        <v>1.6582499999999998</v>
      </c>
      <c r="AC38">
        <f>(0.7*(SH_F*DEF_R))+(S38/(MAX(S:S))*(0.3*(SH_F*DEF_R)))</f>
        <v>1.1370378190986448</v>
      </c>
    </row>
    <row r="39" spans="1:29" x14ac:dyDescent="0.25">
      <c r="A39" s="9">
        <v>37</v>
      </c>
      <c r="B39" s="49" t="s">
        <v>302</v>
      </c>
      <c r="C39" s="50" t="s">
        <v>31</v>
      </c>
      <c r="D39" s="50" t="s">
        <v>235</v>
      </c>
      <c r="E39" s="50" t="s">
        <v>3</v>
      </c>
      <c r="F39" s="51">
        <v>15</v>
      </c>
      <c r="G39" s="51">
        <v>8</v>
      </c>
      <c r="H39" s="51">
        <v>11</v>
      </c>
      <c r="I39" s="51">
        <v>12</v>
      </c>
      <c r="J39" s="51">
        <v>6</v>
      </c>
      <c r="K39" s="51">
        <v>7</v>
      </c>
      <c r="L39" s="51">
        <v>479</v>
      </c>
      <c r="M39" s="61">
        <v>212</v>
      </c>
      <c r="N39">
        <f>G39*82/F39</f>
        <v>43.733333333333334</v>
      </c>
      <c r="O39">
        <f>H39*82/F39</f>
        <v>60.133333333333333</v>
      </c>
      <c r="P39">
        <f>I39*82/F39</f>
        <v>65.599999999999994</v>
      </c>
      <c r="Q39">
        <f>J39*82/F39</f>
        <v>32.799999999999997</v>
      </c>
      <c r="R39">
        <f>K39*82/F39</f>
        <v>38.266666666666666</v>
      </c>
      <c r="S39">
        <f>L39*82/F39</f>
        <v>2618.5333333333333</v>
      </c>
      <c r="U39" s="10">
        <f>SUM(V39:X39)</f>
        <v>9.146654693468026</v>
      </c>
      <c r="V39">
        <f>N39/MAX(N:N)*OFF_R</f>
        <v>3.9288888888888889</v>
      </c>
      <c r="W39">
        <f>O39/MAX(O:O)*PUN_R</f>
        <v>0.51014492753623186</v>
      </c>
      <c r="X39">
        <f>SUM(Z39:AC39)</f>
        <v>4.7076208770429062</v>
      </c>
      <c r="Y39">
        <f>X39/DEF_R*10</f>
        <v>7.8460347950715104</v>
      </c>
      <c r="Z39">
        <f>(0.7*(HIT_F*DEF_R))+(P39/(MAX(P:P))*(0.3*(HIT_F*DEF_R)))</f>
        <v>1.1585714285714284</v>
      </c>
      <c r="AA39">
        <f>(0.7*(BkS_F*DEF_R))+(Q39/(MAX(Q:Q))*(0.3*(BkS_F*DEF_R)))</f>
        <v>0.73799999999999988</v>
      </c>
      <c r="AB39">
        <f>(0.7*(TkA_F*DEF_R))+(R39/(MAX(R:R))*(0.3*(TkA_F*DEF_R)))</f>
        <v>1.5938999999999999</v>
      </c>
      <c r="AC39">
        <f>(0.7*(SH_F*DEF_R))+(S39/(MAX(S:S))*(0.3*(SH_F*DEF_R)))</f>
        <v>1.217149448471478</v>
      </c>
    </row>
    <row r="40" spans="1:29" x14ac:dyDescent="0.25">
      <c r="A40" s="9">
        <v>38</v>
      </c>
      <c r="B40" s="46" t="s">
        <v>102</v>
      </c>
      <c r="C40" s="47" t="s">
        <v>33</v>
      </c>
      <c r="D40" s="47" t="s">
        <v>235</v>
      </c>
      <c r="E40" s="47" t="s">
        <v>3</v>
      </c>
      <c r="F40" s="48">
        <v>17</v>
      </c>
      <c r="G40" s="48">
        <v>9</v>
      </c>
      <c r="H40" s="48">
        <v>4</v>
      </c>
      <c r="I40" s="48">
        <v>12</v>
      </c>
      <c r="J40" s="48">
        <v>10</v>
      </c>
      <c r="K40" s="48">
        <v>11</v>
      </c>
      <c r="L40" s="48">
        <v>2026</v>
      </c>
      <c r="M40" s="60">
        <v>322</v>
      </c>
      <c r="N40">
        <f>G40*82/F40</f>
        <v>43.411764705882355</v>
      </c>
      <c r="O40">
        <f>H40*82/F40</f>
        <v>19.294117647058822</v>
      </c>
      <c r="P40">
        <f>I40*82/F40</f>
        <v>57.882352941176471</v>
      </c>
      <c r="Q40">
        <f>J40*82/F40</f>
        <v>48.235294117647058</v>
      </c>
      <c r="R40">
        <f>K40*82/F40</f>
        <v>53.058823529411768</v>
      </c>
      <c r="S40">
        <f>L40*82/F40</f>
        <v>9772.4705882352937</v>
      </c>
      <c r="U40" s="10">
        <f>SUM(V40:X40)</f>
        <v>9.1168864691822815</v>
      </c>
      <c r="V40">
        <f>N40/MAX(N:N)*OFF_R</f>
        <v>3.9</v>
      </c>
      <c r="W40">
        <f>O40/MAX(O:O)*PUN_R</f>
        <v>0.16368286445012786</v>
      </c>
      <c r="X40">
        <f>SUM(Z40:AC40)</f>
        <v>5.053203604732154</v>
      </c>
      <c r="Y40">
        <f>X40/DEF_R*10</f>
        <v>8.4220060078869228</v>
      </c>
      <c r="Z40">
        <f>(0.7*(HIT_F*DEF_R))+(P40/(MAX(P:P))*(0.3*(HIT_F*DEF_R)))</f>
        <v>1.145798319327731</v>
      </c>
      <c r="AA40">
        <f>(0.7*(BkS_F*DEF_R))+(Q40/(MAX(Q:Q))*(0.3*(BkS_F*DEF_R)))</f>
        <v>0.78882352941176459</v>
      </c>
      <c r="AB40">
        <f>(0.7*(TkA_F*DEF_R))+(R40/(MAX(R:R))*(0.3*(TkA_F*DEF_R)))</f>
        <v>1.674264705882353</v>
      </c>
      <c r="AC40">
        <f>(0.7*(SH_F*DEF_R))+(S40/(MAX(S:S))*(0.3*(SH_F*DEF_R)))</f>
        <v>1.4443170501103055</v>
      </c>
    </row>
    <row r="41" spans="1:29" x14ac:dyDescent="0.25">
      <c r="A41" s="9">
        <v>39</v>
      </c>
      <c r="B41" s="46" t="s">
        <v>281</v>
      </c>
      <c r="C41" s="47" t="s">
        <v>31</v>
      </c>
      <c r="D41" s="47" t="s">
        <v>235</v>
      </c>
      <c r="E41" s="47" t="s">
        <v>3</v>
      </c>
      <c r="F41" s="48">
        <v>19</v>
      </c>
      <c r="G41" s="48">
        <v>10</v>
      </c>
      <c r="H41" s="48">
        <v>4</v>
      </c>
      <c r="I41" s="48">
        <v>33</v>
      </c>
      <c r="J41" s="48">
        <v>5</v>
      </c>
      <c r="K41" s="48">
        <v>9</v>
      </c>
      <c r="L41" s="48">
        <v>2621</v>
      </c>
      <c r="M41" s="60">
        <v>323</v>
      </c>
      <c r="N41">
        <f>G41*82/F41</f>
        <v>43.157894736842103</v>
      </c>
      <c r="O41">
        <f>H41*82/F41</f>
        <v>17.263157894736842</v>
      </c>
      <c r="P41">
        <f>I41*82/F41</f>
        <v>142.42105263157896</v>
      </c>
      <c r="Q41">
        <f>J41*82/F41</f>
        <v>21.578947368421051</v>
      </c>
      <c r="R41">
        <f>K41*82/F41</f>
        <v>38.842105263157897</v>
      </c>
      <c r="S41">
        <f>L41*82/F41</f>
        <v>11311.684210526315</v>
      </c>
      <c r="U41" s="10">
        <f>SUM(V41:X41)</f>
        <v>9.1006328622670694</v>
      </c>
      <c r="V41">
        <f>N41/MAX(N:N)*OFF_R</f>
        <v>3.87719298245614</v>
      </c>
      <c r="W41">
        <f>O41/MAX(O:O)*PUN_R</f>
        <v>0.14645308924485126</v>
      </c>
      <c r="X41">
        <f>SUM(Z41:AC41)</f>
        <v>5.0769867905660773</v>
      </c>
      <c r="Y41">
        <f>X41/DEF_R*10</f>
        <v>8.4616446509434624</v>
      </c>
      <c r="Z41">
        <f>(0.7*(HIT_F*DEF_R))+(P41/(MAX(P:P))*(0.3*(HIT_F*DEF_R)))</f>
        <v>1.2857142857142856</v>
      </c>
      <c r="AA41">
        <f>(0.7*(BkS_F*DEF_R))+(Q41/(MAX(Q:Q))*(0.3*(BkS_F*DEF_R)))</f>
        <v>0.70105263157894726</v>
      </c>
      <c r="AB41">
        <f>(0.7*(TkA_F*DEF_R))+(R41/(MAX(R:R))*(0.3*(TkA_F*DEF_R)))</f>
        <v>1.5970263157894735</v>
      </c>
      <c r="AC41">
        <f>(0.7*(SH_F*DEF_R))+(S41/(MAX(S:S))*(0.3*(SH_F*DEF_R)))</f>
        <v>1.493193557483371</v>
      </c>
    </row>
    <row r="42" spans="1:29" x14ac:dyDescent="0.25">
      <c r="A42" s="9">
        <v>40</v>
      </c>
      <c r="B42" s="46" t="s">
        <v>60</v>
      </c>
      <c r="C42" s="47" t="s">
        <v>37</v>
      </c>
      <c r="D42" s="47" t="s">
        <v>235</v>
      </c>
      <c r="E42" s="47" t="s">
        <v>3</v>
      </c>
      <c r="F42" s="48">
        <v>13</v>
      </c>
      <c r="G42" s="48">
        <v>7</v>
      </c>
      <c r="H42" s="48">
        <v>10</v>
      </c>
      <c r="I42" s="48">
        <v>2</v>
      </c>
      <c r="J42" s="48">
        <v>6</v>
      </c>
      <c r="K42" s="48">
        <v>7</v>
      </c>
      <c r="L42" s="48">
        <v>23</v>
      </c>
      <c r="M42" s="60">
        <v>204</v>
      </c>
      <c r="N42">
        <f>G42*82/F42</f>
        <v>44.153846153846153</v>
      </c>
      <c r="O42">
        <f>H42*82/F42</f>
        <v>63.07692307692308</v>
      </c>
      <c r="P42">
        <f>I42*82/F42</f>
        <v>12.615384615384615</v>
      </c>
      <c r="Q42">
        <f>J42*82/F42</f>
        <v>37.846153846153847</v>
      </c>
      <c r="R42">
        <f>K42*82/F42</f>
        <v>44.153846153846153</v>
      </c>
      <c r="S42">
        <f>L42*82/F42</f>
        <v>145.07692307692307</v>
      </c>
      <c r="U42" s="10">
        <f>SUM(V42:X42)</f>
        <v>9.0917696469911284</v>
      </c>
      <c r="V42">
        <f>N42/MAX(N:N)*OFF_R</f>
        <v>3.9666666666666663</v>
      </c>
      <c r="W42">
        <f>O42/MAX(O:O)*PUN_R</f>
        <v>0.53511705685618727</v>
      </c>
      <c r="X42">
        <f>SUM(Z42:AC42)</f>
        <v>4.5899859234682738</v>
      </c>
      <c r="Y42">
        <f>X42/DEF_R*10</f>
        <v>7.6499765391137897</v>
      </c>
      <c r="Z42">
        <f>(0.7*(HIT_F*DEF_R))+(P42/(MAX(P:P))*(0.3*(HIT_F*DEF_R)))</f>
        <v>1.0708791208791206</v>
      </c>
      <c r="AA42">
        <f>(0.7*(BkS_F*DEF_R))+(Q42/(MAX(Q:Q))*(0.3*(BkS_F*DEF_R)))</f>
        <v>0.75461538461538447</v>
      </c>
      <c r="AB42">
        <f>(0.7*(TkA_F*DEF_R))+(R42/(MAX(R:R))*(0.3*(TkA_F*DEF_R)))</f>
        <v>1.6258846153846154</v>
      </c>
      <c r="AC42">
        <f>(0.7*(SH_F*DEF_R))+(S42/(MAX(S:S))*(0.3*(SH_F*DEF_R)))</f>
        <v>1.1386068025891536</v>
      </c>
    </row>
    <row r="43" spans="1:29" x14ac:dyDescent="0.25">
      <c r="A43" s="9">
        <v>41</v>
      </c>
      <c r="B43" s="46" t="s">
        <v>161</v>
      </c>
      <c r="C43" s="47" t="s">
        <v>33</v>
      </c>
      <c r="D43" s="47" t="s">
        <v>235</v>
      </c>
      <c r="E43" s="47" t="s">
        <v>3</v>
      </c>
      <c r="F43" s="48">
        <v>17</v>
      </c>
      <c r="G43" s="48">
        <v>9</v>
      </c>
      <c r="H43" s="48">
        <v>10</v>
      </c>
      <c r="I43" s="48">
        <v>20</v>
      </c>
      <c r="J43" s="48">
        <v>9</v>
      </c>
      <c r="K43" s="48">
        <v>2</v>
      </c>
      <c r="L43" s="48">
        <v>1226</v>
      </c>
      <c r="M43" s="60">
        <v>273</v>
      </c>
      <c r="N43">
        <f>G43*82/F43</f>
        <v>43.411764705882355</v>
      </c>
      <c r="O43">
        <f>H43*82/F43</f>
        <v>48.235294117647058</v>
      </c>
      <c r="P43">
        <f>I43*82/F43</f>
        <v>96.470588235294116</v>
      </c>
      <c r="Q43">
        <f>J43*82/F43</f>
        <v>43.411764705882355</v>
      </c>
      <c r="R43">
        <f>K43*82/F43</f>
        <v>9.6470588235294112</v>
      </c>
      <c r="S43">
        <f>L43*82/F43</f>
        <v>5913.6470588235297</v>
      </c>
      <c r="U43" s="10">
        <f>SUM(V43:X43)</f>
        <v>9.0520071383491114</v>
      </c>
      <c r="V43">
        <f>N43/MAX(N:N)*OFF_R</f>
        <v>3.9</v>
      </c>
      <c r="W43">
        <f>O43/MAX(O:O)*PUN_R</f>
        <v>0.40920716112531969</v>
      </c>
      <c r="X43">
        <f>SUM(Z43:AC43)</f>
        <v>4.7427999772237914</v>
      </c>
      <c r="Y43">
        <f>X43/DEF_R*10</f>
        <v>7.9046666287063196</v>
      </c>
      <c r="Z43">
        <f>(0.7*(HIT_F*DEF_R))+(P43/(MAX(P:P))*(0.3*(HIT_F*DEF_R)))</f>
        <v>1.2096638655462182</v>
      </c>
      <c r="AA43">
        <f>(0.7*(BkS_F*DEF_R))+(Q43/(MAX(Q:Q))*(0.3*(BkS_F*DEF_R)))</f>
        <v>0.77294117647058813</v>
      </c>
      <c r="AB43">
        <f>(0.7*(TkA_F*DEF_R))+(R43/(MAX(R:R))*(0.3*(TkA_F*DEF_R)))</f>
        <v>1.4384117647058823</v>
      </c>
      <c r="AC43">
        <f>(0.7*(SH_F*DEF_R))+(S43/(MAX(S:S))*(0.3*(SH_F*DEF_R)))</f>
        <v>1.3217831705011029</v>
      </c>
    </row>
    <row r="44" spans="1:29" x14ac:dyDescent="0.25">
      <c r="A44" s="9">
        <v>42</v>
      </c>
      <c r="B44" s="49" t="s">
        <v>338</v>
      </c>
      <c r="C44" s="50" t="s">
        <v>35</v>
      </c>
      <c r="D44" s="50" t="s">
        <v>235</v>
      </c>
      <c r="E44" s="50" t="s">
        <v>3</v>
      </c>
      <c r="F44" s="51">
        <v>16</v>
      </c>
      <c r="G44" s="51">
        <v>8</v>
      </c>
      <c r="H44" s="51">
        <v>6</v>
      </c>
      <c r="I44" s="51">
        <v>53</v>
      </c>
      <c r="J44" s="51">
        <v>6</v>
      </c>
      <c r="K44" s="51">
        <v>6</v>
      </c>
      <c r="L44" s="51">
        <v>0</v>
      </c>
      <c r="M44" s="61">
        <v>214</v>
      </c>
      <c r="N44">
        <f>G44*82/F44</f>
        <v>41</v>
      </c>
      <c r="O44">
        <f>H44*82/F44</f>
        <v>30.75</v>
      </c>
      <c r="P44">
        <f>I44*82/F44</f>
        <v>271.625</v>
      </c>
      <c r="Q44">
        <f>J44*82/F44</f>
        <v>30.75</v>
      </c>
      <c r="R44">
        <f>K44*82/F44</f>
        <v>30.75</v>
      </c>
      <c r="S44">
        <f>L44*82/F44</f>
        <v>0</v>
      </c>
      <c r="U44" s="10">
        <f>SUM(V44:X44)</f>
        <v>8.8620689699792941</v>
      </c>
      <c r="V44">
        <f>N44/MAX(N:N)*OFF_R</f>
        <v>3.6833333333333331</v>
      </c>
      <c r="W44">
        <f>O44/MAX(O:O)*PUN_R</f>
        <v>0.2608695652173913</v>
      </c>
      <c r="X44">
        <f>SUM(Z44:AC44)</f>
        <v>4.9178660714285707</v>
      </c>
      <c r="Y44">
        <f>X44/DEF_R*10</f>
        <v>8.1964434523809508</v>
      </c>
      <c r="Z44">
        <f>(0.7*(HIT_F*DEF_R))+(P44/(MAX(P:P))*(0.3*(HIT_F*DEF_R)))</f>
        <v>1.4995535714285713</v>
      </c>
      <c r="AA44">
        <f>(0.7*(BkS_F*DEF_R))+(Q44/(MAX(Q:Q))*(0.3*(BkS_F*DEF_R)))</f>
        <v>0.73124999999999984</v>
      </c>
      <c r="AB44">
        <f>(0.7*(TkA_F*DEF_R))+(R44/(MAX(R:R))*(0.3*(TkA_F*DEF_R)))</f>
        <v>1.5530624999999998</v>
      </c>
      <c r="AC44">
        <f>(0.7*(SH_F*DEF_R))+(S44/(MAX(S:S))*(0.3*(SH_F*DEF_R)))</f>
        <v>1.1339999999999999</v>
      </c>
    </row>
    <row r="45" spans="1:29" x14ac:dyDescent="0.25">
      <c r="A45" s="9">
        <v>43</v>
      </c>
      <c r="B45" s="49" t="s">
        <v>50</v>
      </c>
      <c r="C45" s="50" t="s">
        <v>33</v>
      </c>
      <c r="D45" s="50" t="s">
        <v>235</v>
      </c>
      <c r="E45" s="50" t="s">
        <v>3</v>
      </c>
      <c r="F45" s="51">
        <v>18</v>
      </c>
      <c r="G45" s="51">
        <v>10</v>
      </c>
      <c r="H45" s="51">
        <v>8</v>
      </c>
      <c r="I45" s="51">
        <v>4</v>
      </c>
      <c r="J45" s="51">
        <v>4</v>
      </c>
      <c r="K45" s="51">
        <v>4</v>
      </c>
      <c r="L45" s="51">
        <v>24</v>
      </c>
      <c r="M45" s="61">
        <v>319</v>
      </c>
      <c r="N45">
        <f>G45*82/F45</f>
        <v>45.555555555555557</v>
      </c>
      <c r="O45">
        <f>H45*82/F45</f>
        <v>36.444444444444443</v>
      </c>
      <c r="P45">
        <f>I45*82/F45</f>
        <v>18.222222222222221</v>
      </c>
      <c r="Q45">
        <f>J45*82/F45</f>
        <v>18.222222222222221</v>
      </c>
      <c r="R45">
        <f>K45*82/F45</f>
        <v>18.222222222222221</v>
      </c>
      <c r="S45">
        <f>L45*82/F45</f>
        <v>109.33333333333333</v>
      </c>
      <c r="U45" s="10">
        <f>SUM(V45:X45)</f>
        <v>8.7944018599682678</v>
      </c>
      <c r="V45">
        <f>N45/MAX(N:N)*OFF_R</f>
        <v>4.0925925925925926</v>
      </c>
      <c r="W45">
        <f>O45/MAX(O:O)*PUN_R</f>
        <v>0.30917874396135264</v>
      </c>
      <c r="X45">
        <f>SUM(Z45:AC45)</f>
        <v>4.3926305234143239</v>
      </c>
      <c r="Y45">
        <f>X45/DEF_R*10</f>
        <v>7.3210508723572065</v>
      </c>
      <c r="Z45">
        <f>(0.7*(HIT_F*DEF_R))+(P45/(MAX(P:P))*(0.3*(HIT_F*DEF_R)))</f>
        <v>1.0801587301587299</v>
      </c>
      <c r="AA45">
        <f>(0.7*(BkS_F*DEF_R))+(Q45/(MAX(Q:Q))*(0.3*(BkS_F*DEF_R)))</f>
        <v>0.68999999999999984</v>
      </c>
      <c r="AB45">
        <f>(0.7*(TkA_F*DEF_R))+(R45/(MAX(R:R))*(0.3*(TkA_F*DEF_R)))</f>
        <v>1.4849999999999999</v>
      </c>
      <c r="AC45">
        <f>(0.7*(SH_F*DEF_R))+(S45/(MAX(S:S))*(0.3*(SH_F*DEF_R)))</f>
        <v>1.137471793255594</v>
      </c>
    </row>
    <row r="46" spans="1:29" x14ac:dyDescent="0.25">
      <c r="A46" s="9">
        <v>44</v>
      </c>
      <c r="B46" s="46" t="s">
        <v>256</v>
      </c>
      <c r="C46" s="47" t="s">
        <v>37</v>
      </c>
      <c r="D46" s="47" t="s">
        <v>235</v>
      </c>
      <c r="E46" s="47" t="s">
        <v>3</v>
      </c>
      <c r="F46" s="48">
        <v>18</v>
      </c>
      <c r="G46" s="48">
        <v>9</v>
      </c>
      <c r="H46" s="48">
        <v>12</v>
      </c>
      <c r="I46" s="48">
        <v>13</v>
      </c>
      <c r="J46" s="48">
        <v>3</v>
      </c>
      <c r="K46" s="48">
        <v>10</v>
      </c>
      <c r="L46" s="48">
        <v>101</v>
      </c>
      <c r="M46" s="60">
        <v>296</v>
      </c>
      <c r="N46">
        <f>G46*82/F46</f>
        <v>41</v>
      </c>
      <c r="O46">
        <f>H46*82/F46</f>
        <v>54.666666666666664</v>
      </c>
      <c r="P46">
        <f>I46*82/F46</f>
        <v>59.222222222222221</v>
      </c>
      <c r="Q46">
        <f>J46*82/F46</f>
        <v>13.666666666666666</v>
      </c>
      <c r="R46">
        <f>K46*82/F46</f>
        <v>45.555555555555557</v>
      </c>
      <c r="S46">
        <f>L46*82/F46</f>
        <v>460.11111111111109</v>
      </c>
      <c r="U46" s="10">
        <f>SUM(V46:X46)</f>
        <v>8.7522277855751938</v>
      </c>
      <c r="V46">
        <f>N46/MAX(N:N)*OFF_R</f>
        <v>3.6833333333333331</v>
      </c>
      <c r="W46">
        <f>O46/MAX(O:O)*PUN_R</f>
        <v>0.46376811594202899</v>
      </c>
      <c r="X46">
        <f>SUM(Z46:AC46)</f>
        <v>4.6051263362998309</v>
      </c>
      <c r="Y46">
        <f>X46/DEF_R*10</f>
        <v>7.6752105604997176</v>
      </c>
      <c r="Z46">
        <f>(0.7*(HIT_F*DEF_R))+(P46/(MAX(P:P))*(0.3*(HIT_F*DEF_R)))</f>
        <v>1.1480158730158729</v>
      </c>
      <c r="AA46">
        <f>(0.7*(BkS_F*DEF_R))+(Q46/(MAX(Q:Q))*(0.3*(BkS_F*DEF_R)))</f>
        <v>0.67499999999999993</v>
      </c>
      <c r="AB46">
        <f>(0.7*(TkA_F*DEF_R))+(R46/(MAX(R:R))*(0.3*(TkA_F*DEF_R)))</f>
        <v>1.6335</v>
      </c>
      <c r="AC46">
        <f>(0.7*(SH_F*DEF_R))+(S46/(MAX(S:S))*(0.3*(SH_F*DEF_R)))</f>
        <v>1.1486104632839582</v>
      </c>
    </row>
    <row r="47" spans="1:29" x14ac:dyDescent="0.25">
      <c r="A47" s="9">
        <v>45</v>
      </c>
      <c r="B47" s="49" t="s">
        <v>54</v>
      </c>
      <c r="C47" s="50" t="s">
        <v>31</v>
      </c>
      <c r="D47" s="50" t="s">
        <v>235</v>
      </c>
      <c r="E47" s="50" t="s">
        <v>3</v>
      </c>
      <c r="F47" s="51">
        <v>6</v>
      </c>
      <c r="G47" s="51">
        <v>3</v>
      </c>
      <c r="H47" s="51">
        <v>2</v>
      </c>
      <c r="I47" s="51">
        <v>3</v>
      </c>
      <c r="J47" s="51">
        <v>3</v>
      </c>
      <c r="K47" s="51">
        <v>4</v>
      </c>
      <c r="L47" s="51">
        <v>0</v>
      </c>
      <c r="M47" s="61">
        <v>106</v>
      </c>
      <c r="N47">
        <f>G47*82/F47</f>
        <v>41</v>
      </c>
      <c r="O47">
        <f>H47*82/F47</f>
        <v>27.333333333333332</v>
      </c>
      <c r="P47">
        <f>I47*82/F47</f>
        <v>41</v>
      </c>
      <c r="Q47">
        <f>J47*82/F47</f>
        <v>41</v>
      </c>
      <c r="R47">
        <f>K47*82/F47</f>
        <v>54.666666666666664</v>
      </c>
      <c r="S47">
        <f>L47*82/F47</f>
        <v>0</v>
      </c>
      <c r="U47" s="10">
        <f>SUM(V47:X47)</f>
        <v>8.61507453416149</v>
      </c>
      <c r="V47">
        <f>N47/MAX(N:N)*OFF_R</f>
        <v>3.6833333333333331</v>
      </c>
      <c r="W47">
        <f>O47/MAX(O:O)*PUN_R</f>
        <v>0.2318840579710145</v>
      </c>
      <c r="X47">
        <f>SUM(Z47:AC47)</f>
        <v>4.6998571428571427</v>
      </c>
      <c r="Y47">
        <f>X47/DEF_R*10</f>
        <v>7.8330952380952379</v>
      </c>
      <c r="Z47">
        <f>(0.7*(HIT_F*DEF_R))+(P47/(MAX(P:P))*(0.3*(HIT_F*DEF_R)))</f>
        <v>1.1178571428571427</v>
      </c>
      <c r="AA47">
        <f>(0.7*(BkS_F*DEF_R))+(Q47/(MAX(Q:Q))*(0.3*(BkS_F*DEF_R)))</f>
        <v>0.7649999999999999</v>
      </c>
      <c r="AB47">
        <f>(0.7*(TkA_F*DEF_R))+(R47/(MAX(R:R))*(0.3*(TkA_F*DEF_R)))</f>
        <v>1.6829999999999998</v>
      </c>
      <c r="AC47">
        <f>(0.7*(SH_F*DEF_R))+(S47/(MAX(S:S))*(0.3*(SH_F*DEF_R)))</f>
        <v>1.1339999999999999</v>
      </c>
    </row>
    <row r="48" spans="1:29" x14ac:dyDescent="0.25">
      <c r="A48" s="9">
        <v>46</v>
      </c>
      <c r="B48" s="49" t="s">
        <v>269</v>
      </c>
      <c r="C48" s="50" t="s">
        <v>31</v>
      </c>
      <c r="D48" s="50" t="s">
        <v>235</v>
      </c>
      <c r="E48" s="50" t="s">
        <v>3</v>
      </c>
      <c r="F48" s="51">
        <v>16</v>
      </c>
      <c r="G48" s="51">
        <v>6</v>
      </c>
      <c r="H48" s="51">
        <v>19</v>
      </c>
      <c r="I48" s="51">
        <v>19</v>
      </c>
      <c r="J48" s="51">
        <v>12</v>
      </c>
      <c r="K48" s="51">
        <v>3</v>
      </c>
      <c r="L48" s="51">
        <v>1826</v>
      </c>
      <c r="M48" s="61">
        <v>260</v>
      </c>
      <c r="N48">
        <f>G48*82/F48</f>
        <v>30.75</v>
      </c>
      <c r="O48">
        <f>H48*82/F48</f>
        <v>97.375</v>
      </c>
      <c r="P48">
        <f>I48*82/F48</f>
        <v>97.375</v>
      </c>
      <c r="Q48">
        <f>J48*82/F48</f>
        <v>61.5</v>
      </c>
      <c r="R48">
        <f>K48*82/F48</f>
        <v>15.375</v>
      </c>
      <c r="S48">
        <f>L48*82/F48</f>
        <v>9358.25</v>
      </c>
      <c r="U48" s="10">
        <f>SUM(V48:X48)</f>
        <v>8.5329427247784579</v>
      </c>
      <c r="V48">
        <f>N48/MAX(N:N)*OFF_R</f>
        <v>2.7624999999999997</v>
      </c>
      <c r="W48">
        <f>O48/MAX(O:O)*PUN_R</f>
        <v>0.82608695652173914</v>
      </c>
      <c r="X48">
        <f>SUM(Z48:AC48)</f>
        <v>4.9443557682567194</v>
      </c>
      <c r="Y48">
        <f>X48/DEF_R*10</f>
        <v>8.2405929470945321</v>
      </c>
      <c r="Z48">
        <f>(0.7*(HIT_F*DEF_R))+(P48/(MAX(P:P))*(0.3*(HIT_F*DEF_R)))</f>
        <v>1.2111607142857141</v>
      </c>
      <c r="AA48">
        <f>(0.7*(BkS_F*DEF_R))+(Q48/(MAX(Q:Q))*(0.3*(BkS_F*DEF_R)))</f>
        <v>0.8324999999999998</v>
      </c>
      <c r="AB48">
        <f>(0.7*(TkA_F*DEF_R))+(R48/(MAX(R:R))*(0.3*(TkA_F*DEF_R)))</f>
        <v>1.46953125</v>
      </c>
      <c r="AC48">
        <f>(0.7*(SH_F*DEF_R))+(S48/(MAX(S:S))*(0.3*(SH_F*DEF_R)))</f>
        <v>1.4311638039710053</v>
      </c>
    </row>
    <row r="49" spans="1:29" x14ac:dyDescent="0.25">
      <c r="A49" s="9">
        <v>47</v>
      </c>
      <c r="B49" s="46" t="s">
        <v>34</v>
      </c>
      <c r="C49" s="47" t="s">
        <v>31</v>
      </c>
      <c r="D49" s="47" t="s">
        <v>235</v>
      </c>
      <c r="E49" s="47" t="s">
        <v>3</v>
      </c>
      <c r="F49" s="48">
        <v>18</v>
      </c>
      <c r="G49" s="48">
        <v>8</v>
      </c>
      <c r="H49" s="48">
        <v>6</v>
      </c>
      <c r="I49" s="48">
        <v>10</v>
      </c>
      <c r="J49" s="48">
        <v>12</v>
      </c>
      <c r="K49" s="48">
        <v>11</v>
      </c>
      <c r="L49" s="48">
        <v>1115</v>
      </c>
      <c r="M49" s="60">
        <v>328</v>
      </c>
      <c r="N49">
        <f>G49*82/F49</f>
        <v>36.444444444444443</v>
      </c>
      <c r="O49">
        <f>H49*82/F49</f>
        <v>27.333333333333332</v>
      </c>
      <c r="P49">
        <f>I49*82/F49</f>
        <v>45.555555555555557</v>
      </c>
      <c r="Q49">
        <f>J49*82/F49</f>
        <v>54.666666666666664</v>
      </c>
      <c r="R49">
        <f>K49*82/F49</f>
        <v>50.111111111111114</v>
      </c>
      <c r="S49">
        <f>L49*82/F49</f>
        <v>5079.4444444444443</v>
      </c>
      <c r="U49" s="10">
        <f>SUM(V49:X49)</f>
        <v>8.3948986857747201</v>
      </c>
      <c r="V49">
        <f>N49/MAX(N:N)*OFF_R</f>
        <v>3.2740740740740737</v>
      </c>
      <c r="W49">
        <f>O49/MAX(O:O)*PUN_R</f>
        <v>0.2318840579710145</v>
      </c>
      <c r="X49">
        <f>SUM(Z49:AC49)</f>
        <v>4.8889405537296327</v>
      </c>
      <c r="Y49">
        <f>X49/DEF_R*10</f>
        <v>8.148234256216055</v>
      </c>
      <c r="Z49">
        <f>(0.7*(HIT_F*DEF_R))+(P49/(MAX(P:P))*(0.3*(HIT_F*DEF_R)))</f>
        <v>1.1253968253968252</v>
      </c>
      <c r="AA49">
        <f>(0.7*(BkS_F*DEF_R))+(Q49/(MAX(Q:Q))*(0.3*(BkS_F*DEF_R)))</f>
        <v>0.80999999999999983</v>
      </c>
      <c r="AB49">
        <f>(0.7*(TkA_F*DEF_R))+(R49/(MAX(R:R))*(0.3*(TkA_F*DEF_R)))</f>
        <v>1.6582499999999998</v>
      </c>
      <c r="AC49">
        <f>(0.7*(SH_F*DEF_R))+(S49/(MAX(S:S))*(0.3*(SH_F*DEF_R)))</f>
        <v>1.2952937283328079</v>
      </c>
    </row>
    <row r="50" spans="1:29" x14ac:dyDescent="0.25">
      <c r="A50" s="9">
        <v>48</v>
      </c>
      <c r="B50" s="46" t="s">
        <v>224</v>
      </c>
      <c r="C50" s="47" t="s">
        <v>35</v>
      </c>
      <c r="D50" s="47" t="s">
        <v>235</v>
      </c>
      <c r="E50" s="47" t="s">
        <v>3</v>
      </c>
      <c r="F50" s="48">
        <v>18</v>
      </c>
      <c r="G50" s="48">
        <v>8</v>
      </c>
      <c r="H50" s="48">
        <v>8</v>
      </c>
      <c r="I50" s="48">
        <v>27</v>
      </c>
      <c r="J50" s="48">
        <v>10</v>
      </c>
      <c r="K50" s="48">
        <v>9</v>
      </c>
      <c r="L50" s="48">
        <v>8</v>
      </c>
      <c r="M50" s="60">
        <v>210</v>
      </c>
      <c r="N50">
        <f>G50*82/F50</f>
        <v>36.444444444444443</v>
      </c>
      <c r="O50">
        <f>H50*82/F50</f>
        <v>36.444444444444443</v>
      </c>
      <c r="P50">
        <f>I50*82/F50</f>
        <v>123</v>
      </c>
      <c r="Q50">
        <f>J50*82/F50</f>
        <v>45.555555555555557</v>
      </c>
      <c r="R50">
        <f>K50*82/F50</f>
        <v>41</v>
      </c>
      <c r="S50">
        <f>L50*82/F50</f>
        <v>36.444444444444443</v>
      </c>
      <c r="U50" s="10">
        <f>SUM(V50:X50)</f>
        <v>8.360731511025385</v>
      </c>
      <c r="V50">
        <f>N50/MAX(N:N)*OFF_R</f>
        <v>3.2740740740740737</v>
      </c>
      <c r="W50">
        <f>O50/MAX(O:O)*PUN_R</f>
        <v>0.30917874396135264</v>
      </c>
      <c r="X50">
        <f>SUM(Z50:AC50)</f>
        <v>4.7774786929899591</v>
      </c>
      <c r="Y50">
        <f>X50/DEF_R*10</f>
        <v>7.9624644883165985</v>
      </c>
      <c r="Z50">
        <f>(0.7*(HIT_F*DEF_R))+(P50/(MAX(P:P))*(0.3*(HIT_F*DEF_R)))</f>
        <v>1.2535714285714283</v>
      </c>
      <c r="AA50">
        <f>(0.7*(BkS_F*DEF_R))+(Q50/(MAX(Q:Q))*(0.3*(BkS_F*DEF_R)))</f>
        <v>0.77999999999999992</v>
      </c>
      <c r="AB50">
        <f>(0.7*(TkA_F*DEF_R))+(R50/(MAX(R:R))*(0.3*(TkA_F*DEF_R)))</f>
        <v>1.6087499999999999</v>
      </c>
      <c r="AC50">
        <f>(0.7*(SH_F*DEF_R))+(S50/(MAX(S:S))*(0.3*(SH_F*DEF_R)))</f>
        <v>1.1351572644185313</v>
      </c>
    </row>
    <row r="51" spans="1:29" x14ac:dyDescent="0.25">
      <c r="A51" s="9">
        <v>49</v>
      </c>
      <c r="B51" s="46" t="s">
        <v>333</v>
      </c>
      <c r="C51" s="47" t="s">
        <v>31</v>
      </c>
      <c r="D51" s="47" t="s">
        <v>235</v>
      </c>
      <c r="E51" s="47" t="s">
        <v>3</v>
      </c>
      <c r="F51" s="48">
        <v>14</v>
      </c>
      <c r="G51" s="48">
        <v>7</v>
      </c>
      <c r="H51" s="48">
        <v>2</v>
      </c>
      <c r="I51" s="48">
        <v>19</v>
      </c>
      <c r="J51" s="48">
        <v>1</v>
      </c>
      <c r="K51" s="48">
        <v>3</v>
      </c>
      <c r="L51" s="48">
        <v>0</v>
      </c>
      <c r="M51" s="60">
        <v>171</v>
      </c>
      <c r="N51">
        <f>G51*82/F51</f>
        <v>41</v>
      </c>
      <c r="O51">
        <f>H51*82/F51</f>
        <v>11.714285714285714</v>
      </c>
      <c r="P51">
        <f>I51*82/F51</f>
        <v>111.28571428571429</v>
      </c>
      <c r="Q51">
        <f>J51*82/F51</f>
        <v>5.8571428571428568</v>
      </c>
      <c r="R51">
        <f>K51*82/F51</f>
        <v>17.571428571428573</v>
      </c>
      <c r="S51">
        <f>L51*82/F51</f>
        <v>0</v>
      </c>
      <c r="U51" s="10">
        <f>SUM(V51:X51)</f>
        <v>8.2816458887902993</v>
      </c>
      <c r="V51">
        <f>N51/MAX(N:N)*OFF_R</f>
        <v>3.6833333333333331</v>
      </c>
      <c r="W51">
        <f>O51/MAX(O:O)*PUN_R</f>
        <v>9.9378881987577633E-2</v>
      </c>
      <c r="X51">
        <f>SUM(Z51:AC51)</f>
        <v>4.4989336734693879</v>
      </c>
      <c r="Y51">
        <f>X51/DEF_R*10</f>
        <v>7.4982227891156459</v>
      </c>
      <c r="Z51">
        <f>(0.7*(HIT_F*DEF_R))+(P51/(MAX(P:P))*(0.3*(HIT_F*DEF_R)))</f>
        <v>1.2341836734693876</v>
      </c>
      <c r="AA51">
        <f>(0.7*(BkS_F*DEF_R))+(Q51/(MAX(Q:Q))*(0.3*(BkS_F*DEF_R)))</f>
        <v>0.64928571428571413</v>
      </c>
      <c r="AB51">
        <f>(0.7*(TkA_F*DEF_R))+(R51/(MAX(R:R))*(0.3*(TkA_F*DEF_R)))</f>
        <v>1.4814642857142857</v>
      </c>
      <c r="AC51">
        <f>(0.7*(SH_F*DEF_R))+(S51/(MAX(S:S))*(0.3*(SH_F*DEF_R)))</f>
        <v>1.1339999999999999</v>
      </c>
    </row>
    <row r="52" spans="1:29" x14ac:dyDescent="0.25">
      <c r="A52" s="9">
        <v>50</v>
      </c>
      <c r="B52" s="49" t="s">
        <v>315</v>
      </c>
      <c r="C52" s="50" t="s">
        <v>35</v>
      </c>
      <c r="D52" s="50" t="s">
        <v>235</v>
      </c>
      <c r="E52" s="50" t="s">
        <v>3</v>
      </c>
      <c r="F52" s="51">
        <v>16</v>
      </c>
      <c r="G52" s="51">
        <v>7</v>
      </c>
      <c r="H52" s="51">
        <v>4</v>
      </c>
      <c r="I52" s="51">
        <v>4</v>
      </c>
      <c r="J52" s="51">
        <v>5</v>
      </c>
      <c r="K52" s="51">
        <v>9</v>
      </c>
      <c r="L52" s="51">
        <v>0</v>
      </c>
      <c r="M52" s="61">
        <v>193</v>
      </c>
      <c r="N52">
        <f>G52*82/F52</f>
        <v>35.875</v>
      </c>
      <c r="O52">
        <f>H52*82/F52</f>
        <v>20.5</v>
      </c>
      <c r="P52">
        <f>I52*82/F52</f>
        <v>20.5</v>
      </c>
      <c r="Q52">
        <f>J52*82/F52</f>
        <v>25.625</v>
      </c>
      <c r="R52">
        <f>K52*82/F52</f>
        <v>46.125</v>
      </c>
      <c r="S52">
        <f>L52*82/F52</f>
        <v>0</v>
      </c>
      <c r="U52" s="10">
        <f>SUM(V52:X52)</f>
        <v>7.9657270315734978</v>
      </c>
      <c r="V52">
        <f>N52/MAX(N:N)*OFF_R</f>
        <v>3.2229166666666664</v>
      </c>
      <c r="W52">
        <f>O52/MAX(O:O)*PUN_R</f>
        <v>0.17391304347826086</v>
      </c>
      <c r="X52">
        <f>SUM(Z52:AC52)</f>
        <v>4.5688973214285706</v>
      </c>
      <c r="Y52">
        <f>X52/DEF_R*10</f>
        <v>7.6148288690476171</v>
      </c>
      <c r="Z52">
        <f>(0.7*(HIT_F*DEF_R))+(P52/(MAX(P:P))*(0.3*(HIT_F*DEF_R)))</f>
        <v>1.0839285714285714</v>
      </c>
      <c r="AA52">
        <f>(0.7*(BkS_F*DEF_R))+(Q52/(MAX(Q:Q))*(0.3*(BkS_F*DEF_R)))</f>
        <v>0.71437499999999987</v>
      </c>
      <c r="AB52">
        <f>(0.7*(TkA_F*DEF_R))+(R52/(MAX(R:R))*(0.3*(TkA_F*DEF_R)))</f>
        <v>1.6365937499999998</v>
      </c>
      <c r="AC52">
        <f>(0.7*(SH_F*DEF_R))+(S52/(MAX(S:S))*(0.3*(SH_F*DEF_R)))</f>
        <v>1.1339999999999999</v>
      </c>
    </row>
    <row r="53" spans="1:29" x14ac:dyDescent="0.25">
      <c r="A53" s="9">
        <v>51</v>
      </c>
      <c r="B53" s="46" t="s">
        <v>374</v>
      </c>
      <c r="C53" s="47" t="s">
        <v>33</v>
      </c>
      <c r="D53" s="47" t="s">
        <v>235</v>
      </c>
      <c r="E53" s="47" t="s">
        <v>3</v>
      </c>
      <c r="F53" s="48">
        <v>16</v>
      </c>
      <c r="G53" s="48">
        <v>7</v>
      </c>
      <c r="H53" s="48">
        <v>2</v>
      </c>
      <c r="I53" s="48">
        <v>7</v>
      </c>
      <c r="J53" s="48">
        <v>4</v>
      </c>
      <c r="K53" s="48">
        <v>11</v>
      </c>
      <c r="L53" s="48">
        <v>0</v>
      </c>
      <c r="M53" s="60">
        <v>203</v>
      </c>
      <c r="N53">
        <f>G53*82/F53</f>
        <v>35.875</v>
      </c>
      <c r="O53">
        <f>H53*82/F53</f>
        <v>10.25</v>
      </c>
      <c r="P53">
        <f>I53*82/F53</f>
        <v>35.875</v>
      </c>
      <c r="Q53">
        <f>J53*82/F53</f>
        <v>20.5</v>
      </c>
      <c r="R53">
        <f>K53*82/F53</f>
        <v>56.375</v>
      </c>
      <c r="S53">
        <f>L53*82/F53</f>
        <v>0</v>
      </c>
      <c r="U53" s="10">
        <f>SUM(V53:X53)</f>
        <v>7.9430294384057962</v>
      </c>
      <c r="V53">
        <f>N53/MAX(N:N)*OFF_R</f>
        <v>3.2229166666666664</v>
      </c>
      <c r="W53">
        <f>O53/MAX(O:O)*PUN_R</f>
        <v>8.6956521739130432E-2</v>
      </c>
      <c r="X53">
        <f>SUM(Z53:AC53)</f>
        <v>4.633156249999999</v>
      </c>
      <c r="Y53">
        <f>X53/DEF_R*10</f>
        <v>7.7219270833333322</v>
      </c>
      <c r="Z53">
        <f>(0.7*(HIT_F*DEF_R))+(P53/(MAX(P:P))*(0.3*(HIT_F*DEF_R)))</f>
        <v>1.1093749999999998</v>
      </c>
      <c r="AA53">
        <f>(0.7*(BkS_F*DEF_R))+(Q53/(MAX(Q:Q))*(0.3*(BkS_F*DEF_R)))</f>
        <v>0.6974999999999999</v>
      </c>
      <c r="AB53">
        <f>(0.7*(TkA_F*DEF_R))+(R53/(MAX(R:R))*(0.3*(TkA_F*DEF_R)))</f>
        <v>1.69228125</v>
      </c>
      <c r="AC53">
        <f>(0.7*(SH_F*DEF_R))+(S53/(MAX(S:S))*(0.3*(SH_F*DEF_R)))</f>
        <v>1.1339999999999999</v>
      </c>
    </row>
    <row r="54" spans="1:29" x14ac:dyDescent="0.25">
      <c r="A54" s="9">
        <v>52</v>
      </c>
      <c r="B54" s="49" t="s">
        <v>376</v>
      </c>
      <c r="C54" s="50" t="s">
        <v>35</v>
      </c>
      <c r="D54" s="50" t="s">
        <v>235</v>
      </c>
      <c r="E54" s="50" t="s">
        <v>3</v>
      </c>
      <c r="F54" s="51">
        <v>13</v>
      </c>
      <c r="G54" s="51">
        <v>6</v>
      </c>
      <c r="H54" s="51">
        <v>2</v>
      </c>
      <c r="I54" s="51">
        <v>3</v>
      </c>
      <c r="J54" s="51">
        <v>2</v>
      </c>
      <c r="K54" s="51">
        <v>4</v>
      </c>
      <c r="L54" s="51">
        <v>72</v>
      </c>
      <c r="M54" s="61">
        <v>168</v>
      </c>
      <c r="N54">
        <f>G54*82/F54</f>
        <v>37.846153846153847</v>
      </c>
      <c r="O54">
        <f>H54*82/F54</f>
        <v>12.615384615384615</v>
      </c>
      <c r="P54">
        <f>I54*82/F54</f>
        <v>18.923076923076923</v>
      </c>
      <c r="Q54">
        <f>J54*82/F54</f>
        <v>12.615384615384615</v>
      </c>
      <c r="R54">
        <f>K54*82/F54</f>
        <v>25.23076923076923</v>
      </c>
      <c r="S54">
        <f>L54*82/F54</f>
        <v>454.15384615384613</v>
      </c>
      <c r="U54" s="10">
        <f>SUM(V54:X54)</f>
        <v>7.9313787723670011</v>
      </c>
      <c r="V54">
        <f>N54/MAX(N:N)*OFF_R</f>
        <v>3.3999999999999995</v>
      </c>
      <c r="W54">
        <f>O54/MAX(O:O)*PUN_R</f>
        <v>0.10702341137123746</v>
      </c>
      <c r="X54">
        <f>SUM(Z54:AC54)</f>
        <v>4.4243553609957642</v>
      </c>
      <c r="Y54">
        <f>X54/DEF_R*10</f>
        <v>7.3739256016596064</v>
      </c>
      <c r="Z54">
        <f>(0.7*(HIT_F*DEF_R))+(P54/(MAX(P:P))*(0.3*(HIT_F*DEF_R)))</f>
        <v>1.081318681318681</v>
      </c>
      <c r="AA54">
        <f>(0.7*(BkS_F*DEF_R))+(Q54/(MAX(Q:Q))*(0.3*(BkS_F*DEF_R)))</f>
        <v>0.67153846153846142</v>
      </c>
      <c r="AB54">
        <f>(0.7*(TkA_F*DEF_R))+(R54/(MAX(R:R))*(0.3*(TkA_F*DEF_R)))</f>
        <v>1.523076923076923</v>
      </c>
      <c r="AC54">
        <f>(0.7*(SH_F*DEF_R))+(S54/(MAX(S:S))*(0.3*(SH_F*DEF_R)))</f>
        <v>1.1484212950616983</v>
      </c>
    </row>
    <row r="55" spans="1:29" x14ac:dyDescent="0.25">
      <c r="A55" s="9">
        <v>53</v>
      </c>
      <c r="B55" s="46" t="s">
        <v>375</v>
      </c>
      <c r="C55" s="47" t="s">
        <v>33</v>
      </c>
      <c r="D55" s="47" t="s">
        <v>235</v>
      </c>
      <c r="E55" s="47" t="s">
        <v>3</v>
      </c>
      <c r="F55" s="48">
        <v>15</v>
      </c>
      <c r="G55" s="48">
        <v>6</v>
      </c>
      <c r="H55" s="48">
        <v>4</v>
      </c>
      <c r="I55" s="48">
        <v>7</v>
      </c>
      <c r="J55" s="48">
        <v>0</v>
      </c>
      <c r="K55" s="48">
        <v>11</v>
      </c>
      <c r="L55" s="48">
        <v>49</v>
      </c>
      <c r="M55" s="60">
        <v>228</v>
      </c>
      <c r="N55">
        <f>G55*82/F55</f>
        <v>32.799999999999997</v>
      </c>
      <c r="O55">
        <f>H55*82/F55</f>
        <v>21.866666666666667</v>
      </c>
      <c r="P55">
        <f>I55*82/F55</f>
        <v>38.266666666666666</v>
      </c>
      <c r="Q55">
        <f>J55*82/F55</f>
        <v>0</v>
      </c>
      <c r="R55">
        <f>K55*82/F55</f>
        <v>60.133333333333333</v>
      </c>
      <c r="S55">
        <f>L55*82/F55</f>
        <v>267.86666666666667</v>
      </c>
      <c r="U55" s="10">
        <f>SUM(V55:X55)</f>
        <v>7.7307131398530169</v>
      </c>
      <c r="V55">
        <f>N55/MAX(N:N)*OFF_R</f>
        <v>2.9466666666666663</v>
      </c>
      <c r="W55">
        <f>O55/MAX(O:O)*PUN_R</f>
        <v>0.1855072463768116</v>
      </c>
      <c r="X55">
        <f>SUM(Z55:AC55)</f>
        <v>4.5985392268095389</v>
      </c>
      <c r="Y55">
        <f>X55/DEF_R*10</f>
        <v>7.6642320446825654</v>
      </c>
      <c r="Z55">
        <f>(0.7*(HIT_F*DEF_R))+(P55/(MAX(P:P))*(0.3*(HIT_F*DEF_R)))</f>
        <v>1.1133333333333331</v>
      </c>
      <c r="AA55">
        <f>(0.7*(BkS_F*DEF_R))+(Q55/(MAX(Q:Q))*(0.3*(BkS_F*DEF_R)))</f>
        <v>0.62999999999999989</v>
      </c>
      <c r="AB55">
        <f>(0.7*(TkA_F*DEF_R))+(R55/(MAX(R:R))*(0.3*(TkA_F*DEF_R)))</f>
        <v>1.7126999999999999</v>
      </c>
      <c r="AC55">
        <f>(0.7*(SH_F*DEF_R))+(S55/(MAX(S:S))*(0.3*(SH_F*DEF_R)))</f>
        <v>1.1425058934762053</v>
      </c>
    </row>
    <row r="56" spans="1:29" x14ac:dyDescent="0.25">
      <c r="A56" s="9">
        <v>54</v>
      </c>
      <c r="B56" s="46" t="s">
        <v>322</v>
      </c>
      <c r="C56" s="47" t="s">
        <v>31</v>
      </c>
      <c r="D56" s="47" t="s">
        <v>235</v>
      </c>
      <c r="E56" s="47" t="s">
        <v>3</v>
      </c>
      <c r="F56" s="48">
        <v>17</v>
      </c>
      <c r="G56" s="48">
        <v>7</v>
      </c>
      <c r="H56" s="48">
        <v>0</v>
      </c>
      <c r="I56" s="48">
        <v>4</v>
      </c>
      <c r="J56" s="48">
        <v>11</v>
      </c>
      <c r="K56" s="48">
        <v>7</v>
      </c>
      <c r="L56" s="48">
        <v>168</v>
      </c>
      <c r="M56" s="60">
        <v>241</v>
      </c>
      <c r="N56">
        <f>G56*82/F56</f>
        <v>33.764705882352942</v>
      </c>
      <c r="O56">
        <f>H56*82/F56</f>
        <v>0</v>
      </c>
      <c r="P56">
        <f>I56*82/F56</f>
        <v>19.294117647058822</v>
      </c>
      <c r="Q56">
        <f>J56*82/F56</f>
        <v>53.058823529411768</v>
      </c>
      <c r="R56">
        <f>K56*82/F56</f>
        <v>33.764705882352942</v>
      </c>
      <c r="S56">
        <f>L56*82/F56</f>
        <v>810.35294117647061</v>
      </c>
      <c r="U56" s="10">
        <f>SUM(V56:X56)</f>
        <v>7.6491452799840385</v>
      </c>
      <c r="V56">
        <f>N56/MAX(N:N)*OFF_R</f>
        <v>3.0333333333333332</v>
      </c>
      <c r="W56">
        <f>O56/MAX(O:O)*PUN_R</f>
        <v>0</v>
      </c>
      <c r="X56">
        <f>SUM(Z56:AC56)</f>
        <v>4.6158119466507053</v>
      </c>
      <c r="Y56">
        <f>X56/DEF_R*10</f>
        <v>7.6930199110845088</v>
      </c>
      <c r="Z56">
        <f>(0.7*(HIT_F*DEF_R))+(P56/(MAX(P:P))*(0.3*(HIT_F*DEF_R)))</f>
        <v>1.0819327731092434</v>
      </c>
      <c r="AA56">
        <f>(0.7*(BkS_F*DEF_R))+(Q56/(MAX(Q:Q))*(0.3*(BkS_F*DEF_R)))</f>
        <v>0.80470588235294105</v>
      </c>
      <c r="AB56">
        <f>(0.7*(TkA_F*DEF_R))+(R56/(MAX(R:R))*(0.3*(TkA_F*DEF_R)))</f>
        <v>1.5694411764705882</v>
      </c>
      <c r="AC56">
        <f>(0.7*(SH_F*DEF_R))+(S56/(MAX(S:S))*(0.3*(SH_F*DEF_R)))</f>
        <v>1.1597321147179325</v>
      </c>
    </row>
    <row r="57" spans="1:29" x14ac:dyDescent="0.25">
      <c r="A57" s="9">
        <v>55</v>
      </c>
      <c r="B57" s="46" t="s">
        <v>352</v>
      </c>
      <c r="C57" s="47" t="s">
        <v>33</v>
      </c>
      <c r="D57" s="47" t="s">
        <v>235</v>
      </c>
      <c r="E57" s="47" t="s">
        <v>3</v>
      </c>
      <c r="F57" s="48">
        <v>11</v>
      </c>
      <c r="G57" s="48">
        <v>4</v>
      </c>
      <c r="H57" s="48">
        <v>6</v>
      </c>
      <c r="I57" s="48">
        <v>10</v>
      </c>
      <c r="J57" s="48">
        <v>6</v>
      </c>
      <c r="K57" s="48">
        <v>1</v>
      </c>
      <c r="L57" s="48">
        <v>6</v>
      </c>
      <c r="M57" s="60">
        <v>151</v>
      </c>
      <c r="N57">
        <f>G57*82/F57</f>
        <v>29.818181818181817</v>
      </c>
      <c r="O57">
        <f>H57*82/F57</f>
        <v>44.727272727272727</v>
      </c>
      <c r="P57">
        <f>I57*82/F57</f>
        <v>74.545454545454547</v>
      </c>
      <c r="Q57">
        <f>J57*82/F57</f>
        <v>44.727272727272727</v>
      </c>
      <c r="R57">
        <f>K57*82/F57</f>
        <v>7.4545454545454541</v>
      </c>
      <c r="S57">
        <f>L57*82/F57</f>
        <v>44.727272727272727</v>
      </c>
      <c r="U57" s="10">
        <f>SUM(V57:X57)</f>
        <v>7.5708041488125408</v>
      </c>
      <c r="V57">
        <f>N57/MAX(N:N)*OFF_R</f>
        <v>2.6787878787878783</v>
      </c>
      <c r="W57">
        <f>O57/MAX(O:O)*PUN_R</f>
        <v>0.37944664031620551</v>
      </c>
      <c r="X57">
        <f>SUM(Z57:AC57)</f>
        <v>4.512569629708457</v>
      </c>
      <c r="Y57">
        <f>X57/DEF_R*10</f>
        <v>7.5209493828474283</v>
      </c>
      <c r="Z57">
        <f>(0.7*(HIT_F*DEF_R))+(P57/(MAX(P:P))*(0.3*(HIT_F*DEF_R)))</f>
        <v>1.1733766233766232</v>
      </c>
      <c r="AA57">
        <f>(0.7*(BkS_F*DEF_R))+(Q57/(MAX(Q:Q))*(0.3*(BkS_F*DEF_R)))</f>
        <v>0.77727272727272712</v>
      </c>
      <c r="AB57">
        <f>(0.7*(TkA_F*DEF_R))+(R57/(MAX(R:R))*(0.3*(TkA_F*DEF_R)))</f>
        <v>1.4264999999999999</v>
      </c>
      <c r="AC57">
        <f>(0.7*(SH_F*DEF_R))+(S57/(MAX(S:S))*(0.3*(SH_F*DEF_R)))</f>
        <v>1.1354202790591066</v>
      </c>
    </row>
    <row r="58" spans="1:29" x14ac:dyDescent="0.25">
      <c r="A58" s="9">
        <v>56</v>
      </c>
      <c r="B58" s="49" t="s">
        <v>201</v>
      </c>
      <c r="C58" s="50" t="s">
        <v>37</v>
      </c>
      <c r="D58" s="50" t="s">
        <v>235</v>
      </c>
      <c r="E58" s="50" t="s">
        <v>3</v>
      </c>
      <c r="F58" s="51">
        <v>17</v>
      </c>
      <c r="G58" s="51">
        <v>6</v>
      </c>
      <c r="H58" s="51">
        <v>4</v>
      </c>
      <c r="I58" s="51">
        <v>15</v>
      </c>
      <c r="J58" s="51">
        <v>8</v>
      </c>
      <c r="K58" s="51">
        <v>12</v>
      </c>
      <c r="L58" s="51">
        <v>8</v>
      </c>
      <c r="M58" s="61">
        <v>283</v>
      </c>
      <c r="N58">
        <f>G58*82/F58</f>
        <v>28.941176470588236</v>
      </c>
      <c r="O58">
        <f>H58*82/F58</f>
        <v>19.294117647058822</v>
      </c>
      <c r="P58">
        <f>I58*82/F58</f>
        <v>72.352941176470594</v>
      </c>
      <c r="Q58">
        <f>J58*82/F58</f>
        <v>38.588235294117645</v>
      </c>
      <c r="R58">
        <f>K58*82/F58</f>
        <v>57.882352941176471</v>
      </c>
      <c r="S58">
        <f>L58*82/F58</f>
        <v>38.588235294117645</v>
      </c>
      <c r="U58" s="10">
        <f>SUM(V58:X58)</f>
        <v>7.5261855141705887</v>
      </c>
      <c r="V58">
        <f>N58/MAX(N:N)*OFF_R</f>
        <v>2.5999999999999996</v>
      </c>
      <c r="W58">
        <f>O58/MAX(O:O)*PUN_R</f>
        <v>0.16368286445012786</v>
      </c>
      <c r="X58">
        <f>SUM(Z58:AC58)</f>
        <v>4.762502649720461</v>
      </c>
      <c r="Y58">
        <f>X58/DEF_R*10</f>
        <v>7.9375044162007677</v>
      </c>
      <c r="Z58">
        <f>(0.7*(HIT_F*DEF_R))+(P58/(MAX(P:P))*(0.3*(HIT_F*DEF_R)))</f>
        <v>1.1697478991596637</v>
      </c>
      <c r="AA58">
        <f>(0.7*(BkS_F*DEF_R))+(Q58/(MAX(Q:Q))*(0.3*(BkS_F*DEF_R)))</f>
        <v>0.75705882352941167</v>
      </c>
      <c r="AB58">
        <f>(0.7*(TkA_F*DEF_R))+(R58/(MAX(R:R))*(0.3*(TkA_F*DEF_R)))</f>
        <v>1.700470588235294</v>
      </c>
      <c r="AC58">
        <f>(0.7*(SH_F*DEF_R))+(S58/(MAX(S:S))*(0.3*(SH_F*DEF_R)))</f>
        <v>1.135225338796092</v>
      </c>
    </row>
    <row r="59" spans="1:29" x14ac:dyDescent="0.25">
      <c r="A59" s="9">
        <v>57</v>
      </c>
      <c r="B59" s="46" t="s">
        <v>307</v>
      </c>
      <c r="C59" s="47" t="s">
        <v>37</v>
      </c>
      <c r="D59" s="47" t="s">
        <v>235</v>
      </c>
      <c r="E59" s="47" t="s">
        <v>3</v>
      </c>
      <c r="F59" s="48">
        <v>13</v>
      </c>
      <c r="G59" s="48">
        <v>5</v>
      </c>
      <c r="H59" s="48">
        <v>2</v>
      </c>
      <c r="I59" s="48">
        <v>5</v>
      </c>
      <c r="J59" s="48">
        <v>0</v>
      </c>
      <c r="K59" s="48">
        <v>7</v>
      </c>
      <c r="L59" s="48">
        <v>105</v>
      </c>
      <c r="M59" s="60">
        <v>196</v>
      </c>
      <c r="N59">
        <f>G59*82/F59</f>
        <v>31.53846153846154</v>
      </c>
      <c r="O59">
        <f>H59*82/F59</f>
        <v>12.615384615384615</v>
      </c>
      <c r="P59">
        <f>I59*82/F59</f>
        <v>31.53846153846154</v>
      </c>
      <c r="Q59">
        <f>J59*82/F59</f>
        <v>0</v>
      </c>
      <c r="R59">
        <f>K59*82/F59</f>
        <v>44.153846153846153</v>
      </c>
      <c r="S59">
        <f>L59*82/F59</f>
        <v>662.30769230769226</v>
      </c>
      <c r="U59" s="10">
        <f>SUM(V59:X59)</f>
        <v>7.4534702175852985</v>
      </c>
      <c r="V59">
        <f>N59/MAX(N:N)*OFF_R</f>
        <v>2.8333333333333335</v>
      </c>
      <c r="W59">
        <f>O59/MAX(O:O)*PUN_R</f>
        <v>0.10702341137123746</v>
      </c>
      <c r="X59">
        <f>SUM(Z59:AC59)</f>
        <v>4.5131134728807272</v>
      </c>
      <c r="Y59">
        <f>X59/DEF_R*10</f>
        <v>7.5218557881345447</v>
      </c>
      <c r="Z59">
        <f>(0.7*(HIT_F*DEF_R))+(P59/(MAX(P:P))*(0.3*(HIT_F*DEF_R)))</f>
        <v>1.1021978021978021</v>
      </c>
      <c r="AA59">
        <f>(0.7*(BkS_F*DEF_R))+(Q59/(MAX(Q:Q))*(0.3*(BkS_F*DEF_R)))</f>
        <v>0.62999999999999989</v>
      </c>
      <c r="AB59">
        <f>(0.7*(TkA_F*DEF_R))+(R59/(MAX(R:R))*(0.3*(TkA_F*DEF_R)))</f>
        <v>1.6258846153846154</v>
      </c>
      <c r="AC59">
        <f>(0.7*(SH_F*DEF_R))+(S59/(MAX(S:S))*(0.3*(SH_F*DEF_R)))</f>
        <v>1.1550310552983101</v>
      </c>
    </row>
    <row r="60" spans="1:29" x14ac:dyDescent="0.25">
      <c r="A60" s="9">
        <v>58</v>
      </c>
      <c r="B60" s="46" t="s">
        <v>304</v>
      </c>
      <c r="C60" s="47" t="s">
        <v>35</v>
      </c>
      <c r="D60" s="47" t="s">
        <v>235</v>
      </c>
      <c r="E60" s="47" t="s">
        <v>3</v>
      </c>
      <c r="F60" s="48">
        <v>17</v>
      </c>
      <c r="G60" s="48">
        <v>6</v>
      </c>
      <c r="H60" s="48">
        <v>2</v>
      </c>
      <c r="I60" s="48">
        <v>11</v>
      </c>
      <c r="J60" s="48">
        <v>10</v>
      </c>
      <c r="K60" s="48">
        <v>5</v>
      </c>
      <c r="L60" s="48">
        <v>1218</v>
      </c>
      <c r="M60" s="60">
        <v>289</v>
      </c>
      <c r="N60">
        <f>G60*82/F60</f>
        <v>28.941176470588236</v>
      </c>
      <c r="O60">
        <f>H60*82/F60</f>
        <v>9.6470588235294112</v>
      </c>
      <c r="P60">
        <f>I60*82/F60</f>
        <v>53.058823529411768</v>
      </c>
      <c r="Q60">
        <f>J60*82/F60</f>
        <v>48.235294117647058</v>
      </c>
      <c r="R60">
        <f>K60*82/F60</f>
        <v>24.117647058823529</v>
      </c>
      <c r="S60">
        <f>L60*82/F60</f>
        <v>5875.0588235294117</v>
      </c>
      <c r="U60" s="10">
        <f>SUM(V60:X60)</f>
        <v>7.4460673311569643</v>
      </c>
      <c r="V60">
        <f>N60/MAX(N:N)*OFF_R</f>
        <v>2.5999999999999996</v>
      </c>
      <c r="W60">
        <f>O60/MAX(O:O)*PUN_R</f>
        <v>8.1841432225063931E-2</v>
      </c>
      <c r="X60">
        <f>SUM(Z60:AC60)</f>
        <v>4.7642258989319011</v>
      </c>
      <c r="Y60">
        <f>X60/DEF_R*10</f>
        <v>7.9403764982198357</v>
      </c>
      <c r="Z60">
        <f>(0.7*(HIT_F*DEF_R))+(P60/(MAX(P:P))*(0.3*(HIT_F*DEF_R)))</f>
        <v>1.1378151260504199</v>
      </c>
      <c r="AA60">
        <f>(0.7*(BkS_F*DEF_R))+(Q60/(MAX(Q:Q))*(0.3*(BkS_F*DEF_R)))</f>
        <v>0.78882352941176459</v>
      </c>
      <c r="AB60">
        <f>(0.7*(TkA_F*DEF_R))+(R60/(MAX(R:R))*(0.3*(TkA_F*DEF_R)))</f>
        <v>1.5170294117647058</v>
      </c>
      <c r="AC60">
        <f>(0.7*(SH_F*DEF_R))+(S60/(MAX(S:S))*(0.3*(SH_F*DEF_R)))</f>
        <v>1.3205578317050108</v>
      </c>
    </row>
    <row r="61" spans="1:29" x14ac:dyDescent="0.25">
      <c r="A61" s="9">
        <v>59</v>
      </c>
      <c r="B61" s="49" t="s">
        <v>324</v>
      </c>
      <c r="C61" s="50" t="s">
        <v>31</v>
      </c>
      <c r="D61" s="50" t="s">
        <v>235</v>
      </c>
      <c r="E61" s="50" t="s">
        <v>3</v>
      </c>
      <c r="F61" s="51">
        <v>18</v>
      </c>
      <c r="G61" s="51">
        <v>7</v>
      </c>
      <c r="H61" s="51">
        <v>2</v>
      </c>
      <c r="I61" s="51">
        <v>17</v>
      </c>
      <c r="J61" s="51">
        <v>3</v>
      </c>
      <c r="K61" s="51">
        <v>4</v>
      </c>
      <c r="L61" s="51">
        <v>0</v>
      </c>
      <c r="M61" s="61">
        <v>259</v>
      </c>
      <c r="N61">
        <f>G61*82/F61</f>
        <v>31.888888888888889</v>
      </c>
      <c r="O61">
        <f>H61*82/F61</f>
        <v>9.1111111111111107</v>
      </c>
      <c r="P61">
        <f>I61*82/F61</f>
        <v>77.444444444444443</v>
      </c>
      <c r="Q61">
        <f>J61*82/F61</f>
        <v>13.666666666666666</v>
      </c>
      <c r="R61">
        <f>K61*82/F61</f>
        <v>18.222222222222221</v>
      </c>
      <c r="S61">
        <f>L61*82/F61</f>
        <v>0</v>
      </c>
      <c r="U61" s="10">
        <f>SUM(V61:X61)</f>
        <v>7.4142841039797549</v>
      </c>
      <c r="V61">
        <f>N61/MAX(N:N)*OFF_R</f>
        <v>2.8648148148148147</v>
      </c>
      <c r="W61">
        <f>O61/MAX(O:O)*PUN_R</f>
        <v>7.7294685990338161E-2</v>
      </c>
      <c r="X61">
        <f>SUM(Z61:AC61)</f>
        <v>4.4721746031746026</v>
      </c>
      <c r="Y61">
        <f>X61/DEF_R*10</f>
        <v>7.453624338624337</v>
      </c>
      <c r="Z61">
        <f>(0.7*(HIT_F*DEF_R))+(P61/(MAX(P:P))*(0.3*(HIT_F*DEF_R)))</f>
        <v>1.178174603174603</v>
      </c>
      <c r="AA61">
        <f>(0.7*(BkS_F*DEF_R))+(Q61/(MAX(Q:Q))*(0.3*(BkS_F*DEF_R)))</f>
        <v>0.67499999999999993</v>
      </c>
      <c r="AB61">
        <f>(0.7*(TkA_F*DEF_R))+(R61/(MAX(R:R))*(0.3*(TkA_F*DEF_R)))</f>
        <v>1.4849999999999999</v>
      </c>
      <c r="AC61">
        <f>(0.7*(SH_F*DEF_R))+(S61/(MAX(S:S))*(0.3*(SH_F*DEF_R)))</f>
        <v>1.1339999999999999</v>
      </c>
    </row>
    <row r="62" spans="1:29" x14ac:dyDescent="0.25">
      <c r="A62" s="9">
        <v>60</v>
      </c>
      <c r="B62" s="46" t="s">
        <v>318</v>
      </c>
      <c r="C62" s="47" t="s">
        <v>37</v>
      </c>
      <c r="D62" s="47" t="s">
        <v>235</v>
      </c>
      <c r="E62" s="47" t="s">
        <v>3</v>
      </c>
      <c r="F62" s="48">
        <v>13</v>
      </c>
      <c r="G62" s="48">
        <v>4</v>
      </c>
      <c r="H62" s="48">
        <v>4</v>
      </c>
      <c r="I62" s="48">
        <v>4</v>
      </c>
      <c r="J62" s="48">
        <v>1</v>
      </c>
      <c r="K62" s="48">
        <v>8</v>
      </c>
      <c r="L62" s="48">
        <v>0</v>
      </c>
      <c r="M62" s="60">
        <v>171</v>
      </c>
      <c r="N62">
        <f>G62*82/F62</f>
        <v>25.23076923076923</v>
      </c>
      <c r="O62">
        <f>H62*82/F62</f>
        <v>25.23076923076923</v>
      </c>
      <c r="P62">
        <f>I62*82/F62</f>
        <v>25.23076923076923</v>
      </c>
      <c r="Q62">
        <f>J62*82/F62</f>
        <v>6.3076923076923075</v>
      </c>
      <c r="R62">
        <f>K62*82/F62</f>
        <v>50.46153846153846</v>
      </c>
      <c r="S62">
        <f>L62*82/F62</f>
        <v>0</v>
      </c>
      <c r="U62" s="10">
        <f>SUM(V62:X62)</f>
        <v>7.0173948080904589</v>
      </c>
      <c r="V62">
        <f>N62/MAX(N:N)*OFF_R</f>
        <v>2.2666666666666666</v>
      </c>
      <c r="W62">
        <f>O62/MAX(O:O)*PUN_R</f>
        <v>0.21404682274247491</v>
      </c>
      <c r="X62">
        <f>SUM(Z62:AC62)</f>
        <v>4.5366813186813175</v>
      </c>
      <c r="Y62">
        <f>X62/DEF_R*10</f>
        <v>7.5611355311355286</v>
      </c>
      <c r="Z62">
        <f>(0.7*(HIT_F*DEF_R))+(P62/(MAX(P:P))*(0.3*(HIT_F*DEF_R)))</f>
        <v>1.0917582417582417</v>
      </c>
      <c r="AA62">
        <f>(0.7*(BkS_F*DEF_R))+(Q62/(MAX(Q:Q))*(0.3*(BkS_F*DEF_R)))</f>
        <v>0.65076923076923066</v>
      </c>
      <c r="AB62">
        <f>(0.7*(TkA_F*DEF_R))+(R62/(MAX(R:R))*(0.3*(TkA_F*DEF_R)))</f>
        <v>1.6601538461538461</v>
      </c>
      <c r="AC62">
        <f>(0.7*(SH_F*DEF_R))+(S62/(MAX(S:S))*(0.3*(SH_F*DEF_R)))</f>
        <v>1.1339999999999999</v>
      </c>
    </row>
    <row r="63" spans="1:29" x14ac:dyDescent="0.25">
      <c r="A63" s="9">
        <v>61</v>
      </c>
      <c r="B63" s="46" t="s">
        <v>334</v>
      </c>
      <c r="C63" s="47" t="s">
        <v>37</v>
      </c>
      <c r="D63" s="47" t="s">
        <v>235</v>
      </c>
      <c r="E63" s="47" t="s">
        <v>3</v>
      </c>
      <c r="F63" s="48">
        <v>7</v>
      </c>
      <c r="G63" s="48">
        <v>2</v>
      </c>
      <c r="H63" s="48">
        <v>2</v>
      </c>
      <c r="I63" s="48">
        <v>11</v>
      </c>
      <c r="J63" s="48">
        <v>3</v>
      </c>
      <c r="K63" s="48">
        <v>1</v>
      </c>
      <c r="L63" s="48">
        <v>7</v>
      </c>
      <c r="M63" s="60">
        <v>82</v>
      </c>
      <c r="N63">
        <f>G63*82/F63</f>
        <v>23.428571428571427</v>
      </c>
      <c r="O63">
        <f>H63*82/F63</f>
        <v>23.428571428571427</v>
      </c>
      <c r="P63">
        <f>I63*82/F63</f>
        <v>128.85714285714286</v>
      </c>
      <c r="Q63">
        <f>J63*82/F63</f>
        <v>35.142857142857146</v>
      </c>
      <c r="R63">
        <f>K63*82/F63</f>
        <v>11.714285714285714</v>
      </c>
      <c r="S63">
        <f>L63*82/F63</f>
        <v>82</v>
      </c>
      <c r="U63" s="10">
        <f>SUM(V63:X63)</f>
        <v>6.8987459626583458</v>
      </c>
      <c r="V63">
        <f>N63/MAX(N:N)*OFF_R</f>
        <v>2.1047619047619044</v>
      </c>
      <c r="W63">
        <f>O63/MAX(O:O)*PUN_R</f>
        <v>0.19875776397515527</v>
      </c>
      <c r="X63">
        <f>SUM(Z63:AC63)</f>
        <v>4.5952262939212867</v>
      </c>
      <c r="Y63">
        <f>X63/DEF_R*10</f>
        <v>7.6587104898688105</v>
      </c>
      <c r="Z63">
        <f>(0.7*(HIT_F*DEF_R))+(P63/(MAX(P:P))*(0.3*(HIT_F*DEF_R)))</f>
        <v>1.2632653061224488</v>
      </c>
      <c r="AA63">
        <f>(0.7*(BkS_F*DEF_R))+(Q63/(MAX(Q:Q))*(0.3*(BkS_F*DEF_R)))</f>
        <v>0.74571428571428555</v>
      </c>
      <c r="AB63">
        <f>(0.7*(TkA_F*DEF_R))+(R63/(MAX(R:R))*(0.3*(TkA_F*DEF_R)))</f>
        <v>1.449642857142857</v>
      </c>
      <c r="AC63">
        <f>(0.7*(SH_F*DEF_R))+(S63/(MAX(S:S))*(0.3*(SH_F*DEF_R)))</f>
        <v>1.1366038449416955</v>
      </c>
    </row>
    <row r="64" spans="1:29" x14ac:dyDescent="0.25">
      <c r="A64" s="9">
        <v>62</v>
      </c>
      <c r="B64" s="49" t="s">
        <v>106</v>
      </c>
      <c r="C64" s="50" t="s">
        <v>31</v>
      </c>
      <c r="D64" s="50" t="s">
        <v>235</v>
      </c>
      <c r="E64" s="50" t="s">
        <v>3</v>
      </c>
      <c r="F64" s="51">
        <v>17</v>
      </c>
      <c r="G64" s="51">
        <v>4</v>
      </c>
      <c r="H64" s="51">
        <v>6</v>
      </c>
      <c r="I64" s="51">
        <v>12</v>
      </c>
      <c r="J64" s="51">
        <v>13</v>
      </c>
      <c r="K64" s="51">
        <v>4</v>
      </c>
      <c r="L64" s="51">
        <v>36</v>
      </c>
      <c r="M64" s="61">
        <v>278</v>
      </c>
      <c r="N64">
        <f>G64*82/F64</f>
        <v>19.294117647058822</v>
      </c>
      <c r="O64">
        <f>H64*82/F64</f>
        <v>28.941176470588236</v>
      </c>
      <c r="P64">
        <f>I64*82/F64</f>
        <v>57.882352941176471</v>
      </c>
      <c r="Q64">
        <f>J64*82/F64</f>
        <v>62.705882352941174</v>
      </c>
      <c r="R64">
        <f>K64*82/F64</f>
        <v>19.294117647058822</v>
      </c>
      <c r="S64">
        <f>L64*82/F64</f>
        <v>173.64705882352942</v>
      </c>
      <c r="U64" s="10">
        <f>SUM(V64:X64)</f>
        <v>6.5914640915657294</v>
      </c>
      <c r="V64">
        <f>N64/MAX(N:N)*OFF_R</f>
        <v>1.7333333333333329</v>
      </c>
      <c r="W64">
        <f>O64/MAX(O:O)*PUN_R</f>
        <v>0.24552429667519182</v>
      </c>
      <c r="X64">
        <f>SUM(Z64:AC64)</f>
        <v>4.6126064615572044</v>
      </c>
      <c r="Y64">
        <f>X64/DEF_R*10</f>
        <v>7.6876774359286735</v>
      </c>
      <c r="Z64">
        <f>(0.7*(HIT_F*DEF_R))+(P64/(MAX(P:P))*(0.3*(HIT_F*DEF_R)))</f>
        <v>1.145798319327731</v>
      </c>
      <c r="AA64">
        <f>(0.7*(BkS_F*DEF_R))+(Q64/(MAX(Q:Q))*(0.3*(BkS_F*DEF_R)))</f>
        <v>0.83647058823529397</v>
      </c>
      <c r="AB64">
        <f>(0.7*(TkA_F*DEF_R))+(R64/(MAX(R:R))*(0.3*(TkA_F*DEF_R)))</f>
        <v>1.4908235294117647</v>
      </c>
      <c r="AC64">
        <f>(0.7*(SH_F*DEF_R))+(S64/(MAX(S:S))*(0.3*(SH_F*DEF_R)))</f>
        <v>1.139514024582414</v>
      </c>
    </row>
    <row r="65" spans="1:29" x14ac:dyDescent="0.25">
      <c r="A65" s="9">
        <v>63</v>
      </c>
      <c r="B65" s="49" t="s">
        <v>384</v>
      </c>
      <c r="C65" s="50" t="s">
        <v>31</v>
      </c>
      <c r="D65" s="50" t="s">
        <v>235</v>
      </c>
      <c r="E65" s="50" t="s">
        <v>3</v>
      </c>
      <c r="F65" s="51">
        <v>18</v>
      </c>
      <c r="G65" s="51">
        <v>4</v>
      </c>
      <c r="H65" s="51">
        <v>2</v>
      </c>
      <c r="I65" s="51">
        <v>2</v>
      </c>
      <c r="J65" s="51">
        <v>2</v>
      </c>
      <c r="K65" s="51">
        <v>10</v>
      </c>
      <c r="L65" s="51">
        <v>0</v>
      </c>
      <c r="M65" s="61">
        <v>246</v>
      </c>
      <c r="N65">
        <f>G65*82/F65</f>
        <v>18.222222222222221</v>
      </c>
      <c r="O65">
        <f>H65*82/F65</f>
        <v>9.1111111111111107</v>
      </c>
      <c r="P65">
        <f>I65*82/F65</f>
        <v>9.1111111111111107</v>
      </c>
      <c r="Q65">
        <f>J65*82/F65</f>
        <v>9.1111111111111107</v>
      </c>
      <c r="R65">
        <f>K65*82/F65</f>
        <v>45.555555555555557</v>
      </c>
      <c r="S65">
        <f>L65*82/F65</f>
        <v>0</v>
      </c>
      <c r="U65" s="10">
        <f>SUM(V65:X65)</f>
        <v>6.2069110881067395</v>
      </c>
      <c r="V65">
        <f>N65/MAX(N:N)*OFF_R</f>
        <v>1.6370370370370368</v>
      </c>
      <c r="W65">
        <f>O65/MAX(O:O)*PUN_R</f>
        <v>7.7294685990338161E-2</v>
      </c>
      <c r="X65">
        <f>SUM(Z65:AC65)</f>
        <v>4.4925793650793651</v>
      </c>
      <c r="Y65">
        <f>X65/DEF_R*10</f>
        <v>7.4876322751322757</v>
      </c>
      <c r="Z65">
        <f>(0.7*(HIT_F*DEF_R))+(P65/(MAX(P:P))*(0.3*(HIT_F*DEF_R)))</f>
        <v>1.0650793650793648</v>
      </c>
      <c r="AA65">
        <f>(0.7*(BkS_F*DEF_R))+(Q65/(MAX(Q:Q))*(0.3*(BkS_F*DEF_R)))</f>
        <v>0.65999999999999992</v>
      </c>
      <c r="AB65">
        <f>(0.7*(TkA_F*DEF_R))+(R65/(MAX(R:R))*(0.3*(TkA_F*DEF_R)))</f>
        <v>1.6335</v>
      </c>
      <c r="AC65">
        <f>(0.7*(SH_F*DEF_R))+(S65/(MAX(S:S))*(0.3*(SH_F*DEF_R)))</f>
        <v>1.1339999999999999</v>
      </c>
    </row>
    <row r="66" spans="1:29" x14ac:dyDescent="0.25">
      <c r="A66" s="9">
        <v>64</v>
      </c>
      <c r="B66" s="49" t="s">
        <v>327</v>
      </c>
      <c r="C66" s="50" t="s">
        <v>41</v>
      </c>
      <c r="D66" s="50" t="s">
        <v>235</v>
      </c>
      <c r="E66" s="50" t="s">
        <v>3</v>
      </c>
      <c r="F66" s="51">
        <v>13</v>
      </c>
      <c r="G66" s="51">
        <v>1</v>
      </c>
      <c r="H66" s="51">
        <v>5</v>
      </c>
      <c r="I66" s="51">
        <v>11</v>
      </c>
      <c r="J66" s="51">
        <v>5</v>
      </c>
      <c r="K66" s="51">
        <v>7</v>
      </c>
      <c r="L66" s="51">
        <v>602</v>
      </c>
      <c r="M66" s="61">
        <v>144</v>
      </c>
      <c r="N66">
        <f>G66*82/F66</f>
        <v>6.3076923076923075</v>
      </c>
      <c r="O66">
        <f>H66*82/F66</f>
        <v>31.53846153846154</v>
      </c>
      <c r="P66">
        <f>I66*82/F66</f>
        <v>69.384615384615387</v>
      </c>
      <c r="Q66">
        <f>J66*82/F66</f>
        <v>31.53846153846154</v>
      </c>
      <c r="R66">
        <f>K66*82/F66</f>
        <v>44.153846153846153</v>
      </c>
      <c r="S66">
        <f>L66*82/F66</f>
        <v>3797.2307692307691</v>
      </c>
      <c r="U66" s="10">
        <f>SUM(V66:X66)</f>
        <v>5.6133691795376723</v>
      </c>
      <c r="V66">
        <f>N66/MAX(N:N)*OFF_R</f>
        <v>0.56666666666666665</v>
      </c>
      <c r="W66">
        <f>O66/MAX(O:O)*PUN_R</f>
        <v>0.26755852842809363</v>
      </c>
      <c r="X66">
        <f>SUM(Z66:AC66)</f>
        <v>4.7791439844429124</v>
      </c>
      <c r="Y66">
        <f>X66/DEF_R*10</f>
        <v>7.9652399740715207</v>
      </c>
      <c r="Z66">
        <f>(0.7*(HIT_F*DEF_R))+(P66/(MAX(P:P))*(0.3*(HIT_F*DEF_R)))</f>
        <v>1.1648351648351647</v>
      </c>
      <c r="AA66">
        <f>(0.7*(BkS_F*DEF_R))+(Q66/(MAX(Q:Q))*(0.3*(BkS_F*DEF_R)))</f>
        <v>0.7338461538461537</v>
      </c>
      <c r="AB66">
        <f>(0.7*(TkA_F*DEF_R))+(R66/(MAX(R:R))*(0.3*(TkA_F*DEF_R)))</f>
        <v>1.6258846153846154</v>
      </c>
      <c r="AC66">
        <f>(0.7*(SH_F*DEF_R))+(S66/(MAX(S:S))*(0.3*(SH_F*DEF_R)))</f>
        <v>1.2545780503769788</v>
      </c>
    </row>
    <row r="67" spans="1:29" x14ac:dyDescent="0.25">
      <c r="A67" s="9">
        <v>65</v>
      </c>
      <c r="B67" s="46" t="s">
        <v>259</v>
      </c>
      <c r="C67" s="47" t="s">
        <v>37</v>
      </c>
      <c r="D67" s="47" t="s">
        <v>235</v>
      </c>
      <c r="E67" s="47" t="s">
        <v>3</v>
      </c>
      <c r="F67" s="48">
        <v>17</v>
      </c>
      <c r="G67" s="48">
        <v>2</v>
      </c>
      <c r="H67" s="48">
        <v>4</v>
      </c>
      <c r="I67" s="48">
        <v>37</v>
      </c>
      <c r="J67" s="48">
        <v>3</v>
      </c>
      <c r="K67" s="48">
        <v>1</v>
      </c>
      <c r="L67" s="48">
        <v>8</v>
      </c>
      <c r="M67" s="60">
        <v>200</v>
      </c>
      <c r="N67">
        <f>G67*82/F67</f>
        <v>9.6470588235294112</v>
      </c>
      <c r="O67">
        <f>H67*82/F67</f>
        <v>19.294117647058822</v>
      </c>
      <c r="P67">
        <f>I67*82/F67</f>
        <v>178.47058823529412</v>
      </c>
      <c r="Q67">
        <f>J67*82/F67</f>
        <v>14.470588235294118</v>
      </c>
      <c r="R67">
        <f>K67*82/F67</f>
        <v>4.8235294117647056</v>
      </c>
      <c r="S67">
        <f>L67*82/F67</f>
        <v>38.588235294117645</v>
      </c>
      <c r="U67" s="10">
        <f>SUM(V67:X67)</f>
        <v>5.6008059623498605</v>
      </c>
      <c r="V67">
        <f>N67/MAX(N:N)*OFF_R</f>
        <v>0.86666666666666647</v>
      </c>
      <c r="W67">
        <f>O67/MAX(O:O)*PUN_R</f>
        <v>0.16368286445012786</v>
      </c>
      <c r="X67">
        <f>SUM(Z67:AC67)</f>
        <v>4.5704564312330662</v>
      </c>
      <c r="Y67">
        <f>X67/DEF_R*10</f>
        <v>7.6174273853884431</v>
      </c>
      <c r="Z67">
        <f>(0.7*(HIT_F*DEF_R))+(P67/(MAX(P:P))*(0.3*(HIT_F*DEF_R)))</f>
        <v>1.3453781512605039</v>
      </c>
      <c r="AA67">
        <f>(0.7*(BkS_F*DEF_R))+(Q67/(MAX(Q:Q))*(0.3*(BkS_F*DEF_R)))</f>
        <v>0.67764705882352927</v>
      </c>
      <c r="AB67">
        <f>(0.7*(TkA_F*DEF_R))+(R67/(MAX(R:R))*(0.3*(TkA_F*DEF_R)))</f>
        <v>1.4122058823529411</v>
      </c>
      <c r="AC67">
        <f>(0.7*(SH_F*DEF_R))+(S67/(MAX(S:S))*(0.3*(SH_F*DEF_R)))</f>
        <v>1.135225338796092</v>
      </c>
    </row>
    <row r="68" spans="1:29" x14ac:dyDescent="0.25">
      <c r="A68" s="9">
        <v>66</v>
      </c>
      <c r="B68" s="46" t="s">
        <v>395</v>
      </c>
      <c r="C68" s="47" t="s">
        <v>37</v>
      </c>
      <c r="D68" s="47" t="s">
        <v>235</v>
      </c>
      <c r="E68" s="47" t="s">
        <v>3</v>
      </c>
      <c r="F68" s="48">
        <v>9</v>
      </c>
      <c r="G68" s="48">
        <v>0</v>
      </c>
      <c r="H68" s="48">
        <v>4</v>
      </c>
      <c r="I68" s="48">
        <v>10</v>
      </c>
      <c r="J68" s="48">
        <v>4</v>
      </c>
      <c r="K68" s="48">
        <v>1</v>
      </c>
      <c r="L68" s="48">
        <v>0</v>
      </c>
      <c r="M68" s="60">
        <v>93</v>
      </c>
      <c r="N68">
        <f>G68*82/F68</f>
        <v>0</v>
      </c>
      <c r="O68">
        <f>H68*82/F68</f>
        <v>36.444444444444443</v>
      </c>
      <c r="P68">
        <f>I68*82/F68</f>
        <v>91.111111111111114</v>
      </c>
      <c r="Q68">
        <f>J68*82/F68</f>
        <v>36.444444444444443</v>
      </c>
      <c r="R68">
        <f>K68*82/F68</f>
        <v>9.1111111111111107</v>
      </c>
      <c r="S68">
        <f>L68*82/F68</f>
        <v>0</v>
      </c>
      <c r="U68" s="10">
        <f>SUM(V68:X68)</f>
        <v>4.8294723947550029</v>
      </c>
      <c r="V68">
        <f>N68/MAX(N:N)*OFF_R</f>
        <v>0</v>
      </c>
      <c r="W68">
        <f>O68/MAX(O:O)*PUN_R</f>
        <v>0.30917874396135264</v>
      </c>
      <c r="X68">
        <f>SUM(Z68:AC68)</f>
        <v>4.5202936507936506</v>
      </c>
      <c r="Y68">
        <f>X68/DEF_R*10</f>
        <v>7.5338227513227505</v>
      </c>
      <c r="Z68">
        <f>(0.7*(HIT_F*DEF_R))+(P68/(MAX(P:P))*(0.3*(HIT_F*DEF_R)))</f>
        <v>1.2007936507936505</v>
      </c>
      <c r="AA68">
        <f>(0.7*(BkS_F*DEF_R))+(Q68/(MAX(Q:Q))*(0.3*(BkS_F*DEF_R)))</f>
        <v>0.74999999999999989</v>
      </c>
      <c r="AB68">
        <f>(0.7*(TkA_F*DEF_R))+(R68/(MAX(R:R))*(0.3*(TkA_F*DEF_R)))</f>
        <v>1.4355</v>
      </c>
      <c r="AC68">
        <f>(0.7*(SH_F*DEF_R))+(S68/(MAX(S:S))*(0.3*(SH_F*DEF_R)))</f>
        <v>1.1339999999999999</v>
      </c>
    </row>
    <row r="69" spans="1:29" x14ac:dyDescent="0.25">
      <c r="U69" s="10"/>
    </row>
  </sheetData>
  <autoFilter ref="B2:AC69">
    <sortState ref="B3:AC69">
      <sortCondition descending="1" ref="U2:U69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workbookViewId="0">
      <selection activeCell="U4" sqref="U4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8" t="s">
        <v>23</v>
      </c>
      <c r="G1" s="19"/>
      <c r="H1" s="15"/>
      <c r="I1" s="15"/>
      <c r="J1" s="15"/>
      <c r="K1" s="15"/>
      <c r="L1" s="16"/>
      <c r="N1" s="14" t="s">
        <v>22</v>
      </c>
      <c r="O1" s="15"/>
      <c r="P1" s="15"/>
      <c r="Q1" s="15"/>
      <c r="R1" s="15"/>
      <c r="S1" s="16"/>
      <c r="U1" s="14" t="s">
        <v>26</v>
      </c>
      <c r="V1" s="15"/>
      <c r="W1" s="15"/>
      <c r="X1" s="15"/>
      <c r="Y1" s="15"/>
      <c r="Z1" s="15"/>
      <c r="AA1" s="15"/>
      <c r="AB1" s="15"/>
      <c r="AC1" s="16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8" t="s">
        <v>7</v>
      </c>
      <c r="H2" s="7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9" t="s">
        <v>67</v>
      </c>
      <c r="C3" s="50" t="s">
        <v>31</v>
      </c>
      <c r="D3" s="50" t="s">
        <v>235</v>
      </c>
      <c r="E3" s="50" t="s">
        <v>1</v>
      </c>
      <c r="F3" s="51">
        <v>17</v>
      </c>
      <c r="G3" s="51">
        <v>29</v>
      </c>
      <c r="H3" s="51">
        <v>35</v>
      </c>
      <c r="I3" s="51">
        <v>11</v>
      </c>
      <c r="J3" s="51">
        <v>3</v>
      </c>
      <c r="K3" s="51">
        <v>8</v>
      </c>
      <c r="L3" s="51">
        <v>1708</v>
      </c>
      <c r="M3" s="61">
        <v>335</v>
      </c>
      <c r="N3">
        <f>G3*82/F3</f>
        <v>139.88235294117646</v>
      </c>
      <c r="O3">
        <f>H3*82/F3</f>
        <v>168.8235294117647</v>
      </c>
      <c r="P3">
        <f>I3*82/F3</f>
        <v>53.058823529411768</v>
      </c>
      <c r="Q3">
        <f>J3*82/F3</f>
        <v>14.470588235294118</v>
      </c>
      <c r="R3">
        <f>K3*82/F3</f>
        <v>38.588235294117645</v>
      </c>
      <c r="S3">
        <f>L3*82/F3</f>
        <v>8238.5882352941171</v>
      </c>
      <c r="U3" s="10">
        <f>SUM(V3:X3)</f>
        <v>18.22949568541523</v>
      </c>
      <c r="V3">
        <f>N3/MAX(N:N)*OFF_C</f>
        <v>12.39273356401384</v>
      </c>
      <c r="W3">
        <f>O3/MAX(O:O)*PUN_C</f>
        <v>1</v>
      </c>
      <c r="X3">
        <f>SUM(Z3:AC3)</f>
        <v>4.8367621214013923</v>
      </c>
      <c r="Y3">
        <f>X3/DEF_C*10</f>
        <v>8.0612702023356544</v>
      </c>
      <c r="Z3">
        <f>(0.7*(HIT_F*DEF_C))+(P3/(MAX(P:P))*(0.3*(HIT_F*DEF_C)))</f>
        <v>1.1324999999999998</v>
      </c>
      <c r="AA3">
        <f>(0.7*(BkS_F*DEF_C))+(Q3/(MAX(Q:Q))*(0.3*(BkS_F*DEF_C)))</f>
        <v>0.66510835913312683</v>
      </c>
      <c r="AB3">
        <f>(0.7*(TkA_F*DEF_C))+(R3/(MAX(R:R))*(0.3*(TkA_F*DEF_C)))</f>
        <v>1.5856638655462183</v>
      </c>
      <c r="AC3">
        <f>(0.7*(SH_F*DEF_C))+(S3/(MAX(S:S))*(0.3*(SH_F*DEF_C)))</f>
        <v>1.4534898967220475</v>
      </c>
    </row>
    <row r="4" spans="1:29" x14ac:dyDescent="0.25">
      <c r="A4" s="9">
        <v>2</v>
      </c>
      <c r="B4" s="46" t="s">
        <v>159</v>
      </c>
      <c r="C4" s="47" t="s">
        <v>31</v>
      </c>
      <c r="D4" s="47" t="s">
        <v>235</v>
      </c>
      <c r="E4" s="47" t="s">
        <v>1</v>
      </c>
      <c r="F4" s="48">
        <v>19</v>
      </c>
      <c r="G4" s="48">
        <v>34</v>
      </c>
      <c r="H4" s="48">
        <v>4</v>
      </c>
      <c r="I4" s="48">
        <v>7</v>
      </c>
      <c r="J4" s="48">
        <v>4</v>
      </c>
      <c r="K4" s="48">
        <v>10</v>
      </c>
      <c r="L4" s="48">
        <v>1479</v>
      </c>
      <c r="M4" s="60">
        <v>442</v>
      </c>
      <c r="N4">
        <f>G4*82/F4</f>
        <v>146.73684210526315</v>
      </c>
      <c r="O4">
        <f>H4*82/F4</f>
        <v>17.263157894736842</v>
      </c>
      <c r="P4">
        <f>I4*82/F4</f>
        <v>30.210526315789473</v>
      </c>
      <c r="Q4">
        <f>J4*82/F4</f>
        <v>17.263157894736842</v>
      </c>
      <c r="R4">
        <f>K4*82/F4</f>
        <v>43.157894736842103</v>
      </c>
      <c r="S4">
        <f>L4*82/F4</f>
        <v>6383.0526315789475</v>
      </c>
      <c r="U4" s="10">
        <f>SUM(V4:X4)</f>
        <v>17.861954051963981</v>
      </c>
      <c r="V4">
        <f>N4/MAX(N:N)*OFF_C</f>
        <v>13</v>
      </c>
      <c r="W4">
        <f>O4/MAX(O:O)*PUN_C</f>
        <v>0.10225563909774436</v>
      </c>
      <c r="X4">
        <f>SUM(Z4:AC4)</f>
        <v>4.7596984128662356</v>
      </c>
      <c r="Y4">
        <f>X4/DEF_C*10</f>
        <v>7.9328306881103927</v>
      </c>
      <c r="Z4">
        <f>(0.7*(HIT_F*DEF_C))+(P4/(MAX(P:P))*(0.3*(HIT_F*DEF_C)))</f>
        <v>1.0969736842105262</v>
      </c>
      <c r="AA4">
        <f>(0.7*(BkS_F*DEF_C))+(Q4/(MAX(Q:Q))*(0.3*(BkS_F*DEF_C)))</f>
        <v>0.67188365650969517</v>
      </c>
      <c r="AB4">
        <f>(0.7*(TkA_F*DEF_C))+(R4/(MAX(R:R))*(0.3*(TkA_F*DEF_C)))</f>
        <v>1.6093082706766917</v>
      </c>
      <c r="AC4">
        <f>(0.7*(SH_F*DEF_C))+(S4/(MAX(S:S))*(0.3*(SH_F*DEF_C)))</f>
        <v>1.381532801469322</v>
      </c>
    </row>
    <row r="5" spans="1:29" x14ac:dyDescent="0.25">
      <c r="A5" s="9">
        <v>3</v>
      </c>
      <c r="B5" s="46" t="s">
        <v>65</v>
      </c>
      <c r="C5" s="47" t="s">
        <v>35</v>
      </c>
      <c r="D5" s="47" t="s">
        <v>235</v>
      </c>
      <c r="E5" s="47" t="s">
        <v>1</v>
      </c>
      <c r="F5" s="48">
        <v>19</v>
      </c>
      <c r="G5" s="48">
        <v>23</v>
      </c>
      <c r="H5" s="48">
        <v>10</v>
      </c>
      <c r="I5" s="48">
        <v>43</v>
      </c>
      <c r="J5" s="48">
        <v>7</v>
      </c>
      <c r="K5" s="48">
        <v>10</v>
      </c>
      <c r="L5" s="48">
        <v>6</v>
      </c>
      <c r="M5" s="60">
        <v>403</v>
      </c>
      <c r="N5">
        <f>G5*82/F5</f>
        <v>99.263157894736835</v>
      </c>
      <c r="O5">
        <f>H5*82/F5</f>
        <v>43.157894736842103</v>
      </c>
      <c r="P5">
        <f>I5*82/F5</f>
        <v>185.57894736842104</v>
      </c>
      <c r="Q5">
        <f>J5*82/F5</f>
        <v>30.210526315789473</v>
      </c>
      <c r="R5">
        <f>K5*82/F5</f>
        <v>43.157894736842103</v>
      </c>
      <c r="S5">
        <f>L5*82/F5</f>
        <v>25.894736842105264</v>
      </c>
      <c r="U5" s="10">
        <f>SUM(V5:X5)</f>
        <v>13.835918235814763</v>
      </c>
      <c r="V5">
        <f>N5/MAX(N:N)*OFF_C</f>
        <v>8.7941176470588243</v>
      </c>
      <c r="W5">
        <f>O5/MAX(O:O)*PUN_C</f>
        <v>0.25563909774436089</v>
      </c>
      <c r="X5">
        <f>SUM(Z5:AC5)</f>
        <v>4.786161491011578</v>
      </c>
      <c r="Y5">
        <f>X5/DEF_C*10</f>
        <v>7.9769358183526293</v>
      </c>
      <c r="Z5">
        <f>(0.7*(HIT_F*DEF_C))+(P5/(MAX(P:P))*(0.3*(HIT_F*DEF_C)))</f>
        <v>1.3385526315789471</v>
      </c>
      <c r="AA5">
        <f>(0.7*(BkS_F*DEF_C))+(Q5/(MAX(Q:Q))*(0.3*(BkS_F*DEF_C)))</f>
        <v>0.7032963988919666</v>
      </c>
      <c r="AB5">
        <f>(0.7*(TkA_F*DEF_C))+(R5/(MAX(R:R))*(0.3*(TkA_F*DEF_C)))</f>
        <v>1.6093082706766917</v>
      </c>
      <c r="AC5">
        <f>(0.7*(SH_F*DEF_C))+(S5/(MAX(S:S))*(0.3*(SH_F*DEF_C)))</f>
        <v>1.1350041898639729</v>
      </c>
    </row>
    <row r="6" spans="1:29" x14ac:dyDescent="0.25">
      <c r="A6" s="9">
        <v>4</v>
      </c>
      <c r="B6" s="46" t="s">
        <v>120</v>
      </c>
      <c r="C6" s="47" t="s">
        <v>37</v>
      </c>
      <c r="D6" s="47" t="s">
        <v>235</v>
      </c>
      <c r="E6" s="47" t="s">
        <v>1</v>
      </c>
      <c r="F6" s="48">
        <v>11</v>
      </c>
      <c r="G6" s="48">
        <v>13</v>
      </c>
      <c r="H6" s="48">
        <v>4</v>
      </c>
      <c r="I6" s="48">
        <v>18</v>
      </c>
      <c r="J6" s="48">
        <v>1</v>
      </c>
      <c r="K6" s="48">
        <v>13</v>
      </c>
      <c r="L6" s="48">
        <v>248</v>
      </c>
      <c r="M6" s="60">
        <v>195</v>
      </c>
      <c r="N6">
        <f>G6*82/F6</f>
        <v>96.909090909090907</v>
      </c>
      <c r="O6">
        <f>H6*82/F6</f>
        <v>29.818181818181817</v>
      </c>
      <c r="P6">
        <f>I6*82/F6</f>
        <v>134.18181818181819</v>
      </c>
      <c r="Q6">
        <f>J6*82/F6</f>
        <v>7.4545454545454541</v>
      </c>
      <c r="R6">
        <f>K6*82/F6</f>
        <v>96.909090909090907</v>
      </c>
      <c r="S6">
        <f>L6*82/F6</f>
        <v>1848.7272727272727</v>
      </c>
      <c r="U6" s="10">
        <f>SUM(V6:X6)</f>
        <v>13.762029003704919</v>
      </c>
      <c r="V6">
        <f>N6/MAX(N:N)*OFF_C</f>
        <v>8.5855614973262036</v>
      </c>
      <c r="W6">
        <f>O6/MAX(O:O)*PUN_C</f>
        <v>0.17662337662337663</v>
      </c>
      <c r="X6">
        <f>SUM(Z6:AC6)</f>
        <v>4.9998441297553384</v>
      </c>
      <c r="Y6">
        <f>X6/DEF_C*10</f>
        <v>8.3330735495922301</v>
      </c>
      <c r="Z6">
        <f>(0.7*(HIT_F*DEF_C))+(P6/(MAX(P:P))*(0.3*(HIT_F*DEF_C)))</f>
        <v>1.2586363636363633</v>
      </c>
      <c r="AA6">
        <f>(0.7*(BkS_F*DEF_C))+(Q6/(MAX(Q:Q))*(0.3*(BkS_F*DEF_C)))</f>
        <v>0.64808612440191371</v>
      </c>
      <c r="AB6">
        <f>(0.7*(TkA_F*DEF_C))+(R6/(MAX(R:R))*(0.3*(TkA_F*DEF_C)))</f>
        <v>1.8874285714285712</v>
      </c>
      <c r="AC6">
        <f>(0.7*(SH_F*DEF_C))+(S6/(MAX(S:S))*(0.3*(SH_F*DEF_C)))</f>
        <v>1.20569307028849</v>
      </c>
    </row>
    <row r="7" spans="1:29" x14ac:dyDescent="0.25">
      <c r="A7" s="9">
        <v>5</v>
      </c>
      <c r="B7" s="46" t="s">
        <v>182</v>
      </c>
      <c r="C7" s="47" t="s">
        <v>37</v>
      </c>
      <c r="D7" s="47" t="s">
        <v>235</v>
      </c>
      <c r="E7" s="47" t="s">
        <v>1</v>
      </c>
      <c r="F7" s="48">
        <v>15</v>
      </c>
      <c r="G7" s="48">
        <v>18</v>
      </c>
      <c r="H7" s="48">
        <v>6</v>
      </c>
      <c r="I7" s="48">
        <v>4</v>
      </c>
      <c r="J7" s="48">
        <v>1</v>
      </c>
      <c r="K7" s="48">
        <v>21</v>
      </c>
      <c r="L7" s="48">
        <v>20</v>
      </c>
      <c r="M7" s="60">
        <v>304</v>
      </c>
      <c r="N7">
        <f>G7*82/F7</f>
        <v>98.4</v>
      </c>
      <c r="O7">
        <f>H7*82/F7</f>
        <v>32.799999999999997</v>
      </c>
      <c r="P7">
        <f>I7*82/F7</f>
        <v>21.866666666666667</v>
      </c>
      <c r="Q7">
        <f>J7*82/F7</f>
        <v>5.4666666666666668</v>
      </c>
      <c r="R7">
        <f>K7*82/F7</f>
        <v>114.8</v>
      </c>
      <c r="S7">
        <f>L7*82/F7</f>
        <v>109.33333333333333</v>
      </c>
      <c r="U7" s="10">
        <f>SUM(V7:X7)</f>
        <v>13.757435843762977</v>
      </c>
      <c r="V7">
        <f>N7/MAX(N:N)*OFF_C</f>
        <v>8.7176470588235304</v>
      </c>
      <c r="W7">
        <f>O7/MAX(O:O)*PUN_C</f>
        <v>0.19428571428571428</v>
      </c>
      <c r="X7">
        <f>SUM(Z7:AC7)</f>
        <v>4.8455030706537334</v>
      </c>
      <c r="Y7">
        <f>X7/DEF_C*10</f>
        <v>8.075838451089556</v>
      </c>
      <c r="Z7">
        <f>(0.7*(HIT_F*DEF_C))+(P7/(MAX(P:P))*(0.3*(HIT_F*DEF_C)))</f>
        <v>1.0839999999999999</v>
      </c>
      <c r="AA7">
        <f>(0.7*(BkS_F*DEF_C))+(Q7/(MAX(Q:Q))*(0.3*(BkS_F*DEF_C)))</f>
        <v>0.64326315789473676</v>
      </c>
      <c r="AB7">
        <f>(0.7*(TkA_F*DEF_C))+(R7/(MAX(R:R))*(0.3*(TkA_F*DEF_C)))</f>
        <v>1.98</v>
      </c>
      <c r="AC7">
        <f>(0.7*(SH_F*DEF_C))+(S7/(MAX(S:S))*(0.3*(SH_F*DEF_C)))</f>
        <v>1.1382399127589966</v>
      </c>
    </row>
    <row r="8" spans="1:29" x14ac:dyDescent="0.25">
      <c r="A8" s="9">
        <v>6</v>
      </c>
      <c r="B8" s="49" t="s">
        <v>236</v>
      </c>
      <c r="C8" s="50" t="s">
        <v>31</v>
      </c>
      <c r="D8" s="50" t="s">
        <v>235</v>
      </c>
      <c r="E8" s="50" t="s">
        <v>1</v>
      </c>
      <c r="F8" s="51">
        <v>17</v>
      </c>
      <c r="G8" s="51">
        <v>21</v>
      </c>
      <c r="H8" s="51">
        <v>8</v>
      </c>
      <c r="I8" s="51">
        <v>13</v>
      </c>
      <c r="J8" s="51">
        <v>4</v>
      </c>
      <c r="K8" s="51">
        <v>8</v>
      </c>
      <c r="L8" s="51">
        <v>24</v>
      </c>
      <c r="M8" s="61">
        <v>316</v>
      </c>
      <c r="N8">
        <f>G8*82/F8</f>
        <v>101.29411764705883</v>
      </c>
      <c r="O8">
        <f>H8*82/F8</f>
        <v>38.588235294117645</v>
      </c>
      <c r="P8">
        <f>I8*82/F8</f>
        <v>62.705882352941174</v>
      </c>
      <c r="Q8">
        <f>J8*82/F8</f>
        <v>19.294117647058822</v>
      </c>
      <c r="R8">
        <f>K8*82/F8</f>
        <v>38.588235294117645</v>
      </c>
      <c r="S8">
        <f>L8*82/F8</f>
        <v>115.76470588235294</v>
      </c>
      <c r="U8" s="10">
        <f>SUM(V8:X8)</f>
        <v>13.751084201926936</v>
      </c>
      <c r="V8">
        <f>N8/MAX(N:N)*OFF_C</f>
        <v>8.9740484429065752</v>
      </c>
      <c r="W8">
        <f>O8/MAX(O:O)*PUN_C</f>
        <v>0.22857142857142856</v>
      </c>
      <c r="X8">
        <f>SUM(Z8:AC8)</f>
        <v>4.5484643304489332</v>
      </c>
      <c r="Y8">
        <f>X8/DEF_C*10</f>
        <v>7.5807738840815553</v>
      </c>
      <c r="Z8">
        <f>(0.7*(HIT_F*DEF_C))+(P8/(MAX(P:P))*(0.3*(HIT_F*DEF_C)))</f>
        <v>1.1474999999999997</v>
      </c>
      <c r="AA8">
        <f>(0.7*(BkS_F*DEF_C))+(Q8/(MAX(Q:Q))*(0.3*(BkS_F*DEF_C)))</f>
        <v>0.67681114551083577</v>
      </c>
      <c r="AB8">
        <f>(0.7*(TkA_F*DEF_C))+(R8/(MAX(R:R))*(0.3*(TkA_F*DEF_C)))</f>
        <v>1.5856638655462183</v>
      </c>
      <c r="AC8">
        <f>(0.7*(SH_F*DEF_C))+(S8/(MAX(S:S))*(0.3*(SH_F*DEF_C)))</f>
        <v>1.1384893193918788</v>
      </c>
    </row>
    <row r="9" spans="1:29" x14ac:dyDescent="0.25">
      <c r="A9" s="9">
        <v>7</v>
      </c>
      <c r="B9" s="49" t="s">
        <v>68</v>
      </c>
      <c r="C9" s="50" t="s">
        <v>41</v>
      </c>
      <c r="D9" s="50" t="s">
        <v>235</v>
      </c>
      <c r="E9" s="50" t="s">
        <v>1</v>
      </c>
      <c r="F9" s="51">
        <v>15</v>
      </c>
      <c r="G9" s="51">
        <v>15</v>
      </c>
      <c r="H9" s="51">
        <v>22</v>
      </c>
      <c r="I9" s="51">
        <v>39</v>
      </c>
      <c r="J9" s="51">
        <v>6</v>
      </c>
      <c r="K9" s="51">
        <v>13</v>
      </c>
      <c r="L9" s="51">
        <v>1684</v>
      </c>
      <c r="M9" s="61">
        <v>297</v>
      </c>
      <c r="N9">
        <f>G9*82/F9</f>
        <v>82</v>
      </c>
      <c r="O9">
        <f>H9*82/F9</f>
        <v>120.26666666666667</v>
      </c>
      <c r="P9">
        <f>I9*82/F9</f>
        <v>213.2</v>
      </c>
      <c r="Q9">
        <f>J9*82/F9</f>
        <v>32.799999999999997</v>
      </c>
      <c r="R9">
        <f>K9*82/F9</f>
        <v>71.066666666666663</v>
      </c>
      <c r="S9">
        <f>L9*82/F9</f>
        <v>9205.8666666666668</v>
      </c>
      <c r="U9" s="10">
        <f>SUM(V9:X9)</f>
        <v>13.312880722124124</v>
      </c>
      <c r="V9">
        <f>N9/MAX(N:N)*OFF_C</f>
        <v>7.2647058823529411</v>
      </c>
      <c r="W9">
        <f>O9/MAX(O:O)*PUN_C</f>
        <v>0.71238095238095245</v>
      </c>
      <c r="X9">
        <f>SUM(Z9:AC9)</f>
        <v>5.3357938873902304</v>
      </c>
      <c r="Y9">
        <f>X9/DEF_C*10</f>
        <v>8.892989812317051</v>
      </c>
      <c r="Z9">
        <f>(0.7*(HIT_F*DEF_C))+(P9/(MAX(P:P))*(0.3*(HIT_F*DEF_C)))</f>
        <v>1.3814999999999997</v>
      </c>
      <c r="AA9">
        <f>(0.7*(BkS_F*DEF_C))+(Q9/(MAX(Q:Q))*(0.3*(BkS_F*DEF_C)))</f>
        <v>0.70957894736842098</v>
      </c>
      <c r="AB9">
        <f>(0.7*(TkA_F*DEF_C))+(R9/(MAX(R:R))*(0.3*(TkA_F*DEF_C)))</f>
        <v>1.7537142857142856</v>
      </c>
      <c r="AC9">
        <f>(0.7*(SH_F*DEF_C))+(S9/(MAX(S:S))*(0.3*(SH_F*DEF_C)))</f>
        <v>1.4910006543075245</v>
      </c>
    </row>
    <row r="10" spans="1:29" x14ac:dyDescent="0.25">
      <c r="A10" s="9">
        <v>8</v>
      </c>
      <c r="B10" s="46" t="s">
        <v>110</v>
      </c>
      <c r="C10" s="47" t="s">
        <v>31</v>
      </c>
      <c r="D10" s="47" t="s">
        <v>235</v>
      </c>
      <c r="E10" s="47" t="s">
        <v>1</v>
      </c>
      <c r="F10" s="48">
        <v>18</v>
      </c>
      <c r="G10" s="48">
        <v>19</v>
      </c>
      <c r="H10" s="48">
        <v>14</v>
      </c>
      <c r="I10" s="48">
        <v>31</v>
      </c>
      <c r="J10" s="48">
        <v>8</v>
      </c>
      <c r="K10" s="48">
        <v>11</v>
      </c>
      <c r="L10" s="48">
        <v>28</v>
      </c>
      <c r="M10" s="60">
        <v>346</v>
      </c>
      <c r="N10">
        <f>G10*82/F10</f>
        <v>86.555555555555557</v>
      </c>
      <c r="O10">
        <f>H10*82/F10</f>
        <v>63.777777777777779</v>
      </c>
      <c r="P10">
        <f>I10*82/F10</f>
        <v>141.22222222222223</v>
      </c>
      <c r="Q10">
        <f>J10*82/F10</f>
        <v>36.444444444444443</v>
      </c>
      <c r="R10">
        <f>K10*82/F10</f>
        <v>50.111111111111114</v>
      </c>
      <c r="S10">
        <f>L10*82/F10</f>
        <v>127.55555555555556</v>
      </c>
      <c r="U10" s="10">
        <f>SUM(V10:X10)</f>
        <v>12.818315096508673</v>
      </c>
      <c r="V10">
        <f>N10/MAX(N:N)*OFF_C</f>
        <v>7.6683006535947715</v>
      </c>
      <c r="W10">
        <f>O10/MAX(O:O)*PUN_C</f>
        <v>0.37777777777777782</v>
      </c>
      <c r="X10">
        <f>SUM(Z10:AC10)</f>
        <v>4.7722366651361225</v>
      </c>
      <c r="Y10">
        <f>X10/DEF_C*10</f>
        <v>7.9537277752268709</v>
      </c>
      <c r="Z10">
        <f>(0.7*(HIT_F*DEF_C))+(P10/(MAX(P:P))*(0.3*(HIT_F*DEF_C)))</f>
        <v>1.2695833333333331</v>
      </c>
      <c r="AA10">
        <f>(0.7*(BkS_F*DEF_C))+(Q10/(MAX(Q:Q))*(0.3*(BkS_F*DEF_C)))</f>
        <v>0.71842105263157885</v>
      </c>
      <c r="AB10">
        <f>(0.7*(TkA_F*DEF_C))+(R10/(MAX(R:R))*(0.3*(TkA_F*DEF_C)))</f>
        <v>1.6452857142857142</v>
      </c>
      <c r="AC10">
        <f>(0.7*(SH_F*DEF_C))+(S10/(MAX(S:S))*(0.3*(SH_F*DEF_C)))</f>
        <v>1.1389465648854962</v>
      </c>
    </row>
    <row r="11" spans="1:29" x14ac:dyDescent="0.25">
      <c r="A11" s="9">
        <v>9</v>
      </c>
      <c r="B11" s="49" t="s">
        <v>308</v>
      </c>
      <c r="C11" s="50" t="s">
        <v>31</v>
      </c>
      <c r="D11" s="50" t="s">
        <v>235</v>
      </c>
      <c r="E11" s="50" t="s">
        <v>1</v>
      </c>
      <c r="F11" s="51">
        <v>18</v>
      </c>
      <c r="G11" s="51">
        <v>18</v>
      </c>
      <c r="H11" s="51">
        <v>14</v>
      </c>
      <c r="I11" s="51">
        <v>32</v>
      </c>
      <c r="J11" s="51">
        <v>5</v>
      </c>
      <c r="K11" s="51">
        <v>8</v>
      </c>
      <c r="L11" s="51">
        <v>15</v>
      </c>
      <c r="M11" s="61">
        <v>289</v>
      </c>
      <c r="N11">
        <f>G11*82/F11</f>
        <v>82</v>
      </c>
      <c r="O11">
        <f>H11*82/F11</f>
        <v>63.777777777777779</v>
      </c>
      <c r="P11">
        <f>I11*82/F11</f>
        <v>145.77777777777777</v>
      </c>
      <c r="Q11">
        <f>J11*82/F11</f>
        <v>22.777777777777779</v>
      </c>
      <c r="R11">
        <f>K11*82/F11</f>
        <v>36.444444444444443</v>
      </c>
      <c r="S11">
        <f>L11*82/F11</f>
        <v>68.333333333333329</v>
      </c>
      <c r="U11" s="10">
        <f>SUM(V11:X11)</f>
        <v>12.315634858737923</v>
      </c>
      <c r="V11">
        <f>N11/MAX(N:N)*OFF_C</f>
        <v>7.2647058823529411</v>
      </c>
      <c r="W11">
        <f>O11/MAX(O:O)*PUN_C</f>
        <v>0.37777777777777782</v>
      </c>
      <c r="X11">
        <f>SUM(Z11:AC11)</f>
        <v>4.6731511986072043</v>
      </c>
      <c r="Y11">
        <f>X11/DEF_C*10</f>
        <v>7.7885853310120066</v>
      </c>
      <c r="Z11">
        <f>(0.7*(HIT_F*DEF_C))+(P11/(MAX(P:P))*(0.3*(HIT_F*DEF_C)))</f>
        <v>1.2766666666666664</v>
      </c>
      <c r="AA11">
        <f>(0.7*(BkS_F*DEF_C))+(Q11/(MAX(Q:Q))*(0.3*(BkS_F*DEF_C)))</f>
        <v>0.68526315789473669</v>
      </c>
      <c r="AB11">
        <f>(0.7*(TkA_F*DEF_C))+(R11/(MAX(R:R))*(0.3*(TkA_F*DEF_C)))</f>
        <v>1.5745714285714285</v>
      </c>
      <c r="AC11">
        <f>(0.7*(SH_F*DEF_C))+(S11/(MAX(S:S))*(0.3*(SH_F*DEF_C)))</f>
        <v>1.1366499454743728</v>
      </c>
    </row>
    <row r="12" spans="1:29" x14ac:dyDescent="0.25">
      <c r="A12" s="9">
        <v>10</v>
      </c>
      <c r="B12" s="46" t="s">
        <v>212</v>
      </c>
      <c r="C12" s="47" t="s">
        <v>41</v>
      </c>
      <c r="D12" s="47" t="s">
        <v>235</v>
      </c>
      <c r="E12" s="47" t="s">
        <v>1</v>
      </c>
      <c r="F12" s="48">
        <v>20</v>
      </c>
      <c r="G12" s="48">
        <v>19</v>
      </c>
      <c r="H12" s="48">
        <v>20</v>
      </c>
      <c r="I12" s="48">
        <v>35</v>
      </c>
      <c r="J12" s="48">
        <v>5</v>
      </c>
      <c r="K12" s="48">
        <v>13</v>
      </c>
      <c r="L12" s="48">
        <v>2</v>
      </c>
      <c r="M12" s="60">
        <v>363</v>
      </c>
      <c r="N12">
        <f>G12*82/F12</f>
        <v>77.900000000000006</v>
      </c>
      <c r="O12">
        <f>H12*82/F12</f>
        <v>82</v>
      </c>
      <c r="P12">
        <f>I12*82/F12</f>
        <v>143.5</v>
      </c>
      <c r="Q12">
        <f>J12*82/F12</f>
        <v>20.5</v>
      </c>
      <c r="R12">
        <f>K12*82/F12</f>
        <v>53.3</v>
      </c>
      <c r="S12">
        <f>L12*82/F12</f>
        <v>8.1999999999999993</v>
      </c>
      <c r="U12" s="10">
        <f>SUM(V12:X12)</f>
        <v>12.136150423797483</v>
      </c>
      <c r="V12">
        <f>N12/MAX(N:N)*OFF_C</f>
        <v>6.9014705882352958</v>
      </c>
      <c r="W12">
        <f>O12/MAX(O:O)*PUN_C</f>
        <v>0.48571428571428577</v>
      </c>
      <c r="X12">
        <f>SUM(Z12:AC12)</f>
        <v>4.7489655498479015</v>
      </c>
      <c r="Y12">
        <f>X12/DEF_C*10</f>
        <v>7.9149425830798359</v>
      </c>
      <c r="Z12">
        <f>(0.7*(HIT_F*DEF_C))+(P12/(MAX(P:P))*(0.3*(HIT_F*DEF_C)))</f>
        <v>1.2731249999999998</v>
      </c>
      <c r="AA12">
        <f>(0.7*(BkS_F*DEF_C))+(Q12/(MAX(Q:Q))*(0.3*(BkS_F*DEF_C)))</f>
        <v>0.67973684210526308</v>
      </c>
      <c r="AB12">
        <f>(0.7*(TkA_F*DEF_C))+(R12/(MAX(R:R))*(0.3*(TkA_F*DEF_C)))</f>
        <v>1.6617857142857142</v>
      </c>
      <c r="AC12">
        <f>(0.7*(SH_F*DEF_C))+(S12/(MAX(S:S))*(0.3*(SH_F*DEF_C)))</f>
        <v>1.1343179934569247</v>
      </c>
    </row>
    <row r="13" spans="1:29" x14ac:dyDescent="0.25">
      <c r="A13" s="9">
        <v>11</v>
      </c>
      <c r="B13" s="49" t="s">
        <v>69</v>
      </c>
      <c r="C13" s="50" t="s">
        <v>33</v>
      </c>
      <c r="D13" s="50" t="s">
        <v>235</v>
      </c>
      <c r="E13" s="50" t="s">
        <v>1</v>
      </c>
      <c r="F13" s="51">
        <v>16</v>
      </c>
      <c r="G13" s="51">
        <v>15</v>
      </c>
      <c r="H13" s="51">
        <v>12</v>
      </c>
      <c r="I13" s="51">
        <v>14</v>
      </c>
      <c r="J13" s="51">
        <v>5</v>
      </c>
      <c r="K13" s="51">
        <v>7</v>
      </c>
      <c r="L13" s="51">
        <v>17</v>
      </c>
      <c r="M13" s="61">
        <v>314</v>
      </c>
      <c r="N13">
        <f>G13*82/F13</f>
        <v>76.875</v>
      </c>
      <c r="O13">
        <f>H13*82/F13</f>
        <v>61.5</v>
      </c>
      <c r="P13">
        <f>I13*82/F13</f>
        <v>71.75</v>
      </c>
      <c r="Q13">
        <f>J13*82/F13</f>
        <v>25.625</v>
      </c>
      <c r="R13">
        <f>K13*82/F13</f>
        <v>35.875</v>
      </c>
      <c r="S13">
        <f>L13*82/F13</f>
        <v>87.125</v>
      </c>
      <c r="U13" s="10">
        <f>SUM(V13:X13)</f>
        <v>11.737684712103</v>
      </c>
      <c r="V13">
        <f>N13/MAX(N:N)*OFF_C</f>
        <v>6.8106617647058822</v>
      </c>
      <c r="W13">
        <f>O13/MAX(O:O)*PUN_C</f>
        <v>0.36428571428571432</v>
      </c>
      <c r="X13">
        <f>SUM(Z13:AC13)</f>
        <v>4.5627372331114042</v>
      </c>
      <c r="Y13">
        <f>X13/DEF_C*10</f>
        <v>7.6045620551856743</v>
      </c>
      <c r="Z13">
        <f>(0.7*(HIT_F*DEF_C))+(P13/(MAX(P:P))*(0.3*(HIT_F*DEF_C)))</f>
        <v>1.1615624999999998</v>
      </c>
      <c r="AA13">
        <f>(0.7*(BkS_F*DEF_C))+(Q13/(MAX(Q:Q))*(0.3*(BkS_F*DEF_C)))</f>
        <v>0.69217105263157885</v>
      </c>
      <c r="AB13">
        <f>(0.7*(TkA_F*DEF_C))+(R13/(MAX(R:R))*(0.3*(TkA_F*DEF_C)))</f>
        <v>1.5716249999999998</v>
      </c>
      <c r="AC13">
        <f>(0.7*(SH_F*DEF_C))+(S13/(MAX(S:S))*(0.3*(SH_F*DEF_C)))</f>
        <v>1.1373786804798254</v>
      </c>
    </row>
    <row r="14" spans="1:29" x14ac:dyDescent="0.25">
      <c r="A14" s="9">
        <v>12</v>
      </c>
      <c r="B14" s="49" t="s">
        <v>49</v>
      </c>
      <c r="C14" s="50" t="s">
        <v>37</v>
      </c>
      <c r="D14" s="50" t="s">
        <v>235</v>
      </c>
      <c r="E14" s="50" t="s">
        <v>1</v>
      </c>
      <c r="F14" s="51">
        <v>18</v>
      </c>
      <c r="G14" s="51">
        <v>16</v>
      </c>
      <c r="H14" s="51">
        <v>10</v>
      </c>
      <c r="I14" s="51">
        <v>29</v>
      </c>
      <c r="J14" s="51">
        <v>4</v>
      </c>
      <c r="K14" s="51">
        <v>4</v>
      </c>
      <c r="L14" s="51">
        <v>166</v>
      </c>
      <c r="M14" s="61">
        <v>328</v>
      </c>
      <c r="N14">
        <f>G14*82/F14</f>
        <v>72.888888888888886</v>
      </c>
      <c r="O14">
        <f>H14*82/F14</f>
        <v>45.555555555555557</v>
      </c>
      <c r="P14">
        <f>I14*82/F14</f>
        <v>132.11111111111111</v>
      </c>
      <c r="Q14">
        <f>J14*82/F14</f>
        <v>18.222222222222221</v>
      </c>
      <c r="R14">
        <f>K14*82/F14</f>
        <v>18.222222222222221</v>
      </c>
      <c r="S14">
        <f>L14*82/F14</f>
        <v>756.22222222222217</v>
      </c>
      <c r="U14" s="10">
        <f>SUM(V14:X14)</f>
        <v>11.300596580228447</v>
      </c>
      <c r="V14">
        <f>N14/MAX(N:N)*OFF_C</f>
        <v>6.4575163398692812</v>
      </c>
      <c r="W14">
        <f>O14/MAX(O:O)*PUN_C</f>
        <v>0.26984126984126988</v>
      </c>
      <c r="X14">
        <f>SUM(Z14:AC14)</f>
        <v>4.5732389705178971</v>
      </c>
      <c r="Y14">
        <f>X14/DEF_C*10</f>
        <v>7.6220649508631624</v>
      </c>
      <c r="Z14">
        <f>(0.7*(HIT_F*DEF_C))+(P14/(MAX(P:P))*(0.3*(HIT_F*DEF_C)))</f>
        <v>1.2554166666666664</v>
      </c>
      <c r="AA14">
        <f>(0.7*(BkS_F*DEF_C))+(Q14/(MAX(Q:Q))*(0.3*(BkS_F*DEF_C)))</f>
        <v>0.67421052631578937</v>
      </c>
      <c r="AB14">
        <f>(0.7*(TkA_F*DEF_C))+(R14/(MAX(R:R))*(0.3*(TkA_F*DEF_C)))</f>
        <v>1.4802857142857142</v>
      </c>
      <c r="AC14">
        <f>(0.7*(SH_F*DEF_C))+(S14/(MAX(S:S))*(0.3*(SH_F*DEF_C)))</f>
        <v>1.1633260632497273</v>
      </c>
    </row>
    <row r="15" spans="1:29" x14ac:dyDescent="0.25">
      <c r="A15" s="9">
        <v>13</v>
      </c>
      <c r="B15" s="49" t="s">
        <v>64</v>
      </c>
      <c r="C15" s="50" t="s">
        <v>31</v>
      </c>
      <c r="D15" s="50" t="s">
        <v>235</v>
      </c>
      <c r="E15" s="50" t="s">
        <v>1</v>
      </c>
      <c r="F15" s="51">
        <v>19</v>
      </c>
      <c r="G15" s="51">
        <v>16</v>
      </c>
      <c r="H15" s="51">
        <v>13</v>
      </c>
      <c r="I15" s="51">
        <v>24</v>
      </c>
      <c r="J15" s="51">
        <v>12</v>
      </c>
      <c r="K15" s="51">
        <v>11</v>
      </c>
      <c r="L15" s="51">
        <v>59</v>
      </c>
      <c r="M15" s="61">
        <v>339</v>
      </c>
      <c r="N15">
        <f>G15*82/F15</f>
        <v>69.05263157894737</v>
      </c>
      <c r="O15">
        <f>H15*82/F15</f>
        <v>56.10526315789474</v>
      </c>
      <c r="P15">
        <f>I15*82/F15</f>
        <v>103.57894736842105</v>
      </c>
      <c r="Q15">
        <f>J15*82/F15</f>
        <v>51.789473684210527</v>
      </c>
      <c r="R15">
        <f>K15*82/F15</f>
        <v>47.473684210526315</v>
      </c>
      <c r="S15">
        <f>L15*82/F15</f>
        <v>254.63157894736841</v>
      </c>
      <c r="U15" s="10">
        <f>SUM(V15:X15)</f>
        <v>11.192195118405994</v>
      </c>
      <c r="V15">
        <f>N15/MAX(N:N)*OFF_C</f>
        <v>6.1176470588235299</v>
      </c>
      <c r="W15">
        <f>O15/MAX(O:O)*PUN_C</f>
        <v>0.3323308270676692</v>
      </c>
      <c r="X15">
        <f>SUM(Z15:AC15)</f>
        <v>4.7422172325147942</v>
      </c>
      <c r="Y15">
        <f>X15/DEF_C*10</f>
        <v>7.9036953875246576</v>
      </c>
      <c r="Z15">
        <f>(0.7*(HIT_F*DEF_C))+(P15/(MAX(P:P))*(0.3*(HIT_F*DEF_C)))</f>
        <v>1.2110526315789472</v>
      </c>
      <c r="AA15">
        <f>(0.7*(BkS_F*DEF_C))+(Q15/(MAX(Q:Q))*(0.3*(BkS_F*DEF_C)))</f>
        <v>0.75565096952908573</v>
      </c>
      <c r="AB15">
        <f>(0.7*(TkA_F*DEF_C))+(R15/(MAX(R:R))*(0.3*(TkA_F*DEF_C)))</f>
        <v>1.6316390977443609</v>
      </c>
      <c r="AC15">
        <f>(0.7*(SH_F*DEF_C))+(S15/(MAX(S:S))*(0.3*(SH_F*DEF_C)))</f>
        <v>1.1438745336624001</v>
      </c>
    </row>
    <row r="16" spans="1:29" x14ac:dyDescent="0.25">
      <c r="A16" s="9">
        <v>14</v>
      </c>
      <c r="B16" s="46" t="s">
        <v>255</v>
      </c>
      <c r="C16" s="47" t="s">
        <v>33</v>
      </c>
      <c r="D16" s="47" t="s">
        <v>235</v>
      </c>
      <c r="E16" s="47" t="s">
        <v>1</v>
      </c>
      <c r="F16" s="48">
        <v>19</v>
      </c>
      <c r="G16" s="48">
        <v>17</v>
      </c>
      <c r="H16" s="48">
        <v>6</v>
      </c>
      <c r="I16" s="48">
        <v>4</v>
      </c>
      <c r="J16" s="48">
        <v>4</v>
      </c>
      <c r="K16" s="48">
        <v>11</v>
      </c>
      <c r="L16" s="48">
        <v>19</v>
      </c>
      <c r="M16" s="60">
        <v>266</v>
      </c>
      <c r="N16">
        <f>G16*82/F16</f>
        <v>73.368421052631575</v>
      </c>
      <c r="O16">
        <f>H16*82/F16</f>
        <v>25.894736842105264</v>
      </c>
      <c r="P16">
        <f>I16*82/F16</f>
        <v>17.263157894736842</v>
      </c>
      <c r="Q16">
        <f>J16*82/F16</f>
        <v>17.263157894736842</v>
      </c>
      <c r="R16">
        <f>K16*82/F16</f>
        <v>47.473684210526315</v>
      </c>
      <c r="S16">
        <f>L16*82/F16</f>
        <v>82</v>
      </c>
      <c r="U16" s="10">
        <f>SUM(V16:X16)</f>
        <v>11.170928252733077</v>
      </c>
      <c r="V16">
        <f>N16/MAX(N:N)*OFF_C</f>
        <v>6.5</v>
      </c>
      <c r="W16">
        <f>O16/MAX(O:O)*PUN_C</f>
        <v>0.15338345864661657</v>
      </c>
      <c r="X16">
        <f>SUM(Z16:AC16)</f>
        <v>4.5175447940864615</v>
      </c>
      <c r="Y16">
        <f>X16/DEF_C*10</f>
        <v>7.5292413234774358</v>
      </c>
      <c r="Z16">
        <f>(0.7*(HIT_F*DEF_C))+(P16/(MAX(P:P))*(0.3*(HIT_F*DEF_C)))</f>
        <v>1.0768421052631578</v>
      </c>
      <c r="AA16">
        <f>(0.7*(BkS_F*DEF_C))+(Q16/(MAX(Q:Q))*(0.3*(BkS_F*DEF_C)))</f>
        <v>0.67188365650969517</v>
      </c>
      <c r="AB16">
        <f>(0.7*(TkA_F*DEF_C))+(R16/(MAX(R:R))*(0.3*(TkA_F*DEF_C)))</f>
        <v>1.6316390977443609</v>
      </c>
      <c r="AC16">
        <f>(0.7*(SH_F*DEF_C))+(S16/(MAX(S:S))*(0.3*(SH_F*DEF_C)))</f>
        <v>1.1371799345692475</v>
      </c>
    </row>
    <row r="17" spans="1:29" x14ac:dyDescent="0.25">
      <c r="A17" s="9">
        <v>15</v>
      </c>
      <c r="B17" s="49" t="s">
        <v>160</v>
      </c>
      <c r="C17" s="50" t="s">
        <v>41</v>
      </c>
      <c r="D17" s="50" t="s">
        <v>235</v>
      </c>
      <c r="E17" s="50" t="s">
        <v>1</v>
      </c>
      <c r="F17" s="51">
        <v>17</v>
      </c>
      <c r="G17" s="51">
        <v>15</v>
      </c>
      <c r="H17" s="51">
        <v>6</v>
      </c>
      <c r="I17" s="51">
        <v>19</v>
      </c>
      <c r="J17" s="51">
        <v>3</v>
      </c>
      <c r="K17" s="51">
        <v>5</v>
      </c>
      <c r="L17" s="51">
        <v>27</v>
      </c>
      <c r="M17" s="61">
        <v>283</v>
      </c>
      <c r="N17">
        <f>G17*82/F17</f>
        <v>72.352941176470594</v>
      </c>
      <c r="O17">
        <f>H17*82/F17</f>
        <v>28.941176470588236</v>
      </c>
      <c r="P17">
        <f>I17*82/F17</f>
        <v>91.647058823529406</v>
      </c>
      <c r="Q17">
        <f>J17*82/F17</f>
        <v>14.470588235294118</v>
      </c>
      <c r="R17">
        <f>K17*82/F17</f>
        <v>24.117647058823529</v>
      </c>
      <c r="S17">
        <f>L17*82/F17</f>
        <v>130.23529411764707</v>
      </c>
      <c r="U17" s="10">
        <f>SUM(V17:X17)</f>
        <v>11.088911932920073</v>
      </c>
      <c r="V17">
        <f>N17/MAX(N:N)*OFF_C</f>
        <v>6.4100346020761254</v>
      </c>
      <c r="W17">
        <f>O17/MAX(O:O)*PUN_C</f>
        <v>0.17142857142857143</v>
      </c>
      <c r="X17">
        <f>SUM(Z17:AC17)</f>
        <v>4.5074487594153769</v>
      </c>
      <c r="Y17">
        <f>X17/DEF_C*10</f>
        <v>7.5124145990256288</v>
      </c>
      <c r="Z17">
        <f>(0.7*(HIT_F*DEF_C))+(P17/(MAX(P:P))*(0.3*(HIT_F*DEF_C)))</f>
        <v>1.1924999999999999</v>
      </c>
      <c r="AA17">
        <f>(0.7*(BkS_F*DEF_C))+(Q17/(MAX(Q:Q))*(0.3*(BkS_F*DEF_C)))</f>
        <v>0.66510835913312683</v>
      </c>
      <c r="AB17">
        <f>(0.7*(TkA_F*DEF_C))+(R17/(MAX(R:R))*(0.3*(TkA_F*DEF_C)))</f>
        <v>1.5107899159663865</v>
      </c>
      <c r="AC17">
        <f>(0.7*(SH_F*DEF_C))+(S17/(MAX(S:S))*(0.3*(SH_F*DEF_C)))</f>
        <v>1.1390504843158638</v>
      </c>
    </row>
    <row r="18" spans="1:29" x14ac:dyDescent="0.25">
      <c r="A18" s="9">
        <v>16</v>
      </c>
      <c r="B18" s="46" t="s">
        <v>291</v>
      </c>
      <c r="C18" s="47" t="s">
        <v>33</v>
      </c>
      <c r="D18" s="47" t="s">
        <v>235</v>
      </c>
      <c r="E18" s="47" t="s">
        <v>1</v>
      </c>
      <c r="F18" s="48">
        <v>19</v>
      </c>
      <c r="G18" s="48">
        <v>16</v>
      </c>
      <c r="H18" s="48">
        <v>6</v>
      </c>
      <c r="I18" s="48">
        <v>18</v>
      </c>
      <c r="J18" s="48">
        <v>6</v>
      </c>
      <c r="K18" s="48">
        <v>7</v>
      </c>
      <c r="L18" s="48">
        <v>624</v>
      </c>
      <c r="M18" s="60">
        <v>371</v>
      </c>
      <c r="N18">
        <f>G18*82/F18</f>
        <v>69.05263157894737</v>
      </c>
      <c r="O18">
        <f>H18*82/F18</f>
        <v>25.894736842105264</v>
      </c>
      <c r="P18">
        <f>I18*82/F18</f>
        <v>77.684210526315795</v>
      </c>
      <c r="Q18">
        <f>J18*82/F18</f>
        <v>25.894736842105264</v>
      </c>
      <c r="R18">
        <f>K18*82/F18</f>
        <v>30.210526315789473</v>
      </c>
      <c r="S18">
        <f>L18*82/F18</f>
        <v>2693.0526315789475</v>
      </c>
      <c r="U18" s="10">
        <f>SUM(V18:X18)</f>
        <v>10.915397011245766</v>
      </c>
      <c r="V18">
        <f>N18/MAX(N:N)*OFF_C</f>
        <v>6.1176470588235299</v>
      </c>
      <c r="W18">
        <f>O18/MAX(O:O)*PUN_C</f>
        <v>0.15338345864661657</v>
      </c>
      <c r="X18">
        <f>SUM(Z18:AC18)</f>
        <v>4.6443664937756202</v>
      </c>
      <c r="Y18">
        <f>X18/DEF_C*10</f>
        <v>7.7406108229593675</v>
      </c>
      <c r="Z18">
        <f>(0.7*(HIT_F*DEF_C))+(P18/(MAX(P:P))*(0.3*(HIT_F*DEF_C)))</f>
        <v>1.1707894736842104</v>
      </c>
      <c r="AA18">
        <f>(0.7*(BkS_F*DEF_C))+(Q18/(MAX(Q:Q))*(0.3*(BkS_F*DEF_C)))</f>
        <v>0.69282548476454286</v>
      </c>
      <c r="AB18">
        <f>(0.7*(TkA_F*DEF_C))+(R18/(MAX(R:R))*(0.3*(TkA_F*DEF_C)))</f>
        <v>1.5423157894736841</v>
      </c>
      <c r="AC18">
        <f>(0.7*(SH_F*DEF_C))+(S18/(MAX(S:S))*(0.3*(SH_F*DEF_C)))</f>
        <v>1.2384357458531825</v>
      </c>
    </row>
    <row r="19" spans="1:29" x14ac:dyDescent="0.25">
      <c r="A19" s="9">
        <v>17</v>
      </c>
      <c r="B19" s="49" t="s">
        <v>163</v>
      </c>
      <c r="C19" s="50" t="s">
        <v>33</v>
      </c>
      <c r="D19" s="50" t="s">
        <v>235</v>
      </c>
      <c r="E19" s="50" t="s">
        <v>1</v>
      </c>
      <c r="F19" s="51">
        <v>20</v>
      </c>
      <c r="G19" s="51">
        <v>17</v>
      </c>
      <c r="H19" s="51">
        <v>6</v>
      </c>
      <c r="I19" s="51">
        <v>0</v>
      </c>
      <c r="J19" s="51">
        <v>1</v>
      </c>
      <c r="K19" s="51">
        <v>11</v>
      </c>
      <c r="L19" s="51">
        <v>44</v>
      </c>
      <c r="M19" s="61">
        <v>395</v>
      </c>
      <c r="N19">
        <f>G19*82/F19</f>
        <v>69.7</v>
      </c>
      <c r="O19">
        <f>H19*82/F19</f>
        <v>24.6</v>
      </c>
      <c r="P19">
        <f>I19*82/F19</f>
        <v>0</v>
      </c>
      <c r="Q19">
        <f>J19*82/F19</f>
        <v>4.0999999999999996</v>
      </c>
      <c r="R19">
        <f>K19*82/F19</f>
        <v>45.1</v>
      </c>
      <c r="S19">
        <f>L19*82/F19</f>
        <v>180.4</v>
      </c>
      <c r="U19" s="10">
        <f>SUM(V19:X19)</f>
        <v>10.771014653044826</v>
      </c>
      <c r="V19">
        <f>N19/MAX(N:N)*OFF_C</f>
        <v>6.1750000000000007</v>
      </c>
      <c r="W19">
        <f>O19/MAX(O:O)*PUN_C</f>
        <v>0.14571428571428574</v>
      </c>
      <c r="X19">
        <f>SUM(Z19:AC19)</f>
        <v>4.4503003673305397</v>
      </c>
      <c r="Y19">
        <f>X19/DEF_C*10</f>
        <v>7.4171672788842322</v>
      </c>
      <c r="Z19">
        <f>(0.7*(HIT_F*DEF_C))+(P19/(MAX(P:P))*(0.3*(HIT_F*DEF_C)))</f>
        <v>1.0499999999999998</v>
      </c>
      <c r="AA19">
        <f>(0.7*(BkS_F*DEF_C))+(Q19/(MAX(Q:Q))*(0.3*(BkS_F*DEF_C)))</f>
        <v>0.63994736842105249</v>
      </c>
      <c r="AB19">
        <f>(0.7*(TkA_F*DEF_C))+(R19/(MAX(R:R))*(0.3*(TkA_F*DEF_C)))</f>
        <v>1.6193571428571427</v>
      </c>
      <c r="AC19">
        <f>(0.7*(SH_F*DEF_C))+(S19/(MAX(S:S))*(0.3*(SH_F*DEF_C)))</f>
        <v>1.1409958560523445</v>
      </c>
    </row>
    <row r="20" spans="1:29" x14ac:dyDescent="0.25">
      <c r="A20" s="9">
        <v>18</v>
      </c>
      <c r="B20" s="46" t="s">
        <v>93</v>
      </c>
      <c r="C20" s="47" t="s">
        <v>35</v>
      </c>
      <c r="D20" s="47" t="s">
        <v>235</v>
      </c>
      <c r="E20" s="47" t="s">
        <v>1</v>
      </c>
      <c r="F20" s="48">
        <v>18</v>
      </c>
      <c r="G20" s="48">
        <v>14</v>
      </c>
      <c r="H20" s="48">
        <v>6</v>
      </c>
      <c r="I20" s="48">
        <v>6</v>
      </c>
      <c r="J20" s="48">
        <v>11</v>
      </c>
      <c r="K20" s="48">
        <v>14</v>
      </c>
      <c r="L20" s="48">
        <v>184</v>
      </c>
      <c r="M20" s="60">
        <v>321</v>
      </c>
      <c r="N20">
        <f>G20*82/F20</f>
        <v>63.777777777777779</v>
      </c>
      <c r="O20">
        <f>H20*82/F20</f>
        <v>27.333333333333332</v>
      </c>
      <c r="P20">
        <f>I20*82/F20</f>
        <v>27.333333333333332</v>
      </c>
      <c r="Q20">
        <f>J20*82/F20</f>
        <v>50.111111111111114</v>
      </c>
      <c r="R20">
        <f>K20*82/F20</f>
        <v>63.777777777777779</v>
      </c>
      <c r="S20">
        <f>L20*82/F20</f>
        <v>838.22222222222217</v>
      </c>
      <c r="U20" s="10">
        <f>SUM(V20:X20)</f>
        <v>10.538816504477779</v>
      </c>
      <c r="V20">
        <f>N20/MAX(N:N)*OFF_C</f>
        <v>5.6503267973856213</v>
      </c>
      <c r="W20">
        <f>O20/MAX(O:O)*PUN_C</f>
        <v>0.16190476190476191</v>
      </c>
      <c r="X20">
        <f>SUM(Z20:AC20)</f>
        <v>4.7265849451873958</v>
      </c>
      <c r="Y20">
        <f>X20/DEF_C*10</f>
        <v>7.8776415753123263</v>
      </c>
      <c r="Z20">
        <f>(0.7*(HIT_F*DEF_C))+(P20/(MAX(P:P))*(0.3*(HIT_F*DEF_C)))</f>
        <v>1.0924999999999998</v>
      </c>
      <c r="AA20">
        <f>(0.7*(BkS_F*DEF_C))+(Q20/(MAX(Q:Q))*(0.3*(BkS_F*DEF_C)))</f>
        <v>0.7515789473684209</v>
      </c>
      <c r="AB20">
        <f>(0.7*(TkA_F*DEF_C))+(R20/(MAX(R:R))*(0.3*(TkA_F*DEF_C)))</f>
        <v>1.716</v>
      </c>
      <c r="AC20">
        <f>(0.7*(SH_F*DEF_C))+(S20/(MAX(S:S))*(0.3*(SH_F*DEF_C)))</f>
        <v>1.1665059978189749</v>
      </c>
    </row>
    <row r="21" spans="1:29" x14ac:dyDescent="0.25">
      <c r="A21" s="9">
        <v>19</v>
      </c>
      <c r="B21" s="49" t="s">
        <v>39</v>
      </c>
      <c r="C21" s="50" t="s">
        <v>37</v>
      </c>
      <c r="D21" s="50" t="s">
        <v>235</v>
      </c>
      <c r="E21" s="50" t="s">
        <v>1</v>
      </c>
      <c r="F21" s="51">
        <v>19</v>
      </c>
      <c r="G21" s="51">
        <v>13</v>
      </c>
      <c r="H21" s="51">
        <v>6</v>
      </c>
      <c r="I21" s="51">
        <v>12</v>
      </c>
      <c r="J21" s="51">
        <v>15</v>
      </c>
      <c r="K21" s="51">
        <v>20</v>
      </c>
      <c r="L21" s="51">
        <v>2035</v>
      </c>
      <c r="M21" s="61">
        <v>371</v>
      </c>
      <c r="N21">
        <f>G21*82/F21</f>
        <v>56.10526315789474</v>
      </c>
      <c r="O21">
        <f>H21*82/F21</f>
        <v>25.894736842105264</v>
      </c>
      <c r="P21">
        <f>I21*82/F21</f>
        <v>51.789473684210527</v>
      </c>
      <c r="Q21">
        <f>J21*82/F21</f>
        <v>64.736842105263165</v>
      </c>
      <c r="R21">
        <f>K21*82/F21</f>
        <v>86.315789473684205</v>
      </c>
      <c r="S21">
        <f>L21*82/F21</f>
        <v>8782.6315789473683</v>
      </c>
      <c r="U21" s="10">
        <f>SUM(V21:X21)</f>
        <v>10.348765991859093</v>
      </c>
      <c r="V21">
        <f>N21/MAX(N:N)*OFF_C</f>
        <v>4.9705882352941178</v>
      </c>
      <c r="W21">
        <f>O21/MAX(O:O)*PUN_C</f>
        <v>0.15338345864661657</v>
      </c>
      <c r="X21">
        <f>SUM(Z21:AC21)</f>
        <v>5.2247942979183586</v>
      </c>
      <c r="Y21">
        <f>X21/DEF_C*10</f>
        <v>8.7079904965305985</v>
      </c>
      <c r="Z21">
        <f>(0.7*(HIT_F*DEF_C))+(P21/(MAX(P:P))*(0.3*(HIT_F*DEF_C)))</f>
        <v>1.1305263157894736</v>
      </c>
      <c r="AA21">
        <f>(0.7*(BkS_F*DEF_C))+(Q21/(MAX(Q:Q))*(0.3*(BkS_F*DEF_C)))</f>
        <v>0.78706371191135727</v>
      </c>
      <c r="AB21">
        <f>(0.7*(TkA_F*DEF_C))+(R21/(MAX(R:R))*(0.3*(TkA_F*DEF_C)))</f>
        <v>1.8326165413533833</v>
      </c>
      <c r="AC21">
        <f>(0.7*(SH_F*DEF_C))+(S21/(MAX(S:S))*(0.3*(SH_F*DEF_C)))</f>
        <v>1.4745877288641449</v>
      </c>
    </row>
    <row r="22" spans="1:29" x14ac:dyDescent="0.25">
      <c r="A22" s="9">
        <v>20</v>
      </c>
      <c r="B22" s="46" t="s">
        <v>248</v>
      </c>
      <c r="C22" s="47" t="s">
        <v>31</v>
      </c>
      <c r="D22" s="47" t="s">
        <v>235</v>
      </c>
      <c r="E22" s="47" t="s">
        <v>1</v>
      </c>
      <c r="F22" s="48">
        <v>17</v>
      </c>
      <c r="G22" s="48">
        <v>13</v>
      </c>
      <c r="H22" s="48">
        <v>0</v>
      </c>
      <c r="I22" s="48">
        <v>18</v>
      </c>
      <c r="J22" s="48">
        <v>9</v>
      </c>
      <c r="K22" s="48">
        <v>10</v>
      </c>
      <c r="L22" s="48">
        <v>19</v>
      </c>
      <c r="M22" s="60">
        <v>299</v>
      </c>
      <c r="N22">
        <f>G22*82/F22</f>
        <v>62.705882352941174</v>
      </c>
      <c r="O22">
        <f>H22*82/F22</f>
        <v>0</v>
      </c>
      <c r="P22">
        <f>I22*82/F22</f>
        <v>86.82352941176471</v>
      </c>
      <c r="Q22">
        <f>J22*82/F22</f>
        <v>43.411764705882355</v>
      </c>
      <c r="R22">
        <f>K22*82/F22</f>
        <v>48.235294117647058</v>
      </c>
      <c r="S22">
        <f>L22*82/F22</f>
        <v>91.647058823529406</v>
      </c>
      <c r="U22" s="10">
        <f>SUM(V22:X22)</f>
        <v>10.248822275650031</v>
      </c>
      <c r="V22">
        <f>N22/MAX(N:N)*OFF_C</f>
        <v>5.5553633217993079</v>
      </c>
      <c r="W22">
        <f>O22/MAX(O:O)*PUN_C</f>
        <v>0</v>
      </c>
      <c r="X22">
        <f>SUM(Z22:AC22)</f>
        <v>4.6934589538507243</v>
      </c>
      <c r="Y22">
        <f>X22/DEF_C*10</f>
        <v>7.8224315897512078</v>
      </c>
      <c r="Z22">
        <f>(0.7*(HIT_F*DEF_C))+(P22/(MAX(P:P))*(0.3*(HIT_F*DEF_C)))</f>
        <v>1.1849999999999998</v>
      </c>
      <c r="AA22">
        <f>(0.7*(BkS_F*DEF_C))+(Q22/(MAX(Q:Q))*(0.3*(BkS_F*DEF_C)))</f>
        <v>0.73532507739938069</v>
      </c>
      <c r="AB22">
        <f>(0.7*(TkA_F*DEF_C))+(R22/(MAX(R:R))*(0.3*(TkA_F*DEF_C)))</f>
        <v>1.635579831932773</v>
      </c>
      <c r="AC22">
        <f>(0.7*(SH_F*DEF_C))+(S22/(MAX(S:S))*(0.3*(SH_F*DEF_C)))</f>
        <v>1.1375540445185708</v>
      </c>
    </row>
    <row r="23" spans="1:29" x14ac:dyDescent="0.25">
      <c r="A23" s="9">
        <v>21</v>
      </c>
      <c r="B23" s="49" t="s">
        <v>51</v>
      </c>
      <c r="C23" s="50" t="s">
        <v>33</v>
      </c>
      <c r="D23" s="50" t="s">
        <v>235</v>
      </c>
      <c r="E23" s="50" t="s">
        <v>1</v>
      </c>
      <c r="F23" s="51">
        <v>17</v>
      </c>
      <c r="G23" s="51">
        <v>12</v>
      </c>
      <c r="H23" s="51">
        <v>10</v>
      </c>
      <c r="I23" s="51">
        <v>18</v>
      </c>
      <c r="J23" s="51">
        <v>8</v>
      </c>
      <c r="K23" s="51">
        <v>8</v>
      </c>
      <c r="L23" s="51">
        <v>893</v>
      </c>
      <c r="M23" s="61">
        <v>328</v>
      </c>
      <c r="N23">
        <f>G23*82/F23</f>
        <v>57.882352941176471</v>
      </c>
      <c r="O23">
        <f>H23*82/F23</f>
        <v>48.235294117647058</v>
      </c>
      <c r="P23">
        <f>I23*82/F23</f>
        <v>86.82352941176471</v>
      </c>
      <c r="Q23">
        <f>J23*82/F23</f>
        <v>38.588235294117645</v>
      </c>
      <c r="R23">
        <f>K23*82/F23</f>
        <v>38.588235294117645</v>
      </c>
      <c r="S23">
        <f>L23*82/F23</f>
        <v>4307.411764705882</v>
      </c>
      <c r="U23" s="10">
        <f>SUM(V23:X23)</f>
        <v>10.209068216315902</v>
      </c>
      <c r="V23">
        <f>N23/MAX(N:N)*OFF_C</f>
        <v>5.1280276816609005</v>
      </c>
      <c r="W23">
        <f>O23/MAX(O:O)*PUN_C</f>
        <v>0.28571428571428575</v>
      </c>
      <c r="X23">
        <f>SUM(Z23:AC23)</f>
        <v>4.7953262489407171</v>
      </c>
      <c r="Y23">
        <f>X23/DEF_C*10</f>
        <v>7.9922104149011952</v>
      </c>
      <c r="Z23">
        <f>(0.7*(HIT_F*DEF_C))+(P23/(MAX(P:P))*(0.3*(HIT_F*DEF_C)))</f>
        <v>1.1849999999999998</v>
      </c>
      <c r="AA23">
        <f>(0.7*(BkS_F*DEF_C))+(Q23/(MAX(Q:Q))*(0.3*(BkS_F*DEF_C)))</f>
        <v>0.72362229102167164</v>
      </c>
      <c r="AB23">
        <f>(0.7*(TkA_F*DEF_C))+(R23/(MAX(R:R))*(0.3*(TkA_F*DEF_C)))</f>
        <v>1.5856638655462183</v>
      </c>
      <c r="AC23">
        <f>(0.7*(SH_F*DEF_C))+(S23/(MAX(S:S))*(0.3*(SH_F*DEF_C)))</f>
        <v>1.3010400923728269</v>
      </c>
    </row>
    <row r="24" spans="1:29" x14ac:dyDescent="0.25">
      <c r="A24" s="9">
        <v>22</v>
      </c>
      <c r="B24" s="46" t="s">
        <v>91</v>
      </c>
      <c r="C24" s="47" t="s">
        <v>35</v>
      </c>
      <c r="D24" s="47" t="s">
        <v>235</v>
      </c>
      <c r="E24" s="47" t="s">
        <v>1</v>
      </c>
      <c r="F24" s="48">
        <v>11</v>
      </c>
      <c r="G24" s="48">
        <v>7</v>
      </c>
      <c r="H24" s="48">
        <v>14</v>
      </c>
      <c r="I24" s="48">
        <v>20</v>
      </c>
      <c r="J24" s="48">
        <v>6</v>
      </c>
      <c r="K24" s="48">
        <v>10</v>
      </c>
      <c r="L24" s="48">
        <v>79</v>
      </c>
      <c r="M24" s="60">
        <v>224</v>
      </c>
      <c r="N24">
        <f>G24*82/F24</f>
        <v>52.18181818181818</v>
      </c>
      <c r="O24">
        <f>H24*82/F24</f>
        <v>104.36363636363636</v>
      </c>
      <c r="P24">
        <f>I24*82/F24</f>
        <v>149.09090909090909</v>
      </c>
      <c r="Q24">
        <f>J24*82/F24</f>
        <v>44.727272727272727</v>
      </c>
      <c r="R24">
        <f>K24*82/F24</f>
        <v>74.545454545454547</v>
      </c>
      <c r="S24">
        <f>L24*82/F24</f>
        <v>588.90909090909088</v>
      </c>
      <c r="U24" s="10">
        <f>SUM(V24:X24)</f>
        <v>10.1900633964386</v>
      </c>
      <c r="V24">
        <f>N24/MAX(N:N)*OFF_C</f>
        <v>4.6229946524064172</v>
      </c>
      <c r="W24">
        <f>O24/MAX(O:O)*PUN_C</f>
        <v>0.61818181818181817</v>
      </c>
      <c r="X24">
        <f>SUM(Z24:AC24)</f>
        <v>4.9488869258503643</v>
      </c>
      <c r="Y24">
        <f>X24/DEF_C*10</f>
        <v>8.2481448764172747</v>
      </c>
      <c r="Z24">
        <f>(0.7*(HIT_F*DEF_C))+(P24/(MAX(P:P))*(0.3*(HIT_F*DEF_C)))</f>
        <v>1.2818181818181815</v>
      </c>
      <c r="AA24">
        <f>(0.7*(BkS_F*DEF_C))+(Q24/(MAX(Q:Q))*(0.3*(BkS_F*DEF_C)))</f>
        <v>0.73851674641148313</v>
      </c>
      <c r="AB24">
        <f>(0.7*(TkA_F*DEF_C))+(R24/(MAX(R:R))*(0.3*(TkA_F*DEF_C)))</f>
        <v>1.7717142857142856</v>
      </c>
      <c r="AC24">
        <f>(0.7*(SH_F*DEF_C))+(S24/(MAX(S:S))*(0.3*(SH_F*DEF_C)))</f>
        <v>1.1568377119064142</v>
      </c>
    </row>
    <row r="25" spans="1:29" x14ac:dyDescent="0.25">
      <c r="A25" s="9">
        <v>23</v>
      </c>
      <c r="B25" s="49" t="s">
        <v>195</v>
      </c>
      <c r="C25" s="50" t="s">
        <v>31</v>
      </c>
      <c r="D25" s="50" t="s">
        <v>235</v>
      </c>
      <c r="E25" s="50" t="s">
        <v>1</v>
      </c>
      <c r="F25" s="51">
        <v>18</v>
      </c>
      <c r="G25" s="51">
        <v>13</v>
      </c>
      <c r="H25" s="51">
        <v>4</v>
      </c>
      <c r="I25" s="51">
        <v>7</v>
      </c>
      <c r="J25" s="51">
        <v>3</v>
      </c>
      <c r="K25" s="51">
        <v>12</v>
      </c>
      <c r="L25" s="51">
        <v>1085</v>
      </c>
      <c r="M25" s="61">
        <v>362</v>
      </c>
      <c r="N25">
        <f>G25*82/F25</f>
        <v>59.222222222222221</v>
      </c>
      <c r="O25">
        <f>H25*82/F25</f>
        <v>18.222222222222221</v>
      </c>
      <c r="P25">
        <f>I25*82/F25</f>
        <v>31.888888888888889</v>
      </c>
      <c r="Q25">
        <f>J25*82/F25</f>
        <v>13.666666666666666</v>
      </c>
      <c r="R25">
        <f>K25*82/F25</f>
        <v>54.666666666666664</v>
      </c>
      <c r="S25">
        <f>L25*82/F25</f>
        <v>4942.7777777777774</v>
      </c>
      <c r="U25" s="10">
        <f>SUM(V25:X25)</f>
        <v>10.111946294320592</v>
      </c>
      <c r="V25">
        <f>N25/MAX(N:N)*OFF_C</f>
        <v>5.2467320261437909</v>
      </c>
      <c r="W25">
        <f>O25/MAX(O:O)*PUN_C</f>
        <v>0.10793650793650794</v>
      </c>
      <c r="X25">
        <f>SUM(Z25:AC25)</f>
        <v>4.757277760240294</v>
      </c>
      <c r="Y25">
        <f>X25/DEF_C*10</f>
        <v>7.9287962670671561</v>
      </c>
      <c r="Z25">
        <f>(0.7*(HIT_F*DEF_C))+(P25/(MAX(P:P))*(0.3*(HIT_F*DEF_C)))</f>
        <v>1.0995833333333331</v>
      </c>
      <c r="AA25">
        <f>(0.7*(BkS_F*DEF_C))+(Q25/(MAX(Q:Q))*(0.3*(BkS_F*DEF_C)))</f>
        <v>0.66315789473684195</v>
      </c>
      <c r="AB25">
        <f>(0.7*(TkA_F*DEF_C))+(R25/(MAX(R:R))*(0.3*(TkA_F*DEF_C)))</f>
        <v>1.6688571428571426</v>
      </c>
      <c r="AC25">
        <f>(0.7*(SH_F*DEF_C))+(S25/(MAX(S:S))*(0.3*(SH_F*DEF_C)))</f>
        <v>1.325679389312977</v>
      </c>
    </row>
    <row r="26" spans="1:29" x14ac:dyDescent="0.25">
      <c r="A26" s="9">
        <v>24</v>
      </c>
      <c r="B26" s="46" t="s">
        <v>305</v>
      </c>
      <c r="C26" s="47" t="s">
        <v>41</v>
      </c>
      <c r="D26" s="47" t="s">
        <v>235</v>
      </c>
      <c r="E26" s="47" t="s">
        <v>1</v>
      </c>
      <c r="F26" s="48">
        <v>17</v>
      </c>
      <c r="G26" s="48">
        <v>11</v>
      </c>
      <c r="H26" s="48">
        <v>17</v>
      </c>
      <c r="I26" s="48">
        <v>60</v>
      </c>
      <c r="J26" s="48">
        <v>8</v>
      </c>
      <c r="K26" s="48">
        <v>7</v>
      </c>
      <c r="L26" s="48">
        <v>21</v>
      </c>
      <c r="M26" s="60">
        <v>305</v>
      </c>
      <c r="N26">
        <f>G26*82/F26</f>
        <v>53.058823529411768</v>
      </c>
      <c r="O26">
        <f>H26*82/F26</f>
        <v>82</v>
      </c>
      <c r="P26">
        <f>I26*82/F26</f>
        <v>289.41176470588238</v>
      </c>
      <c r="Q26">
        <f>J26*82/F26</f>
        <v>38.588235294117645</v>
      </c>
      <c r="R26">
        <f>K26*82/F26</f>
        <v>33.764705882352942</v>
      </c>
      <c r="S26">
        <f>L26*82/F26</f>
        <v>101.29411764705883</v>
      </c>
      <c r="U26" s="10">
        <f>SUM(V26:X26)</f>
        <v>10.108662655079286</v>
      </c>
      <c r="V26">
        <f>N26/MAX(N:N)*OFF_C</f>
        <v>4.7006920415224922</v>
      </c>
      <c r="W26">
        <f>O26/MAX(O:O)*PUN_C</f>
        <v>0.48571428571428577</v>
      </c>
      <c r="X26">
        <f>SUM(Z26:AC26)</f>
        <v>4.9222563278425069</v>
      </c>
      <c r="Y26">
        <f>X26/DEF_C*10</f>
        <v>8.2037605464041778</v>
      </c>
      <c r="Z26">
        <f>(0.7*(HIT_F*DEF_C))+(P26/(MAX(P:P))*(0.3*(HIT_F*DEF_C)))</f>
        <v>1.4999999999999998</v>
      </c>
      <c r="AA26">
        <f>(0.7*(BkS_F*DEF_C))+(Q26/(MAX(Q:Q))*(0.3*(BkS_F*DEF_C)))</f>
        <v>0.72362229102167164</v>
      </c>
      <c r="AB26">
        <f>(0.7*(TkA_F*DEF_C))+(R26/(MAX(R:R))*(0.3*(TkA_F*DEF_C)))</f>
        <v>1.5607058823529412</v>
      </c>
      <c r="AC26">
        <f>(0.7*(SH_F*DEF_C))+(S26/(MAX(S:S))*(0.3*(SH_F*DEF_C)))</f>
        <v>1.1379281544678939</v>
      </c>
    </row>
    <row r="27" spans="1:29" x14ac:dyDescent="0.25">
      <c r="A27" s="9">
        <v>25</v>
      </c>
      <c r="B27" s="46" t="s">
        <v>158</v>
      </c>
      <c r="C27" s="47" t="s">
        <v>33</v>
      </c>
      <c r="D27" s="47" t="s">
        <v>235</v>
      </c>
      <c r="E27" s="47" t="s">
        <v>1</v>
      </c>
      <c r="F27" s="48">
        <v>17</v>
      </c>
      <c r="G27" s="48">
        <v>12</v>
      </c>
      <c r="H27" s="48">
        <v>8</v>
      </c>
      <c r="I27" s="48">
        <v>5</v>
      </c>
      <c r="J27" s="48">
        <v>8</v>
      </c>
      <c r="K27" s="48">
        <v>8</v>
      </c>
      <c r="L27" s="48">
        <v>5</v>
      </c>
      <c r="M27" s="60">
        <v>251</v>
      </c>
      <c r="N27">
        <f>G27*82/F27</f>
        <v>57.882352941176471</v>
      </c>
      <c r="O27">
        <f>H27*82/F27</f>
        <v>38.588235294117645</v>
      </c>
      <c r="P27">
        <f>I27*82/F27</f>
        <v>24.117647058823529</v>
      </c>
      <c r="Q27">
        <f>J27*82/F27</f>
        <v>38.588235294117645</v>
      </c>
      <c r="R27">
        <f>K27*82/F27</f>
        <v>38.588235294117645</v>
      </c>
      <c r="S27">
        <f>L27*82/F27</f>
        <v>24.117647058823529</v>
      </c>
      <c r="U27" s="10">
        <f>SUM(V27:X27)</f>
        <v>9.8883205416735258</v>
      </c>
      <c r="V27">
        <f>N27/MAX(N:N)*OFF_C</f>
        <v>5.1280276816609005</v>
      </c>
      <c r="W27">
        <f>O27/MAX(O:O)*PUN_C</f>
        <v>0.22857142857142856</v>
      </c>
      <c r="X27">
        <f>SUM(Z27:AC27)</f>
        <v>4.5317214314411975</v>
      </c>
      <c r="Y27">
        <f>X27/DEF_C*10</f>
        <v>7.5528690524019959</v>
      </c>
      <c r="Z27">
        <f>(0.7*(HIT_F*DEF_C))+(P27/(MAX(P:P))*(0.3*(HIT_F*DEF_C)))</f>
        <v>1.0874999999999999</v>
      </c>
      <c r="AA27">
        <f>(0.7*(BkS_F*DEF_C))+(Q27/(MAX(Q:Q))*(0.3*(BkS_F*DEF_C)))</f>
        <v>0.72362229102167164</v>
      </c>
      <c r="AB27">
        <f>(0.7*(TkA_F*DEF_C))+(R27/(MAX(R:R))*(0.3*(TkA_F*DEF_C)))</f>
        <v>1.5856638655462183</v>
      </c>
      <c r="AC27">
        <f>(0.7*(SH_F*DEF_C))+(S27/(MAX(S:S))*(0.3*(SH_F*DEF_C)))</f>
        <v>1.1349352748733079</v>
      </c>
    </row>
    <row r="28" spans="1:29" x14ac:dyDescent="0.25">
      <c r="A28" s="9">
        <v>26</v>
      </c>
      <c r="B28" s="49" t="s">
        <v>151</v>
      </c>
      <c r="C28" s="50" t="s">
        <v>35</v>
      </c>
      <c r="D28" s="50" t="s">
        <v>235</v>
      </c>
      <c r="E28" s="50" t="s">
        <v>1</v>
      </c>
      <c r="F28" s="51">
        <v>15</v>
      </c>
      <c r="G28" s="51">
        <v>9</v>
      </c>
      <c r="H28" s="51">
        <v>10</v>
      </c>
      <c r="I28" s="51">
        <v>28</v>
      </c>
      <c r="J28" s="51">
        <v>12</v>
      </c>
      <c r="K28" s="51">
        <v>6</v>
      </c>
      <c r="L28" s="51">
        <v>1381</v>
      </c>
      <c r="M28" s="61">
        <v>247</v>
      </c>
      <c r="N28">
        <f>G28*82/F28</f>
        <v>49.2</v>
      </c>
      <c r="O28">
        <f>H28*82/F28</f>
        <v>54.666666666666664</v>
      </c>
      <c r="P28">
        <f>I28*82/F28</f>
        <v>153.06666666666666</v>
      </c>
      <c r="Q28">
        <f>J28*82/F28</f>
        <v>65.599999999999994</v>
      </c>
      <c r="R28">
        <f>K28*82/F28</f>
        <v>32.799999999999997</v>
      </c>
      <c r="S28">
        <f>L28*82/F28</f>
        <v>7549.4666666666662</v>
      </c>
      <c r="U28" s="10">
        <f>SUM(V28:X28)</f>
        <v>9.7422712096811388</v>
      </c>
      <c r="V28">
        <f>N28/MAX(N:N)*OFF_C</f>
        <v>4.3588235294117652</v>
      </c>
      <c r="W28">
        <f>O28/MAX(O:O)*PUN_C</f>
        <v>0.32380952380952382</v>
      </c>
      <c r="X28">
        <f>SUM(Z28:AC28)</f>
        <v>5.0596381564598509</v>
      </c>
      <c r="Y28">
        <f>X28/DEF_C*10</f>
        <v>8.4327302607664176</v>
      </c>
      <c r="Z28">
        <f>(0.7*(HIT_F*DEF_C))+(P28/(MAX(P:P))*(0.3*(HIT_F*DEF_C)))</f>
        <v>1.2879999999999998</v>
      </c>
      <c r="AA28">
        <f>(0.7*(BkS_F*DEF_C))+(Q28/(MAX(Q:Q))*(0.3*(BkS_F*DEF_C)))</f>
        <v>0.78915789473684195</v>
      </c>
      <c r="AB28">
        <f>(0.7*(TkA_F*DEF_C))+(R28/(MAX(R:R))*(0.3*(TkA_F*DEF_C)))</f>
        <v>1.5557142857142856</v>
      </c>
      <c r="AC28">
        <f>(0.7*(SH_F*DEF_C))+(S28/(MAX(S:S))*(0.3*(SH_F*DEF_C)))</f>
        <v>1.4267659760087241</v>
      </c>
    </row>
    <row r="29" spans="1:29" x14ac:dyDescent="0.25">
      <c r="A29" s="9">
        <v>27</v>
      </c>
      <c r="B29" s="49" t="s">
        <v>366</v>
      </c>
      <c r="C29" s="50" t="s">
        <v>41</v>
      </c>
      <c r="D29" s="50" t="s">
        <v>235</v>
      </c>
      <c r="E29" s="50" t="s">
        <v>1</v>
      </c>
      <c r="F29" s="51">
        <v>16</v>
      </c>
      <c r="G29" s="51">
        <v>11</v>
      </c>
      <c r="H29" s="51">
        <v>2</v>
      </c>
      <c r="I29" s="51">
        <v>16</v>
      </c>
      <c r="J29" s="51">
        <v>5</v>
      </c>
      <c r="K29" s="51">
        <v>3</v>
      </c>
      <c r="L29" s="51">
        <v>942</v>
      </c>
      <c r="M29" s="61">
        <v>259</v>
      </c>
      <c r="N29">
        <f>G29*82/F29</f>
        <v>56.375</v>
      </c>
      <c r="O29">
        <f>H29*82/F29</f>
        <v>10.25</v>
      </c>
      <c r="P29">
        <f>I29*82/F29</f>
        <v>82</v>
      </c>
      <c r="Q29">
        <f>J29*82/F29</f>
        <v>25.625</v>
      </c>
      <c r="R29">
        <f>K29*82/F29</f>
        <v>15.375</v>
      </c>
      <c r="S29">
        <f>L29*82/F29</f>
        <v>4827.75</v>
      </c>
      <c r="U29" s="10">
        <f>SUM(V29:X29)</f>
        <v>9.7116428516565314</v>
      </c>
      <c r="V29">
        <f>N29/MAX(N:N)*OFF_C</f>
        <v>4.9944852941176476</v>
      </c>
      <c r="W29">
        <f>O29/MAX(O:O)*PUN_C</f>
        <v>6.0714285714285721E-2</v>
      </c>
      <c r="X29">
        <f>SUM(Z29:AC29)</f>
        <v>4.6564432718245987</v>
      </c>
      <c r="Y29">
        <f>X29/DEF_C*10</f>
        <v>7.7607387863743318</v>
      </c>
      <c r="Z29">
        <f>(0.7*(HIT_F*DEF_C))+(P29/(MAX(P:P))*(0.3*(HIT_F*DEF_C)))</f>
        <v>1.1774999999999998</v>
      </c>
      <c r="AA29">
        <f>(0.7*(BkS_F*DEF_C))+(Q29/(MAX(Q:Q))*(0.3*(BkS_F*DEF_C)))</f>
        <v>0.69217105263157885</v>
      </c>
      <c r="AB29">
        <f>(0.7*(TkA_F*DEF_C))+(R29/(MAX(R:R))*(0.3*(TkA_F*DEF_C)))</f>
        <v>1.4655535714285712</v>
      </c>
      <c r="AC29">
        <f>(0.7*(SH_F*DEF_C))+(S29/(MAX(S:S))*(0.3*(SH_F*DEF_C)))</f>
        <v>1.3212186477644492</v>
      </c>
    </row>
    <row r="30" spans="1:29" x14ac:dyDescent="0.25">
      <c r="A30" s="9">
        <v>28</v>
      </c>
      <c r="B30" s="49" t="s">
        <v>364</v>
      </c>
      <c r="C30" s="50" t="s">
        <v>33</v>
      </c>
      <c r="D30" s="50" t="s">
        <v>235</v>
      </c>
      <c r="E30" s="50" t="s">
        <v>1</v>
      </c>
      <c r="F30" s="51">
        <v>17</v>
      </c>
      <c r="G30" s="51">
        <v>12</v>
      </c>
      <c r="H30" s="51">
        <v>4</v>
      </c>
      <c r="I30" s="51">
        <v>3</v>
      </c>
      <c r="J30" s="51">
        <v>5</v>
      </c>
      <c r="K30" s="51">
        <v>2</v>
      </c>
      <c r="L30" s="51">
        <v>99</v>
      </c>
      <c r="M30" s="61">
        <v>299</v>
      </c>
      <c r="N30">
        <f>G30*82/F30</f>
        <v>57.882352941176471</v>
      </c>
      <c r="O30">
        <f>H30*82/F30</f>
        <v>19.294117647058822</v>
      </c>
      <c r="P30">
        <f>I30*82/F30</f>
        <v>14.470588235294118</v>
      </c>
      <c r="Q30">
        <f>J30*82/F30</f>
        <v>24.117647058823529</v>
      </c>
      <c r="R30">
        <f>K30*82/F30</f>
        <v>9.6470588235294112</v>
      </c>
      <c r="S30">
        <f>L30*82/F30</f>
        <v>477.52941176470586</v>
      </c>
      <c r="U30" s="10">
        <f>SUM(V30:X30)</f>
        <v>9.5917617367132131</v>
      </c>
      <c r="V30">
        <f>N30/MAX(N:N)*OFF_C</f>
        <v>5.1280276816609005</v>
      </c>
      <c r="W30">
        <f>O30/MAX(O:O)*PUN_C</f>
        <v>0.11428571428571428</v>
      </c>
      <c r="X30">
        <f>SUM(Z30:AC30)</f>
        <v>4.3494483407665996</v>
      </c>
      <c r="Y30">
        <f>X30/DEF_C*10</f>
        <v>7.2490805679443326</v>
      </c>
      <c r="Z30">
        <f>(0.7*(HIT_F*DEF_C))+(P30/(MAX(P:P))*(0.3*(HIT_F*DEF_C)))</f>
        <v>1.0724999999999998</v>
      </c>
      <c r="AA30">
        <f>(0.7*(BkS_F*DEF_C))+(Q30/(MAX(Q:Q))*(0.3*(BkS_F*DEF_C)))</f>
        <v>0.68851393188854482</v>
      </c>
      <c r="AB30">
        <f>(0.7*(TkA_F*DEF_C))+(R30/(MAX(R:R))*(0.3*(TkA_F*DEF_C)))</f>
        <v>1.4359159663865546</v>
      </c>
      <c r="AC30">
        <f>(0.7*(SH_F*DEF_C))+(S30/(MAX(S:S))*(0.3*(SH_F*DEF_C)))</f>
        <v>1.1525184424915003</v>
      </c>
    </row>
    <row r="31" spans="1:29" x14ac:dyDescent="0.25">
      <c r="A31" s="9">
        <v>29</v>
      </c>
      <c r="B31" s="46" t="s">
        <v>300</v>
      </c>
      <c r="C31" s="47" t="s">
        <v>41</v>
      </c>
      <c r="D31" s="47" t="s">
        <v>235</v>
      </c>
      <c r="E31" s="47" t="s">
        <v>1</v>
      </c>
      <c r="F31" s="48">
        <v>19</v>
      </c>
      <c r="G31" s="48">
        <v>12</v>
      </c>
      <c r="H31" s="48">
        <v>6</v>
      </c>
      <c r="I31" s="48">
        <v>32</v>
      </c>
      <c r="J31" s="48">
        <v>3</v>
      </c>
      <c r="K31" s="48">
        <v>13</v>
      </c>
      <c r="L31" s="48">
        <v>28</v>
      </c>
      <c r="M31" s="60">
        <v>338</v>
      </c>
      <c r="N31">
        <f>G31*82/F31</f>
        <v>51.789473684210527</v>
      </c>
      <c r="O31">
        <f>H31*82/F31</f>
        <v>25.894736842105264</v>
      </c>
      <c r="P31">
        <f>I31*82/F31</f>
        <v>138.10526315789474</v>
      </c>
      <c r="Q31">
        <f>J31*82/F31</f>
        <v>12.947368421052632</v>
      </c>
      <c r="R31">
        <f>K31*82/F31</f>
        <v>56.10526315789474</v>
      </c>
      <c r="S31">
        <f>L31*82/F31</f>
        <v>120.84210526315789</v>
      </c>
      <c r="U31" s="10">
        <f>SUM(V31:X31)</f>
        <v>9.4827553084967047</v>
      </c>
      <c r="V31">
        <f>N31/MAX(N:N)*OFF_C</f>
        <v>4.5882352941176476</v>
      </c>
      <c r="W31">
        <f>O31/MAX(O:O)*PUN_C</f>
        <v>0.15338345864661657</v>
      </c>
      <c r="X31">
        <f>SUM(Z31:AC31)</f>
        <v>4.7411365557324405</v>
      </c>
      <c r="Y31">
        <f>X31/DEF_C*10</f>
        <v>7.9018942595540675</v>
      </c>
      <c r="Z31">
        <f>(0.7*(HIT_F*DEF_C))+(P31/(MAX(P:P))*(0.3*(HIT_F*DEF_C)))</f>
        <v>1.2647368421052629</v>
      </c>
      <c r="AA31">
        <f>(0.7*(BkS_F*DEF_C))+(Q31/(MAX(Q:Q))*(0.3*(BkS_F*DEF_C)))</f>
        <v>0.66141274238227132</v>
      </c>
      <c r="AB31">
        <f>(0.7*(TkA_F*DEF_C))+(R31/(MAX(R:R))*(0.3*(TkA_F*DEF_C)))</f>
        <v>1.6763007518796991</v>
      </c>
      <c r="AC31">
        <f>(0.7*(SH_F*DEF_C))+(S31/(MAX(S:S))*(0.3*(SH_F*DEF_C)))</f>
        <v>1.1386862193652068</v>
      </c>
    </row>
    <row r="32" spans="1:29" x14ac:dyDescent="0.25">
      <c r="A32" s="9">
        <v>30</v>
      </c>
      <c r="B32" s="46" t="s">
        <v>113</v>
      </c>
      <c r="C32" s="47" t="s">
        <v>35</v>
      </c>
      <c r="D32" s="47" t="s">
        <v>235</v>
      </c>
      <c r="E32" s="47" t="s">
        <v>1</v>
      </c>
      <c r="F32" s="48">
        <v>17</v>
      </c>
      <c r="G32" s="48">
        <v>11</v>
      </c>
      <c r="H32" s="48">
        <v>6</v>
      </c>
      <c r="I32" s="48">
        <v>14</v>
      </c>
      <c r="J32" s="48">
        <v>8</v>
      </c>
      <c r="K32" s="48">
        <v>7</v>
      </c>
      <c r="L32" s="48">
        <v>53</v>
      </c>
      <c r="M32" s="60">
        <v>272</v>
      </c>
      <c r="N32">
        <f>G32*82/F32</f>
        <v>53.058823529411768</v>
      </c>
      <c r="O32">
        <f>H32*82/F32</f>
        <v>28.941176470588236</v>
      </c>
      <c r="P32">
        <f>I32*82/F32</f>
        <v>67.529411764705884</v>
      </c>
      <c r="Q32">
        <f>J32*82/F32</f>
        <v>38.588235294117645</v>
      </c>
      <c r="R32">
        <f>K32*82/F32</f>
        <v>33.764705882352942</v>
      </c>
      <c r="S32">
        <f>L32*82/F32</f>
        <v>255.64705882352942</v>
      </c>
      <c r="U32" s="10">
        <f>SUM(V32:X32)</f>
        <v>9.4553626999827429</v>
      </c>
      <c r="V32">
        <f>N32/MAX(N:N)*OFF_C</f>
        <v>4.7006920415224922</v>
      </c>
      <c r="W32">
        <f>O32/MAX(O:O)*PUN_C</f>
        <v>0.17142857142857143</v>
      </c>
      <c r="X32">
        <f>SUM(Z32:AC32)</f>
        <v>4.5832420870316781</v>
      </c>
      <c r="Y32">
        <f>X32/DEF_C*10</f>
        <v>7.6387368117194629</v>
      </c>
      <c r="Z32">
        <f>(0.7*(HIT_F*DEF_C))+(P32/(MAX(P:P))*(0.3*(HIT_F*DEF_C)))</f>
        <v>1.1549999999999998</v>
      </c>
      <c r="AA32">
        <f>(0.7*(BkS_F*DEF_C))+(Q32/(MAX(Q:Q))*(0.3*(BkS_F*DEF_C)))</f>
        <v>0.72362229102167164</v>
      </c>
      <c r="AB32">
        <f>(0.7*(TkA_F*DEF_C))+(R32/(MAX(R:R))*(0.3*(TkA_F*DEF_C)))</f>
        <v>1.5607058823529412</v>
      </c>
      <c r="AC32">
        <f>(0.7*(SH_F*DEF_C))+(S32/(MAX(S:S))*(0.3*(SH_F*DEF_C)))</f>
        <v>1.1439139136570657</v>
      </c>
    </row>
    <row r="33" spans="1:29" x14ac:dyDescent="0.25">
      <c r="A33" s="9">
        <v>31</v>
      </c>
      <c r="B33" s="46" t="s">
        <v>170</v>
      </c>
      <c r="C33" s="47" t="s">
        <v>35</v>
      </c>
      <c r="D33" s="47" t="s">
        <v>235</v>
      </c>
      <c r="E33" s="47" t="s">
        <v>1</v>
      </c>
      <c r="F33" s="48">
        <v>16</v>
      </c>
      <c r="G33" s="48">
        <v>10</v>
      </c>
      <c r="H33" s="48">
        <v>6</v>
      </c>
      <c r="I33" s="48">
        <v>28</v>
      </c>
      <c r="J33" s="48">
        <v>15</v>
      </c>
      <c r="K33" s="48">
        <v>4</v>
      </c>
      <c r="L33" s="48">
        <v>8</v>
      </c>
      <c r="M33" s="60">
        <v>287</v>
      </c>
      <c r="N33">
        <f>G33*82/F33</f>
        <v>51.25</v>
      </c>
      <c r="O33">
        <f>H33*82/F33</f>
        <v>30.75</v>
      </c>
      <c r="P33">
        <f>I33*82/F33</f>
        <v>143.5</v>
      </c>
      <c r="Q33">
        <f>J33*82/F33</f>
        <v>76.875</v>
      </c>
      <c r="R33">
        <f>K33*82/F33</f>
        <v>20.5</v>
      </c>
      <c r="S33">
        <f>L33*82/F33</f>
        <v>41</v>
      </c>
      <c r="U33" s="10">
        <f>SUM(V33:X33)</f>
        <v>9.4398835873642337</v>
      </c>
      <c r="V33">
        <f>N33/MAX(N:N)*OFF_C</f>
        <v>4.5404411764705888</v>
      </c>
      <c r="W33">
        <f>O33/MAX(O:O)*PUN_C</f>
        <v>0.18214285714285716</v>
      </c>
      <c r="X33">
        <f>SUM(Z33:AC33)</f>
        <v>4.717299553750788</v>
      </c>
      <c r="Y33">
        <f>X33/DEF_C*10</f>
        <v>7.8621659229179794</v>
      </c>
      <c r="Z33">
        <f>(0.7*(HIT_F*DEF_C))+(P33/(MAX(P:P))*(0.3*(HIT_F*DEF_C)))</f>
        <v>1.2731249999999998</v>
      </c>
      <c r="AA33">
        <f>(0.7*(BkS_F*DEF_C))+(Q33/(MAX(Q:Q))*(0.3*(BkS_F*DEF_C)))</f>
        <v>0.81651315789473666</v>
      </c>
      <c r="AB33">
        <f>(0.7*(TkA_F*DEF_C))+(R33/(MAX(R:R))*(0.3*(TkA_F*DEF_C)))</f>
        <v>1.4920714285714285</v>
      </c>
      <c r="AC33">
        <f>(0.7*(SH_F*DEF_C))+(S33/(MAX(S:S))*(0.3*(SH_F*DEF_C)))</f>
        <v>1.1355899672846237</v>
      </c>
    </row>
    <row r="34" spans="1:29" x14ac:dyDescent="0.25">
      <c r="A34" s="9">
        <v>32</v>
      </c>
      <c r="B34" s="46" t="s">
        <v>108</v>
      </c>
      <c r="C34" s="47" t="s">
        <v>37</v>
      </c>
      <c r="D34" s="47" t="s">
        <v>235</v>
      </c>
      <c r="E34" s="47" t="s">
        <v>1</v>
      </c>
      <c r="F34" s="48">
        <v>15</v>
      </c>
      <c r="G34" s="48">
        <v>9</v>
      </c>
      <c r="H34" s="48">
        <v>10</v>
      </c>
      <c r="I34" s="48">
        <v>32</v>
      </c>
      <c r="J34" s="48">
        <v>10</v>
      </c>
      <c r="K34" s="48">
        <v>4</v>
      </c>
      <c r="L34" s="48">
        <v>56</v>
      </c>
      <c r="M34" s="60">
        <v>263</v>
      </c>
      <c r="N34">
        <f>G34*82/F34</f>
        <v>49.2</v>
      </c>
      <c r="O34">
        <f>H34*82/F34</f>
        <v>54.666666666666664</v>
      </c>
      <c r="P34">
        <f>I34*82/F34</f>
        <v>174.93333333333334</v>
      </c>
      <c r="Q34">
        <f>J34*82/F34</f>
        <v>54.666666666666664</v>
      </c>
      <c r="R34">
        <f>K34*82/F34</f>
        <v>21.866666666666667</v>
      </c>
      <c r="S34">
        <f>L34*82/F34</f>
        <v>306.13333333333333</v>
      </c>
      <c r="U34" s="10">
        <f>SUM(V34:X34)</f>
        <v>9.4122792450367037</v>
      </c>
      <c r="V34">
        <f>N34/MAX(N:N)*OFF_C</f>
        <v>4.3588235294117652</v>
      </c>
      <c r="W34">
        <f>O34/MAX(O:O)*PUN_C</f>
        <v>0.32380952380952382</v>
      </c>
      <c r="X34">
        <f>SUM(Z34:AC34)</f>
        <v>4.7296461918154158</v>
      </c>
      <c r="Y34">
        <f>X34/DEF_C*10</f>
        <v>7.8827436530256936</v>
      </c>
      <c r="Z34">
        <f>(0.7*(HIT_F*DEF_C))+(P34/(MAX(P:P))*(0.3*(HIT_F*DEF_C)))</f>
        <v>1.3219999999999998</v>
      </c>
      <c r="AA34">
        <f>(0.7*(BkS_F*DEF_C))+(Q34/(MAX(Q:Q))*(0.3*(BkS_F*DEF_C)))</f>
        <v>0.76263157894736833</v>
      </c>
      <c r="AB34">
        <f>(0.7*(TkA_F*DEF_C))+(R34/(MAX(R:R))*(0.3*(TkA_F*DEF_C)))</f>
        <v>1.4991428571428571</v>
      </c>
      <c r="AC34">
        <f>(0.7*(SH_F*DEF_C))+(S34/(MAX(S:S))*(0.3*(SH_F*DEF_C)))</f>
        <v>1.1458717557251907</v>
      </c>
    </row>
    <row r="35" spans="1:29" x14ac:dyDescent="0.25">
      <c r="A35" s="9">
        <v>33</v>
      </c>
      <c r="B35" s="46" t="s">
        <v>165</v>
      </c>
      <c r="C35" s="47" t="s">
        <v>41</v>
      </c>
      <c r="D35" s="47" t="s">
        <v>235</v>
      </c>
      <c r="E35" s="47" t="s">
        <v>1</v>
      </c>
      <c r="F35" s="48">
        <v>17</v>
      </c>
      <c r="G35" s="48">
        <v>11</v>
      </c>
      <c r="H35" s="48">
        <v>6</v>
      </c>
      <c r="I35" s="48">
        <v>8</v>
      </c>
      <c r="J35" s="48">
        <v>4</v>
      </c>
      <c r="K35" s="48">
        <v>6</v>
      </c>
      <c r="L35" s="48">
        <v>12</v>
      </c>
      <c r="M35" s="60">
        <v>293</v>
      </c>
      <c r="N35">
        <f>G35*82/F35</f>
        <v>53.058823529411768</v>
      </c>
      <c r="O35">
        <f>H35*82/F35</f>
        <v>28.941176470588236</v>
      </c>
      <c r="P35">
        <f>I35*82/F35</f>
        <v>38.588235294117645</v>
      </c>
      <c r="Q35">
        <f>J35*82/F35</f>
        <v>19.294117647058822</v>
      </c>
      <c r="R35">
        <f>K35*82/F35</f>
        <v>28.941176470588236</v>
      </c>
      <c r="S35">
        <f>L35*82/F35</f>
        <v>57.882352941176471</v>
      </c>
      <c r="U35" s="10">
        <f>SUM(V35:X35)</f>
        <v>9.3309243173175034</v>
      </c>
      <c r="V35">
        <f>N35/MAX(N:N)*OFF_C</f>
        <v>4.7006920415224922</v>
      </c>
      <c r="W35">
        <f>O35/MAX(O:O)*PUN_C</f>
        <v>0.17142857142857143</v>
      </c>
      <c r="X35">
        <f>SUM(Z35:AC35)</f>
        <v>4.4588037043664386</v>
      </c>
      <c r="Y35">
        <f>X35/DEF_C*10</f>
        <v>7.4313395072773982</v>
      </c>
      <c r="Z35">
        <f>(0.7*(HIT_F*DEF_C))+(P35/(MAX(P:P))*(0.3*(HIT_F*DEF_C)))</f>
        <v>1.1099999999999999</v>
      </c>
      <c r="AA35">
        <f>(0.7*(BkS_F*DEF_C))+(Q35/(MAX(Q:Q))*(0.3*(BkS_F*DEF_C)))</f>
        <v>0.67681114551083577</v>
      </c>
      <c r="AB35">
        <f>(0.7*(TkA_F*DEF_C))+(R35/(MAX(R:R))*(0.3*(TkA_F*DEF_C)))</f>
        <v>1.5357478991596638</v>
      </c>
      <c r="AC35">
        <f>(0.7*(SH_F*DEF_C))+(S35/(MAX(S:S))*(0.3*(SH_F*DEF_C)))</f>
        <v>1.1362446596959392</v>
      </c>
    </row>
    <row r="36" spans="1:29" x14ac:dyDescent="0.25">
      <c r="A36" s="9">
        <v>34</v>
      </c>
      <c r="B36" s="49" t="s">
        <v>153</v>
      </c>
      <c r="C36" s="50" t="s">
        <v>33</v>
      </c>
      <c r="D36" s="50" t="s">
        <v>235</v>
      </c>
      <c r="E36" s="50" t="s">
        <v>1</v>
      </c>
      <c r="F36" s="51">
        <v>18</v>
      </c>
      <c r="G36" s="51">
        <v>11</v>
      </c>
      <c r="H36" s="51">
        <v>4</v>
      </c>
      <c r="I36" s="51">
        <v>22</v>
      </c>
      <c r="J36" s="51">
        <v>4</v>
      </c>
      <c r="K36" s="51">
        <v>5</v>
      </c>
      <c r="L36" s="51">
        <v>1473</v>
      </c>
      <c r="M36" s="61">
        <v>322</v>
      </c>
      <c r="N36">
        <f>G36*82/F36</f>
        <v>50.111111111111114</v>
      </c>
      <c r="O36">
        <f>H36*82/F36</f>
        <v>18.222222222222221</v>
      </c>
      <c r="P36">
        <f>I36*82/F36</f>
        <v>100.22222222222223</v>
      </c>
      <c r="Q36">
        <f>J36*82/F36</f>
        <v>18.222222222222221</v>
      </c>
      <c r="R36">
        <f>K36*82/F36</f>
        <v>22.777777777777779</v>
      </c>
      <c r="S36">
        <f>L36*82/F36</f>
        <v>6710.333333333333</v>
      </c>
      <c r="U36" s="10">
        <f>SUM(V36:X36)</f>
        <v>9.325604639686329</v>
      </c>
      <c r="V36">
        <f>N36/MAX(N:N)*OFF_C</f>
        <v>4.4395424836601318</v>
      </c>
      <c r="W36">
        <f>O36/MAX(O:O)*PUN_C</f>
        <v>0.10793650793650794</v>
      </c>
      <c r="X36">
        <f>SUM(Z36:AC36)</f>
        <v>4.7781256480896896</v>
      </c>
      <c r="Y36">
        <f>X36/DEF_C*10</f>
        <v>7.9635427468161488</v>
      </c>
      <c r="Z36">
        <f>(0.7*(HIT_F*DEF_C))+(P36/(MAX(P:P))*(0.3*(HIT_F*DEF_C)))</f>
        <v>1.2058333333333331</v>
      </c>
      <c r="AA36">
        <f>(0.7*(BkS_F*DEF_C))+(Q36/(MAX(Q:Q))*(0.3*(BkS_F*DEF_C)))</f>
        <v>0.67421052631578937</v>
      </c>
      <c r="AB36">
        <f>(0.7*(TkA_F*DEF_C))+(R36/(MAX(R:R))*(0.3*(TkA_F*DEF_C)))</f>
        <v>1.5038571428571428</v>
      </c>
      <c r="AC36">
        <f>(0.7*(SH_F*DEF_C))+(S36/(MAX(S:S))*(0.3*(SH_F*DEF_C)))</f>
        <v>1.394224645583424</v>
      </c>
    </row>
    <row r="37" spans="1:29" x14ac:dyDescent="0.25">
      <c r="A37" s="9">
        <v>35</v>
      </c>
      <c r="B37" s="49" t="s">
        <v>271</v>
      </c>
      <c r="C37" s="50" t="s">
        <v>35</v>
      </c>
      <c r="D37" s="50" t="s">
        <v>235</v>
      </c>
      <c r="E37" s="50" t="s">
        <v>1</v>
      </c>
      <c r="F37" s="51">
        <v>18</v>
      </c>
      <c r="G37" s="51">
        <v>9</v>
      </c>
      <c r="H37" s="51">
        <v>12</v>
      </c>
      <c r="I37" s="51">
        <v>33</v>
      </c>
      <c r="J37" s="51">
        <v>14</v>
      </c>
      <c r="K37" s="51">
        <v>12</v>
      </c>
      <c r="L37" s="51">
        <v>1642</v>
      </c>
      <c r="M37" s="61">
        <v>325</v>
      </c>
      <c r="N37">
        <f>G37*82/F37</f>
        <v>41</v>
      </c>
      <c r="O37">
        <f>H37*82/F37</f>
        <v>54.666666666666664</v>
      </c>
      <c r="P37">
        <f>I37*82/F37</f>
        <v>150.33333333333334</v>
      </c>
      <c r="Q37">
        <f>J37*82/F37</f>
        <v>63.777777777777779</v>
      </c>
      <c r="R37">
        <f>K37*82/F37</f>
        <v>54.666666666666664</v>
      </c>
      <c r="S37">
        <f>L37*82/F37</f>
        <v>7480.2222222222226</v>
      </c>
      <c r="U37" s="10">
        <f>SUM(V37:X37)</f>
        <v>9.1175871478764261</v>
      </c>
      <c r="V37">
        <f>N37/MAX(N:N)*OFF_C</f>
        <v>3.6323529411764706</v>
      </c>
      <c r="W37">
        <f>O37/MAX(O:O)*PUN_C</f>
        <v>0.32380952380952382</v>
      </c>
      <c r="X37">
        <f>SUM(Z37:AC37)</f>
        <v>5.1614246828904315</v>
      </c>
      <c r="Y37">
        <f>X37/DEF_C*10</f>
        <v>8.6023744714840529</v>
      </c>
      <c r="Z37">
        <f>(0.7*(HIT_F*DEF_C))+(P37/(MAX(P:P))*(0.3*(HIT_F*DEF_C)))</f>
        <v>1.2837499999999997</v>
      </c>
      <c r="AA37">
        <f>(0.7*(BkS_F*DEF_C))+(Q37/(MAX(Q:Q))*(0.3*(BkS_F*DEF_C)))</f>
        <v>0.78473684210526296</v>
      </c>
      <c r="AB37">
        <f>(0.7*(TkA_F*DEF_C))+(R37/(MAX(R:R))*(0.3*(TkA_F*DEF_C)))</f>
        <v>1.6688571428571426</v>
      </c>
      <c r="AC37">
        <f>(0.7*(SH_F*DEF_C))+(S37/(MAX(S:S))*(0.3*(SH_F*DEF_C)))</f>
        <v>1.4240806979280261</v>
      </c>
    </row>
    <row r="38" spans="1:29" x14ac:dyDescent="0.25">
      <c r="A38" s="9">
        <v>36</v>
      </c>
      <c r="B38" s="49" t="s">
        <v>100</v>
      </c>
      <c r="C38" s="50" t="s">
        <v>41</v>
      </c>
      <c r="D38" s="50" t="s">
        <v>235</v>
      </c>
      <c r="E38" s="50" t="s">
        <v>1</v>
      </c>
      <c r="F38" s="51">
        <v>17</v>
      </c>
      <c r="G38" s="51">
        <v>9</v>
      </c>
      <c r="H38" s="51">
        <v>4</v>
      </c>
      <c r="I38" s="51">
        <v>13</v>
      </c>
      <c r="J38" s="51">
        <v>9</v>
      </c>
      <c r="K38" s="51">
        <v>13</v>
      </c>
      <c r="L38" s="51">
        <v>2108</v>
      </c>
      <c r="M38" s="61">
        <v>280</v>
      </c>
      <c r="N38">
        <f>G38*82/F38</f>
        <v>43.411764705882355</v>
      </c>
      <c r="O38">
        <f>H38*82/F38</f>
        <v>19.294117647058822</v>
      </c>
      <c r="P38">
        <f>I38*82/F38</f>
        <v>62.705882352941174</v>
      </c>
      <c r="Q38">
        <f>J38*82/F38</f>
        <v>43.411764705882355</v>
      </c>
      <c r="R38">
        <f>K38*82/F38</f>
        <v>62.705882352941174</v>
      </c>
      <c r="S38">
        <f>L38*82/F38</f>
        <v>10168</v>
      </c>
      <c r="U38" s="10">
        <f>SUM(V38:X38)</f>
        <v>9.0818972210300704</v>
      </c>
      <c r="V38">
        <f>N38/MAX(N:N)*OFF_C</f>
        <v>3.8460207612456752</v>
      </c>
      <c r="W38">
        <f>O38/MAX(O:O)*PUN_C</f>
        <v>0.11428571428571428</v>
      </c>
      <c r="X38">
        <f>SUM(Z38:AC38)</f>
        <v>5.1215907454986809</v>
      </c>
      <c r="Y38">
        <f>X38/DEF_C*10</f>
        <v>8.5359845758311348</v>
      </c>
      <c r="Z38">
        <f>(0.7*(HIT_F*DEF_C))+(P38/(MAX(P:P))*(0.3*(HIT_F*DEF_C)))</f>
        <v>1.1474999999999997</v>
      </c>
      <c r="AA38">
        <f>(0.7*(BkS_F*DEF_C))+(Q38/(MAX(Q:Q))*(0.3*(BkS_F*DEF_C)))</f>
        <v>0.73532507739938069</v>
      </c>
      <c r="AB38">
        <f>(0.7*(TkA_F*DEF_C))+(R38/(MAX(R:R))*(0.3*(TkA_F*DEF_C)))</f>
        <v>1.7104537815126049</v>
      </c>
      <c r="AC38">
        <f>(0.7*(SH_F*DEF_C))+(S38/(MAX(S:S))*(0.3*(SH_F*DEF_C)))</f>
        <v>1.5283118865866956</v>
      </c>
    </row>
    <row r="39" spans="1:29" x14ac:dyDescent="0.25">
      <c r="A39" s="9">
        <v>37</v>
      </c>
      <c r="B39" s="46" t="s">
        <v>62</v>
      </c>
      <c r="C39" s="47" t="s">
        <v>35</v>
      </c>
      <c r="D39" s="47" t="s">
        <v>235</v>
      </c>
      <c r="E39" s="47" t="s">
        <v>1</v>
      </c>
      <c r="F39" s="48">
        <v>17</v>
      </c>
      <c r="G39" s="48">
        <v>10</v>
      </c>
      <c r="H39" s="48">
        <v>10</v>
      </c>
      <c r="I39" s="48">
        <v>6</v>
      </c>
      <c r="J39" s="48">
        <v>4</v>
      </c>
      <c r="K39" s="48">
        <v>9</v>
      </c>
      <c r="L39" s="48">
        <v>0</v>
      </c>
      <c r="M39" s="60">
        <v>304</v>
      </c>
      <c r="N39">
        <f>G39*82/F39</f>
        <v>48.235294117647058</v>
      </c>
      <c r="O39">
        <f>H39*82/F39</f>
        <v>48.235294117647058</v>
      </c>
      <c r="P39">
        <f>I39*82/F39</f>
        <v>28.941176470588236</v>
      </c>
      <c r="Q39">
        <f>J39*82/F39</f>
        <v>19.294117647058822</v>
      </c>
      <c r="R39">
        <f>K39*82/F39</f>
        <v>43.411764705882355</v>
      </c>
      <c r="S39">
        <f>L39*82/F39</f>
        <v>0</v>
      </c>
      <c r="U39" s="10">
        <f>SUM(V39:X39)</f>
        <v>9.0755036813486996</v>
      </c>
      <c r="V39">
        <f>N39/MAX(N:N)*OFF_C</f>
        <v>4.273356401384083</v>
      </c>
      <c r="W39">
        <f>O39/MAX(O:O)*PUN_C</f>
        <v>0.28571428571428575</v>
      </c>
      <c r="X39">
        <f>SUM(Z39:AC39)</f>
        <v>4.516432994250331</v>
      </c>
      <c r="Y39">
        <f>X39/DEF_C*10</f>
        <v>7.527388323750551</v>
      </c>
      <c r="Z39">
        <f>(0.7*(HIT_F*DEF_C))+(P39/(MAX(P:P))*(0.3*(HIT_F*DEF_C)))</f>
        <v>1.0949999999999998</v>
      </c>
      <c r="AA39">
        <f>(0.7*(BkS_F*DEF_C))+(Q39/(MAX(Q:Q))*(0.3*(BkS_F*DEF_C)))</f>
        <v>0.67681114551083577</v>
      </c>
      <c r="AB39">
        <f>(0.7*(TkA_F*DEF_C))+(R39/(MAX(R:R))*(0.3*(TkA_F*DEF_C)))</f>
        <v>1.6106218487394957</v>
      </c>
      <c r="AC39">
        <f>(0.7*(SH_F*DEF_C))+(S39/(MAX(S:S))*(0.3*(SH_F*DEF_C)))</f>
        <v>1.1339999999999999</v>
      </c>
    </row>
    <row r="40" spans="1:29" x14ac:dyDescent="0.25">
      <c r="A40" s="9">
        <v>38</v>
      </c>
      <c r="B40" s="49" t="s">
        <v>310</v>
      </c>
      <c r="C40" s="50" t="s">
        <v>33</v>
      </c>
      <c r="D40" s="50" t="s">
        <v>235</v>
      </c>
      <c r="E40" s="50" t="s">
        <v>1</v>
      </c>
      <c r="F40" s="51">
        <v>19</v>
      </c>
      <c r="G40" s="51">
        <v>11</v>
      </c>
      <c r="H40" s="51">
        <v>12</v>
      </c>
      <c r="I40" s="51">
        <v>16</v>
      </c>
      <c r="J40" s="51">
        <v>8</v>
      </c>
      <c r="K40" s="51">
        <v>5</v>
      </c>
      <c r="L40" s="51">
        <v>3</v>
      </c>
      <c r="M40" s="61">
        <v>328</v>
      </c>
      <c r="N40">
        <f>G40*82/F40</f>
        <v>47.473684210526315</v>
      </c>
      <c r="O40">
        <f>H40*82/F40</f>
        <v>51.789473684210527</v>
      </c>
      <c r="P40">
        <f>I40*82/F40</f>
        <v>69.05263157894737</v>
      </c>
      <c r="Q40">
        <f>J40*82/F40</f>
        <v>34.526315789473685</v>
      </c>
      <c r="R40">
        <f>K40*82/F40</f>
        <v>21.578947368421051</v>
      </c>
      <c r="S40">
        <f>L40*82/F40</f>
        <v>12.947368421052632</v>
      </c>
      <c r="U40" s="10">
        <f>SUM(V40:X40)</f>
        <v>9.0159412345767631</v>
      </c>
      <c r="V40">
        <f>N40/MAX(N:N)*OFF_C</f>
        <v>4.2058823529411766</v>
      </c>
      <c r="W40">
        <f>O40/MAX(O:O)*PUN_C</f>
        <v>0.30676691729323313</v>
      </c>
      <c r="X40">
        <f>SUM(Z40:AC40)</f>
        <v>4.5032919643423535</v>
      </c>
      <c r="Y40">
        <f>X40/DEF_C*10</f>
        <v>7.5054866072372564</v>
      </c>
      <c r="Z40">
        <f>(0.7*(HIT_F*DEF_C))+(P40/(MAX(P:P))*(0.3*(HIT_F*DEF_C)))</f>
        <v>1.1573684210526314</v>
      </c>
      <c r="AA40">
        <f>(0.7*(BkS_F*DEF_C))+(Q40/(MAX(Q:Q))*(0.3*(BkS_F*DEF_C)))</f>
        <v>0.71376731301939045</v>
      </c>
      <c r="AB40">
        <f>(0.7*(TkA_F*DEF_C))+(R40/(MAX(R:R))*(0.3*(TkA_F*DEF_C)))</f>
        <v>1.4976541353383457</v>
      </c>
      <c r="AC40">
        <f>(0.7*(SH_F*DEF_C))+(S40/(MAX(S:S))*(0.3*(SH_F*DEF_C)))</f>
        <v>1.1345020949319864</v>
      </c>
    </row>
    <row r="41" spans="1:29" x14ac:dyDescent="0.25">
      <c r="A41" s="9">
        <v>39</v>
      </c>
      <c r="B41" s="49" t="s">
        <v>219</v>
      </c>
      <c r="C41" s="50" t="s">
        <v>33</v>
      </c>
      <c r="D41" s="50" t="s">
        <v>235</v>
      </c>
      <c r="E41" s="50" t="s">
        <v>1</v>
      </c>
      <c r="F41" s="51">
        <v>16</v>
      </c>
      <c r="G41" s="51">
        <v>8</v>
      </c>
      <c r="H41" s="51">
        <v>24</v>
      </c>
      <c r="I41" s="51">
        <v>27</v>
      </c>
      <c r="J41" s="51">
        <v>7</v>
      </c>
      <c r="K41" s="51">
        <v>4</v>
      </c>
      <c r="L41" s="51">
        <v>168</v>
      </c>
      <c r="M41" s="61">
        <v>230</v>
      </c>
      <c r="N41">
        <f>G41*82/F41</f>
        <v>41</v>
      </c>
      <c r="O41">
        <f>H41*82/F41</f>
        <v>123</v>
      </c>
      <c r="P41">
        <f>I41*82/F41</f>
        <v>138.375</v>
      </c>
      <c r="Q41">
        <f>J41*82/F41</f>
        <v>35.875</v>
      </c>
      <c r="R41">
        <f>K41*82/F41</f>
        <v>20.5</v>
      </c>
      <c r="S41">
        <f>L41*82/F41</f>
        <v>861</v>
      </c>
      <c r="U41" s="10">
        <f>SUM(V41:X41)</f>
        <v>9.0025808349806375</v>
      </c>
      <c r="V41">
        <f>N41/MAX(N:N)*OFF_C</f>
        <v>3.6323529411764706</v>
      </c>
      <c r="W41">
        <f>O41/MAX(O:O)*PUN_C</f>
        <v>0.72857142857142865</v>
      </c>
      <c r="X41">
        <f>SUM(Z41:AC41)</f>
        <v>4.6416564652327379</v>
      </c>
      <c r="Y41">
        <f>X41/DEF_C*10</f>
        <v>7.7360941087212298</v>
      </c>
      <c r="Z41">
        <f>(0.7*(HIT_F*DEF_C))+(P41/(MAX(P:P))*(0.3*(HIT_F*DEF_C)))</f>
        <v>1.2651562499999998</v>
      </c>
      <c r="AA41">
        <f>(0.7*(BkS_F*DEF_C))+(Q41/(MAX(Q:Q))*(0.3*(BkS_F*DEF_C)))</f>
        <v>0.71703947368421039</v>
      </c>
      <c r="AB41">
        <f>(0.7*(TkA_F*DEF_C))+(R41/(MAX(R:R))*(0.3*(TkA_F*DEF_C)))</f>
        <v>1.4920714285714285</v>
      </c>
      <c r="AC41">
        <f>(0.7*(SH_F*DEF_C))+(S41/(MAX(S:S))*(0.3*(SH_F*DEF_C)))</f>
        <v>1.1673893129770991</v>
      </c>
    </row>
    <row r="42" spans="1:29" x14ac:dyDescent="0.25">
      <c r="A42" s="9">
        <v>40</v>
      </c>
      <c r="B42" s="46" t="s">
        <v>118</v>
      </c>
      <c r="C42" s="47" t="s">
        <v>41</v>
      </c>
      <c r="D42" s="47" t="s">
        <v>235</v>
      </c>
      <c r="E42" s="47" t="s">
        <v>1</v>
      </c>
      <c r="F42" s="48">
        <v>15</v>
      </c>
      <c r="G42" s="48">
        <v>9</v>
      </c>
      <c r="H42" s="48">
        <v>0</v>
      </c>
      <c r="I42" s="48">
        <v>20</v>
      </c>
      <c r="J42" s="48">
        <v>3</v>
      </c>
      <c r="K42" s="48">
        <v>5</v>
      </c>
      <c r="L42" s="48">
        <v>219</v>
      </c>
      <c r="M42" s="60">
        <v>235</v>
      </c>
      <c r="N42">
        <f>G42*82/F42</f>
        <v>49.2</v>
      </c>
      <c r="O42">
        <f>H42*82/F42</f>
        <v>0</v>
      </c>
      <c r="P42">
        <f>I42*82/F42</f>
        <v>109.33333333333333</v>
      </c>
      <c r="Q42">
        <f>J42*82/F42</f>
        <v>16.399999999999999</v>
      </c>
      <c r="R42">
        <f>K42*82/F42</f>
        <v>27.333333333333332</v>
      </c>
      <c r="S42">
        <f>L42*82/F42</f>
        <v>1197.2</v>
      </c>
      <c r="U42" s="10">
        <f>SUM(V42:X42)</f>
        <v>8.9564686192355616</v>
      </c>
      <c r="V42">
        <f>N42/MAX(N:N)*OFF_C</f>
        <v>4.3588235294117652</v>
      </c>
      <c r="W42">
        <f>O42/MAX(O:O)*PUN_C</f>
        <v>0</v>
      </c>
      <c r="X42">
        <f>SUM(Z42:AC42)</f>
        <v>4.5976450898237955</v>
      </c>
      <c r="Y42">
        <f>X42/DEF_C*10</f>
        <v>7.6627418163729919</v>
      </c>
      <c r="Z42">
        <f>(0.7*(HIT_F*DEF_C))+(P42/(MAX(P:P))*(0.3*(HIT_F*DEF_C)))</f>
        <v>1.2199999999999998</v>
      </c>
      <c r="AA42">
        <f>(0.7*(BkS_F*DEF_C))+(Q42/(MAX(Q:Q))*(0.3*(BkS_F*DEF_C)))</f>
        <v>0.66978947368421038</v>
      </c>
      <c r="AB42">
        <f>(0.7*(TkA_F*DEF_C))+(R42/(MAX(R:R))*(0.3*(TkA_F*DEF_C)))</f>
        <v>1.5274285714285714</v>
      </c>
      <c r="AC42">
        <f>(0.7*(SH_F*DEF_C))+(S42/(MAX(S:S))*(0.3*(SH_F*DEF_C)))</f>
        <v>1.1804270447110141</v>
      </c>
    </row>
    <row r="43" spans="1:29" x14ac:dyDescent="0.25">
      <c r="A43" s="9">
        <v>41</v>
      </c>
      <c r="B43" s="46" t="s">
        <v>268</v>
      </c>
      <c r="C43" s="47" t="s">
        <v>33</v>
      </c>
      <c r="D43" s="47" t="s">
        <v>235</v>
      </c>
      <c r="E43" s="47" t="s">
        <v>1</v>
      </c>
      <c r="F43" s="48">
        <v>16</v>
      </c>
      <c r="G43" s="48">
        <v>8</v>
      </c>
      <c r="H43" s="48">
        <v>4</v>
      </c>
      <c r="I43" s="48">
        <v>14</v>
      </c>
      <c r="J43" s="48">
        <v>6</v>
      </c>
      <c r="K43" s="48">
        <v>8</v>
      </c>
      <c r="L43" s="48">
        <v>1067</v>
      </c>
      <c r="M43" s="60">
        <v>276</v>
      </c>
      <c r="N43">
        <f>G43*82/F43</f>
        <v>41</v>
      </c>
      <c r="O43">
        <f>H43*82/F43</f>
        <v>20.5</v>
      </c>
      <c r="P43">
        <f>I43*82/F43</f>
        <v>71.75</v>
      </c>
      <c r="Q43">
        <f>J43*82/F43</f>
        <v>30.75</v>
      </c>
      <c r="R43">
        <f>K43*82/F43</f>
        <v>41</v>
      </c>
      <c r="S43">
        <f>L43*82/F43</f>
        <v>5468.375</v>
      </c>
      <c r="U43" s="10">
        <f>SUM(V43:X43)</f>
        <v>8.5641540194924879</v>
      </c>
      <c r="V43">
        <f>N43/MAX(N:N)*OFF_C</f>
        <v>3.6323529411764706</v>
      </c>
      <c r="W43">
        <f>O43/MAX(O:O)*PUN_C</f>
        <v>0.12142857142857144</v>
      </c>
      <c r="X43">
        <f>SUM(Z43:AC43)</f>
        <v>4.8103725068874468</v>
      </c>
      <c r="Y43">
        <f>X43/DEF_C*10</f>
        <v>8.0172875114790774</v>
      </c>
      <c r="Z43">
        <f>(0.7*(HIT_F*DEF_C))+(P43/(MAX(P:P))*(0.3*(HIT_F*DEF_C)))</f>
        <v>1.1615624999999998</v>
      </c>
      <c r="AA43">
        <f>(0.7*(BkS_F*DEF_C))+(Q43/(MAX(Q:Q))*(0.3*(BkS_F*DEF_C)))</f>
        <v>0.70460526315789462</v>
      </c>
      <c r="AB43">
        <f>(0.7*(TkA_F*DEF_C))+(R43/(MAX(R:R))*(0.3*(TkA_F*DEF_C)))</f>
        <v>1.5981428571428571</v>
      </c>
      <c r="AC43">
        <f>(0.7*(SH_F*DEF_C))+(S43/(MAX(S:S))*(0.3*(SH_F*DEF_C)))</f>
        <v>1.3460618865866956</v>
      </c>
    </row>
    <row r="44" spans="1:29" x14ac:dyDescent="0.25">
      <c r="A44" s="9">
        <v>42</v>
      </c>
      <c r="B44" s="46" t="s">
        <v>278</v>
      </c>
      <c r="C44" s="47" t="s">
        <v>37</v>
      </c>
      <c r="D44" s="47" t="s">
        <v>235</v>
      </c>
      <c r="E44" s="47" t="s">
        <v>1</v>
      </c>
      <c r="F44" s="48">
        <v>14</v>
      </c>
      <c r="G44" s="48">
        <v>5</v>
      </c>
      <c r="H44" s="48">
        <v>26</v>
      </c>
      <c r="I44" s="48">
        <v>28</v>
      </c>
      <c r="J44" s="48">
        <v>19</v>
      </c>
      <c r="K44" s="48">
        <v>2</v>
      </c>
      <c r="L44" s="48">
        <v>418</v>
      </c>
      <c r="M44" s="60">
        <v>184</v>
      </c>
      <c r="N44">
        <f>G44*82/F44</f>
        <v>29.285714285714285</v>
      </c>
      <c r="O44">
        <f>H44*82/F44</f>
        <v>152.28571428571428</v>
      </c>
      <c r="P44">
        <f>I44*82/F44</f>
        <v>164</v>
      </c>
      <c r="Q44">
        <f>J44*82/F44</f>
        <v>111.28571428571429</v>
      </c>
      <c r="R44">
        <f>K44*82/F44</f>
        <v>11.714285714285714</v>
      </c>
      <c r="S44">
        <f>L44*82/F44</f>
        <v>2448.2857142857142</v>
      </c>
      <c r="U44" s="10">
        <f>SUM(V44:X44)</f>
        <v>8.3771346370609301</v>
      </c>
      <c r="V44">
        <f>N44/MAX(N:N)*OFF_C</f>
        <v>2.5945378151260505</v>
      </c>
      <c r="W44">
        <f>O44/MAX(O:O)*PUN_C</f>
        <v>0.90204081632653066</v>
      </c>
      <c r="X44">
        <f>SUM(Z44:AC44)</f>
        <v>4.8805560056083497</v>
      </c>
      <c r="Y44">
        <f>X44/DEF_C*10</f>
        <v>8.1342600093472495</v>
      </c>
      <c r="Z44">
        <f>(0.7*(HIT_F*DEF_C))+(P44/(MAX(P:P))*(0.3*(HIT_F*DEF_C)))</f>
        <v>1.3049999999999997</v>
      </c>
      <c r="AA44">
        <f>(0.7*(BkS_F*DEF_C))+(Q44/(MAX(Q:Q))*(0.3*(BkS_F*DEF_C)))</f>
        <v>0.89999999999999991</v>
      </c>
      <c r="AB44">
        <f>(0.7*(TkA_F*DEF_C))+(R44/(MAX(R:R))*(0.3*(TkA_F*DEF_C)))</f>
        <v>1.446612244897959</v>
      </c>
      <c r="AC44">
        <f>(0.7*(SH_F*DEF_C))+(S44/(MAX(S:S))*(0.3*(SH_F*DEF_C)))</f>
        <v>1.2289437607103908</v>
      </c>
    </row>
    <row r="45" spans="1:29" x14ac:dyDescent="0.25">
      <c r="A45" s="9">
        <v>43</v>
      </c>
      <c r="B45" s="46" t="s">
        <v>292</v>
      </c>
      <c r="C45" s="47" t="s">
        <v>41</v>
      </c>
      <c r="D45" s="47" t="s">
        <v>235</v>
      </c>
      <c r="E45" s="47" t="s">
        <v>1</v>
      </c>
      <c r="F45" s="48">
        <v>6</v>
      </c>
      <c r="G45" s="48">
        <v>3</v>
      </c>
      <c r="H45" s="48">
        <v>2</v>
      </c>
      <c r="I45" s="48">
        <v>4</v>
      </c>
      <c r="J45" s="48">
        <v>3</v>
      </c>
      <c r="K45" s="48">
        <v>2</v>
      </c>
      <c r="L45" s="48">
        <v>20</v>
      </c>
      <c r="M45" s="60">
        <v>60</v>
      </c>
      <c r="N45">
        <f>G45*82/F45</f>
        <v>41</v>
      </c>
      <c r="O45">
        <f>H45*82/F45</f>
        <v>27.333333333333332</v>
      </c>
      <c r="P45">
        <f>I45*82/F45</f>
        <v>54.666666666666664</v>
      </c>
      <c r="Q45">
        <f>J45*82/F45</f>
        <v>41</v>
      </c>
      <c r="R45">
        <f>K45*82/F45</f>
        <v>27.333333333333332</v>
      </c>
      <c r="S45">
        <f>L45*82/F45</f>
        <v>273.33333333333331</v>
      </c>
      <c r="U45" s="10">
        <f>SUM(V45:X45)</f>
        <v>8.3307597406178218</v>
      </c>
      <c r="V45">
        <f>N45/MAX(N:N)*OFF_C</f>
        <v>3.6323529411764706</v>
      </c>
      <c r="W45">
        <f>O45/MAX(O:O)*PUN_C</f>
        <v>0.16190476190476191</v>
      </c>
      <c r="X45">
        <f>SUM(Z45:AC45)</f>
        <v>4.5365020375365894</v>
      </c>
      <c r="Y45">
        <f>X45/DEF_C*10</f>
        <v>7.560836729227649</v>
      </c>
      <c r="Z45">
        <f>(0.7*(HIT_F*DEF_C))+(P45/(MAX(P:P))*(0.3*(HIT_F*DEF_C)))</f>
        <v>1.1349999999999998</v>
      </c>
      <c r="AA45">
        <f>(0.7*(BkS_F*DEF_C))+(Q45/(MAX(Q:Q))*(0.3*(BkS_F*DEF_C)))</f>
        <v>0.72947368421052616</v>
      </c>
      <c r="AB45">
        <f>(0.7*(TkA_F*DEF_C))+(R45/(MAX(R:R))*(0.3*(TkA_F*DEF_C)))</f>
        <v>1.5274285714285714</v>
      </c>
      <c r="AC45">
        <f>(0.7*(SH_F*DEF_C))+(S45/(MAX(S:S))*(0.3*(SH_F*DEF_C)))</f>
        <v>1.1445997818974918</v>
      </c>
    </row>
    <row r="46" spans="1:29" x14ac:dyDescent="0.25">
      <c r="A46" s="9">
        <v>44</v>
      </c>
      <c r="B46" s="46" t="s">
        <v>66</v>
      </c>
      <c r="C46" s="47" t="s">
        <v>41</v>
      </c>
      <c r="D46" s="47" t="s">
        <v>235</v>
      </c>
      <c r="E46" s="47" t="s">
        <v>1</v>
      </c>
      <c r="F46" s="48">
        <v>17</v>
      </c>
      <c r="G46" s="48">
        <v>9</v>
      </c>
      <c r="H46" s="48">
        <v>2</v>
      </c>
      <c r="I46" s="48">
        <v>5</v>
      </c>
      <c r="J46" s="48">
        <v>4</v>
      </c>
      <c r="K46" s="48">
        <v>4</v>
      </c>
      <c r="L46" s="48">
        <v>6</v>
      </c>
      <c r="M46" s="60">
        <v>279</v>
      </c>
      <c r="N46">
        <f>G46*82/F46</f>
        <v>43.411764705882355</v>
      </c>
      <c r="O46">
        <f>H46*82/F46</f>
        <v>9.6470588235294112</v>
      </c>
      <c r="P46">
        <f>I46*82/F46</f>
        <v>24.117647058823529</v>
      </c>
      <c r="Q46">
        <f>J46*82/F46</f>
        <v>19.294117647058822</v>
      </c>
      <c r="R46">
        <f>K46*82/F46</f>
        <v>19.294117647058822</v>
      </c>
      <c r="S46">
        <f>L46*82/F46</f>
        <v>28.941176470588236</v>
      </c>
      <c r="U46" s="10">
        <f>SUM(V46:X46)</f>
        <v>8.288429026520447</v>
      </c>
      <c r="V46">
        <f>N46/MAX(N:N)*OFF_C</f>
        <v>3.8460207612456752</v>
      </c>
      <c r="W46">
        <f>O46/MAX(O:O)*PUN_C</f>
        <v>5.7142857142857141E-2</v>
      </c>
      <c r="X46">
        <f>SUM(Z46:AC46)</f>
        <v>4.3852654081319145</v>
      </c>
      <c r="Y46">
        <f>X46/DEF_C*10</f>
        <v>7.308775680219858</v>
      </c>
      <c r="Z46">
        <f>(0.7*(HIT_F*DEF_C))+(P46/(MAX(P:P))*(0.3*(HIT_F*DEF_C)))</f>
        <v>1.0874999999999999</v>
      </c>
      <c r="AA46">
        <f>(0.7*(BkS_F*DEF_C))+(Q46/(MAX(Q:Q))*(0.3*(BkS_F*DEF_C)))</f>
        <v>0.67681114551083577</v>
      </c>
      <c r="AB46">
        <f>(0.7*(TkA_F*DEF_C))+(R46/(MAX(R:R))*(0.3*(TkA_F*DEF_C)))</f>
        <v>1.4858319327731091</v>
      </c>
      <c r="AC46">
        <f>(0.7*(SH_F*DEF_C))+(S46/(MAX(S:S))*(0.3*(SH_F*DEF_C)))</f>
        <v>1.1351223298479696</v>
      </c>
    </row>
    <row r="47" spans="1:29" x14ac:dyDescent="0.25">
      <c r="A47" s="9">
        <v>45</v>
      </c>
      <c r="B47" s="46" t="s">
        <v>258</v>
      </c>
      <c r="C47" s="47" t="s">
        <v>37</v>
      </c>
      <c r="D47" s="47" t="s">
        <v>235</v>
      </c>
      <c r="E47" s="47" t="s">
        <v>1</v>
      </c>
      <c r="F47" s="48">
        <v>12</v>
      </c>
      <c r="G47" s="48">
        <v>6</v>
      </c>
      <c r="H47" s="48">
        <v>2</v>
      </c>
      <c r="I47" s="48">
        <v>6</v>
      </c>
      <c r="J47" s="48">
        <v>5</v>
      </c>
      <c r="K47" s="48">
        <v>4</v>
      </c>
      <c r="L47" s="48">
        <v>13</v>
      </c>
      <c r="M47" s="60">
        <v>164</v>
      </c>
      <c r="N47">
        <f>G47*82/F47</f>
        <v>41</v>
      </c>
      <c r="O47">
        <f>H47*82/F47</f>
        <v>13.666666666666666</v>
      </c>
      <c r="P47">
        <f>I47*82/F47</f>
        <v>41</v>
      </c>
      <c r="Q47">
        <f>J47*82/F47</f>
        <v>34.166666666666664</v>
      </c>
      <c r="R47">
        <f>K47*82/F47</f>
        <v>27.333333333333332</v>
      </c>
      <c r="S47">
        <f>L47*82/F47</f>
        <v>88.833333333333329</v>
      </c>
      <c r="U47" s="10">
        <f>SUM(V47:X47)</f>
        <v>8.2048235595162122</v>
      </c>
      <c r="V47">
        <f>N47/MAX(N:N)*OFF_C</f>
        <v>3.6323529411764706</v>
      </c>
      <c r="W47">
        <f>O47/MAX(O:O)*PUN_C</f>
        <v>8.0952380952380956E-2</v>
      </c>
      <c r="X47">
        <f>SUM(Z47:AC47)</f>
        <v>4.4915182373873606</v>
      </c>
      <c r="Y47">
        <f>X47/DEF_C*10</f>
        <v>7.4858637289789343</v>
      </c>
      <c r="Z47">
        <f>(0.7*(HIT_F*DEF_C))+(P47/(MAX(P:P))*(0.3*(HIT_F*DEF_C)))</f>
        <v>1.1137499999999998</v>
      </c>
      <c r="AA47">
        <f>(0.7*(BkS_F*DEF_C))+(Q47/(MAX(Q:Q))*(0.3*(BkS_F*DEF_C)))</f>
        <v>0.71289473684210514</v>
      </c>
      <c r="AB47">
        <f>(0.7*(TkA_F*DEF_C))+(R47/(MAX(R:R))*(0.3*(TkA_F*DEF_C)))</f>
        <v>1.5274285714285714</v>
      </c>
      <c r="AC47">
        <f>(0.7*(SH_F*DEF_C))+(S47/(MAX(S:S))*(0.3*(SH_F*DEF_C)))</f>
        <v>1.1374449291166848</v>
      </c>
    </row>
    <row r="48" spans="1:29" x14ac:dyDescent="0.25">
      <c r="A48" s="9">
        <v>46</v>
      </c>
      <c r="B48" s="49" t="s">
        <v>372</v>
      </c>
      <c r="C48" s="50" t="s">
        <v>35</v>
      </c>
      <c r="D48" s="50" t="s">
        <v>235</v>
      </c>
      <c r="E48" s="50" t="s">
        <v>1</v>
      </c>
      <c r="F48" s="51">
        <v>16</v>
      </c>
      <c r="G48" s="51">
        <v>7</v>
      </c>
      <c r="H48" s="51">
        <v>6</v>
      </c>
      <c r="I48" s="51">
        <v>32</v>
      </c>
      <c r="J48" s="51">
        <v>8</v>
      </c>
      <c r="K48" s="51">
        <v>6</v>
      </c>
      <c r="L48" s="51">
        <v>13</v>
      </c>
      <c r="M48" s="61">
        <v>208</v>
      </c>
      <c r="N48">
        <f>G48*82/F48</f>
        <v>35.875</v>
      </c>
      <c r="O48">
        <f>H48*82/F48</f>
        <v>30.75</v>
      </c>
      <c r="P48">
        <f>I48*82/F48</f>
        <v>164</v>
      </c>
      <c r="Q48">
        <f>J48*82/F48</f>
        <v>41</v>
      </c>
      <c r="R48">
        <f>K48*82/F48</f>
        <v>30.75</v>
      </c>
      <c r="S48">
        <f>L48*82/F48</f>
        <v>66.625</v>
      </c>
      <c r="U48" s="10">
        <f>SUM(V48:X48)</f>
        <v>8.0766162045774514</v>
      </c>
      <c r="V48">
        <f>N48/MAX(N:N)*OFF_C</f>
        <v>3.1783088235294121</v>
      </c>
      <c r="W48">
        <f>O48/MAX(O:O)*PUN_C</f>
        <v>0.18214285714285716</v>
      </c>
      <c r="X48">
        <f>SUM(Z48:AC48)</f>
        <v>4.7161645239051824</v>
      </c>
      <c r="Y48">
        <f>X48/DEF_C*10</f>
        <v>7.8602742065086373</v>
      </c>
      <c r="Z48">
        <f>(0.7*(HIT_F*DEF_C))+(P48/(MAX(P:P))*(0.3*(HIT_F*DEF_C)))</f>
        <v>1.3049999999999997</v>
      </c>
      <c r="AA48">
        <f>(0.7*(BkS_F*DEF_C))+(Q48/(MAX(Q:Q))*(0.3*(BkS_F*DEF_C)))</f>
        <v>0.72947368421052616</v>
      </c>
      <c r="AB48">
        <f>(0.7*(TkA_F*DEF_C))+(R48/(MAX(R:R))*(0.3*(TkA_F*DEF_C)))</f>
        <v>1.5451071428571428</v>
      </c>
      <c r="AC48">
        <f>(0.7*(SH_F*DEF_C))+(S48/(MAX(S:S))*(0.3*(SH_F*DEF_C)))</f>
        <v>1.1365836968375136</v>
      </c>
    </row>
    <row r="49" spans="1:29" x14ac:dyDescent="0.25">
      <c r="A49" s="9">
        <v>47</v>
      </c>
      <c r="B49" s="46" t="s">
        <v>244</v>
      </c>
      <c r="C49" s="47" t="s">
        <v>35</v>
      </c>
      <c r="D49" s="47" t="s">
        <v>235</v>
      </c>
      <c r="E49" s="47" t="s">
        <v>1</v>
      </c>
      <c r="F49" s="48">
        <v>19</v>
      </c>
      <c r="G49" s="48">
        <v>8</v>
      </c>
      <c r="H49" s="48">
        <v>16</v>
      </c>
      <c r="I49" s="48">
        <v>19</v>
      </c>
      <c r="J49" s="48">
        <v>10</v>
      </c>
      <c r="K49" s="48">
        <v>6</v>
      </c>
      <c r="L49" s="48">
        <v>16</v>
      </c>
      <c r="M49" s="60">
        <v>283</v>
      </c>
      <c r="N49">
        <f>G49*82/F49</f>
        <v>34.526315789473685</v>
      </c>
      <c r="O49">
        <f>H49*82/F49</f>
        <v>69.05263157894737</v>
      </c>
      <c r="P49">
        <f>I49*82/F49</f>
        <v>82</v>
      </c>
      <c r="Q49">
        <f>J49*82/F49</f>
        <v>43.157894736842103</v>
      </c>
      <c r="R49">
        <f>K49*82/F49</f>
        <v>25.894736842105264</v>
      </c>
      <c r="S49">
        <f>L49*82/F49</f>
        <v>69.05263157894737</v>
      </c>
      <c r="U49" s="10">
        <f>SUM(V49:X49)</f>
        <v>8.0367180291202551</v>
      </c>
      <c r="V49">
        <f>N49/MAX(N:N)*OFF_C</f>
        <v>3.0588235294117649</v>
      </c>
      <c r="W49">
        <f>O49/MAX(O:O)*PUN_C</f>
        <v>0.40902255639097745</v>
      </c>
      <c r="X49">
        <f>SUM(Z49:AC49)</f>
        <v>4.5688719433175136</v>
      </c>
      <c r="Y49">
        <f>X49/DEF_C*10</f>
        <v>7.6147865721958565</v>
      </c>
      <c r="Z49">
        <f>(0.7*(HIT_F*DEF_C))+(P49/(MAX(P:P))*(0.3*(HIT_F*DEF_C)))</f>
        <v>1.1774999999999998</v>
      </c>
      <c r="AA49">
        <f>(0.7*(BkS_F*DEF_C))+(Q49/(MAX(Q:Q))*(0.3*(BkS_F*DEF_C)))</f>
        <v>0.73470914127423814</v>
      </c>
      <c r="AB49">
        <f>(0.7*(TkA_F*DEF_C))+(R49/(MAX(R:R))*(0.3*(TkA_F*DEF_C)))</f>
        <v>1.5199849624060149</v>
      </c>
      <c r="AC49">
        <f>(0.7*(SH_F*DEF_C))+(S49/(MAX(S:S))*(0.3*(SH_F*DEF_C)))</f>
        <v>1.136677839637261</v>
      </c>
    </row>
    <row r="50" spans="1:29" x14ac:dyDescent="0.25">
      <c r="A50" s="9">
        <v>48</v>
      </c>
      <c r="B50" s="49" t="s">
        <v>326</v>
      </c>
      <c r="C50" s="50" t="s">
        <v>33</v>
      </c>
      <c r="D50" s="50" t="s">
        <v>235</v>
      </c>
      <c r="E50" s="50" t="s">
        <v>1</v>
      </c>
      <c r="F50" s="51">
        <v>18</v>
      </c>
      <c r="G50" s="51">
        <v>7</v>
      </c>
      <c r="H50" s="51">
        <v>10</v>
      </c>
      <c r="I50" s="51">
        <v>30</v>
      </c>
      <c r="J50" s="51">
        <v>2</v>
      </c>
      <c r="K50" s="51">
        <v>13</v>
      </c>
      <c r="L50" s="51">
        <v>781</v>
      </c>
      <c r="M50" s="61">
        <v>219</v>
      </c>
      <c r="N50">
        <f>G50*82/F50</f>
        <v>31.888888888888889</v>
      </c>
      <c r="O50">
        <f>H50*82/F50</f>
        <v>45.555555555555557</v>
      </c>
      <c r="P50">
        <f>I50*82/F50</f>
        <v>136.66666666666666</v>
      </c>
      <c r="Q50">
        <f>J50*82/F50</f>
        <v>9.1111111111111107</v>
      </c>
      <c r="R50">
        <f>K50*82/F50</f>
        <v>59.222222222222221</v>
      </c>
      <c r="S50">
        <f>L50*82/F50</f>
        <v>3557.8888888888887</v>
      </c>
      <c r="U50" s="10">
        <f>SUM(V50:X50)</f>
        <v>7.9740123308195656</v>
      </c>
      <c r="V50">
        <f>N50/MAX(N:N)*OFF_C</f>
        <v>2.8251633986928106</v>
      </c>
      <c r="W50">
        <f>O50/MAX(O:O)*PUN_C</f>
        <v>0.26984126984126988</v>
      </c>
      <c r="X50">
        <f>SUM(Z50:AC50)</f>
        <v>4.8790076622854848</v>
      </c>
      <c r="Y50">
        <f>X50/DEF_C*10</f>
        <v>8.1316794371424752</v>
      </c>
      <c r="Z50">
        <f>(0.7*(HIT_F*DEF_C))+(P50/(MAX(P:P))*(0.3*(HIT_F*DEF_C)))</f>
        <v>1.2624999999999997</v>
      </c>
      <c r="AA50">
        <f>(0.7*(BkS_F*DEF_C))+(Q50/(MAX(Q:Q))*(0.3*(BkS_F*DEF_C)))</f>
        <v>0.65210526315789463</v>
      </c>
      <c r="AB50">
        <f>(0.7*(TkA_F*DEF_C))+(R50/(MAX(R:R))*(0.3*(TkA_F*DEF_C)))</f>
        <v>1.6924285714285714</v>
      </c>
      <c r="AC50">
        <f>(0.7*(SH_F*DEF_C))+(S50/(MAX(S:S))*(0.3*(SH_F*DEF_C)))</f>
        <v>1.2719738276990185</v>
      </c>
    </row>
    <row r="51" spans="1:29" x14ac:dyDescent="0.25">
      <c r="A51" s="9">
        <v>49</v>
      </c>
      <c r="B51" s="49" t="s">
        <v>90</v>
      </c>
      <c r="C51" s="50" t="s">
        <v>31</v>
      </c>
      <c r="D51" s="50" t="s">
        <v>235</v>
      </c>
      <c r="E51" s="50" t="s">
        <v>1</v>
      </c>
      <c r="F51" s="51">
        <v>18</v>
      </c>
      <c r="G51" s="51">
        <v>7</v>
      </c>
      <c r="H51" s="51">
        <v>14</v>
      </c>
      <c r="I51" s="51">
        <v>15</v>
      </c>
      <c r="J51" s="51">
        <v>7</v>
      </c>
      <c r="K51" s="51">
        <v>12</v>
      </c>
      <c r="L51" s="51">
        <v>45</v>
      </c>
      <c r="M51" s="61">
        <v>286</v>
      </c>
      <c r="N51">
        <f>G51*82/F51</f>
        <v>31.888888888888889</v>
      </c>
      <c r="O51">
        <f>H51*82/F51</f>
        <v>63.777777777777779</v>
      </c>
      <c r="P51">
        <f>I51*82/F51</f>
        <v>68.333333333333329</v>
      </c>
      <c r="Q51">
        <f>J51*82/F51</f>
        <v>31.888888888888889</v>
      </c>
      <c r="R51">
        <f>K51*82/F51</f>
        <v>54.666666666666664</v>
      </c>
      <c r="S51">
        <f>L51*82/F51</f>
        <v>205</v>
      </c>
      <c r="U51" s="10">
        <f>SUM(V51:X51)</f>
        <v>7.8773665768034808</v>
      </c>
      <c r="V51">
        <f>N51/MAX(N:N)*OFF_C</f>
        <v>2.8251633986928106</v>
      </c>
      <c r="W51">
        <f>O51/MAX(O:O)*PUN_C</f>
        <v>0.37777777777777782</v>
      </c>
      <c r="X51">
        <f>SUM(Z51:AC51)</f>
        <v>4.6744254003328924</v>
      </c>
      <c r="Y51">
        <f>X51/DEF_C*10</f>
        <v>7.7907090005548207</v>
      </c>
      <c r="Z51">
        <f>(0.7*(HIT_F*DEF_C))+(P51/(MAX(P:P))*(0.3*(HIT_F*DEF_C)))</f>
        <v>1.1562499999999998</v>
      </c>
      <c r="AA51">
        <f>(0.7*(BkS_F*DEF_C))+(Q51/(MAX(Q:Q))*(0.3*(BkS_F*DEF_C)))</f>
        <v>0.70736842105263142</v>
      </c>
      <c r="AB51">
        <f>(0.7*(TkA_F*DEF_C))+(R51/(MAX(R:R))*(0.3*(TkA_F*DEF_C)))</f>
        <v>1.6688571428571426</v>
      </c>
      <c r="AC51">
        <f>(0.7*(SH_F*DEF_C))+(S51/(MAX(S:S))*(0.3*(SH_F*DEF_C)))</f>
        <v>1.1419498364231189</v>
      </c>
    </row>
    <row r="52" spans="1:29" x14ac:dyDescent="0.25">
      <c r="A52" s="9">
        <v>50</v>
      </c>
      <c r="B52" s="49" t="s">
        <v>252</v>
      </c>
      <c r="C52" s="50" t="s">
        <v>37</v>
      </c>
      <c r="D52" s="50" t="s">
        <v>235</v>
      </c>
      <c r="E52" s="50" t="s">
        <v>1</v>
      </c>
      <c r="F52" s="51">
        <v>15</v>
      </c>
      <c r="G52" s="51">
        <v>6</v>
      </c>
      <c r="H52" s="51">
        <v>12</v>
      </c>
      <c r="I52" s="51">
        <v>10</v>
      </c>
      <c r="J52" s="51">
        <v>1</v>
      </c>
      <c r="K52" s="51">
        <v>5</v>
      </c>
      <c r="L52" s="51">
        <v>34</v>
      </c>
      <c r="M52" s="61">
        <v>152</v>
      </c>
      <c r="N52">
        <f>G52*82/F52</f>
        <v>32.799999999999997</v>
      </c>
      <c r="O52">
        <f>H52*82/F52</f>
        <v>65.599999999999994</v>
      </c>
      <c r="P52">
        <f>I52*82/F52</f>
        <v>54.666666666666664</v>
      </c>
      <c r="Q52">
        <f>J52*82/F52</f>
        <v>5.4666666666666668</v>
      </c>
      <c r="R52">
        <f>K52*82/F52</f>
        <v>27.333333333333332</v>
      </c>
      <c r="S52">
        <f>L52*82/F52</f>
        <v>185.86666666666667</v>
      </c>
      <c r="U52" s="10">
        <f>SUM(V52:X52)</f>
        <v>7.7413533625262065</v>
      </c>
      <c r="V52">
        <f>N52/MAX(N:N)*OFF_C</f>
        <v>2.9058823529411764</v>
      </c>
      <c r="W52">
        <f>O52/MAX(O:O)*PUN_C</f>
        <v>0.38857142857142857</v>
      </c>
      <c r="X52">
        <f>SUM(Z52:AC52)</f>
        <v>4.4468995810136018</v>
      </c>
      <c r="Y52">
        <f>X52/DEF_C*10</f>
        <v>7.4114993016893358</v>
      </c>
      <c r="Z52">
        <f>(0.7*(HIT_F*DEF_C))+(P52/(MAX(P:P))*(0.3*(HIT_F*DEF_C)))</f>
        <v>1.1349999999999998</v>
      </c>
      <c r="AA52">
        <f>(0.7*(BkS_F*DEF_C))+(Q52/(MAX(Q:Q))*(0.3*(BkS_F*DEF_C)))</f>
        <v>0.64326315789473676</v>
      </c>
      <c r="AB52">
        <f>(0.7*(TkA_F*DEF_C))+(R52/(MAX(R:R))*(0.3*(TkA_F*DEF_C)))</f>
        <v>1.5274285714285714</v>
      </c>
      <c r="AC52">
        <f>(0.7*(SH_F*DEF_C))+(S52/(MAX(S:S))*(0.3*(SH_F*DEF_C)))</f>
        <v>1.1412078516902944</v>
      </c>
    </row>
    <row r="53" spans="1:29" x14ac:dyDescent="0.25">
      <c r="A53" s="9">
        <v>51</v>
      </c>
      <c r="B53" s="46" t="s">
        <v>282</v>
      </c>
      <c r="C53" s="47" t="s">
        <v>41</v>
      </c>
      <c r="D53" s="47" t="s">
        <v>235</v>
      </c>
      <c r="E53" s="47" t="s">
        <v>1</v>
      </c>
      <c r="F53" s="48">
        <v>18</v>
      </c>
      <c r="G53" s="48">
        <v>6</v>
      </c>
      <c r="H53" s="48">
        <v>5</v>
      </c>
      <c r="I53" s="48">
        <v>43</v>
      </c>
      <c r="J53" s="48">
        <v>11</v>
      </c>
      <c r="K53" s="48">
        <v>8</v>
      </c>
      <c r="L53" s="48">
        <v>2079</v>
      </c>
      <c r="M53" s="60">
        <v>238</v>
      </c>
      <c r="N53">
        <f>G53*82/F53</f>
        <v>27.333333333333332</v>
      </c>
      <c r="O53">
        <f>H53*82/F53</f>
        <v>22.777777777777779</v>
      </c>
      <c r="P53">
        <f>I53*82/F53</f>
        <v>195.88888888888889</v>
      </c>
      <c r="Q53">
        <f>J53*82/F53</f>
        <v>50.111111111111114</v>
      </c>
      <c r="R53">
        <f>K53*82/F53</f>
        <v>36.444444444444443</v>
      </c>
      <c r="S53">
        <f>L53*82/F53</f>
        <v>9471</v>
      </c>
      <c r="U53" s="10">
        <f>SUM(V53:X53)</f>
        <v>7.7385054143928897</v>
      </c>
      <c r="V53">
        <f>N53/MAX(N:N)*OFF_C</f>
        <v>2.4215686274509807</v>
      </c>
      <c r="W53">
        <f>O53/MAX(O:O)*PUN_C</f>
        <v>0.13492063492063494</v>
      </c>
      <c r="X53">
        <f>SUM(Z53:AC53)</f>
        <v>5.1820161520212737</v>
      </c>
      <c r="Y53">
        <f>X53/DEF_C*10</f>
        <v>8.6366935867021226</v>
      </c>
      <c r="Z53">
        <f>(0.7*(HIT_F*DEF_C))+(P53/(MAX(P:P))*(0.3*(HIT_F*DEF_C)))</f>
        <v>1.354583333333333</v>
      </c>
      <c r="AA53">
        <f>(0.7*(BkS_F*DEF_C))+(Q53/(MAX(Q:Q))*(0.3*(BkS_F*DEF_C)))</f>
        <v>0.7515789473684209</v>
      </c>
      <c r="AB53">
        <f>(0.7*(TkA_F*DEF_C))+(R53/(MAX(R:R))*(0.3*(TkA_F*DEF_C)))</f>
        <v>1.5745714285714285</v>
      </c>
      <c r="AC53">
        <f>(0.7*(SH_F*DEF_C))+(S53/(MAX(S:S))*(0.3*(SH_F*DEF_C)))</f>
        <v>1.5012824427480915</v>
      </c>
    </row>
    <row r="54" spans="1:29" x14ac:dyDescent="0.25">
      <c r="A54" s="9">
        <v>52</v>
      </c>
      <c r="B54" s="46" t="s">
        <v>251</v>
      </c>
      <c r="C54" s="47" t="s">
        <v>33</v>
      </c>
      <c r="D54" s="47" t="s">
        <v>235</v>
      </c>
      <c r="E54" s="47" t="s">
        <v>1</v>
      </c>
      <c r="F54" s="48">
        <v>18</v>
      </c>
      <c r="G54" s="48">
        <v>7</v>
      </c>
      <c r="H54" s="48">
        <v>2</v>
      </c>
      <c r="I54" s="48">
        <v>8</v>
      </c>
      <c r="J54" s="48">
        <v>7</v>
      </c>
      <c r="K54" s="48">
        <v>5</v>
      </c>
      <c r="L54" s="48">
        <v>2168</v>
      </c>
      <c r="M54" s="60">
        <v>258</v>
      </c>
      <c r="N54">
        <f>G54*82/F54</f>
        <v>31.888888888888889</v>
      </c>
      <c r="O54">
        <f>H54*82/F54</f>
        <v>9.1111111111111107</v>
      </c>
      <c r="P54">
        <f>I54*82/F54</f>
        <v>36.444444444444443</v>
      </c>
      <c r="Q54">
        <f>J54*82/F54</f>
        <v>31.888888888888889</v>
      </c>
      <c r="R54">
        <f>K54*82/F54</f>
        <v>22.777777777777779</v>
      </c>
      <c r="S54">
        <f>L54*82/F54</f>
        <v>9876.4444444444453</v>
      </c>
      <c r="U54" s="10">
        <f>SUM(V54:X54)</f>
        <v>7.714029335800209</v>
      </c>
      <c r="V54">
        <f>N54/MAX(N:N)*OFF_C</f>
        <v>2.8251633986928106</v>
      </c>
      <c r="W54">
        <f>O54/MAX(O:O)*PUN_C</f>
        <v>5.3968253968253971E-2</v>
      </c>
      <c r="X54">
        <f>SUM(Z54:AC54)</f>
        <v>4.834897683139145</v>
      </c>
      <c r="Y54">
        <f>X54/DEF_C*10</f>
        <v>8.058162805231909</v>
      </c>
      <c r="Z54">
        <f>(0.7*(HIT_F*DEF_C))+(P54/(MAX(P:P))*(0.3*(HIT_F*DEF_C)))</f>
        <v>1.1066666666666665</v>
      </c>
      <c r="AA54">
        <f>(0.7*(BkS_F*DEF_C))+(Q54/(MAX(Q:Q))*(0.3*(BkS_F*DEF_C)))</f>
        <v>0.70736842105263142</v>
      </c>
      <c r="AB54">
        <f>(0.7*(TkA_F*DEF_C))+(R54/(MAX(R:R))*(0.3*(TkA_F*DEF_C)))</f>
        <v>1.5038571428571428</v>
      </c>
      <c r="AC54">
        <f>(0.7*(SH_F*DEF_C))+(S54/(MAX(S:S))*(0.3*(SH_F*DEF_C)))</f>
        <v>1.5170054525627044</v>
      </c>
    </row>
    <row r="55" spans="1:29" x14ac:dyDescent="0.25">
      <c r="A55" s="9">
        <v>53</v>
      </c>
      <c r="B55" s="46" t="s">
        <v>380</v>
      </c>
      <c r="C55" s="47" t="s">
        <v>37</v>
      </c>
      <c r="D55" s="47" t="s">
        <v>235</v>
      </c>
      <c r="E55" s="47" t="s">
        <v>1</v>
      </c>
      <c r="F55" s="48">
        <v>13</v>
      </c>
      <c r="G55" s="48">
        <v>5</v>
      </c>
      <c r="H55" s="48">
        <v>6</v>
      </c>
      <c r="I55" s="48">
        <v>30</v>
      </c>
      <c r="J55" s="48">
        <v>3</v>
      </c>
      <c r="K55" s="48">
        <v>2</v>
      </c>
      <c r="L55" s="48">
        <v>0</v>
      </c>
      <c r="M55" s="60">
        <v>187</v>
      </c>
      <c r="N55">
        <f>G55*82/F55</f>
        <v>31.53846153846154</v>
      </c>
      <c r="O55">
        <f>H55*82/F55</f>
        <v>37.846153846153847</v>
      </c>
      <c r="P55">
        <f>I55*82/F55</f>
        <v>189.23076923076923</v>
      </c>
      <c r="Q55">
        <f>J55*82/F55</f>
        <v>18.923076923076923</v>
      </c>
      <c r="R55">
        <f>K55*82/F55</f>
        <v>12.615384615384615</v>
      </c>
      <c r="S55">
        <f>L55*82/F55</f>
        <v>0</v>
      </c>
      <c r="U55" s="10">
        <f>SUM(V55:X55)</f>
        <v>7.6237098969142298</v>
      </c>
      <c r="V55">
        <f>N55/MAX(N:N)*OFF_C</f>
        <v>2.7941176470588238</v>
      </c>
      <c r="W55">
        <f>O55/MAX(O:O)*PUN_C</f>
        <v>0.22417582417582418</v>
      </c>
      <c r="X55">
        <f>SUM(Z55:AC55)</f>
        <v>4.6054164256795822</v>
      </c>
      <c r="Y55">
        <f>X55/DEF_C*10</f>
        <v>7.6756940427993037</v>
      </c>
      <c r="Z55">
        <f>(0.7*(HIT_F*DEF_C))+(P55/(MAX(P:P))*(0.3*(HIT_F*DEF_C)))</f>
        <v>1.3442307692307689</v>
      </c>
      <c r="AA55">
        <f>(0.7*(BkS_F*DEF_C))+(Q55/(MAX(Q:Q))*(0.3*(BkS_F*DEF_C)))</f>
        <v>0.67591093117408896</v>
      </c>
      <c r="AB55">
        <f>(0.7*(TkA_F*DEF_C))+(R55/(MAX(R:R))*(0.3*(TkA_F*DEF_C)))</f>
        <v>1.4512747252747251</v>
      </c>
      <c r="AC55">
        <f>(0.7*(SH_F*DEF_C))+(S55/(MAX(S:S))*(0.3*(SH_F*DEF_C)))</f>
        <v>1.1339999999999999</v>
      </c>
    </row>
    <row r="56" spans="1:29" x14ac:dyDescent="0.25">
      <c r="A56" s="9">
        <v>54</v>
      </c>
      <c r="B56" s="46" t="s">
        <v>61</v>
      </c>
      <c r="C56" s="47" t="s">
        <v>37</v>
      </c>
      <c r="D56" s="47" t="s">
        <v>235</v>
      </c>
      <c r="E56" s="47" t="s">
        <v>1</v>
      </c>
      <c r="F56" s="48">
        <v>18</v>
      </c>
      <c r="G56" s="48">
        <v>6</v>
      </c>
      <c r="H56" s="48">
        <v>6</v>
      </c>
      <c r="I56" s="48">
        <v>36</v>
      </c>
      <c r="J56" s="48">
        <v>16</v>
      </c>
      <c r="K56" s="48">
        <v>14</v>
      </c>
      <c r="L56" s="48">
        <v>388</v>
      </c>
      <c r="M56" s="60">
        <v>301</v>
      </c>
      <c r="N56">
        <f>G56*82/F56</f>
        <v>27.333333333333332</v>
      </c>
      <c r="O56">
        <f>H56*82/F56</f>
        <v>27.333333333333332</v>
      </c>
      <c r="P56">
        <f>I56*82/F56</f>
        <v>164</v>
      </c>
      <c r="Q56">
        <f>J56*82/F56</f>
        <v>72.888888888888886</v>
      </c>
      <c r="R56">
        <f>K56*82/F56</f>
        <v>63.777777777777779</v>
      </c>
      <c r="S56">
        <f>L56*82/F56</f>
        <v>1767.5555555555557</v>
      </c>
      <c r="U56" s="10">
        <f>SUM(V56:X56)</f>
        <v>7.6138607508893479</v>
      </c>
      <c r="V56">
        <f>N56/MAX(N:N)*OFF_C</f>
        <v>2.4215686274509807</v>
      </c>
      <c r="W56">
        <f>O56/MAX(O:O)*PUN_C</f>
        <v>0.16190476190476191</v>
      </c>
      <c r="X56">
        <f>SUM(Z56:AC56)</f>
        <v>5.030387361533605</v>
      </c>
      <c r="Y56">
        <f>X56/DEF_C*10</f>
        <v>8.383978935889342</v>
      </c>
      <c r="Z56">
        <f>(0.7*(HIT_F*DEF_C))+(P56/(MAX(P:P))*(0.3*(HIT_F*DEF_C)))</f>
        <v>1.3049999999999997</v>
      </c>
      <c r="AA56">
        <f>(0.7*(BkS_F*DEF_C))+(Q56/(MAX(Q:Q))*(0.3*(BkS_F*DEF_C)))</f>
        <v>0.8068421052631578</v>
      </c>
      <c r="AB56">
        <f>(0.7*(TkA_F*DEF_C))+(R56/(MAX(R:R))*(0.3*(TkA_F*DEF_C)))</f>
        <v>1.716</v>
      </c>
      <c r="AC56">
        <f>(0.7*(SH_F*DEF_C))+(S56/(MAX(S:S))*(0.3*(SH_F*DEF_C)))</f>
        <v>1.2025452562704471</v>
      </c>
    </row>
    <row r="57" spans="1:29" x14ac:dyDescent="0.25">
      <c r="A57" s="9">
        <v>55</v>
      </c>
      <c r="B57" s="46" t="s">
        <v>385</v>
      </c>
      <c r="C57" s="47" t="s">
        <v>35</v>
      </c>
      <c r="D57" s="47" t="s">
        <v>235</v>
      </c>
      <c r="E57" s="47" t="s">
        <v>1</v>
      </c>
      <c r="F57" s="48">
        <v>11</v>
      </c>
      <c r="G57" s="48">
        <v>4</v>
      </c>
      <c r="H57" s="48">
        <v>6</v>
      </c>
      <c r="I57" s="48">
        <v>6</v>
      </c>
      <c r="J57" s="48">
        <v>5</v>
      </c>
      <c r="K57" s="48">
        <v>7</v>
      </c>
      <c r="L57" s="48">
        <v>0</v>
      </c>
      <c r="M57" s="60">
        <v>173</v>
      </c>
      <c r="N57">
        <f>G57*82/F57</f>
        <v>29.818181818181817</v>
      </c>
      <c r="O57">
        <f>H57*82/F57</f>
        <v>44.727272727272727</v>
      </c>
      <c r="P57">
        <f>I57*82/F57</f>
        <v>44.727272727272727</v>
      </c>
      <c r="Q57">
        <f>J57*82/F57</f>
        <v>37.272727272727273</v>
      </c>
      <c r="R57">
        <f>K57*82/F57</f>
        <v>52.18181818181818</v>
      </c>
      <c r="S57">
        <f>L57*82/F57</f>
        <v>0</v>
      </c>
      <c r="U57" s="10">
        <f>SUM(V57:X57)</f>
        <v>7.5366223714366116</v>
      </c>
      <c r="V57">
        <f>N57/MAX(N:N)*OFF_C</f>
        <v>2.641711229946524</v>
      </c>
      <c r="W57">
        <f>O57/MAX(O:O)*PUN_C</f>
        <v>0.26493506493506497</v>
      </c>
      <c r="X57">
        <f>SUM(Z57:AC57)</f>
        <v>4.6299760765550229</v>
      </c>
      <c r="Y57">
        <f>X57/DEF_C*10</f>
        <v>7.7166267942583708</v>
      </c>
      <c r="Z57">
        <f>(0.7*(HIT_F*DEF_C))+(P57/(MAX(P:P))*(0.3*(HIT_F*DEF_C)))</f>
        <v>1.1195454545454544</v>
      </c>
      <c r="AA57">
        <f>(0.7*(BkS_F*DEF_C))+(Q57/(MAX(Q:Q))*(0.3*(BkS_F*DEF_C)))</f>
        <v>0.72043062200956931</v>
      </c>
      <c r="AB57">
        <f>(0.7*(TkA_F*DEF_C))+(R57/(MAX(R:R))*(0.3*(TkA_F*DEF_C)))</f>
        <v>1.6559999999999999</v>
      </c>
      <c r="AC57">
        <f>(0.7*(SH_F*DEF_C))+(S57/(MAX(S:S))*(0.3*(SH_F*DEF_C)))</f>
        <v>1.1339999999999999</v>
      </c>
    </row>
    <row r="58" spans="1:29" x14ac:dyDescent="0.25">
      <c r="A58" s="9">
        <v>56</v>
      </c>
      <c r="B58" s="46" t="s">
        <v>323</v>
      </c>
      <c r="C58" s="47" t="s">
        <v>33</v>
      </c>
      <c r="D58" s="47" t="s">
        <v>235</v>
      </c>
      <c r="E58" s="47" t="s">
        <v>1</v>
      </c>
      <c r="F58" s="48">
        <v>17</v>
      </c>
      <c r="G58" s="48">
        <v>5</v>
      </c>
      <c r="H58" s="48">
        <v>10</v>
      </c>
      <c r="I58" s="48">
        <v>36</v>
      </c>
      <c r="J58" s="48">
        <v>12</v>
      </c>
      <c r="K58" s="48">
        <v>6</v>
      </c>
      <c r="L58" s="48">
        <v>1533</v>
      </c>
      <c r="M58" s="60">
        <v>244</v>
      </c>
      <c r="N58">
        <f>G58*82/F58</f>
        <v>24.117647058823529</v>
      </c>
      <c r="O58">
        <f>H58*82/F58</f>
        <v>48.235294117647058</v>
      </c>
      <c r="P58">
        <f>I58*82/F58</f>
        <v>173.64705882352942</v>
      </c>
      <c r="Q58">
        <f>J58*82/F58</f>
        <v>57.882352941176471</v>
      </c>
      <c r="R58">
        <f>K58*82/F58</f>
        <v>28.941176470588236</v>
      </c>
      <c r="S58">
        <f>L58*82/F58</f>
        <v>7394.4705882352937</v>
      </c>
      <c r="U58" s="10">
        <f>SUM(V58:X58)</f>
        <v>7.4693290982547627</v>
      </c>
      <c r="V58">
        <f>N58/MAX(N:N)*OFF_C</f>
        <v>2.1366782006920415</v>
      </c>
      <c r="W58">
        <f>O58/MAX(O:O)*PUN_C</f>
        <v>0.28571428571428575</v>
      </c>
      <c r="X58">
        <f>SUM(Z58:AC58)</f>
        <v>5.0469366118484356</v>
      </c>
      <c r="Y58">
        <f>X58/DEF_C*10</f>
        <v>8.411561019747392</v>
      </c>
      <c r="Z58">
        <f>(0.7*(HIT_F*DEF_C))+(P58/(MAX(P:P))*(0.3*(HIT_F*DEF_C)))</f>
        <v>1.3199999999999998</v>
      </c>
      <c r="AA58">
        <f>(0.7*(BkS_F*DEF_C))+(Q58/(MAX(Q:Q))*(0.3*(BkS_F*DEF_C)))</f>
        <v>0.77043343653250762</v>
      </c>
      <c r="AB58">
        <f>(0.7*(TkA_F*DEF_C))+(R58/(MAX(R:R))*(0.3*(TkA_F*DEF_C)))</f>
        <v>1.5357478991596638</v>
      </c>
      <c r="AC58">
        <f>(0.7*(SH_F*DEF_C))+(S58/(MAX(S:S))*(0.3*(SH_F*DEF_C)))</f>
        <v>1.4207552761562638</v>
      </c>
    </row>
    <row r="59" spans="1:29" x14ac:dyDescent="0.25">
      <c r="A59" s="9">
        <v>57</v>
      </c>
      <c r="B59" s="49" t="s">
        <v>379</v>
      </c>
      <c r="C59" s="50" t="s">
        <v>41</v>
      </c>
      <c r="D59" s="50" t="s">
        <v>235</v>
      </c>
      <c r="E59" s="50" t="s">
        <v>1</v>
      </c>
      <c r="F59" s="51">
        <v>13</v>
      </c>
      <c r="G59" s="51">
        <v>5</v>
      </c>
      <c r="H59" s="51">
        <v>6</v>
      </c>
      <c r="I59" s="51">
        <v>2</v>
      </c>
      <c r="J59" s="51">
        <v>1</v>
      </c>
      <c r="K59" s="51">
        <v>4</v>
      </c>
      <c r="L59" s="51">
        <v>0</v>
      </c>
      <c r="M59" s="61">
        <v>162</v>
      </c>
      <c r="N59">
        <f>G59*82/F59</f>
        <v>31.53846153846154</v>
      </c>
      <c r="O59">
        <f>H59*82/F59</f>
        <v>37.846153846153847</v>
      </c>
      <c r="P59">
        <f>I59*82/F59</f>
        <v>12.615384615384615</v>
      </c>
      <c r="Q59">
        <f>J59*82/F59</f>
        <v>6.3076923076923075</v>
      </c>
      <c r="R59">
        <f>K59*82/F59</f>
        <v>25.23076923076923</v>
      </c>
      <c r="S59">
        <f>L59*82/F59</f>
        <v>0</v>
      </c>
      <c r="U59" s="10">
        <f>SUM(V59:X59)</f>
        <v>7.3837619501241782</v>
      </c>
      <c r="V59">
        <f>N59/MAX(N:N)*OFF_C</f>
        <v>2.7941176470588238</v>
      </c>
      <c r="W59">
        <f>O59/MAX(O:O)*PUN_C</f>
        <v>0.22417582417582418</v>
      </c>
      <c r="X59">
        <f>SUM(Z59:AC59)</f>
        <v>4.3654684788895306</v>
      </c>
      <c r="Y59">
        <f>X59/DEF_C*10</f>
        <v>7.2757807981492171</v>
      </c>
      <c r="Z59">
        <f>(0.7*(HIT_F*DEF_C))+(P59/(MAX(P:P))*(0.3*(HIT_F*DEF_C)))</f>
        <v>1.0696153846153844</v>
      </c>
      <c r="AA59">
        <f>(0.7*(BkS_F*DEF_C))+(Q59/(MAX(Q:Q))*(0.3*(BkS_F*DEF_C)))</f>
        <v>0.64530364372469629</v>
      </c>
      <c r="AB59">
        <f>(0.7*(TkA_F*DEF_C))+(R59/(MAX(R:R))*(0.3*(TkA_F*DEF_C)))</f>
        <v>1.5165494505494506</v>
      </c>
      <c r="AC59">
        <f>(0.7*(SH_F*DEF_C))+(S59/(MAX(S:S))*(0.3*(SH_F*DEF_C)))</f>
        <v>1.1339999999999999</v>
      </c>
    </row>
    <row r="60" spans="1:29" x14ac:dyDescent="0.25">
      <c r="A60" s="9">
        <v>58</v>
      </c>
      <c r="B60" s="46" t="s">
        <v>260</v>
      </c>
      <c r="C60" s="47" t="s">
        <v>33</v>
      </c>
      <c r="D60" s="47" t="s">
        <v>235</v>
      </c>
      <c r="E60" s="47" t="s">
        <v>1</v>
      </c>
      <c r="F60" s="48">
        <v>15</v>
      </c>
      <c r="G60" s="48">
        <v>6</v>
      </c>
      <c r="H60" s="48">
        <v>2</v>
      </c>
      <c r="I60" s="48">
        <v>7</v>
      </c>
      <c r="J60" s="48">
        <v>4</v>
      </c>
      <c r="K60" s="48">
        <v>2</v>
      </c>
      <c r="L60" s="48">
        <v>5</v>
      </c>
      <c r="M60" s="60">
        <v>244</v>
      </c>
      <c r="N60">
        <f>G60*82/F60</f>
        <v>32.799999999999997</v>
      </c>
      <c r="O60">
        <f>H60*82/F60</f>
        <v>10.933333333333334</v>
      </c>
      <c r="P60">
        <f>I60*82/F60</f>
        <v>38.266666666666666</v>
      </c>
      <c r="Q60">
        <f>J60*82/F60</f>
        <v>21.866666666666667</v>
      </c>
      <c r="R60">
        <f>K60*82/F60</f>
        <v>10.933333333333334</v>
      </c>
      <c r="S60">
        <f>L60*82/F60</f>
        <v>27.333333333333332</v>
      </c>
      <c r="U60" s="10">
        <f>SUM(V60:X60)</f>
        <v>7.3408282960432052</v>
      </c>
      <c r="V60">
        <f>N60/MAX(N:N)*OFF_C</f>
        <v>2.9058823529411764</v>
      </c>
      <c r="W60">
        <f>O60/MAX(O:O)*PUN_C</f>
        <v>6.4761904761904771E-2</v>
      </c>
      <c r="X60">
        <f>SUM(Z60:AC60)</f>
        <v>4.370184038340124</v>
      </c>
      <c r="Y60">
        <f>X60/DEF_C*10</f>
        <v>7.2836400639002061</v>
      </c>
      <c r="Z60">
        <f>(0.7*(HIT_F*DEF_C))+(P60/(MAX(P:P))*(0.3*(HIT_F*DEF_C)))</f>
        <v>1.1094999999999997</v>
      </c>
      <c r="AA60">
        <f>(0.7*(BkS_F*DEF_C))+(Q60/(MAX(Q:Q))*(0.3*(BkS_F*DEF_C)))</f>
        <v>0.68305263157894724</v>
      </c>
      <c r="AB60">
        <f>(0.7*(TkA_F*DEF_C))+(R60/(MAX(R:R))*(0.3*(TkA_F*DEF_C)))</f>
        <v>1.4425714285714284</v>
      </c>
      <c r="AC60">
        <f>(0.7*(SH_F*DEF_C))+(S60/(MAX(S:S))*(0.3*(SH_F*DEF_C)))</f>
        <v>1.135059978189749</v>
      </c>
    </row>
    <row r="61" spans="1:29" x14ac:dyDescent="0.25">
      <c r="A61" s="9">
        <v>59</v>
      </c>
      <c r="B61" s="49" t="s">
        <v>285</v>
      </c>
      <c r="C61" s="50" t="s">
        <v>41</v>
      </c>
      <c r="D61" s="50" t="s">
        <v>235</v>
      </c>
      <c r="E61" s="50" t="s">
        <v>1</v>
      </c>
      <c r="F61" s="51">
        <v>17</v>
      </c>
      <c r="G61" s="51">
        <v>4</v>
      </c>
      <c r="H61" s="51">
        <v>11</v>
      </c>
      <c r="I61" s="51">
        <v>48</v>
      </c>
      <c r="J61" s="51">
        <v>9</v>
      </c>
      <c r="K61" s="51">
        <v>11</v>
      </c>
      <c r="L61" s="51">
        <v>1432</v>
      </c>
      <c r="M61" s="61">
        <v>230</v>
      </c>
      <c r="N61">
        <f>G61*82/F61</f>
        <v>19.294117647058822</v>
      </c>
      <c r="O61">
        <f>H61*82/F61</f>
        <v>53.058823529411768</v>
      </c>
      <c r="P61">
        <f>I61*82/F61</f>
        <v>231.52941176470588</v>
      </c>
      <c r="Q61">
        <f>J61*82/F61</f>
        <v>43.411764705882355</v>
      </c>
      <c r="R61">
        <f>K61*82/F61</f>
        <v>53.058823529411768</v>
      </c>
      <c r="S61">
        <f>L61*82/F61</f>
        <v>6907.2941176470586</v>
      </c>
      <c r="U61" s="10">
        <f>SUM(V61:X61)</f>
        <v>7.231353891080218</v>
      </c>
      <c r="V61">
        <f>N61/MAX(N:N)*OFF_C</f>
        <v>1.709342560553633</v>
      </c>
      <c r="W61">
        <f>O61/MAX(O:O)*PUN_C</f>
        <v>0.31428571428571433</v>
      </c>
      <c r="X61">
        <f>SUM(Z61:AC61)</f>
        <v>5.2077256162408707</v>
      </c>
      <c r="Y61">
        <f>X61/DEF_C*10</f>
        <v>8.6795426937347848</v>
      </c>
      <c r="Z61">
        <f>(0.7*(HIT_F*DEF_C))+(P61/(MAX(P:P))*(0.3*(HIT_F*DEF_C)))</f>
        <v>1.4099999999999997</v>
      </c>
      <c r="AA61">
        <f>(0.7*(BkS_F*DEF_C))+(Q61/(MAX(Q:Q))*(0.3*(BkS_F*DEF_C)))</f>
        <v>0.73532507739938069</v>
      </c>
      <c r="AB61">
        <f>(0.7*(TkA_F*DEF_C))+(R61/(MAX(R:R))*(0.3*(TkA_F*DEF_C)))</f>
        <v>1.6605378151260504</v>
      </c>
      <c r="AC61">
        <f>(0.7*(SH_F*DEF_C))+(S61/(MAX(S:S))*(0.3*(SH_F*DEF_C)))</f>
        <v>1.4018627237154402</v>
      </c>
    </row>
    <row r="62" spans="1:29" x14ac:dyDescent="0.25">
      <c r="A62" s="9">
        <v>60</v>
      </c>
      <c r="B62" s="49" t="s">
        <v>213</v>
      </c>
      <c r="C62" s="50" t="s">
        <v>37</v>
      </c>
      <c r="D62" s="50" t="s">
        <v>235</v>
      </c>
      <c r="E62" s="50" t="s">
        <v>1</v>
      </c>
      <c r="F62" s="51">
        <v>18</v>
      </c>
      <c r="G62" s="51">
        <v>5</v>
      </c>
      <c r="H62" s="51">
        <v>18</v>
      </c>
      <c r="I62" s="51">
        <v>35</v>
      </c>
      <c r="J62" s="51">
        <v>6</v>
      </c>
      <c r="K62" s="51">
        <v>7</v>
      </c>
      <c r="L62" s="51">
        <v>195</v>
      </c>
      <c r="M62" s="61">
        <v>241</v>
      </c>
      <c r="N62">
        <f>G62*82/F62</f>
        <v>22.777777777777779</v>
      </c>
      <c r="O62">
        <f>H62*82/F62</f>
        <v>82</v>
      </c>
      <c r="P62">
        <f>I62*82/F62</f>
        <v>159.44444444444446</v>
      </c>
      <c r="Q62">
        <f>J62*82/F62</f>
        <v>27.333333333333332</v>
      </c>
      <c r="R62">
        <f>K62*82/F62</f>
        <v>31.888888888888889</v>
      </c>
      <c r="S62">
        <f>L62*82/F62</f>
        <v>888.33333333333337</v>
      </c>
      <c r="U62" s="10">
        <f>SUM(V62:X62)</f>
        <v>7.2173698892306346</v>
      </c>
      <c r="V62">
        <f>N62/MAX(N:N)*OFF_C</f>
        <v>2.0179738562091503</v>
      </c>
      <c r="W62">
        <f>O62/MAX(O:O)*PUN_C</f>
        <v>0.48571428571428577</v>
      </c>
      <c r="X62">
        <f>SUM(Z62:AC62)</f>
        <v>4.7136817473071986</v>
      </c>
      <c r="Y62">
        <f>X62/DEF_C*10</f>
        <v>7.8561362455119976</v>
      </c>
      <c r="Z62">
        <f>(0.7*(HIT_F*DEF_C))+(P62/(MAX(P:P))*(0.3*(HIT_F*DEF_C)))</f>
        <v>1.2979166666666664</v>
      </c>
      <c r="AA62">
        <f>(0.7*(BkS_F*DEF_C))+(Q62/(MAX(Q:Q))*(0.3*(BkS_F*DEF_C)))</f>
        <v>0.69631578947368411</v>
      </c>
      <c r="AB62">
        <f>(0.7*(TkA_F*DEF_C))+(R62/(MAX(R:R))*(0.3*(TkA_F*DEF_C)))</f>
        <v>1.5509999999999999</v>
      </c>
      <c r="AC62">
        <f>(0.7*(SH_F*DEF_C))+(S62/(MAX(S:S))*(0.3*(SH_F*DEF_C)))</f>
        <v>1.1684492911668483</v>
      </c>
    </row>
    <row r="63" spans="1:29" x14ac:dyDescent="0.25">
      <c r="A63" s="9">
        <v>61</v>
      </c>
      <c r="B63" s="46" t="s">
        <v>293</v>
      </c>
      <c r="C63" s="47" t="s">
        <v>37</v>
      </c>
      <c r="D63" s="47" t="s">
        <v>235</v>
      </c>
      <c r="E63" s="47" t="s">
        <v>1</v>
      </c>
      <c r="F63" s="48">
        <v>17</v>
      </c>
      <c r="G63" s="48">
        <v>6</v>
      </c>
      <c r="H63" s="48">
        <v>2</v>
      </c>
      <c r="I63" s="48">
        <v>12</v>
      </c>
      <c r="J63" s="48">
        <v>8</v>
      </c>
      <c r="K63" s="48">
        <v>2</v>
      </c>
      <c r="L63" s="48">
        <v>807</v>
      </c>
      <c r="M63" s="60">
        <v>294</v>
      </c>
      <c r="N63">
        <f>G63*82/F63</f>
        <v>28.941176470588236</v>
      </c>
      <c r="O63">
        <f>H63*82/F63</f>
        <v>9.6470588235294112</v>
      </c>
      <c r="P63">
        <f>I63*82/F63</f>
        <v>57.882352941176471</v>
      </c>
      <c r="Q63">
        <f>J63*82/F63</f>
        <v>38.588235294117645</v>
      </c>
      <c r="R63">
        <f>K63*82/F63</f>
        <v>9.6470588235294112</v>
      </c>
      <c r="S63">
        <f>L63*82/F63</f>
        <v>3892.5882352941176</v>
      </c>
      <c r="U63" s="10">
        <f>SUM(V63:X63)</f>
        <v>7.2056483199334611</v>
      </c>
      <c r="V63">
        <f>N63/MAX(N:N)*OFF_C</f>
        <v>2.5640138408304503</v>
      </c>
      <c r="W63">
        <f>O63/MAX(O:O)*PUN_C</f>
        <v>5.7142857142857141E-2</v>
      </c>
      <c r="X63">
        <f>SUM(Z63:AC63)</f>
        <v>4.5844916219601544</v>
      </c>
      <c r="Y63">
        <f>X63/DEF_C*10</f>
        <v>7.64081936993359</v>
      </c>
      <c r="Z63">
        <f>(0.7*(HIT_F*DEF_C))+(P63/(MAX(P:P))*(0.3*(HIT_F*DEF_C)))</f>
        <v>1.1399999999999999</v>
      </c>
      <c r="AA63">
        <f>(0.7*(BkS_F*DEF_C))+(Q63/(MAX(Q:Q))*(0.3*(BkS_F*DEF_C)))</f>
        <v>0.72362229102167164</v>
      </c>
      <c r="AB63">
        <f>(0.7*(TkA_F*DEF_C))+(R63/(MAX(R:R))*(0.3*(TkA_F*DEF_C)))</f>
        <v>1.4359159663865546</v>
      </c>
      <c r="AC63">
        <f>(0.7*(SH_F*DEF_C))+(S63/(MAX(S:S))*(0.3*(SH_F*DEF_C)))</f>
        <v>1.2849533645519275</v>
      </c>
    </row>
    <row r="64" spans="1:29" x14ac:dyDescent="0.25">
      <c r="A64" s="9">
        <v>62</v>
      </c>
      <c r="B64" s="49" t="s">
        <v>329</v>
      </c>
      <c r="C64" s="50" t="s">
        <v>35</v>
      </c>
      <c r="D64" s="50" t="s">
        <v>235</v>
      </c>
      <c r="E64" s="50" t="s">
        <v>1</v>
      </c>
      <c r="F64" s="51">
        <v>11</v>
      </c>
      <c r="G64" s="51">
        <v>4</v>
      </c>
      <c r="H64" s="51">
        <v>2</v>
      </c>
      <c r="I64" s="51">
        <v>16</v>
      </c>
      <c r="J64" s="51">
        <v>2</v>
      </c>
      <c r="K64" s="51">
        <v>1</v>
      </c>
      <c r="L64" s="51">
        <v>0</v>
      </c>
      <c r="M64" s="61">
        <v>116</v>
      </c>
      <c r="N64">
        <f>G64*82/F64</f>
        <v>29.818181818181817</v>
      </c>
      <c r="O64">
        <f>H64*82/F64</f>
        <v>14.909090909090908</v>
      </c>
      <c r="P64">
        <f>I64*82/F64</f>
        <v>119.27272727272727</v>
      </c>
      <c r="Q64">
        <f>J64*82/F64</f>
        <v>14.909090909090908</v>
      </c>
      <c r="R64">
        <f>K64*82/F64</f>
        <v>7.4545454545454541</v>
      </c>
      <c r="S64">
        <f>L64*82/F64</f>
        <v>0</v>
      </c>
      <c r="U64" s="10">
        <f>SUM(V64:X64)</f>
        <v>7.1902211410880135</v>
      </c>
      <c r="V64">
        <f>N64/MAX(N:N)*OFF_C</f>
        <v>2.641711229946524</v>
      </c>
      <c r="W64">
        <f>O64/MAX(O:O)*PUN_C</f>
        <v>8.8311688311688313E-2</v>
      </c>
      <c r="X64">
        <f>SUM(Z64:AC64)</f>
        <v>4.4601982228298009</v>
      </c>
      <c r="Y64">
        <f>X64/DEF_C*10</f>
        <v>7.4336637047163343</v>
      </c>
      <c r="Z64">
        <f>(0.7*(HIT_F*DEF_C))+(P64/(MAX(P:P))*(0.3*(HIT_F*DEF_C)))</f>
        <v>1.2354545454545451</v>
      </c>
      <c r="AA64">
        <f>(0.7*(BkS_F*DEF_C))+(Q64/(MAX(Q:Q))*(0.3*(BkS_F*DEF_C)))</f>
        <v>0.66617224880382764</v>
      </c>
      <c r="AB64">
        <f>(0.7*(TkA_F*DEF_C))+(R64/(MAX(R:R))*(0.3*(TkA_F*DEF_C)))</f>
        <v>1.4245714285714284</v>
      </c>
      <c r="AC64">
        <f>(0.7*(SH_F*DEF_C))+(S64/(MAX(S:S))*(0.3*(SH_F*DEF_C)))</f>
        <v>1.1339999999999999</v>
      </c>
    </row>
    <row r="65" spans="1:29" x14ac:dyDescent="0.25">
      <c r="A65" s="9">
        <v>63</v>
      </c>
      <c r="B65" s="49" t="s">
        <v>217</v>
      </c>
      <c r="C65" s="50" t="s">
        <v>35</v>
      </c>
      <c r="D65" s="50" t="s">
        <v>235</v>
      </c>
      <c r="E65" s="50" t="s">
        <v>1</v>
      </c>
      <c r="F65" s="51">
        <v>6</v>
      </c>
      <c r="G65" s="51">
        <v>1</v>
      </c>
      <c r="H65" s="51">
        <v>2</v>
      </c>
      <c r="I65" s="51">
        <v>17</v>
      </c>
      <c r="J65" s="51">
        <v>8</v>
      </c>
      <c r="K65" s="51">
        <v>4</v>
      </c>
      <c r="L65" s="51">
        <v>917</v>
      </c>
      <c r="M65" s="61">
        <v>80</v>
      </c>
      <c r="N65">
        <f>G65*82/F65</f>
        <v>13.666666666666666</v>
      </c>
      <c r="O65">
        <f>H65*82/F65</f>
        <v>27.333333333333332</v>
      </c>
      <c r="P65">
        <f>I65*82/F65</f>
        <v>232.33333333333334</v>
      </c>
      <c r="Q65">
        <f>J65*82/F65</f>
        <v>109.33333333333333</v>
      </c>
      <c r="R65">
        <f>K65*82/F65</f>
        <v>54.666666666666664</v>
      </c>
      <c r="S65">
        <f>L65*82/F65</f>
        <v>12532.333333333334</v>
      </c>
      <c r="U65" s="10">
        <f>SUM(V65:X65)</f>
        <v>6.968059376382131</v>
      </c>
      <c r="V65">
        <f>N65/MAX(N:N)*OFF_C</f>
        <v>1.2107843137254903</v>
      </c>
      <c r="W65">
        <f>O65/MAX(O:O)*PUN_C</f>
        <v>0.16190476190476191</v>
      </c>
      <c r="X65">
        <f>SUM(Z65:AC65)</f>
        <v>5.5953703007518785</v>
      </c>
      <c r="Y65">
        <f>X65/DEF_C*10</f>
        <v>9.3256171679197983</v>
      </c>
      <c r="Z65">
        <f>(0.7*(HIT_F*DEF_C))+(P65/(MAX(P:P))*(0.3*(HIT_F*DEF_C)))</f>
        <v>1.4112499999999997</v>
      </c>
      <c r="AA65">
        <f>(0.7*(BkS_F*DEF_C))+(Q65/(MAX(Q:Q))*(0.3*(BkS_F*DEF_C)))</f>
        <v>0.89526315789473676</v>
      </c>
      <c r="AB65">
        <f>(0.7*(TkA_F*DEF_C))+(R65/(MAX(R:R))*(0.3*(TkA_F*DEF_C)))</f>
        <v>1.6688571428571426</v>
      </c>
      <c r="AC65">
        <f>(0.7*(SH_F*DEF_C))+(S65/(MAX(S:S))*(0.3*(SH_F*DEF_C)))</f>
        <v>1.6199999999999999</v>
      </c>
    </row>
    <row r="66" spans="1:29" x14ac:dyDescent="0.25">
      <c r="A66" s="9">
        <v>64</v>
      </c>
      <c r="B66" s="49" t="s">
        <v>382</v>
      </c>
      <c r="C66" s="50" t="s">
        <v>35</v>
      </c>
      <c r="D66" s="50" t="s">
        <v>235</v>
      </c>
      <c r="E66" s="50" t="s">
        <v>1</v>
      </c>
      <c r="F66" s="51">
        <v>17</v>
      </c>
      <c r="G66" s="51">
        <v>5</v>
      </c>
      <c r="H66" s="51">
        <v>4</v>
      </c>
      <c r="I66" s="51">
        <v>9</v>
      </c>
      <c r="J66" s="51">
        <v>7</v>
      </c>
      <c r="K66" s="51">
        <v>5</v>
      </c>
      <c r="L66" s="51">
        <v>74</v>
      </c>
      <c r="M66" s="61">
        <v>223</v>
      </c>
      <c r="N66">
        <f>G66*82/F66</f>
        <v>24.117647058823529</v>
      </c>
      <c r="O66">
        <f>H66*82/F66</f>
        <v>19.294117647058822</v>
      </c>
      <c r="P66">
        <f>I66*82/F66</f>
        <v>43.411764705882355</v>
      </c>
      <c r="Q66">
        <f>J66*82/F66</f>
        <v>33.764705882352942</v>
      </c>
      <c r="R66">
        <f>K66*82/F66</f>
        <v>24.117647058823529</v>
      </c>
      <c r="S66">
        <f>L66*82/F66</f>
        <v>356.94117647058823</v>
      </c>
      <c r="U66" s="10">
        <f>SUM(V66:X66)</f>
        <v>6.739015403713065</v>
      </c>
      <c r="V66">
        <f>N66/MAX(N:N)*OFF_C</f>
        <v>2.1366782006920415</v>
      </c>
      <c r="W66">
        <f>O66/MAX(O:O)*PUN_C</f>
        <v>0.11428571428571428</v>
      </c>
      <c r="X66">
        <f>SUM(Z66:AC66)</f>
        <v>4.4880514887353087</v>
      </c>
      <c r="Y66">
        <f>X66/DEF_C*10</f>
        <v>7.4800858145588478</v>
      </c>
      <c r="Z66">
        <f>(0.7*(HIT_F*DEF_C))+(P66/(MAX(P:P))*(0.3*(HIT_F*DEF_C)))</f>
        <v>1.1174999999999997</v>
      </c>
      <c r="AA66">
        <f>(0.7*(BkS_F*DEF_C))+(Q66/(MAX(Q:Q))*(0.3*(BkS_F*DEF_C)))</f>
        <v>0.7119195046439627</v>
      </c>
      <c r="AB66">
        <f>(0.7*(TkA_F*DEF_C))+(R66/(MAX(R:R))*(0.3*(TkA_F*DEF_C)))</f>
        <v>1.5107899159663865</v>
      </c>
      <c r="AC66">
        <f>(0.7*(SH_F*DEF_C))+(S66/(MAX(S:S))*(0.3*(SH_F*DEF_C)))</f>
        <v>1.1478420681249597</v>
      </c>
    </row>
    <row r="67" spans="1:29" x14ac:dyDescent="0.25">
      <c r="A67" s="9">
        <v>65</v>
      </c>
      <c r="B67" s="46" t="s">
        <v>325</v>
      </c>
      <c r="C67" s="47" t="s">
        <v>31</v>
      </c>
      <c r="D67" s="47" t="s">
        <v>235</v>
      </c>
      <c r="E67" s="47" t="s">
        <v>1</v>
      </c>
      <c r="F67" s="48">
        <v>15</v>
      </c>
      <c r="G67" s="48">
        <v>3</v>
      </c>
      <c r="H67" s="48">
        <v>2</v>
      </c>
      <c r="I67" s="48">
        <v>10</v>
      </c>
      <c r="J67" s="48">
        <v>2</v>
      </c>
      <c r="K67" s="48">
        <v>4</v>
      </c>
      <c r="L67" s="48">
        <v>17</v>
      </c>
      <c r="M67" s="60">
        <v>155</v>
      </c>
      <c r="N67">
        <f>G67*82/F67</f>
        <v>16.399999999999999</v>
      </c>
      <c r="O67">
        <f>H67*82/F67</f>
        <v>10.933333333333334</v>
      </c>
      <c r="P67">
        <f>I67*82/F67</f>
        <v>54.666666666666664</v>
      </c>
      <c r="Q67">
        <f>J67*82/F67</f>
        <v>10.933333333333334</v>
      </c>
      <c r="R67">
        <f>K67*82/F67</f>
        <v>21.866666666666667</v>
      </c>
      <c r="S67">
        <f>L67*82/F67</f>
        <v>92.933333333333337</v>
      </c>
      <c r="U67" s="10">
        <f>SUM(V67:X67)</f>
        <v>5.9459761800099704</v>
      </c>
      <c r="V67">
        <f>N67/MAX(N:N)*OFF_C</f>
        <v>1.4529411764705882</v>
      </c>
      <c r="W67">
        <f>O67/MAX(O:O)*PUN_C</f>
        <v>6.4761904761904771E-2</v>
      </c>
      <c r="X67">
        <f>SUM(Z67:AC67)</f>
        <v>4.4282730987774777</v>
      </c>
      <c r="Y67">
        <f>X67/DEF_C*10</f>
        <v>7.3804551646291294</v>
      </c>
      <c r="Z67">
        <f>(0.7*(HIT_F*DEF_C))+(P67/(MAX(P:P))*(0.3*(HIT_F*DEF_C)))</f>
        <v>1.1349999999999998</v>
      </c>
      <c r="AA67">
        <f>(0.7*(BkS_F*DEF_C))+(Q67/(MAX(Q:Q))*(0.3*(BkS_F*DEF_C)))</f>
        <v>0.65652631578947362</v>
      </c>
      <c r="AB67">
        <f>(0.7*(TkA_F*DEF_C))+(R67/(MAX(R:R))*(0.3*(TkA_F*DEF_C)))</f>
        <v>1.4991428571428571</v>
      </c>
      <c r="AC67">
        <f>(0.7*(SH_F*DEF_C))+(S67/(MAX(S:S))*(0.3*(SH_F*DEF_C)))</f>
        <v>1.1376039258451471</v>
      </c>
    </row>
    <row r="68" spans="1:29" x14ac:dyDescent="0.25">
      <c r="A68" s="9">
        <v>66</v>
      </c>
      <c r="B68" s="49" t="s">
        <v>353</v>
      </c>
      <c r="C68" s="50" t="s">
        <v>37</v>
      </c>
      <c r="D68" s="50" t="s">
        <v>235</v>
      </c>
      <c r="E68" s="50" t="s">
        <v>1</v>
      </c>
      <c r="F68" s="51">
        <v>14</v>
      </c>
      <c r="G68" s="51">
        <v>2</v>
      </c>
      <c r="H68" s="51">
        <v>6</v>
      </c>
      <c r="I68" s="51">
        <v>15</v>
      </c>
      <c r="J68" s="51">
        <v>1</v>
      </c>
      <c r="K68" s="51">
        <v>5</v>
      </c>
      <c r="L68" s="51">
        <v>299</v>
      </c>
      <c r="M68" s="61">
        <v>176</v>
      </c>
      <c r="N68">
        <f>G68*82/F68</f>
        <v>11.714285714285714</v>
      </c>
      <c r="O68">
        <f>H68*82/F68</f>
        <v>35.142857142857146</v>
      </c>
      <c r="P68">
        <f>I68*82/F68</f>
        <v>87.857142857142861</v>
      </c>
      <c r="Q68">
        <f>J68*82/F68</f>
        <v>5.8571428571428568</v>
      </c>
      <c r="R68">
        <f>K68*82/F68</f>
        <v>29.285714285714285</v>
      </c>
      <c r="S68">
        <f>L68*82/F68</f>
        <v>1751.2857142857142</v>
      </c>
      <c r="U68" s="10">
        <f>SUM(V68:X68)</f>
        <v>5.8162409896461593</v>
      </c>
      <c r="V68">
        <f>N68/MAX(N:N)*OFF_C</f>
        <v>1.03781512605042</v>
      </c>
      <c r="W68">
        <f>O68/MAX(O:O)*PUN_C</f>
        <v>0.20816326530612247</v>
      </c>
      <c r="X68">
        <f>SUM(Z68:AC68)</f>
        <v>4.5702625982896166</v>
      </c>
      <c r="Y68">
        <f>X68/DEF_C*10</f>
        <v>7.6171043304826949</v>
      </c>
      <c r="Z68">
        <f>(0.7*(HIT_F*DEF_C))+(P68/(MAX(P:P))*(0.3*(HIT_F*DEF_C)))</f>
        <v>1.1866071428571427</v>
      </c>
      <c r="AA68">
        <f>(0.7*(BkS_F*DEF_C))+(Q68/(MAX(Q:Q))*(0.3*(BkS_F*DEF_C)))</f>
        <v>0.64421052631578934</v>
      </c>
      <c r="AB68">
        <f>(0.7*(TkA_F*DEF_C))+(R68/(MAX(R:R))*(0.3*(TkA_F*DEF_C)))</f>
        <v>1.5375306122448977</v>
      </c>
      <c r="AC68">
        <f>(0.7*(SH_F*DEF_C))+(S68/(MAX(S:S))*(0.3*(SH_F*DEF_C)))</f>
        <v>1.2019143168717867</v>
      </c>
    </row>
    <row r="69" spans="1:29" x14ac:dyDescent="0.25">
      <c r="A69" s="9">
        <v>67</v>
      </c>
      <c r="B69" s="46" t="s">
        <v>391</v>
      </c>
      <c r="C69" s="47" t="s">
        <v>41</v>
      </c>
      <c r="D69" s="47" t="s">
        <v>235</v>
      </c>
      <c r="E69" s="47" t="s">
        <v>1</v>
      </c>
      <c r="F69" s="48">
        <v>6</v>
      </c>
      <c r="G69" s="48">
        <v>1</v>
      </c>
      <c r="H69" s="48">
        <v>0</v>
      </c>
      <c r="I69" s="48">
        <v>8</v>
      </c>
      <c r="J69" s="48">
        <v>2</v>
      </c>
      <c r="K69" s="48">
        <v>2</v>
      </c>
      <c r="L69" s="48">
        <v>23</v>
      </c>
      <c r="M69" s="60">
        <v>62</v>
      </c>
      <c r="N69">
        <f>G69*82/F69</f>
        <v>13.666666666666666</v>
      </c>
      <c r="O69">
        <f>H69*82/F69</f>
        <v>0</v>
      </c>
      <c r="P69">
        <f>I69*82/F69</f>
        <v>109.33333333333333</v>
      </c>
      <c r="Q69">
        <f>J69*82/F69</f>
        <v>27.333333333333332</v>
      </c>
      <c r="R69">
        <f>K69*82/F69</f>
        <v>27.333333333333332</v>
      </c>
      <c r="S69">
        <f>L69*82/F69</f>
        <v>314.33333333333331</v>
      </c>
      <c r="U69" s="10">
        <f>SUM(V69:X69)</f>
        <v>5.8007184238098617</v>
      </c>
      <c r="V69">
        <f>N69/MAX(N:N)*OFF_C</f>
        <v>1.2107843137254903</v>
      </c>
      <c r="W69">
        <f>O69/MAX(O:O)*PUN_C</f>
        <v>0</v>
      </c>
      <c r="X69">
        <f>SUM(Z69:AC69)</f>
        <v>4.5899341100843714</v>
      </c>
      <c r="Y69">
        <f>X69/DEF_C*10</f>
        <v>7.6498901834739517</v>
      </c>
      <c r="Z69">
        <f>(0.7*(HIT_F*DEF_C))+(P69/(MAX(P:P))*(0.3*(HIT_F*DEF_C)))</f>
        <v>1.2199999999999998</v>
      </c>
      <c r="AA69">
        <f>(0.7*(BkS_F*DEF_C))+(Q69/(MAX(Q:Q))*(0.3*(BkS_F*DEF_C)))</f>
        <v>0.69631578947368411</v>
      </c>
      <c r="AB69">
        <f>(0.7*(TkA_F*DEF_C))+(R69/(MAX(R:R))*(0.3*(TkA_F*DEF_C)))</f>
        <v>1.5274285714285714</v>
      </c>
      <c r="AC69">
        <f>(0.7*(SH_F*DEF_C))+(S69/(MAX(S:S))*(0.3*(SH_F*DEF_C)))</f>
        <v>1.1461897491821156</v>
      </c>
    </row>
    <row r="70" spans="1:29" x14ac:dyDescent="0.25">
      <c r="A70" s="9">
        <v>68</v>
      </c>
      <c r="B70" s="49" t="s">
        <v>204</v>
      </c>
      <c r="C70" s="50" t="s">
        <v>41</v>
      </c>
      <c r="D70" s="50" t="s">
        <v>235</v>
      </c>
      <c r="E70" s="50" t="s">
        <v>1</v>
      </c>
      <c r="F70" s="51">
        <v>14</v>
      </c>
      <c r="G70" s="51">
        <v>2</v>
      </c>
      <c r="H70" s="51">
        <v>0</v>
      </c>
      <c r="I70" s="51">
        <v>10</v>
      </c>
      <c r="J70" s="51">
        <v>5</v>
      </c>
      <c r="K70" s="51">
        <v>2</v>
      </c>
      <c r="L70" s="51">
        <v>1348</v>
      </c>
      <c r="M70" s="61">
        <v>169</v>
      </c>
      <c r="N70">
        <f>G70*82/F70</f>
        <v>11.714285714285714</v>
      </c>
      <c r="O70">
        <f>H70*82/F70</f>
        <v>0</v>
      </c>
      <c r="P70">
        <f>I70*82/F70</f>
        <v>58.571428571428569</v>
      </c>
      <c r="Q70">
        <f>J70*82/F70</f>
        <v>29.285714285714285</v>
      </c>
      <c r="R70">
        <f>K70*82/F70</f>
        <v>11.714285714285714</v>
      </c>
      <c r="S70">
        <f>L70*82/F70</f>
        <v>7895.4285714285716</v>
      </c>
      <c r="U70" s="10">
        <f>SUM(V70:X70)</f>
        <v>5.7667337024805896</v>
      </c>
      <c r="V70">
        <f>N70/MAX(N:N)*OFF_C</f>
        <v>1.03781512605042</v>
      </c>
      <c r="W70">
        <f>O70/MAX(O:O)*PUN_C</f>
        <v>0</v>
      </c>
      <c r="X70">
        <f>SUM(Z70:AC70)</f>
        <v>4.7289185764301696</v>
      </c>
      <c r="Y70">
        <f>X70/DEF_C*10</f>
        <v>7.8815309607169493</v>
      </c>
      <c r="Z70">
        <f>(0.7*(HIT_F*DEF_C))+(P70/(MAX(P:P))*(0.3*(HIT_F*DEF_C)))</f>
        <v>1.1410714285714283</v>
      </c>
      <c r="AA70">
        <f>(0.7*(BkS_F*DEF_C))+(Q70/(MAX(Q:Q))*(0.3*(BkS_F*DEF_C)))</f>
        <v>0.70105263157894726</v>
      </c>
      <c r="AB70">
        <f>(0.7*(TkA_F*DEF_C))+(R70/(MAX(R:R))*(0.3*(TkA_F*DEF_C)))</f>
        <v>1.446612244897959</v>
      </c>
      <c r="AC70">
        <f>(0.7*(SH_F*DEF_C))+(S70/(MAX(S:S))*(0.3*(SH_F*DEF_C)))</f>
        <v>1.4401822713818351</v>
      </c>
    </row>
    <row r="71" spans="1:29" x14ac:dyDescent="0.25">
      <c r="A71" s="9">
        <v>69</v>
      </c>
      <c r="B71" s="49" t="s">
        <v>261</v>
      </c>
      <c r="C71" s="50" t="s">
        <v>37</v>
      </c>
      <c r="D71" s="50" t="s">
        <v>235</v>
      </c>
      <c r="E71" s="50" t="s">
        <v>1</v>
      </c>
      <c r="F71" s="51">
        <v>7</v>
      </c>
      <c r="G71" s="51">
        <v>0</v>
      </c>
      <c r="H71" s="51">
        <v>2</v>
      </c>
      <c r="I71" s="51">
        <v>6</v>
      </c>
      <c r="J71" s="51">
        <v>1</v>
      </c>
      <c r="K71" s="51">
        <v>3</v>
      </c>
      <c r="L71" s="51">
        <v>0</v>
      </c>
      <c r="M71" s="61">
        <v>84</v>
      </c>
      <c r="N71">
        <f>G71*82/F71</f>
        <v>0</v>
      </c>
      <c r="O71">
        <f>H71*82/F71</f>
        <v>23.428571428571427</v>
      </c>
      <c r="P71">
        <f>I71*82/F71</f>
        <v>70.285714285714292</v>
      </c>
      <c r="Q71">
        <f>J71*82/F71</f>
        <v>11.714285714285714</v>
      </c>
      <c r="R71">
        <f>K71*82/F71</f>
        <v>35.142857142857146</v>
      </c>
      <c r="S71">
        <f>L71*82/F71</f>
        <v>0</v>
      </c>
      <c r="U71" s="10">
        <f>SUM(V71:X71)</f>
        <v>4.6583190118152524</v>
      </c>
      <c r="V71">
        <f>N71/MAX(N:N)*OFF_C</f>
        <v>0</v>
      </c>
      <c r="W71">
        <f>O71/MAX(O:O)*PUN_C</f>
        <v>0.13877551020408163</v>
      </c>
      <c r="X71">
        <f>SUM(Z71:AC71)</f>
        <v>4.5195435016111709</v>
      </c>
      <c r="Y71">
        <f>X71/DEF_C*10</f>
        <v>7.5325725026852854</v>
      </c>
      <c r="Z71">
        <f>(0.7*(HIT_F*DEF_C))+(P71/(MAX(P:P))*(0.3*(HIT_F*DEF_C)))</f>
        <v>1.159285714285714</v>
      </c>
      <c r="AA71">
        <f>(0.7*(BkS_F*DEF_C))+(Q71/(MAX(Q:Q))*(0.3*(BkS_F*DEF_C)))</f>
        <v>0.6584210526315788</v>
      </c>
      <c r="AB71">
        <f>(0.7*(TkA_F*DEF_C))+(R71/(MAX(R:R))*(0.3*(TkA_F*DEF_C)))</f>
        <v>1.5678367346938775</v>
      </c>
      <c r="AC71">
        <f>(0.7*(SH_F*DEF_C))+(S71/(MAX(S:S))*(0.3*(SH_F*DEF_C)))</f>
        <v>1.1339999999999999</v>
      </c>
    </row>
    <row r="72" spans="1:29" x14ac:dyDescent="0.25">
      <c r="B72" s="11"/>
      <c r="C72" s="11"/>
      <c r="D72" s="11"/>
      <c r="E72" s="11"/>
      <c r="F72" s="12"/>
      <c r="G72" s="12"/>
      <c r="H72" s="12"/>
      <c r="I72" s="12"/>
      <c r="J72" s="12"/>
      <c r="K72" s="12"/>
      <c r="L72" s="12"/>
      <c r="U72" s="10"/>
    </row>
    <row r="73" spans="1:29" x14ac:dyDescent="0.25">
      <c r="B73" s="11"/>
      <c r="C73" s="11"/>
      <c r="D73" s="11"/>
      <c r="E73" s="11"/>
      <c r="F73" s="12"/>
      <c r="G73" s="13"/>
      <c r="H73" s="12"/>
      <c r="I73" s="12"/>
      <c r="J73" s="12"/>
      <c r="K73" s="12"/>
      <c r="L73" s="12"/>
      <c r="U73" s="10"/>
    </row>
  </sheetData>
  <autoFilter ref="B2:AC71">
    <sortState ref="B3:AC71">
      <sortCondition descending="1" ref="U2:U71"/>
    </sortState>
  </autoFilter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tabSelected="1" workbookViewId="0">
      <selection activeCell="N4" sqref="N4"/>
    </sheetView>
  </sheetViews>
  <sheetFormatPr defaultColWidth="25.85546875" defaultRowHeight="15" x14ac:dyDescent="0.25"/>
  <cols>
    <col min="1" max="1" width="3.85546875" style="22" customWidth="1"/>
    <col min="2" max="2" width="18.7109375" style="35" bestFit="1" customWidth="1"/>
    <col min="3" max="3" width="6.28515625" style="43" customWidth="1"/>
    <col min="4" max="4" width="18.7109375" style="2" bestFit="1" customWidth="1"/>
    <col min="5" max="5" width="5.85546875" style="27" customWidth="1"/>
    <col min="6" max="6" width="19.42578125" style="2" bestFit="1" customWidth="1"/>
    <col min="7" max="7" width="5.5703125" style="27" customWidth="1"/>
    <col min="8" max="8" width="23.7109375" style="2" bestFit="1" customWidth="1"/>
    <col min="9" max="9" width="5.5703125" style="27" customWidth="1"/>
    <col min="10" max="10" width="18" style="2" bestFit="1" customWidth="1"/>
    <col min="11" max="11" width="5.5703125" style="30" customWidth="1"/>
    <col min="12" max="13" width="11.7109375" customWidth="1"/>
  </cols>
  <sheetData>
    <row r="1" spans="1:11" x14ac:dyDescent="0.25">
      <c r="A1" s="21">
        <v>1</v>
      </c>
      <c r="B1" s="38" t="str">
        <f>G!B3</f>
        <v>David Rittich</v>
      </c>
      <c r="C1" s="41">
        <f>G!M3</f>
        <v>962</v>
      </c>
      <c r="D1" s="62" t="str">
        <f>D!B3</f>
        <v>John Carlson</v>
      </c>
      <c r="E1" s="26">
        <f>D!U3</f>
        <v>16.947663964573842</v>
      </c>
      <c r="F1" s="24" t="str">
        <f>'C'!B3</f>
        <v>Connor McDavid</v>
      </c>
      <c r="G1" s="26">
        <f>'C'!U3</f>
        <v>18.159870321257689</v>
      </c>
      <c r="H1" s="24" t="str">
        <f>'R'!B3</f>
        <v>David Pastrnak</v>
      </c>
      <c r="I1" s="26">
        <f>'R'!U3</f>
        <v>18.407991996776786</v>
      </c>
      <c r="J1" s="24" t="str">
        <f>L!B3</f>
        <v>Brad Marchand</v>
      </c>
      <c r="K1" s="29">
        <f>L!U3</f>
        <v>18.22949568541523</v>
      </c>
    </row>
    <row r="2" spans="1:11" x14ac:dyDescent="0.25">
      <c r="A2" s="22">
        <v>2</v>
      </c>
      <c r="B2" s="39" t="str">
        <f>G!B4</f>
        <v>Marc-Andre Fleury</v>
      </c>
      <c r="C2" s="41">
        <f>G!M4</f>
        <v>859</v>
      </c>
      <c r="D2" s="2" t="str">
        <f>D!B4</f>
        <v>Roman Josi</v>
      </c>
      <c r="E2" s="27">
        <f>D!U4</f>
        <v>14.693257095081563</v>
      </c>
      <c r="F2" s="2" t="str">
        <f>'C'!B4</f>
        <v>Aleksander Barkov</v>
      </c>
      <c r="G2" s="27">
        <f>'C'!U4</f>
        <v>15.75014083015024</v>
      </c>
      <c r="H2" s="2" t="str">
        <f>'R'!B4</f>
        <v>Mikko Rantanen</v>
      </c>
      <c r="I2" s="27">
        <f>'R'!U4</f>
        <v>14.991946514837817</v>
      </c>
      <c r="J2" s="2" t="str">
        <f>L!B4</f>
        <v>Leon Draisaitl</v>
      </c>
      <c r="K2" s="30">
        <f>L!U4</f>
        <v>17.861954051963981</v>
      </c>
    </row>
    <row r="3" spans="1:11" x14ac:dyDescent="0.25">
      <c r="A3" s="22">
        <v>3</v>
      </c>
      <c r="B3" s="39" t="str">
        <f>G!B5</f>
        <v>Jordan Binnington</v>
      </c>
      <c r="C3" s="41">
        <f>G!M5</f>
        <v>853</v>
      </c>
      <c r="D3" s="2" t="str">
        <f>D!B5</f>
        <v>Dougie Hamilton</v>
      </c>
      <c r="E3" s="27">
        <f>D!U5</f>
        <v>14.655604622484226</v>
      </c>
      <c r="F3" s="2" t="str">
        <f>'C'!B5</f>
        <v>Auston Matthews</v>
      </c>
      <c r="G3" s="27">
        <f>'C'!U5</f>
        <v>15.707572882205511</v>
      </c>
      <c r="H3" s="2" t="str">
        <f>'R'!B5</f>
        <v>Patrick Kane</v>
      </c>
      <c r="I3" s="27">
        <f>'R'!U5</f>
        <v>13.684772045950979</v>
      </c>
      <c r="J3" s="2" t="str">
        <f>L!B5</f>
        <v>Alex Ovechkin</v>
      </c>
      <c r="K3" s="30">
        <f>L!U5</f>
        <v>13.835918235814763</v>
      </c>
    </row>
    <row r="4" spans="1:11" x14ac:dyDescent="0.25">
      <c r="A4" s="22">
        <v>4</v>
      </c>
      <c r="B4" s="39" t="str">
        <f>G!B6</f>
        <v>Frederik Andersen</v>
      </c>
      <c r="C4" s="41">
        <f>G!M6</f>
        <v>847</v>
      </c>
      <c r="D4" s="2" t="str">
        <f>D!B6</f>
        <v>Brent Burns</v>
      </c>
      <c r="E4" s="27">
        <f>D!U6</f>
        <v>14.376708643598274</v>
      </c>
      <c r="F4" s="2" t="str">
        <f>'C'!B6</f>
        <v>Mika Zibanejad</v>
      </c>
      <c r="G4" s="27">
        <f>'C'!U6</f>
        <v>15.682430235690234</v>
      </c>
      <c r="H4" s="2" t="str">
        <f>'R'!B6</f>
        <v>Travis Konecny</v>
      </c>
      <c r="I4" s="27">
        <f>'R'!U6</f>
        <v>13.031901943320248</v>
      </c>
      <c r="J4" s="2" t="str">
        <f>L!B6</f>
        <v>Filip Forsberg</v>
      </c>
      <c r="K4" s="30">
        <f>L!U6</f>
        <v>13.762029003704919</v>
      </c>
    </row>
    <row r="5" spans="1:11" ht="15.75" thickBot="1" x14ac:dyDescent="0.3">
      <c r="A5" s="23">
        <v>5</v>
      </c>
      <c r="B5" s="40" t="str">
        <f>G!B7</f>
        <v>Carey Price</v>
      </c>
      <c r="C5" s="53">
        <f>G!M7</f>
        <v>841</v>
      </c>
      <c r="D5" s="2" t="str">
        <f>D!B7</f>
        <v>Ryan Ellis</v>
      </c>
      <c r="E5" s="27">
        <f>D!U7</f>
        <v>13.960849523518952</v>
      </c>
      <c r="F5" s="2" t="str">
        <f>'C'!B7</f>
        <v>Nathan MacKinnon</v>
      </c>
      <c r="G5" s="27">
        <f>'C'!U7</f>
        <v>15.40499994397759</v>
      </c>
      <c r="H5" s="2" t="str">
        <f>'R'!B7</f>
        <v>Mitchell Marner</v>
      </c>
      <c r="I5" s="27">
        <f>'R'!U7</f>
        <v>12.991906622192033</v>
      </c>
      <c r="J5" s="2" t="str">
        <f>L!B7</f>
        <v>Artemi Panarin</v>
      </c>
      <c r="K5" s="30">
        <f>L!U7</f>
        <v>13.757435843762977</v>
      </c>
    </row>
    <row r="6" spans="1:11" x14ac:dyDescent="0.25">
      <c r="A6" s="21">
        <v>6</v>
      </c>
      <c r="B6" s="38" t="str">
        <f>G!B8</f>
        <v>Matt Murray</v>
      </c>
      <c r="C6" s="41">
        <f>G!M8</f>
        <v>816</v>
      </c>
      <c r="D6" s="24" t="str">
        <f>D!B8</f>
        <v>Victor Hedman</v>
      </c>
      <c r="E6" s="26">
        <f>D!U8</f>
        <v>13.687350213261139</v>
      </c>
      <c r="F6" s="24" t="str">
        <f>'C'!B8</f>
        <v>Elias Pettersson</v>
      </c>
      <c r="G6" s="26">
        <f>'C'!U8</f>
        <v>14.391292842712842</v>
      </c>
      <c r="H6" s="24" t="str">
        <f>'R'!B8</f>
        <v>Mark Stone</v>
      </c>
      <c r="I6" s="26">
        <f>'R'!U8</f>
        <v>12.661249372746738</v>
      </c>
      <c r="J6" s="24" t="str">
        <f>L!B8</f>
        <v>Jonathan Huberdeau</v>
      </c>
      <c r="K6" s="29">
        <f>L!U8</f>
        <v>13.751084201926936</v>
      </c>
    </row>
    <row r="7" spans="1:11" x14ac:dyDescent="0.25">
      <c r="A7" s="22">
        <v>7</v>
      </c>
      <c r="B7" s="39" t="str">
        <f>G!B9</f>
        <v>Connor Hellebuyck</v>
      </c>
      <c r="C7" s="41">
        <f>G!M9</f>
        <v>816</v>
      </c>
      <c r="D7" s="2" t="str">
        <f>D!B9</f>
        <v>Alexander Edler</v>
      </c>
      <c r="E7" s="27">
        <f>D!U9</f>
        <v>13.654420229109915</v>
      </c>
      <c r="F7" s="2" t="str">
        <f>'C'!B9</f>
        <v>Jack Eichel</v>
      </c>
      <c r="G7" s="27">
        <f>'C'!U9</f>
        <v>14.256615895085305</v>
      </c>
      <c r="H7" s="2" t="str">
        <f>'R'!B9</f>
        <v>David Perron</v>
      </c>
      <c r="I7" s="27">
        <f>'R'!U9</f>
        <v>12.544322808833678</v>
      </c>
      <c r="J7" s="2" t="str">
        <f>L!B9</f>
        <v>Evander Kane</v>
      </c>
      <c r="K7" s="30">
        <f>L!U9</f>
        <v>13.312880722124124</v>
      </c>
    </row>
    <row r="8" spans="1:11" x14ac:dyDescent="0.25">
      <c r="A8" s="22">
        <v>8</v>
      </c>
      <c r="B8" s="39" t="str">
        <f>G!B10</f>
        <v>John Gibson</v>
      </c>
      <c r="C8" s="41">
        <f>G!M10</f>
        <v>813</v>
      </c>
      <c r="D8" s="2" t="str">
        <f>D!B10</f>
        <v>Morgan Rielly</v>
      </c>
      <c r="E8" s="27">
        <f>D!U10</f>
        <v>13.639642215258316</v>
      </c>
      <c r="F8" s="2" t="str">
        <f>'C'!B10</f>
        <v>Evgeny Kuznetsov</v>
      </c>
      <c r="G8" s="27">
        <f>'C'!U10</f>
        <v>14.201870535714285</v>
      </c>
      <c r="H8" s="2" t="str">
        <f>'R'!B10</f>
        <v>Tom Wilson</v>
      </c>
      <c r="I8" s="27">
        <f>'R'!U10</f>
        <v>12.273846502466583</v>
      </c>
      <c r="J8" s="2" t="str">
        <f>L!B10</f>
        <v>J.T. Miller</v>
      </c>
      <c r="K8" s="30">
        <f>L!U10</f>
        <v>12.818315096508673</v>
      </c>
    </row>
    <row r="9" spans="1:11" x14ac:dyDescent="0.25">
      <c r="A9" s="22">
        <v>9</v>
      </c>
      <c r="B9" s="39" t="str">
        <f>G!B11</f>
        <v>Joonas Korpisalo</v>
      </c>
      <c r="C9" s="41">
        <f>G!M11</f>
        <v>805</v>
      </c>
      <c r="D9" s="2" t="str">
        <f>D!B11</f>
        <v>Cale Makar</v>
      </c>
      <c r="E9" s="27">
        <f>D!U11</f>
        <v>12.983655926293796</v>
      </c>
      <c r="F9" s="2" t="str">
        <f>'C'!B11</f>
        <v>Ryan O'Reilly</v>
      </c>
      <c r="G9" s="27">
        <f>'C'!U11</f>
        <v>14.043779846079845</v>
      </c>
      <c r="H9" s="2" t="str">
        <f>'R'!B11</f>
        <v>Anthony Mantha</v>
      </c>
      <c r="I9" s="27">
        <f>'R'!U11</f>
        <v>12.215378064727034</v>
      </c>
      <c r="J9" s="2" t="str">
        <f>L!B11</f>
        <v>Andrei Svechnikov</v>
      </c>
      <c r="K9" s="30">
        <f>L!U11</f>
        <v>12.315634858737923</v>
      </c>
    </row>
    <row r="10" spans="1:11" ht="15.75" thickBot="1" x14ac:dyDescent="0.3">
      <c r="A10" s="23">
        <v>10</v>
      </c>
      <c r="B10" s="40" t="str">
        <f>G!B12</f>
        <v>Martin Jones</v>
      </c>
      <c r="C10" s="53">
        <f>G!M12</f>
        <v>780</v>
      </c>
      <c r="D10" s="2" t="str">
        <f>D!B12</f>
        <v>Shea Weber</v>
      </c>
      <c r="E10" s="27">
        <f>D!U12</f>
        <v>12.979636194012869</v>
      </c>
      <c r="F10" s="2" t="str">
        <f>'C'!B12</f>
        <v>Tomas Hertl</v>
      </c>
      <c r="G10" s="27">
        <f>'C'!U12</f>
        <v>13.634813405483404</v>
      </c>
      <c r="H10" s="2" t="str">
        <f>'R'!B12</f>
        <v>Vladimir Tarasenko</v>
      </c>
      <c r="I10" s="27">
        <f>'R'!U12</f>
        <v>12.12055172136929</v>
      </c>
      <c r="J10" s="2" t="str">
        <f>L!B12</f>
        <v>Matthew Tkachuk</v>
      </c>
      <c r="K10" s="30">
        <f>L!U12</f>
        <v>12.136150423797483</v>
      </c>
    </row>
    <row r="11" spans="1:11" x14ac:dyDescent="0.25">
      <c r="A11" s="21">
        <v>11</v>
      </c>
      <c r="B11" s="38" t="str">
        <f>G!B13</f>
        <v>Sergei Bobrovsky</v>
      </c>
      <c r="C11" s="41">
        <f>G!M13</f>
        <v>761</v>
      </c>
      <c r="D11" s="24" t="str">
        <f>D!B13</f>
        <v>Tony DeAngelo</v>
      </c>
      <c r="E11" s="26">
        <f>D!U13</f>
        <v>12.857905746241165</v>
      </c>
      <c r="F11" s="24" t="str">
        <f>'C'!B13</f>
        <v>Patrice Bergeron</v>
      </c>
      <c r="G11" s="26">
        <f>'C'!U13</f>
        <v>13.603096266870383</v>
      </c>
      <c r="H11" s="24" t="str">
        <f>'R'!B13</f>
        <v>Brock Boeser</v>
      </c>
      <c r="I11" s="26">
        <f>'R'!U13</f>
        <v>12.114188450112959</v>
      </c>
      <c r="J11" s="24" t="str">
        <f>L!B13</f>
        <v>Taylor Hall</v>
      </c>
      <c r="K11" s="29">
        <f>L!U13</f>
        <v>11.737684712103</v>
      </c>
    </row>
    <row r="12" spans="1:11" x14ac:dyDescent="0.25">
      <c r="A12" s="22">
        <v>12</v>
      </c>
      <c r="B12" s="39" t="str">
        <f>G!B14</f>
        <v>Braden Holtby</v>
      </c>
      <c r="C12" s="41">
        <f>G!M14</f>
        <v>738</v>
      </c>
      <c r="D12" s="2" t="str">
        <f>D!B14</f>
        <v>Kevin Shattenkirk</v>
      </c>
      <c r="E12" s="27">
        <f>D!U14</f>
        <v>12.826682938949661</v>
      </c>
      <c r="F12" s="2" t="str">
        <f>'C'!B14</f>
        <v>Sidney Crosby</v>
      </c>
      <c r="G12" s="27">
        <f>'C'!U14</f>
        <v>13.394837076648841</v>
      </c>
      <c r="H12" s="2" t="str">
        <f>'R'!B14</f>
        <v>Patrik Laine</v>
      </c>
      <c r="I12" s="27">
        <f>'R'!U14</f>
        <v>11.999068918186836</v>
      </c>
      <c r="J12" s="2" t="str">
        <f>L!B14</f>
        <v>Brayden Schenn</v>
      </c>
      <c r="K12" s="30">
        <f>L!U14</f>
        <v>11.300596580228447</v>
      </c>
    </row>
    <row r="13" spans="1:11" x14ac:dyDescent="0.25">
      <c r="A13" s="22">
        <v>13</v>
      </c>
      <c r="B13" s="39" t="str">
        <f>G!B15</f>
        <v>Jacob Markstrom</v>
      </c>
      <c r="C13" s="41">
        <f>G!M15</f>
        <v>729</v>
      </c>
      <c r="D13" s="2" t="str">
        <f>D!B15</f>
        <v>Alex Pietrangelo</v>
      </c>
      <c r="E13" s="27">
        <f>D!U15</f>
        <v>12.706322558076184</v>
      </c>
      <c r="F13" s="2" t="str">
        <f>'C'!B15</f>
        <v>Steven Stamkos</v>
      </c>
      <c r="G13" s="27">
        <f>'C'!U15</f>
        <v>13.187270077922076</v>
      </c>
      <c r="H13" s="2" t="str">
        <f>'R'!B15</f>
        <v>Elias Lindholm</v>
      </c>
      <c r="I13" s="27">
        <f>'R'!U15</f>
        <v>11.718736503341795</v>
      </c>
      <c r="J13" s="2" t="str">
        <f>L!B15</f>
        <v>Max Pacioretty</v>
      </c>
      <c r="K13" s="30">
        <f>L!U15</f>
        <v>11.192195118405994</v>
      </c>
    </row>
    <row r="14" spans="1:11" x14ac:dyDescent="0.25">
      <c r="A14" s="22">
        <v>14</v>
      </c>
      <c r="B14" s="39" t="str">
        <f>G!B16</f>
        <v>Darcy Kuemper</v>
      </c>
      <c r="C14" s="41">
        <f>G!M16</f>
        <v>719</v>
      </c>
      <c r="D14" s="2" t="str">
        <f>D!B16</f>
        <v>Mark Giordano</v>
      </c>
      <c r="E14" s="27">
        <f>D!U16</f>
        <v>12.624799121116375</v>
      </c>
      <c r="F14" s="2" t="str">
        <f>'C'!B16</f>
        <v>Anze Kopitar</v>
      </c>
      <c r="G14" s="27">
        <f>'C'!U16</f>
        <v>13.124585856888206</v>
      </c>
      <c r="H14" s="2" t="str">
        <f>'R'!B16</f>
        <v>Evgenii Dadonov</v>
      </c>
      <c r="I14" s="27">
        <f>'R'!U16</f>
        <v>11.485650686339566</v>
      </c>
      <c r="J14" s="2" t="str">
        <f>L!B16</f>
        <v>Jakub Vrana</v>
      </c>
      <c r="K14" s="30">
        <f>L!U16</f>
        <v>11.170928252733077</v>
      </c>
    </row>
    <row r="15" spans="1:11" ht="15.75" thickBot="1" x14ac:dyDescent="0.3">
      <c r="A15" s="23">
        <v>15</v>
      </c>
      <c r="B15" s="40" t="str">
        <f>G!B17</f>
        <v>Petr Mrazek</v>
      </c>
      <c r="C15" s="53">
        <f>G!M17</f>
        <v>694</v>
      </c>
      <c r="D15" s="2" t="str">
        <f>D!B17</f>
        <v>Kris Letang</v>
      </c>
      <c r="E15" s="27">
        <f>D!U17</f>
        <v>12.450260137172927</v>
      </c>
      <c r="F15" s="2" t="str">
        <f>'C'!B17</f>
        <v>Evgeni Malkin</v>
      </c>
      <c r="G15" s="27">
        <f>'C'!U17</f>
        <v>13.099833333333333</v>
      </c>
      <c r="H15" s="2" t="str">
        <f>'R'!B17</f>
        <v>Pavel Buchnevich</v>
      </c>
      <c r="I15" s="27">
        <f>'R'!U17</f>
        <v>11.35817967055972</v>
      </c>
      <c r="J15" s="2" t="str">
        <f>L!B17</f>
        <v>Jonathan Drouin</v>
      </c>
      <c r="K15" s="30">
        <f>L!U17</f>
        <v>11.088911932920073</v>
      </c>
    </row>
    <row r="16" spans="1:11" x14ac:dyDescent="0.25">
      <c r="A16" s="21">
        <v>16</v>
      </c>
      <c r="B16" s="38" t="str">
        <f>G!B18</f>
        <v>Ben Bishop</v>
      </c>
      <c r="C16" s="41">
        <f>G!M18</f>
        <v>677</v>
      </c>
      <c r="D16" s="24" t="str">
        <f>D!B18</f>
        <v>Rasmus Dahlin</v>
      </c>
      <c r="E16" s="26">
        <f>D!U18</f>
        <v>12.132787113873718</v>
      </c>
      <c r="F16" s="24" t="str">
        <f>'C'!B18</f>
        <v>Mark Scheifele</v>
      </c>
      <c r="G16" s="26">
        <f>'C'!U18</f>
        <v>12.725933213083213</v>
      </c>
      <c r="H16" s="24" t="str">
        <f>'R'!B18</f>
        <v>Nikita Kucherov</v>
      </c>
      <c r="I16" s="26">
        <f>'R'!U18</f>
        <v>11.296319599723947</v>
      </c>
      <c r="J16" s="24" t="str">
        <f>L!B18</f>
        <v>Tyler Bertuzzi</v>
      </c>
      <c r="K16" s="29">
        <f>L!U18</f>
        <v>10.915397011245766</v>
      </c>
    </row>
    <row r="17" spans="1:11" x14ac:dyDescent="0.25">
      <c r="A17" s="22">
        <v>17</v>
      </c>
      <c r="B17" s="39" t="str">
        <f>G!B19</f>
        <v>Philipp Grubauer</v>
      </c>
      <c r="C17" s="41">
        <f>G!M19</f>
        <v>664</v>
      </c>
      <c r="D17" s="2" t="str">
        <f>D!B19</f>
        <v>Torey Krug</v>
      </c>
      <c r="E17" s="27">
        <f>D!U19</f>
        <v>12.131782834631162</v>
      </c>
      <c r="F17" s="2" t="str">
        <f>'C'!B19</f>
        <v>William Karlsson</v>
      </c>
      <c r="G17" s="27">
        <f>'C'!U19</f>
        <v>12.646928726361359</v>
      </c>
      <c r="H17" s="2" t="str">
        <f>'R'!B19</f>
        <v>Reilly Smith</v>
      </c>
      <c r="I17" s="27">
        <f>'R'!U19</f>
        <v>11.247821188029473</v>
      </c>
      <c r="J17" s="2" t="str">
        <f>L!B19</f>
        <v>Johnny Gaudreau</v>
      </c>
      <c r="K17" s="30">
        <f>L!U19</f>
        <v>10.771014653044826</v>
      </c>
    </row>
    <row r="18" spans="1:11" ht="15" customHeight="1" x14ac:dyDescent="0.25">
      <c r="A18" s="22">
        <v>18</v>
      </c>
      <c r="B18" s="39" t="str">
        <f>G!B20</f>
        <v>Mackenzie Blackwood</v>
      </c>
      <c r="C18" s="41">
        <f>G!M20</f>
        <v>636</v>
      </c>
      <c r="D18" s="2" t="str">
        <f>D!B20</f>
        <v>Drew Doughty</v>
      </c>
      <c r="E18" s="27">
        <f>D!U20</f>
        <v>11.951617076289047</v>
      </c>
      <c r="F18" s="2" t="str">
        <f>'C'!B20</f>
        <v>Mathew Barzal</v>
      </c>
      <c r="G18" s="27">
        <f>'C'!U20</f>
        <v>12.298576812770563</v>
      </c>
      <c r="H18" s="2" t="str">
        <f>'R'!B20</f>
        <v>Teuvo Teravainen</v>
      </c>
      <c r="I18" s="27">
        <f>'R'!U20</f>
        <v>11.148908130453705</v>
      </c>
      <c r="J18" s="2" t="str">
        <f>L!B20</f>
        <v>Jaden Schwartz</v>
      </c>
      <c r="K18" s="30">
        <f>L!U20</f>
        <v>10.538816504477779</v>
      </c>
    </row>
    <row r="19" spans="1:11" x14ac:dyDescent="0.25">
      <c r="A19" s="22">
        <v>19</v>
      </c>
      <c r="B19" s="39" t="str">
        <f>G!B21</f>
        <v>Pekka Rinne</v>
      </c>
      <c r="C19" s="41">
        <f>G!M21</f>
        <v>635</v>
      </c>
      <c r="D19" s="2" t="str">
        <f>D!B21</f>
        <v>Oscar Klefbom</v>
      </c>
      <c r="E19" s="27">
        <f>D!U21</f>
        <v>11.820683758252239</v>
      </c>
      <c r="F19" s="2" t="str">
        <f>'C'!B21</f>
        <v>John Tavares</v>
      </c>
      <c r="G19" s="27">
        <f>'C'!U21</f>
        <v>12.293953607503607</v>
      </c>
      <c r="H19" s="2" t="str">
        <f>'R'!B21</f>
        <v>Sam Reinhart</v>
      </c>
      <c r="I19" s="27">
        <f>'R'!U21</f>
        <v>11.122227177761854</v>
      </c>
      <c r="J19" s="2" t="str">
        <f>L!B21</f>
        <v>Ryan Nugent-Hopkins</v>
      </c>
      <c r="K19" s="30">
        <f>L!U21</f>
        <v>10.348765991859093</v>
      </c>
    </row>
    <row r="20" spans="1:11" ht="15.75" thickBot="1" x14ac:dyDescent="0.3">
      <c r="A20" s="23">
        <v>20</v>
      </c>
      <c r="B20" s="40" t="str">
        <f>G!B22</f>
        <v>Tuukka Rask</v>
      </c>
      <c r="C20" s="53">
        <f>G!M22</f>
        <v>603</v>
      </c>
      <c r="D20" s="2" t="str">
        <f>D!B22</f>
        <v>Jake Muzzin</v>
      </c>
      <c r="E20" s="27">
        <f>D!U22</f>
        <v>11.781567261222888</v>
      </c>
      <c r="F20" s="2" t="str">
        <f>'C'!B22</f>
        <v>Brayden Point</v>
      </c>
      <c r="G20" s="27">
        <f>'C'!U22</f>
        <v>12.265195685425685</v>
      </c>
      <c r="H20" s="2" t="str">
        <f>'R'!B22</f>
        <v>Jakob Silfverberg</v>
      </c>
      <c r="I20" s="27">
        <f>'R'!U22</f>
        <v>11.024211001918285</v>
      </c>
      <c r="J20" s="2" t="str">
        <f>L!B22</f>
        <v>Alex DeBrincat</v>
      </c>
      <c r="K20" s="30">
        <f>L!U22</f>
        <v>10.248822275650031</v>
      </c>
    </row>
    <row r="21" spans="1:11" x14ac:dyDescent="0.25">
      <c r="A21" s="21">
        <v>21</v>
      </c>
      <c r="B21" s="38" t="str">
        <f>G!B23</f>
        <v>Andrei Vasilevskiy</v>
      </c>
      <c r="C21" s="41">
        <f>G!M23</f>
        <v>598</v>
      </c>
      <c r="D21" s="24" t="str">
        <f>D!B23</f>
        <v>Erik Karlsson</v>
      </c>
      <c r="E21" s="26">
        <f>D!U23</f>
        <v>11.772791184760944</v>
      </c>
      <c r="F21" s="24" t="str">
        <f>'C'!B23</f>
        <v>Matt Duchene</v>
      </c>
      <c r="G21" s="26">
        <f>'C'!U23</f>
        <v>12.166362413419913</v>
      </c>
      <c r="H21" s="24" t="str">
        <f>'R'!B23</f>
        <v>Connor Brown</v>
      </c>
      <c r="I21" s="26">
        <f>'R'!U23</f>
        <v>10.836958165875046</v>
      </c>
      <c r="J21" s="24" t="str">
        <f>L!B23</f>
        <v>Claude Giroux</v>
      </c>
      <c r="K21" s="29">
        <f>L!U23</f>
        <v>10.209068216315902</v>
      </c>
    </row>
    <row r="22" spans="1:11" x14ac:dyDescent="0.25">
      <c r="A22" s="22">
        <v>22</v>
      </c>
      <c r="B22" s="39" t="str">
        <f>G!B24</f>
        <v>Jonathan Bernier</v>
      </c>
      <c r="C22" s="41">
        <f>G!M24</f>
        <v>598</v>
      </c>
      <c r="D22" s="2" t="str">
        <f>D!B24</f>
        <v>Jeff Petry</v>
      </c>
      <c r="E22" s="27">
        <f>D!U24</f>
        <v>11.701764762107992</v>
      </c>
      <c r="F22" s="2" t="str">
        <f>'C'!B24</f>
        <v>Logan Couture</v>
      </c>
      <c r="G22" s="27">
        <f>'C'!U24</f>
        <v>12.017384425204423</v>
      </c>
      <c r="H22" s="2" t="str">
        <f>'R'!B24</f>
        <v>Kyle Palmieri</v>
      </c>
      <c r="I22" s="27">
        <f>'R'!U24</f>
        <v>10.827640454523284</v>
      </c>
      <c r="J22" s="2" t="str">
        <f>L!B24</f>
        <v>Gabriel Landeskog</v>
      </c>
      <c r="K22" s="30">
        <f>L!U24</f>
        <v>10.1900633964386</v>
      </c>
    </row>
    <row r="23" spans="1:11" x14ac:dyDescent="0.25">
      <c r="A23" s="22">
        <v>23</v>
      </c>
      <c r="B23" s="39" t="str">
        <f>G!B25</f>
        <v>Jonathan Quick</v>
      </c>
      <c r="C23" s="41">
        <f>G!M25</f>
        <v>591</v>
      </c>
      <c r="D23" s="2" t="str">
        <f>D!B25</f>
        <v>Jacob Trouba</v>
      </c>
      <c r="E23" s="27">
        <f>D!U25</f>
        <v>11.589126857041714</v>
      </c>
      <c r="F23" s="2" t="str">
        <f>'C'!B25</f>
        <v>Ryan Johansen</v>
      </c>
      <c r="G23" s="27">
        <f>'C'!U25</f>
        <v>11.904330516934046</v>
      </c>
      <c r="H23" s="2" t="str">
        <f>'R'!B25</f>
        <v>Jake Guentzel</v>
      </c>
      <c r="I23" s="27">
        <f>'R'!U25</f>
        <v>10.821453945809129</v>
      </c>
      <c r="J23" s="2" t="str">
        <f>L!B25</f>
        <v>Kyle Connor</v>
      </c>
      <c r="K23" s="30">
        <f>L!U25</f>
        <v>10.111946294320592</v>
      </c>
    </row>
    <row r="24" spans="1:11" x14ac:dyDescent="0.25">
      <c r="A24" s="22">
        <v>24</v>
      </c>
      <c r="B24" s="39" t="str">
        <f>G!B26</f>
        <v>Mikko Koskinen</v>
      </c>
      <c r="C24" s="41">
        <f>G!M26</f>
        <v>583</v>
      </c>
      <c r="D24" s="2" t="str">
        <f>D!B26</f>
        <v>Jaccob Slavin</v>
      </c>
      <c r="E24" s="27">
        <f>D!U26</f>
        <v>11.565221092940343</v>
      </c>
      <c r="F24" s="2" t="str">
        <f>'C'!B26</f>
        <v>Sean Couturier</v>
      </c>
      <c r="G24" s="27">
        <f>'C'!U26</f>
        <v>11.810175742296916</v>
      </c>
      <c r="H24" s="2" t="str">
        <f>'R'!B26</f>
        <v>T.J. Oshie</v>
      </c>
      <c r="I24" s="27">
        <f>'R'!U26</f>
        <v>10.690816469897388</v>
      </c>
      <c r="J24" s="2" t="str">
        <f>L!B26</f>
        <v>Brady Tkachuk</v>
      </c>
      <c r="K24" s="30">
        <f>L!U26</f>
        <v>10.108662655079286</v>
      </c>
    </row>
    <row r="25" spans="1:11" ht="15.75" thickBot="1" x14ac:dyDescent="0.3">
      <c r="A25" s="23">
        <v>25</v>
      </c>
      <c r="B25" s="40" t="str">
        <f>G!B27</f>
        <v>Carter Hart</v>
      </c>
      <c r="C25" s="53">
        <f>G!M27</f>
        <v>576</v>
      </c>
      <c r="D25" s="2" t="str">
        <f>D!B27</f>
        <v>Ivan Provorov</v>
      </c>
      <c r="E25" s="27">
        <f>D!U27</f>
        <v>11.506443899764632</v>
      </c>
      <c r="F25" s="2" t="str">
        <f>'C'!B27</f>
        <v>Nick Schmaltz</v>
      </c>
      <c r="G25" s="27">
        <f>'C'!U27</f>
        <v>11.740322049062048</v>
      </c>
      <c r="H25" s="2" t="str">
        <f>'R'!B27</f>
        <v>Josh Bailey</v>
      </c>
      <c r="I25" s="27">
        <f>'R'!U27</f>
        <v>10.648956495373913</v>
      </c>
      <c r="J25" s="2" t="str">
        <f>L!B27</f>
        <v>Andre Burakovsky</v>
      </c>
      <c r="K25" s="30">
        <f>L!U27</f>
        <v>9.8883205416735258</v>
      </c>
    </row>
    <row r="26" spans="1:11" x14ac:dyDescent="0.25">
      <c r="A26" s="21">
        <v>26</v>
      </c>
      <c r="B26" s="38" t="str">
        <f>G!B28</f>
        <v>Devan Dubnyk</v>
      </c>
      <c r="C26" s="41">
        <f>G!M28</f>
        <v>571</v>
      </c>
      <c r="D26" s="24" t="str">
        <f>D!B28</f>
        <v>Seth Jones</v>
      </c>
      <c r="E26" s="26">
        <f>D!U28</f>
        <v>11.479604857943681</v>
      </c>
      <c r="F26" s="24" t="str">
        <f>'C'!B28</f>
        <v>Eric Staal</v>
      </c>
      <c r="G26" s="26">
        <f>'C'!U28</f>
        <v>11.656260132416602</v>
      </c>
      <c r="H26" s="24" t="str">
        <f>'R'!B28</f>
        <v>Patric Hornqvist</v>
      </c>
      <c r="I26" s="26">
        <f>'R'!U28</f>
        <v>10.50317162082224</v>
      </c>
      <c r="J26" s="24" t="str">
        <f>L!B28</f>
        <v>Ondrej Palat</v>
      </c>
      <c r="K26" s="29">
        <f>L!U28</f>
        <v>9.7422712096811388</v>
      </c>
    </row>
    <row r="27" spans="1:11" x14ac:dyDescent="0.25">
      <c r="A27" s="22">
        <v>27</v>
      </c>
      <c r="B27" s="39" t="str">
        <f>G!B29</f>
        <v>Mike Smith</v>
      </c>
      <c r="C27" s="41">
        <f>G!M29</f>
        <v>567</v>
      </c>
      <c r="D27" s="2" t="str">
        <f>D!B29</f>
        <v>Mattias Ekholm</v>
      </c>
      <c r="E27" s="27">
        <f>D!U29</f>
        <v>11.463120949493369</v>
      </c>
      <c r="F27" s="2" t="str">
        <f>'C'!B29</f>
        <v>Nazem Kadri</v>
      </c>
      <c r="G27" s="27">
        <f>'C'!U29</f>
        <v>11.57835882352941</v>
      </c>
      <c r="H27" s="2" t="str">
        <f>'R'!B29</f>
        <v>William Nylander</v>
      </c>
      <c r="I27" s="27">
        <f>'R'!U29</f>
        <v>10.44930676061205</v>
      </c>
      <c r="J27" s="2" t="str">
        <f>L!B29</f>
        <v>Roope Hintz</v>
      </c>
      <c r="K27" s="30">
        <f>L!U29</f>
        <v>9.7116428516565314</v>
      </c>
    </row>
    <row r="28" spans="1:11" x14ac:dyDescent="0.25">
      <c r="A28" s="22">
        <v>28</v>
      </c>
      <c r="B28" s="39" t="str">
        <f>G!B30</f>
        <v>Robin Lehner</v>
      </c>
      <c r="C28" s="41">
        <f>G!M30</f>
        <v>550</v>
      </c>
      <c r="D28" s="2" t="str">
        <f>D!B30</f>
        <v>Mikhail Sergachev</v>
      </c>
      <c r="E28" s="27">
        <f>D!U30</f>
        <v>11.441379684897962</v>
      </c>
      <c r="F28" s="2" t="str">
        <f>'C'!B30</f>
        <v>Sean Monahan</v>
      </c>
      <c r="G28" s="27">
        <f>'C'!U30</f>
        <v>11.383682796536796</v>
      </c>
      <c r="H28" s="2" t="str">
        <f>'R'!B30</f>
        <v>Brendan Gallagher</v>
      </c>
      <c r="I28" s="27">
        <f>'R'!U30</f>
        <v>10.446948165146928</v>
      </c>
      <c r="J28" s="2" t="str">
        <f>L!B30</f>
        <v>Victor Olofsson</v>
      </c>
      <c r="K28" s="30">
        <f>L!U30</f>
        <v>9.5917617367132131</v>
      </c>
    </row>
    <row r="29" spans="1:11" x14ac:dyDescent="0.25">
      <c r="A29" s="22">
        <v>29</v>
      </c>
      <c r="B29" s="39" t="str">
        <f>G!B31</f>
        <v>Craig Anderson</v>
      </c>
      <c r="C29" s="41">
        <f>G!M31</f>
        <v>534</v>
      </c>
      <c r="D29" s="2" t="str">
        <f>D!B31</f>
        <v>Brady Skjei</v>
      </c>
      <c r="E29" s="27">
        <f>D!U31</f>
        <v>11.424021308920423</v>
      </c>
      <c r="F29" s="2" t="str">
        <f>'C'!B31</f>
        <v>Dylan Larkin</v>
      </c>
      <c r="G29" s="27">
        <f>'C'!U31</f>
        <v>11.374206912736385</v>
      </c>
      <c r="H29" s="2" t="str">
        <f>'R'!B31</f>
        <v>Nikolaj Ehlers</v>
      </c>
      <c r="I29" s="27">
        <f>'R'!U31</f>
        <v>10.428269395809377</v>
      </c>
      <c r="J29" s="2" t="str">
        <f>L!B31</f>
        <v>Jonathan Marchessault</v>
      </c>
      <c r="K29" s="30">
        <f>L!U31</f>
        <v>9.4827553084967047</v>
      </c>
    </row>
    <row r="30" spans="1:11" ht="15.75" thickBot="1" x14ac:dyDescent="0.3">
      <c r="A30" s="23">
        <v>30</v>
      </c>
      <c r="B30" s="40" t="str">
        <f>G!B32</f>
        <v>Jimmy Howard</v>
      </c>
      <c r="C30" s="53">
        <f>G!M32</f>
        <v>526</v>
      </c>
      <c r="D30" s="2" t="str">
        <f>D!B32</f>
        <v>Thomas Chabot</v>
      </c>
      <c r="E30" s="27">
        <f>D!U32</f>
        <v>11.414744036218314</v>
      </c>
      <c r="F30" s="2" t="str">
        <f>'C'!B32</f>
        <v>Nicklas Backstrom</v>
      </c>
      <c r="G30" s="27">
        <f>'C'!U32</f>
        <v>11.364193984962405</v>
      </c>
      <c r="H30" s="2" t="str">
        <f>'R'!B32</f>
        <v>James Neal</v>
      </c>
      <c r="I30" s="27">
        <f>'R'!U32</f>
        <v>10.364583581499275</v>
      </c>
      <c r="J30" s="2" t="str">
        <f>L!B32</f>
        <v>Jason Zucker</v>
      </c>
      <c r="K30" s="30">
        <f>L!U32</f>
        <v>9.4553626999827429</v>
      </c>
    </row>
    <row r="31" spans="1:11" x14ac:dyDescent="0.25">
      <c r="A31" s="21">
        <v>31</v>
      </c>
      <c r="B31" s="38" t="str">
        <f>G!B33</f>
        <v>Henrik Lundqvist</v>
      </c>
      <c r="C31" s="41">
        <f>G!M33</f>
        <v>520</v>
      </c>
      <c r="D31" s="24" t="str">
        <f>D!B33</f>
        <v>Aaron Ekblad</v>
      </c>
      <c r="E31" s="26">
        <f>D!U33</f>
        <v>11.409752971425156</v>
      </c>
      <c r="F31" s="24" t="str">
        <f>'C'!B33</f>
        <v>Bo Horvat</v>
      </c>
      <c r="G31" s="26">
        <f>'C'!U33</f>
        <v>11.255178278018278</v>
      </c>
      <c r="H31" s="24" t="str">
        <f>'R'!B33</f>
        <v>Viktor Arvidsson</v>
      </c>
      <c r="I31" s="26">
        <f>'R'!U33</f>
        <v>9.9982914397729914</v>
      </c>
      <c r="J31" s="24" t="str">
        <f>L!B33</f>
        <v>Anders Lee</v>
      </c>
      <c r="K31" s="29">
        <f>L!U33</f>
        <v>9.4398835873642337</v>
      </c>
    </row>
    <row r="32" spans="1:11" x14ac:dyDescent="0.25">
      <c r="A32" s="22">
        <v>32</v>
      </c>
      <c r="B32" s="39" t="str">
        <f>G!B34</f>
        <v>Thomas Greiss</v>
      </c>
      <c r="C32" s="41">
        <f>G!M34</f>
        <v>510</v>
      </c>
      <c r="D32" s="2" t="str">
        <f>D!B34</f>
        <v>Neal Pionk</v>
      </c>
      <c r="E32" s="27">
        <f>D!U34</f>
        <v>11.304256386749969</v>
      </c>
      <c r="F32" s="2" t="str">
        <f>'C'!B34</f>
        <v>Sebastian Aho</v>
      </c>
      <c r="G32" s="27">
        <f>'C'!U34</f>
        <v>11.149550264550264</v>
      </c>
      <c r="H32" s="2" t="str">
        <f>'R'!B34</f>
        <v>Jakub Voracek</v>
      </c>
      <c r="I32" s="27">
        <f>'R'!U34</f>
        <v>9.9289555178242246</v>
      </c>
      <c r="J32" s="2" t="str">
        <f>L!B34</f>
        <v>Chris Kreider</v>
      </c>
      <c r="K32" s="30">
        <f>L!U34</f>
        <v>9.4122792450367037</v>
      </c>
    </row>
    <row r="33" spans="1:11" x14ac:dyDescent="0.25">
      <c r="A33" s="22">
        <v>33</v>
      </c>
      <c r="B33" s="39" t="str">
        <f>G!B35</f>
        <v>Anders Nilsson</v>
      </c>
      <c r="C33" s="41">
        <f>G!M35</f>
        <v>483</v>
      </c>
      <c r="D33" s="2" t="str">
        <f>D!B35</f>
        <v>Josh Morrissey</v>
      </c>
      <c r="E33" s="27">
        <f>D!U35</f>
        <v>11.277043920962647</v>
      </c>
      <c r="F33" s="2" t="str">
        <f>'C'!B35</f>
        <v>Ryan Getzlaf</v>
      </c>
      <c r="G33" s="27">
        <f>'C'!U35</f>
        <v>10.900712202982202</v>
      </c>
      <c r="H33" s="2" t="str">
        <f>'R'!B35</f>
        <v>Blake Wheeler</v>
      </c>
      <c r="I33" s="27">
        <f>'R'!U35</f>
        <v>9.5364243091311831</v>
      </c>
      <c r="J33" s="2" t="str">
        <f>L!B35</f>
        <v>Mike Hoffman</v>
      </c>
      <c r="K33" s="30">
        <f>L!U35</f>
        <v>9.3309243173175034</v>
      </c>
    </row>
    <row r="34" spans="1:11" x14ac:dyDescent="0.25">
      <c r="A34" s="22">
        <v>34</v>
      </c>
      <c r="B34" s="39" t="str">
        <f>G!B36</f>
        <v>Corey Crawford</v>
      </c>
      <c r="C34" s="41">
        <f>G!M36</f>
        <v>477</v>
      </c>
      <c r="D34" s="2" t="str">
        <f>D!B36</f>
        <v>Jared Spurgeon</v>
      </c>
      <c r="E34" s="27">
        <f>D!U36</f>
        <v>11.238261663913869</v>
      </c>
      <c r="F34" s="2" t="str">
        <f>'C'!B36</f>
        <v>Dylan Strome</v>
      </c>
      <c r="G34" s="27">
        <f>'C'!U36</f>
        <v>10.805405317035905</v>
      </c>
      <c r="H34" s="2" t="str">
        <f>'R'!B36</f>
        <v>Alexander Radulov</v>
      </c>
      <c r="I34" s="27">
        <f>'R'!U36</f>
        <v>9.5340156429721645</v>
      </c>
      <c r="J34" s="2" t="str">
        <f>L!B36</f>
        <v>Rickard Rakell</v>
      </c>
      <c r="K34" s="30">
        <f>L!U36</f>
        <v>9.325604639686329</v>
      </c>
    </row>
    <row r="35" spans="1:11" ht="15.75" thickBot="1" x14ac:dyDescent="0.3">
      <c r="A35" s="23">
        <v>35</v>
      </c>
      <c r="B35" s="40" t="str">
        <f>G!B37</f>
        <v>Brian Elliott</v>
      </c>
      <c r="C35" s="53">
        <f>G!M37</f>
        <v>458</v>
      </c>
      <c r="D35" s="2" t="str">
        <f>D!B37</f>
        <v>Darnell Nurse</v>
      </c>
      <c r="E35" s="27">
        <f>D!U37</f>
        <v>11.227294003479855</v>
      </c>
      <c r="F35" s="2" t="str">
        <f>'C'!B37</f>
        <v>Pierre-Luc Dubois</v>
      </c>
      <c r="G35" s="27">
        <f>'C'!U37</f>
        <v>10.77425542653425</v>
      </c>
      <c r="H35" s="2" t="str">
        <f>'R'!B37</f>
        <v>J.T. Compher</v>
      </c>
      <c r="I35" s="27">
        <f>'R'!U37</f>
        <v>9.3784831503573898</v>
      </c>
      <c r="J35" s="2" t="str">
        <f>L!B37</f>
        <v>Timo Meier</v>
      </c>
      <c r="K35" s="30">
        <f>L!U37</f>
        <v>9.1175871478764261</v>
      </c>
    </row>
    <row r="36" spans="1:11" x14ac:dyDescent="0.25">
      <c r="A36" s="21">
        <v>36</v>
      </c>
      <c r="B36" s="38" t="str">
        <f>G!B38</f>
        <v>Semyon Varlamov</v>
      </c>
      <c r="C36" s="41">
        <f>G!M38</f>
        <v>456</v>
      </c>
      <c r="D36" s="24" t="str">
        <f>D!B38</f>
        <v>Ville Heinola</v>
      </c>
      <c r="E36" s="26">
        <f>D!U38</f>
        <v>11.121880295101192</v>
      </c>
      <c r="F36" s="24" t="str">
        <f>'C'!B38</f>
        <v>Max Domi</v>
      </c>
      <c r="G36" s="26">
        <f>'C'!U38</f>
        <v>10.5895871657754</v>
      </c>
      <c r="H36" s="24" t="str">
        <f>'R'!B38</f>
        <v>Clayton Keller</v>
      </c>
      <c r="I36" s="26">
        <f>'R'!U38</f>
        <v>9.2145068207089498</v>
      </c>
      <c r="J36" s="24" t="str">
        <f>L!B38</f>
        <v>Brandon Saad</v>
      </c>
      <c r="K36" s="29">
        <f>L!U38</f>
        <v>9.0818972210300704</v>
      </c>
    </row>
    <row r="37" spans="1:11" x14ac:dyDescent="0.25">
      <c r="A37" s="22">
        <v>37</v>
      </c>
      <c r="B37" s="39" t="str">
        <f>G!B39</f>
        <v>Jack Campbell</v>
      </c>
      <c r="C37" s="41">
        <f>G!M39</f>
        <v>425</v>
      </c>
      <c r="D37" s="2" t="str">
        <f>D!B39</f>
        <v>Ryan Suter</v>
      </c>
      <c r="E37" s="27">
        <f>D!U39</f>
        <v>11.088691053645622</v>
      </c>
      <c r="F37" s="2" t="str">
        <f>'C'!B39</f>
        <v>Martin Necas</v>
      </c>
      <c r="G37" s="27">
        <f>'C'!U39</f>
        <v>10.324223463203461</v>
      </c>
      <c r="H37" s="2" t="str">
        <f>'R'!B39</f>
        <v>Yanni Gourde</v>
      </c>
      <c r="I37" s="27">
        <f>'R'!U39</f>
        <v>9.146654693468026</v>
      </c>
      <c r="J37" s="2" t="str">
        <f>L!B39</f>
        <v>Jeff Skinner</v>
      </c>
      <c r="K37" s="30">
        <f>L!U39</f>
        <v>9.0755036813486996</v>
      </c>
    </row>
    <row r="38" spans="1:11" x14ac:dyDescent="0.25">
      <c r="A38" s="22">
        <v>38</v>
      </c>
      <c r="B38" s="39" t="str">
        <f>G!B40</f>
        <v>Linus Ullmark</v>
      </c>
      <c r="C38" s="41">
        <f>G!M40</f>
        <v>423</v>
      </c>
      <c r="D38" s="2" t="str">
        <f>D!B40</f>
        <v>Devon Toews</v>
      </c>
      <c r="E38" s="27">
        <f>D!U40</f>
        <v>11.078780118434899</v>
      </c>
      <c r="F38" s="2" t="str">
        <f>'C'!B40</f>
        <v>Vincent Trocheck</v>
      </c>
      <c r="G38" s="27">
        <f>'C'!U40</f>
        <v>10.289565636363637</v>
      </c>
      <c r="H38" s="2" t="str">
        <f>'R'!B40</f>
        <v>Cam Atkinson</v>
      </c>
      <c r="I38" s="27">
        <f>'R'!U40</f>
        <v>9.1168864691822815</v>
      </c>
      <c r="J38" s="2" t="str">
        <f>L!B40</f>
        <v>Andreas Johnsson</v>
      </c>
      <c r="K38" s="30">
        <f>L!U40</f>
        <v>9.0159412345767631</v>
      </c>
    </row>
    <row r="39" spans="1:11" x14ac:dyDescent="0.25">
      <c r="A39" s="22">
        <v>39</v>
      </c>
      <c r="B39" s="39" t="str">
        <f>G!B41</f>
        <v>Ilya Samsonov</v>
      </c>
      <c r="C39" s="41">
        <f>G!M41</f>
        <v>417</v>
      </c>
      <c r="D39" s="2" t="str">
        <f>D!B41</f>
        <v>Quinn Hughes</v>
      </c>
      <c r="E39" s="27">
        <f>D!U41</f>
        <v>11.019296722590388</v>
      </c>
      <c r="F39" s="2" t="str">
        <f>'C'!B41</f>
        <v>Filip Chytil</v>
      </c>
      <c r="G39" s="27">
        <f>'C'!U41</f>
        <v>10.282636161616161</v>
      </c>
      <c r="H39" s="2" t="str">
        <f>'R'!B41</f>
        <v>Kasperi Kapanen</v>
      </c>
      <c r="I39" s="27">
        <f>'R'!U41</f>
        <v>9.1006328622670694</v>
      </c>
      <c r="J39" s="2" t="str">
        <f>L!B41</f>
        <v>Nick Ritchie</v>
      </c>
      <c r="K39" s="30">
        <f>L!U41</f>
        <v>9.0025808349806375</v>
      </c>
    </row>
    <row r="40" spans="1:11" ht="15.75" thickBot="1" x14ac:dyDescent="0.3">
      <c r="A40" s="23">
        <v>40</v>
      </c>
      <c r="B40" s="40" t="str">
        <f>G!B42</f>
        <v>Juuse Saros</v>
      </c>
      <c r="C40" s="53">
        <f>G!M42</f>
        <v>397</v>
      </c>
      <c r="D40" s="2" t="str">
        <f>D!B42</f>
        <v>Matt Dumba</v>
      </c>
      <c r="E40" s="27">
        <f>D!U42</f>
        <v>10.974516100051163</v>
      </c>
      <c r="F40" s="2" t="str">
        <f>'C'!B42</f>
        <v>Tyler Seguin</v>
      </c>
      <c r="G40" s="27">
        <f>'C'!U42</f>
        <v>10.082444252044251</v>
      </c>
      <c r="H40" s="2" t="str">
        <f>'R'!B42</f>
        <v>Mats Zuccarello</v>
      </c>
      <c r="I40" s="27">
        <f>'R'!U42</f>
        <v>9.0917696469911284</v>
      </c>
      <c r="J40" s="2" t="str">
        <f>L!B42</f>
        <v>Tyler Johnson</v>
      </c>
      <c r="K40" s="30">
        <f>L!U42</f>
        <v>8.9564686192355616</v>
      </c>
    </row>
    <row r="41" spans="1:11" x14ac:dyDescent="0.25">
      <c r="A41" s="21">
        <v>41</v>
      </c>
      <c r="B41" s="38" t="str">
        <f>G!B43</f>
        <v>Anton Khudobin</v>
      </c>
      <c r="C41" s="41">
        <f>G!M43</f>
        <v>396</v>
      </c>
      <c r="D41" s="24" t="str">
        <f>D!B43</f>
        <v>Rasmus Ristolainen</v>
      </c>
      <c r="E41" s="26">
        <f>D!U43</f>
        <v>10.970885321310226</v>
      </c>
      <c r="F41" s="24" t="str">
        <f>'C'!B43</f>
        <v>Anthony Cirelli</v>
      </c>
      <c r="G41" s="26">
        <f>'C'!U43</f>
        <v>10.048431972789114</v>
      </c>
      <c r="H41" s="24" t="str">
        <f>'R'!B43</f>
        <v>Anthony Duclair</v>
      </c>
      <c r="I41" s="26">
        <f>'R'!U43</f>
        <v>9.0520071383491114</v>
      </c>
      <c r="J41" s="24" t="str">
        <f>L!B43</f>
        <v>Anthony Beauvillier</v>
      </c>
      <c r="K41" s="29">
        <f>L!U43</f>
        <v>8.5641540194924879</v>
      </c>
    </row>
    <row r="42" spans="1:11" x14ac:dyDescent="0.25">
      <c r="A42" s="22">
        <v>42</v>
      </c>
      <c r="B42" s="39" t="str">
        <f>G!B44</f>
        <v>James Reimer</v>
      </c>
      <c r="C42" s="41">
        <f>G!M44</f>
        <v>388</v>
      </c>
      <c r="D42" s="2" t="str">
        <f>D!B44</f>
        <v>Filip Hronek</v>
      </c>
      <c r="E42" s="27">
        <f>D!U44</f>
        <v>10.844068725777834</v>
      </c>
      <c r="F42" s="2" t="str">
        <f>'C'!B44</f>
        <v>Jonathan Toews</v>
      </c>
      <c r="G42" s="27">
        <f>'C'!U44</f>
        <v>9.599398390628977</v>
      </c>
      <c r="H42" s="2" t="str">
        <f>'R'!B44</f>
        <v>Sammy Blais</v>
      </c>
      <c r="I42" s="27">
        <f>'R'!U44</f>
        <v>8.8620689699792941</v>
      </c>
      <c r="J42" s="2" t="str">
        <f>L!B44</f>
        <v>Brendan Lemieux</v>
      </c>
      <c r="K42" s="30">
        <f>L!U44</f>
        <v>8.3771346370609301</v>
      </c>
    </row>
    <row r="43" spans="1:11" x14ac:dyDescent="0.25">
      <c r="A43" s="22">
        <v>43</v>
      </c>
      <c r="B43" s="39" t="str">
        <f>G!B45</f>
        <v>Alexandar Georgiev</v>
      </c>
      <c r="C43" s="41">
        <f>G!M45</f>
        <v>377</v>
      </c>
      <c r="D43" s="2" t="str">
        <f>D!B45</f>
        <v>Miro Heiskanen</v>
      </c>
      <c r="E43" s="27">
        <f>D!U45</f>
        <v>10.759442934843541</v>
      </c>
      <c r="F43" s="2" t="str">
        <f>'C'!B45</f>
        <v>Pavel Zacha</v>
      </c>
      <c r="G43" s="27">
        <f>'C'!U45</f>
        <v>9.4422900548340536</v>
      </c>
      <c r="H43" s="2" t="str">
        <f>'R'!B45</f>
        <v>Phil Kessel</v>
      </c>
      <c r="I43" s="27">
        <f>'R'!U45</f>
        <v>8.7944018599682678</v>
      </c>
      <c r="J43" s="2" t="str">
        <f>L!B45</f>
        <v>Vladislav Kamenev</v>
      </c>
      <c r="K43" s="30">
        <f>L!U45</f>
        <v>8.3307597406178218</v>
      </c>
    </row>
    <row r="44" spans="1:11" x14ac:dyDescent="0.25">
      <c r="A44" s="22">
        <v>44</v>
      </c>
      <c r="B44" s="39" t="str">
        <f>G!B46</f>
        <v>Antti Raanta</v>
      </c>
      <c r="C44" s="41">
        <f>G!M46</f>
        <v>373</v>
      </c>
      <c r="D44" s="2" t="str">
        <f>D!B46</f>
        <v>P.K. Subban</v>
      </c>
      <c r="E44" s="27">
        <f>D!U46</f>
        <v>10.756878712493108</v>
      </c>
      <c r="F44" s="2" t="str">
        <f>'C'!B46</f>
        <v>Jack Hughes</v>
      </c>
      <c r="G44" s="27">
        <f>'C'!U46</f>
        <v>9.3854884415584401</v>
      </c>
      <c r="H44" s="2" t="str">
        <f>'R'!B46</f>
        <v>Kevin Labanc</v>
      </c>
      <c r="I44" s="27">
        <f>'R'!U46</f>
        <v>8.7522277855751938</v>
      </c>
      <c r="J44" s="2" t="str">
        <f>L!B46</f>
        <v>James van Riemsdyk</v>
      </c>
      <c r="K44" s="30">
        <f>L!U46</f>
        <v>8.288429026520447</v>
      </c>
    </row>
    <row r="45" spans="1:11" ht="15.75" thickBot="1" x14ac:dyDescent="0.3">
      <c r="A45" s="23">
        <v>45</v>
      </c>
      <c r="B45" s="40" t="str">
        <f>G!B47</f>
        <v>Pavel Francouz</v>
      </c>
      <c r="C45" s="53">
        <f>G!M47</f>
        <v>362</v>
      </c>
      <c r="D45" s="2" t="str">
        <f>D!B47</f>
        <v>Duncan Keith</v>
      </c>
      <c r="E45" s="27">
        <f>D!U47</f>
        <v>10.747811116394525</v>
      </c>
      <c r="F45" s="2" t="str">
        <f>'C'!B47</f>
        <v>Paul Stastny</v>
      </c>
      <c r="G45" s="27">
        <f>'C'!U47</f>
        <v>9.200681120984278</v>
      </c>
      <c r="H45" s="2" t="str">
        <f>'R'!B47</f>
        <v>Jordan Eberle</v>
      </c>
      <c r="I45" s="27">
        <f>'R'!U47</f>
        <v>8.61507453416149</v>
      </c>
      <c r="J45" s="2" t="str">
        <f>L!B47</f>
        <v>Kevin Fiala</v>
      </c>
      <c r="K45" s="30">
        <f>L!U47</f>
        <v>8.2048235595162122</v>
      </c>
    </row>
    <row r="46" spans="1:11" x14ac:dyDescent="0.25">
      <c r="A46" s="21">
        <v>46</v>
      </c>
      <c r="B46" s="38" t="str">
        <f>G!B48</f>
        <v>Thatcher Demko</v>
      </c>
      <c r="C46" s="41">
        <f>G!M48</f>
        <v>362</v>
      </c>
      <c r="D46" s="24" t="str">
        <f>D!B48</f>
        <v>Colton Parayko</v>
      </c>
      <c r="E46" s="26">
        <f>D!U48</f>
        <v>10.664963690687102</v>
      </c>
      <c r="F46" s="24" t="str">
        <f>'C'!B48</f>
        <v>Sam Steel</v>
      </c>
      <c r="G46" s="26">
        <f>'C'!U48</f>
        <v>9.0264741249226965</v>
      </c>
      <c r="H46" s="24" t="str">
        <f>'R'!B48</f>
        <v>Luke Kunin</v>
      </c>
      <c r="I46" s="26">
        <f>'R'!U48</f>
        <v>8.5329427247784579</v>
      </c>
      <c r="J46" s="24" t="str">
        <f>L!B48</f>
        <v>Dominik Kubalik</v>
      </c>
      <c r="K46" s="29">
        <f>L!U48</f>
        <v>8.0766162045774514</v>
      </c>
    </row>
    <row r="47" spans="1:11" x14ac:dyDescent="0.25">
      <c r="A47" s="22">
        <v>47</v>
      </c>
      <c r="B47" s="39" t="str">
        <f>G!B49</f>
        <v>Cory Schneider</v>
      </c>
      <c r="C47" s="41">
        <f>G!M49</f>
        <v>340</v>
      </c>
      <c r="D47" s="2" t="str">
        <f>D!B49</f>
        <v>TJ Brodie</v>
      </c>
      <c r="E47" s="27">
        <f>D!U49</f>
        <v>10.62569697694417</v>
      </c>
      <c r="F47" s="2" t="str">
        <f>'C'!B49</f>
        <v>Nico Hischier</v>
      </c>
      <c r="G47" s="27">
        <f>'C'!U49</f>
        <v>9.0020665553494119</v>
      </c>
      <c r="H47" s="2" t="str">
        <f>'R'!B49</f>
        <v>Joe Pavelski</v>
      </c>
      <c r="I47" s="27">
        <f>'R'!U49</f>
        <v>8.3948986857747201</v>
      </c>
      <c r="J47" s="2" t="str">
        <f>L!B49</f>
        <v>Alexander Kerfoot</v>
      </c>
      <c r="K47" s="30">
        <f>L!U49</f>
        <v>8.0367180291202551</v>
      </c>
    </row>
    <row r="48" spans="1:11" x14ac:dyDescent="0.25">
      <c r="A48" s="22">
        <v>48</v>
      </c>
      <c r="B48" s="39" t="str">
        <f>G!B50</f>
        <v>Michael Hutchinson</v>
      </c>
      <c r="C48" s="41">
        <f>G!M50</f>
        <v>311</v>
      </c>
      <c r="D48" s="2" t="str">
        <f>D!B50</f>
        <v>Keith Yandle</v>
      </c>
      <c r="E48" s="27">
        <f>D!U50</f>
        <v>10.527204414735834</v>
      </c>
      <c r="F48" s="2" t="str">
        <f>'C'!B50</f>
        <v>Tyson Jost</v>
      </c>
      <c r="G48" s="27">
        <f>'C'!U50</f>
        <v>8.8617371377641945</v>
      </c>
      <c r="H48" s="2" t="str">
        <f>'R'!B50</f>
        <v>Jake Virtanen</v>
      </c>
      <c r="I48" s="27">
        <f>'R'!U50</f>
        <v>8.360731511025385</v>
      </c>
      <c r="J48" s="2" t="str">
        <f>L!B50</f>
        <v>Warren Foegele</v>
      </c>
      <c r="K48" s="30">
        <f>L!U50</f>
        <v>7.9740123308195656</v>
      </c>
    </row>
    <row r="49" spans="1:11" x14ac:dyDescent="0.25">
      <c r="A49" s="22">
        <v>49</v>
      </c>
      <c r="B49" s="39" t="str">
        <f>G!B51</f>
        <v>Aaron Dell</v>
      </c>
      <c r="C49" s="41">
        <f>G!M51</f>
        <v>298</v>
      </c>
      <c r="D49" s="2" t="str">
        <f>D!B51</f>
        <v>Ryan McDonagh</v>
      </c>
      <c r="E49" s="27">
        <f>D!U51</f>
        <v>10.36912029516634</v>
      </c>
      <c r="F49" s="2" t="str">
        <f>'C'!B51</f>
        <v>Barrett Hayton</v>
      </c>
      <c r="G49" s="27">
        <f>'C'!U51</f>
        <v>8.7818624338624325</v>
      </c>
      <c r="H49" s="2" t="str">
        <f>'R'!B51</f>
        <v>Denis Gurianov</v>
      </c>
      <c r="I49" s="27">
        <f>'R'!U51</f>
        <v>8.2816458887902993</v>
      </c>
      <c r="J49" s="2" t="str">
        <f>L!B51</f>
        <v>Nino Niederreiter</v>
      </c>
      <c r="K49" s="30">
        <f>L!U51</f>
        <v>7.8773665768034808</v>
      </c>
    </row>
    <row r="50" spans="1:11" ht="15.75" thickBot="1" x14ac:dyDescent="0.3">
      <c r="A50" s="23">
        <v>50</v>
      </c>
      <c r="B50" s="40" t="str">
        <f>G!B52</f>
        <v>Sam Montembeault</v>
      </c>
      <c r="C50" s="53">
        <f>G!M52</f>
        <v>279</v>
      </c>
      <c r="D50" s="2" t="str">
        <f>D!B52</f>
        <v>Oliver Ekman-Larsson</v>
      </c>
      <c r="E50" s="27">
        <f>D!U52</f>
        <v>10.36432939950466</v>
      </c>
      <c r="F50" s="2" t="str">
        <f>'C'!B52</f>
        <v>Andreas Athanasiou</v>
      </c>
      <c r="G50" s="27">
        <f>'C'!U52</f>
        <v>8.5933619353195816</v>
      </c>
      <c r="H50" s="2" t="str">
        <f>'R'!B52</f>
        <v>Dominik Kahun</v>
      </c>
      <c r="I50" s="27">
        <f>'R'!U52</f>
        <v>7.9657270315734978</v>
      </c>
      <c r="J50" s="2" t="str">
        <f>L!B52</f>
        <v>Sonny Milano</v>
      </c>
      <c r="K50" s="30">
        <f>L!U52</f>
        <v>7.7413533625262065</v>
      </c>
    </row>
    <row r="51" spans="1:11" x14ac:dyDescent="0.25">
      <c r="A51" s="21">
        <v>51</v>
      </c>
      <c r="B51" s="38" t="str">
        <f>G!B53</f>
        <v>Laurent Brossoit</v>
      </c>
      <c r="C51" s="41">
        <f>G!M53</f>
        <v>277</v>
      </c>
      <c r="D51" s="24" t="str">
        <f>D!B53</f>
        <v>Nick Leddy</v>
      </c>
      <c r="E51" s="26">
        <f>D!U53</f>
        <v>10.284161675472413</v>
      </c>
      <c r="F51" s="24" t="str">
        <f>'C'!B53</f>
        <v>Joel Eriksson Ek</v>
      </c>
      <c r="G51" s="26">
        <f>'C'!U53</f>
        <v>8.4780449103277657</v>
      </c>
      <c r="H51" s="24" t="str">
        <f>'R'!B53</f>
        <v>Alex Nylander</v>
      </c>
      <c r="I51" s="26">
        <f>'R'!U53</f>
        <v>7.9430294384057962</v>
      </c>
      <c r="J51" s="24" t="str">
        <f>L!B53</f>
        <v>Ivan Barbashev</v>
      </c>
      <c r="K51" s="29">
        <f>L!U53</f>
        <v>7.7385054143928897</v>
      </c>
    </row>
    <row r="52" spans="1:11" x14ac:dyDescent="0.25">
      <c r="A52" s="22">
        <v>52</v>
      </c>
      <c r="B52" s="39" t="str">
        <f>G!B54</f>
        <v>Cam Talbot</v>
      </c>
      <c r="C52" s="41">
        <f>G!M54</f>
        <v>253</v>
      </c>
      <c r="D52" s="2" t="str">
        <f>D!B54</f>
        <v>Zach Werenski</v>
      </c>
      <c r="E52" s="27">
        <f>D!U54</f>
        <v>10.022891676184635</v>
      </c>
      <c r="F52" s="2" t="str">
        <f>'C'!B54</f>
        <v>Christian Dvorak</v>
      </c>
      <c r="G52" s="27">
        <f>'C'!U54</f>
        <v>8.3920650312650302</v>
      </c>
      <c r="H52" s="2" t="str">
        <f>'R'!B54</f>
        <v>Jesper Bratt</v>
      </c>
      <c r="I52" s="27">
        <f>'R'!U54</f>
        <v>7.9313787723670011</v>
      </c>
      <c r="J52" s="2" t="str">
        <f>L!B54</f>
        <v>Mattias Janmark</v>
      </c>
      <c r="K52" s="30">
        <f>L!U54</f>
        <v>7.714029335800209</v>
      </c>
    </row>
    <row r="53" spans="1:11" x14ac:dyDescent="0.25">
      <c r="A53" s="22">
        <v>53</v>
      </c>
      <c r="B53" s="39" t="str">
        <f>G!B55</f>
        <v>Jake Allen</v>
      </c>
      <c r="C53" s="41">
        <f>G!M55</f>
        <v>237</v>
      </c>
      <c r="D53" s="2" t="str">
        <f>D!B55</f>
        <v>Jakob Chychrun</v>
      </c>
      <c r="E53" s="27">
        <f>D!U55</f>
        <v>9.9590034687742079</v>
      </c>
      <c r="F53" s="2" t="str">
        <f>'C'!B55</f>
        <v>Colin White</v>
      </c>
      <c r="G53" s="27">
        <f>'C'!U55</f>
        <v>8.3615705281385271</v>
      </c>
      <c r="H53" s="2" t="str">
        <f>'R'!B55</f>
        <v>Kaapo Kakko</v>
      </c>
      <c r="I53" s="27">
        <f>'R'!U55</f>
        <v>7.7307131398530169</v>
      </c>
      <c r="J53" s="2" t="str">
        <f>L!B55</f>
        <v>Max Comtois</v>
      </c>
      <c r="K53" s="30">
        <f>L!U55</f>
        <v>7.6237098969142298</v>
      </c>
    </row>
    <row r="54" spans="1:11" x14ac:dyDescent="0.25">
      <c r="A54" s="22">
        <v>54</v>
      </c>
      <c r="B54" s="39" t="str">
        <f>G!B56</f>
        <v>Elvis Merzlikins</v>
      </c>
      <c r="C54" s="41">
        <f>G!M56</f>
        <v>215</v>
      </c>
      <c r="D54" s="2" t="str">
        <f>D!B56</f>
        <v>Noah Hanifin</v>
      </c>
      <c r="E54" s="27">
        <f>D!U56</f>
        <v>9.9296653191421882</v>
      </c>
      <c r="F54" s="2" t="str">
        <f>'C'!B56</f>
        <v>Jayce Hawryluk</v>
      </c>
      <c r="G54" s="27">
        <f>'C'!U56</f>
        <v>8.2280089285714268</v>
      </c>
      <c r="H54" s="2" t="str">
        <f>'R'!B56</f>
        <v>Danton Heinen</v>
      </c>
      <c r="I54" s="27">
        <f>'R'!U56</f>
        <v>7.6491452799840385</v>
      </c>
      <c r="J54" s="2" t="str">
        <f>L!B56</f>
        <v>Jamie Benn</v>
      </c>
      <c r="K54" s="30">
        <f>L!U56</f>
        <v>7.6138607508893479</v>
      </c>
    </row>
    <row r="55" spans="1:11" ht="15.75" thickBot="1" x14ac:dyDescent="0.3">
      <c r="A55" s="23">
        <v>55</v>
      </c>
      <c r="B55" s="40" t="str">
        <f>G!B57</f>
        <v>Tristan Jarry</v>
      </c>
      <c r="C55" s="53">
        <f>G!M57</f>
        <v>213</v>
      </c>
      <c r="D55" s="2" t="str">
        <f>D!B57</f>
        <v>Nikita Zaitsev</v>
      </c>
      <c r="E55" s="27">
        <f>D!U57</f>
        <v>9.8831957750362029</v>
      </c>
      <c r="F55" s="2" t="str">
        <f>'C'!B57</f>
        <v>Jordan Greenway</v>
      </c>
      <c r="G55" s="27">
        <f>'C'!U57</f>
        <v>8.1911045137085132</v>
      </c>
      <c r="H55" s="2" t="str">
        <f>'R'!B57</f>
        <v>Corey Perry</v>
      </c>
      <c r="I55" s="27">
        <f>'R'!U57</f>
        <v>7.5708041488125408</v>
      </c>
      <c r="J55" s="2" t="str">
        <f>L!B57</f>
        <v>Joel Farabee</v>
      </c>
      <c r="K55" s="30">
        <f>L!U57</f>
        <v>7.5366223714366116</v>
      </c>
    </row>
    <row r="56" spans="1:11" x14ac:dyDescent="0.25">
      <c r="A56" s="21">
        <v>56</v>
      </c>
      <c r="B56" s="38" t="str">
        <f>G!B58</f>
        <v>Malcolm Subban</v>
      </c>
      <c r="C56" s="41">
        <f>G!M58</f>
        <v>205</v>
      </c>
      <c r="D56" s="24" t="str">
        <f>D!B58</f>
        <v>Samuel Girard</v>
      </c>
      <c r="E56" s="26">
        <f>D!U58</f>
        <v>9.7183696977536265</v>
      </c>
      <c r="F56" s="24" t="str">
        <f>'C'!B58</f>
        <v>Casey Mittelstadt</v>
      </c>
      <c r="G56" s="26">
        <f>'C'!U58</f>
        <v>7.870565826330532</v>
      </c>
      <c r="H56" s="24" t="str">
        <f>'R'!B58</f>
        <v>Oliver Bjorkstrand</v>
      </c>
      <c r="I56" s="26">
        <f>'R'!U58</f>
        <v>7.5261855141705887</v>
      </c>
      <c r="J56" s="24" t="str">
        <f>L!B58</f>
        <v>Zach Aston-Reese</v>
      </c>
      <c r="K56" s="29">
        <f>L!U58</f>
        <v>7.4693290982547627</v>
      </c>
    </row>
    <row r="57" spans="1:11" x14ac:dyDescent="0.25">
      <c r="A57" s="22">
        <v>57</v>
      </c>
      <c r="B57" s="39" t="str">
        <f>G!B59</f>
        <v>Keith Kinkaid</v>
      </c>
      <c r="C57" s="41">
        <f>G!M59</f>
        <v>179</v>
      </c>
      <c r="D57" s="2" t="str">
        <f>D!B59</f>
        <v>Charlie McAvoy</v>
      </c>
      <c r="E57" s="27">
        <f>D!U59</f>
        <v>9.6657781500107429</v>
      </c>
      <c r="F57" s="2" t="str">
        <f>'C'!B59</f>
        <v>Cody Glass</v>
      </c>
      <c r="G57" s="27">
        <f>'C'!U59</f>
        <v>7.7800315424925941</v>
      </c>
      <c r="H57" s="2" t="str">
        <f>'R'!B59</f>
        <v>Ondrej Kase</v>
      </c>
      <c r="I57" s="27">
        <f>'R'!U59</f>
        <v>7.4534702175852985</v>
      </c>
      <c r="J57" s="2" t="str">
        <f>L!B59</f>
        <v>Nikita Gusev</v>
      </c>
      <c r="K57" s="30">
        <f>L!U59</f>
        <v>7.3837619501241782</v>
      </c>
    </row>
    <row r="58" spans="1:11" x14ac:dyDescent="0.25">
      <c r="A58" s="22">
        <v>58</v>
      </c>
      <c r="B58" s="39">
        <f>G!B60</f>
        <v>0</v>
      </c>
      <c r="C58" s="41">
        <f>G!M60</f>
        <v>0</v>
      </c>
      <c r="D58" s="2" t="str">
        <f>D!B60</f>
        <v>Shea Theodore</v>
      </c>
      <c r="E58" s="27">
        <f>D!U60</f>
        <v>9.647195661142284</v>
      </c>
      <c r="F58" s="2" t="str">
        <f>'C'!B60</f>
        <v>Alex Galchenyuk</v>
      </c>
      <c r="G58" s="27">
        <f>'C'!U60</f>
        <v>7.7592186363636362</v>
      </c>
      <c r="H58" s="2" t="str">
        <f>'R'!B60</f>
        <v>Alex Iafallo</v>
      </c>
      <c r="I58" s="27">
        <f>'R'!U60</f>
        <v>7.4460673311569643</v>
      </c>
      <c r="J58" s="2" t="str">
        <f>L!B60</f>
        <v>Jake DeBrusk</v>
      </c>
      <c r="K58" s="30">
        <f>L!U60</f>
        <v>7.3408282960432052</v>
      </c>
    </row>
    <row r="59" spans="1:11" x14ac:dyDescent="0.25">
      <c r="A59" s="22">
        <v>59</v>
      </c>
      <c r="B59" s="39">
        <f>G!B61</f>
        <v>0</v>
      </c>
      <c r="C59" s="41">
        <f>G!M61</f>
        <v>0</v>
      </c>
      <c r="D59" s="2" t="str">
        <f>D!B61</f>
        <v>Esa Lindell</v>
      </c>
      <c r="E59" s="27">
        <f>D!U61</f>
        <v>9.6435671352785146</v>
      </c>
      <c r="F59" s="2" t="str">
        <f>'C'!B61</f>
        <v>Nick Suzuki</v>
      </c>
      <c r="G59" s="27">
        <f>'C'!U61</f>
        <v>7.6389028113063402</v>
      </c>
      <c r="H59" s="2" t="str">
        <f>'R'!B61</f>
        <v>Jack Roslovic</v>
      </c>
      <c r="I59" s="27">
        <f>'R'!U61</f>
        <v>7.4142841039797549</v>
      </c>
      <c r="J59" s="2" t="str">
        <f>L!B61</f>
        <v>Lawson Crouse</v>
      </c>
      <c r="K59" s="30">
        <f>L!U61</f>
        <v>7.231353891080218</v>
      </c>
    </row>
    <row r="60" spans="1:11" ht="15.75" thickBot="1" x14ac:dyDescent="0.3">
      <c r="A60" s="23">
        <v>60</v>
      </c>
      <c r="B60" s="40">
        <f>G!B62</f>
        <v>0</v>
      </c>
      <c r="C60" s="53">
        <f>G!M62</f>
        <v>0</v>
      </c>
      <c r="D60" s="2" t="str">
        <f>D!B62</f>
        <v>Justin Faulk</v>
      </c>
      <c r="E60" s="27">
        <f>D!U62</f>
        <v>9.6334592109259134</v>
      </c>
      <c r="F60" s="2" t="str">
        <f>'C'!B62</f>
        <v>Kirby Dach</v>
      </c>
      <c r="G60" s="27">
        <f>'C'!U62</f>
        <v>7.6286017316017309</v>
      </c>
      <c r="H60" s="2" t="str">
        <f>'R'!B62</f>
        <v>Robert Thomas</v>
      </c>
      <c r="I60" s="27">
        <f>'R'!U62</f>
        <v>7.0173948080904589</v>
      </c>
      <c r="J60" s="2" t="str">
        <f>L!B62</f>
        <v>Sam Bennett</v>
      </c>
      <c r="K60" s="30">
        <f>L!U62</f>
        <v>7.2173698892306346</v>
      </c>
    </row>
    <row r="61" spans="1:11" x14ac:dyDescent="0.25">
      <c r="A61" s="21">
        <v>61</v>
      </c>
      <c r="B61" s="38">
        <f>G!B63</f>
        <v>0</v>
      </c>
      <c r="C61" s="41">
        <f>G!M63</f>
        <v>0</v>
      </c>
      <c r="D61" s="24" t="str">
        <f>D!B63</f>
        <v>Ryan Pulock</v>
      </c>
      <c r="E61" s="26">
        <f>D!U63</f>
        <v>9.6277131404711174</v>
      </c>
      <c r="F61" s="24" t="str">
        <f>'C'!B63</f>
        <v>Brett Howden</v>
      </c>
      <c r="G61" s="26">
        <f>'C'!U63</f>
        <v>7.5650152092352076</v>
      </c>
      <c r="H61" s="24" t="str">
        <f>'R'!B63</f>
        <v>Valentin Zykov</v>
      </c>
      <c r="I61" s="26">
        <f>'R'!U63</f>
        <v>6.8987459626583458</v>
      </c>
      <c r="J61" s="24" t="str">
        <f>L!B63</f>
        <v>Zach Parise</v>
      </c>
      <c r="K61" s="29">
        <f>L!U63</f>
        <v>7.2056483199334611</v>
      </c>
    </row>
    <row r="62" spans="1:11" x14ac:dyDescent="0.25">
      <c r="A62" s="22">
        <v>62</v>
      </c>
      <c r="B62" s="39">
        <f>G!B64</f>
        <v>0</v>
      </c>
      <c r="C62" s="41">
        <f>G!M64</f>
        <v>0</v>
      </c>
      <c r="D62" s="2" t="str">
        <f>D!B64</f>
        <v>Jake Gardiner</v>
      </c>
      <c r="E62" s="27">
        <f>D!U64</f>
        <v>9.5953441081825073</v>
      </c>
      <c r="F62" s="2" t="str">
        <f>'C'!B64</f>
        <v>Adrian Kempe</v>
      </c>
      <c r="G62" s="27">
        <f>'C'!U64</f>
        <v>6.9722226788897359</v>
      </c>
      <c r="H62" s="2" t="str">
        <f>'R'!B64</f>
        <v>Mikael Granlund</v>
      </c>
      <c r="I62" s="27">
        <f>'R'!U64</f>
        <v>6.5914640915657294</v>
      </c>
      <c r="J62" s="2" t="str">
        <f>L!B64</f>
        <v>Robby Fabbri</v>
      </c>
      <c r="K62" s="30">
        <f>L!U64</f>
        <v>7.1902211410880135</v>
      </c>
    </row>
    <row r="63" spans="1:11" x14ac:dyDescent="0.25">
      <c r="A63" s="22">
        <v>63</v>
      </c>
      <c r="B63" s="39">
        <f>G!B65</f>
        <v>0</v>
      </c>
      <c r="C63" s="41">
        <f>G!M65</f>
        <v>0</v>
      </c>
      <c r="D63" s="2" t="str">
        <f>D!B65</f>
        <v>John Klingberg</v>
      </c>
      <c r="E63" s="27">
        <f>D!U65</f>
        <v>9.5705485652007454</v>
      </c>
      <c r="F63" s="2" t="str">
        <f>'C'!B65</f>
        <v>Jesperi Kotkaniemi</v>
      </c>
      <c r="G63" s="27">
        <f>'C'!U65</f>
        <v>6.8420442640692638</v>
      </c>
      <c r="H63" s="2" t="str">
        <f>'R'!B65</f>
        <v>Troy Terry</v>
      </c>
      <c r="I63" s="27">
        <f>'R'!U65</f>
        <v>6.2069110881067395</v>
      </c>
      <c r="J63" s="2" t="str">
        <f>L!B65</f>
        <v>Tyler Motte</v>
      </c>
      <c r="K63" s="30">
        <f>L!U65</f>
        <v>6.968059376382131</v>
      </c>
    </row>
    <row r="64" spans="1:11" x14ac:dyDescent="0.25">
      <c r="A64" s="22">
        <v>64</v>
      </c>
      <c r="B64" s="39">
        <f>G!B66</f>
        <v>0</v>
      </c>
      <c r="C64" s="41">
        <f>G!M66</f>
        <v>0</v>
      </c>
      <c r="D64" s="2" t="str">
        <f>D!B66</f>
        <v>Adam Fox</v>
      </c>
      <c r="E64" s="27">
        <f>D!U66</f>
        <v>9.5613203055799509</v>
      </c>
      <c r="F64" s="2" t="str">
        <f>'C'!B66</f>
        <v>Alexandre Texier</v>
      </c>
      <c r="G64" s="27">
        <f>'C'!U66</f>
        <v>6.8280266333666333</v>
      </c>
      <c r="H64" s="2" t="str">
        <f>'R'!B66</f>
        <v>Valeri Nichushkin</v>
      </c>
      <c r="I64" s="27">
        <f>'R'!U66</f>
        <v>5.6133691795376723</v>
      </c>
      <c r="J64" s="2" t="str">
        <f>L!B66</f>
        <v>Taro Hirose</v>
      </c>
      <c r="K64" s="30">
        <f>L!U66</f>
        <v>6.739015403713065</v>
      </c>
    </row>
    <row r="65" spans="1:11" ht="15.75" thickBot="1" x14ac:dyDescent="0.3">
      <c r="A65" s="23">
        <v>65</v>
      </c>
      <c r="B65" s="40">
        <f>G!B67</f>
        <v>0</v>
      </c>
      <c r="C65" s="53">
        <f>G!M67</f>
        <v>0</v>
      </c>
      <c r="D65" s="2" t="str">
        <f>D!B67</f>
        <v>Shayne Gostisbehere</v>
      </c>
      <c r="E65" s="27">
        <f>D!U67</f>
        <v>9.5570775827084873</v>
      </c>
      <c r="F65" s="2" t="str">
        <f>'C'!B67</f>
        <v>Jason Dickinson</v>
      </c>
      <c r="G65" s="27">
        <f>'C'!U67</f>
        <v>6.6983317748917734</v>
      </c>
      <c r="H65" s="2" t="str">
        <f>'R'!B67</f>
        <v>Christian Fischer</v>
      </c>
      <c r="I65" s="27">
        <f>'R'!U67</f>
        <v>5.6008059623498605</v>
      </c>
      <c r="J65" s="2" t="str">
        <f>L!B67</f>
        <v>Ryan Donato</v>
      </c>
      <c r="K65" s="30">
        <f>L!U67</f>
        <v>5.9459761800099704</v>
      </c>
    </row>
    <row r="66" spans="1:11" x14ac:dyDescent="0.25">
      <c r="A66" s="21">
        <v>66</v>
      </c>
      <c r="B66" s="38">
        <f>G!B68</f>
        <v>0</v>
      </c>
      <c r="C66" s="41">
        <f>G!M68</f>
        <v>0</v>
      </c>
      <c r="D66" s="24" t="str">
        <f>D!B68</f>
        <v>Troy Stecher</v>
      </c>
      <c r="E66" s="26">
        <f>D!U68</f>
        <v>9.4458634247059958</v>
      </c>
      <c r="F66" s="24" t="str">
        <f>'C'!B68</f>
        <v>Lias Andersson</v>
      </c>
      <c r="G66" s="26">
        <f>'C'!U68</f>
        <v>5.9477152752009896</v>
      </c>
      <c r="H66" s="24" t="str">
        <f>'R'!B68</f>
        <v>Oliver Wahlstrom</v>
      </c>
      <c r="I66" s="26">
        <f>'R'!U68</f>
        <v>4.8294723947550029</v>
      </c>
      <c r="J66" s="24" t="str">
        <f>L!B68</f>
        <v>Max Jones</v>
      </c>
      <c r="K66" s="29">
        <f>L!U68</f>
        <v>5.8162409896461593</v>
      </c>
    </row>
    <row r="67" spans="1:11" x14ac:dyDescent="0.25">
      <c r="A67" s="22">
        <v>67</v>
      </c>
      <c r="B67" s="39">
        <f>G!B69</f>
        <v>0</v>
      </c>
      <c r="C67" s="41">
        <f>G!M69</f>
        <v>0</v>
      </c>
      <c r="D67" s="2" t="str">
        <f>D!B69</f>
        <v>Madison Bowey</v>
      </c>
      <c r="E67" s="27">
        <f>D!U69</f>
        <v>9.4018140674904132</v>
      </c>
      <c r="F67" s="2" t="e">
        <f>'C'!#REF!</f>
        <v>#REF!</v>
      </c>
      <c r="G67" s="27" t="e">
        <f>'C'!#REF!</f>
        <v>#REF!</v>
      </c>
      <c r="H67" s="2" t="e">
        <f>'R'!#REF!</f>
        <v>#REF!</v>
      </c>
      <c r="I67" s="27" t="e">
        <f>'R'!#REF!</f>
        <v>#REF!</v>
      </c>
      <c r="J67" s="2" t="str">
        <f>L!B69</f>
        <v>Joakim Nygard</v>
      </c>
      <c r="K67" s="30">
        <f>L!U69</f>
        <v>5.8007184238098617</v>
      </c>
    </row>
    <row r="68" spans="1:11" x14ac:dyDescent="0.25">
      <c r="A68" s="22">
        <v>68</v>
      </c>
      <c r="B68" s="39">
        <f>G!B70</f>
        <v>0</v>
      </c>
      <c r="C68" s="41">
        <f>G!M70</f>
        <v>0</v>
      </c>
      <c r="D68" s="2" t="str">
        <f>D!B70</f>
        <v>Will Butcher</v>
      </c>
      <c r="E68" s="27">
        <f>D!U70</f>
        <v>9.1933196338429166</v>
      </c>
      <c r="F68" s="2" t="e">
        <f>'C'!#REF!</f>
        <v>#REF!</v>
      </c>
      <c r="G68" s="27" t="e">
        <f>'C'!#REF!</f>
        <v>#REF!</v>
      </c>
      <c r="H68" s="2" t="e">
        <f>'R'!#REF!</f>
        <v>#REF!</v>
      </c>
      <c r="I68" s="27" t="e">
        <f>'R'!#REF!</f>
        <v>#REF!</v>
      </c>
      <c r="J68" s="2" t="str">
        <f>L!B70</f>
        <v>Jimmy Vesey</v>
      </c>
      <c r="K68" s="30">
        <f>L!U70</f>
        <v>5.7667337024805896</v>
      </c>
    </row>
    <row r="69" spans="1:11" x14ac:dyDescent="0.25">
      <c r="A69" s="22">
        <v>69</v>
      </c>
      <c r="B69" s="39">
        <f>G!B71</f>
        <v>0</v>
      </c>
      <c r="C69" s="41">
        <f>G!M71</f>
        <v>0</v>
      </c>
      <c r="D69" s="2" t="str">
        <f>D!B71</f>
        <v>Victor Mete</v>
      </c>
      <c r="E69" s="27">
        <f>D!U71</f>
        <v>9.1050341846196563</v>
      </c>
      <c r="F69" s="2">
        <f>'C'!B69</f>
        <v>0</v>
      </c>
      <c r="G69" s="27">
        <f>'C'!U69</f>
        <v>0</v>
      </c>
      <c r="H69" s="2">
        <f>'R'!B69</f>
        <v>0</v>
      </c>
      <c r="I69" s="27">
        <f>'R'!U69</f>
        <v>0</v>
      </c>
      <c r="J69" s="2" t="str">
        <f>L!B71</f>
        <v>Brendan Perlini</v>
      </c>
      <c r="K69" s="30">
        <f>L!U71</f>
        <v>4.6583190118152524</v>
      </c>
    </row>
    <row r="70" spans="1:11" ht="15.75" thickBot="1" x14ac:dyDescent="0.3">
      <c r="A70" s="23">
        <v>70</v>
      </c>
      <c r="B70" s="40">
        <f>G!B72</f>
        <v>0</v>
      </c>
      <c r="C70" s="53">
        <f>G!M72</f>
        <v>0</v>
      </c>
      <c r="D70" s="2" t="str">
        <f>D!B72</f>
        <v>Justin Schultz</v>
      </c>
      <c r="E70" s="27">
        <f>D!U72</f>
        <v>9.0978024092498071</v>
      </c>
      <c r="F70" s="2">
        <f>'C'!B70</f>
        <v>0</v>
      </c>
      <c r="G70" s="27">
        <f>'C'!U70</f>
        <v>0</v>
      </c>
      <c r="H70" s="2">
        <f>'R'!B70</f>
        <v>0</v>
      </c>
      <c r="I70" s="27">
        <f>'R'!U70</f>
        <v>0</v>
      </c>
      <c r="J70" s="2" t="e">
        <f>L!#REF!</f>
        <v>#REF!</v>
      </c>
      <c r="K70" s="30" t="e">
        <f>L!#REF!</f>
        <v>#REF!</v>
      </c>
    </row>
    <row r="71" spans="1:11" x14ac:dyDescent="0.25">
      <c r="A71" s="21">
        <v>71</v>
      </c>
      <c r="B71" s="38">
        <f>G!B73</f>
        <v>0</v>
      </c>
      <c r="C71" s="41">
        <f>G!M73</f>
        <v>0</v>
      </c>
      <c r="D71" s="24" t="str">
        <f>D!B73</f>
        <v>Dante Fabbro</v>
      </c>
      <c r="E71" s="26">
        <f>D!U73</f>
        <v>9.0607049152997412</v>
      </c>
      <c r="F71" s="24">
        <f>'C'!B71</f>
        <v>0</v>
      </c>
      <c r="G71" s="26">
        <f>'C'!U71</f>
        <v>0</v>
      </c>
      <c r="H71" s="24">
        <f>'R'!B71</f>
        <v>0</v>
      </c>
      <c r="I71" s="26">
        <f>'R'!U71</f>
        <v>0</v>
      </c>
      <c r="J71" s="24" t="e">
        <f>L!#REF!</f>
        <v>#REF!</v>
      </c>
      <c r="K71" s="29" t="e">
        <f>L!#REF!</f>
        <v>#REF!</v>
      </c>
    </row>
    <row r="72" spans="1:11" x14ac:dyDescent="0.25">
      <c r="A72" s="22">
        <v>72</v>
      </c>
      <c r="B72" s="39">
        <f>G!B74</f>
        <v>0</v>
      </c>
      <c r="C72" s="41">
        <f>G!M74</f>
        <v>0</v>
      </c>
      <c r="D72" s="2" t="str">
        <f>D!B74</f>
        <v>Rasmus Sandin</v>
      </c>
      <c r="E72" s="27">
        <f>D!U74</f>
        <v>9.0352932787789317</v>
      </c>
      <c r="F72" s="2">
        <f>'C'!B72</f>
        <v>0</v>
      </c>
      <c r="G72" s="27">
        <f>'C'!U72</f>
        <v>0</v>
      </c>
      <c r="H72" s="2">
        <f>'R'!B72</f>
        <v>0</v>
      </c>
      <c r="I72" s="27">
        <f>'R'!U72</f>
        <v>0</v>
      </c>
      <c r="J72" s="2" t="e">
        <f>L!#REF!</f>
        <v>#REF!</v>
      </c>
      <c r="K72" s="30" t="e">
        <f>L!#REF!</f>
        <v>#REF!</v>
      </c>
    </row>
    <row r="73" spans="1:11" x14ac:dyDescent="0.25">
      <c r="A73" s="22">
        <v>73</v>
      </c>
      <c r="B73" s="39">
        <f>G!B75</f>
        <v>0</v>
      </c>
      <c r="C73" s="41">
        <f>G!M75</f>
        <v>0</v>
      </c>
      <c r="D73" s="2" t="str">
        <f>D!B75</f>
        <v>Travis Sanheim</v>
      </c>
      <c r="E73" s="27">
        <f>D!U75</f>
        <v>9.0236847261137108</v>
      </c>
      <c r="F73" s="2">
        <f>'C'!B73</f>
        <v>0</v>
      </c>
      <c r="G73" s="27">
        <f>'C'!U73</f>
        <v>0</v>
      </c>
      <c r="H73" s="2">
        <f>'R'!B73</f>
        <v>0</v>
      </c>
      <c r="I73" s="27">
        <f>'R'!U73</f>
        <v>0</v>
      </c>
      <c r="J73" s="2" t="e">
        <f>L!#REF!</f>
        <v>#REF!</v>
      </c>
      <c r="K73" s="30" t="e">
        <f>L!#REF!</f>
        <v>#REF!</v>
      </c>
    </row>
    <row r="74" spans="1:11" x14ac:dyDescent="0.25">
      <c r="A74" s="22">
        <v>74</v>
      </c>
      <c r="B74" s="39">
        <f>G!B76</f>
        <v>0</v>
      </c>
      <c r="C74" s="41">
        <f>G!M76</f>
        <v>0</v>
      </c>
      <c r="D74" s="2" t="str">
        <f>D!B76</f>
        <v>Erik Gustafsson</v>
      </c>
      <c r="E74" s="27">
        <f>D!U76</f>
        <v>8.9101305033045826</v>
      </c>
      <c r="F74" s="2">
        <f>'C'!B74</f>
        <v>0</v>
      </c>
      <c r="G74" s="27">
        <f>'C'!U74</f>
        <v>0</v>
      </c>
      <c r="H74" s="2">
        <f>'R'!B74</f>
        <v>0</v>
      </c>
      <c r="I74" s="27">
        <f>'R'!U74</f>
        <v>0</v>
      </c>
      <c r="J74" s="2" t="e">
        <f>L!#REF!</f>
        <v>#REF!</v>
      </c>
      <c r="K74" s="30" t="e">
        <f>L!#REF!</f>
        <v>#REF!</v>
      </c>
    </row>
    <row r="75" spans="1:11" ht="15.75" thickBot="1" x14ac:dyDescent="0.3">
      <c r="A75" s="23">
        <v>75</v>
      </c>
      <c r="B75" s="40">
        <f>G!B77</f>
        <v>0</v>
      </c>
      <c r="C75" s="53">
        <f>G!M77</f>
        <v>0</v>
      </c>
      <c r="D75" s="2" t="str">
        <f>D!B77</f>
        <v>Dennis Cholowski</v>
      </c>
      <c r="E75" s="27">
        <f>D!U77</f>
        <v>8.8162056662363213</v>
      </c>
      <c r="F75" s="2">
        <f>'C'!B75</f>
        <v>0</v>
      </c>
      <c r="G75" s="27">
        <f>'C'!U75</f>
        <v>0</v>
      </c>
      <c r="H75" s="2">
        <f>'R'!B75</f>
        <v>0</v>
      </c>
      <c r="I75" s="27">
        <f>'R'!U75</f>
        <v>0</v>
      </c>
      <c r="J75" s="2" t="e">
        <f>L!#REF!</f>
        <v>#REF!</v>
      </c>
      <c r="K75" s="30" t="e">
        <f>L!#REF!</f>
        <v>#REF!</v>
      </c>
    </row>
    <row r="76" spans="1:11" x14ac:dyDescent="0.25">
      <c r="A76" s="21">
        <v>76</v>
      </c>
      <c r="B76" s="38"/>
      <c r="C76" s="41">
        <f>G!M78</f>
        <v>0</v>
      </c>
      <c r="D76" s="24" t="str">
        <f>D!B78</f>
        <v>Tyson Barrie</v>
      </c>
      <c r="E76" s="26">
        <f>D!U78</f>
        <v>8.7535938683436694</v>
      </c>
      <c r="F76" s="24">
        <f>'C'!B76</f>
        <v>0</v>
      </c>
      <c r="G76" s="26">
        <f>'C'!U76</f>
        <v>0</v>
      </c>
      <c r="H76" s="24">
        <f>'R'!B76</f>
        <v>0</v>
      </c>
      <c r="I76" s="26">
        <f>'R'!U76</f>
        <v>0</v>
      </c>
      <c r="J76" s="24" t="e">
        <f>L!#REF!</f>
        <v>#REF!</v>
      </c>
      <c r="K76" s="29" t="e">
        <f>L!#REF!</f>
        <v>#REF!</v>
      </c>
    </row>
    <row r="77" spans="1:11" x14ac:dyDescent="0.25">
      <c r="A77" s="22">
        <v>77</v>
      </c>
      <c r="B77" s="39"/>
      <c r="C77" s="41">
        <f>G!M79</f>
        <v>0</v>
      </c>
      <c r="D77" s="2" t="str">
        <f>D!B79</f>
        <v>Noah Dobson</v>
      </c>
      <c r="E77" s="27">
        <f>D!U79</f>
        <v>8.6967754770152546</v>
      </c>
      <c r="F77" s="2">
        <f>'C'!B77</f>
        <v>0</v>
      </c>
      <c r="G77" s="27">
        <f>'C'!U77</f>
        <v>0</v>
      </c>
      <c r="H77" s="2">
        <f>'R'!B77</f>
        <v>0</v>
      </c>
      <c r="I77" s="27">
        <f>'R'!U77</f>
        <v>0</v>
      </c>
      <c r="J77" s="2" t="e">
        <f>L!#REF!</f>
        <v>#REF!</v>
      </c>
      <c r="K77" s="30" t="e">
        <f>L!#REF!</f>
        <v>#REF!</v>
      </c>
    </row>
    <row r="78" spans="1:11" x14ac:dyDescent="0.25">
      <c r="A78" s="22">
        <v>78</v>
      </c>
      <c r="B78" s="39"/>
      <c r="C78" s="41">
        <f>G!M80</f>
        <v>0</v>
      </c>
      <c r="D78" s="2" t="str">
        <f>D!B80</f>
        <v>Vince Dunn</v>
      </c>
      <c r="E78" s="27">
        <f>D!U80</f>
        <v>8.6002586636388667</v>
      </c>
      <c r="F78" s="2">
        <f>'C'!B78</f>
        <v>0</v>
      </c>
      <c r="G78" s="27">
        <f>'C'!U78</f>
        <v>0</v>
      </c>
      <c r="H78" s="2">
        <f>'R'!B78</f>
        <v>0</v>
      </c>
      <c r="I78" s="27">
        <f>'R'!U78</f>
        <v>0</v>
      </c>
      <c r="J78" s="2">
        <f>L!B72</f>
        <v>0</v>
      </c>
      <c r="K78" s="30">
        <f>L!U72</f>
        <v>0</v>
      </c>
    </row>
    <row r="79" spans="1:11" x14ac:dyDescent="0.25">
      <c r="A79" s="22">
        <v>79</v>
      </c>
      <c r="B79" s="39"/>
      <c r="C79" s="41">
        <f>G!M81</f>
        <v>0</v>
      </c>
      <c r="D79" s="2" t="str">
        <f>D!B81</f>
        <v>Ben Hutton</v>
      </c>
      <c r="E79" s="27">
        <f>D!U81</f>
        <v>8.5709680563395327</v>
      </c>
      <c r="F79" s="2">
        <f>'C'!B79</f>
        <v>0</v>
      </c>
      <c r="G79" s="27">
        <f>'C'!U79</f>
        <v>0</v>
      </c>
      <c r="H79" s="2">
        <f>'R'!B79</f>
        <v>0</v>
      </c>
      <c r="I79" s="27">
        <f>'R'!U79</f>
        <v>0</v>
      </c>
      <c r="J79" s="2">
        <f>L!B73</f>
        <v>0</v>
      </c>
      <c r="K79" s="30">
        <f>L!U73</f>
        <v>0</v>
      </c>
    </row>
    <row r="80" spans="1:11" ht="15.75" thickBot="1" x14ac:dyDescent="0.3">
      <c r="A80" s="23">
        <v>80</v>
      </c>
      <c r="B80" s="40"/>
      <c r="C80" s="53">
        <f>G!M82</f>
        <v>0</v>
      </c>
      <c r="D80" s="2" t="str">
        <f>D!B82</f>
        <v>Adam Boqvist</v>
      </c>
      <c r="E80" s="27">
        <f>D!U82</f>
        <v>8.4140552549511476</v>
      </c>
      <c r="F80" s="2">
        <f>'C'!B80</f>
        <v>0</v>
      </c>
      <c r="G80" s="27">
        <f>'C'!U80</f>
        <v>0</v>
      </c>
      <c r="H80" s="2">
        <f>'R'!B80</f>
        <v>0</v>
      </c>
      <c r="I80" s="27">
        <f>'R'!U80</f>
        <v>0</v>
      </c>
      <c r="J80" s="2">
        <f>L!B74</f>
        <v>0</v>
      </c>
      <c r="K80" s="30">
        <f>L!U74</f>
        <v>0</v>
      </c>
    </row>
    <row r="81" spans="1:11" x14ac:dyDescent="0.25">
      <c r="A81" s="21">
        <v>81</v>
      </c>
      <c r="B81" s="38"/>
      <c r="C81" s="41">
        <f>G!M83</f>
        <v>0</v>
      </c>
      <c r="D81" s="24" t="str">
        <f>D!B83</f>
        <v>Mike Matheson</v>
      </c>
      <c r="E81" s="26">
        <f>D!U83</f>
        <v>8.3381394561847202</v>
      </c>
      <c r="F81" s="24"/>
      <c r="G81" s="26"/>
      <c r="H81" s="24"/>
      <c r="I81" s="26"/>
      <c r="J81" s="24">
        <f>L!B75</f>
        <v>0</v>
      </c>
      <c r="K81" s="29">
        <f>L!U75</f>
        <v>0</v>
      </c>
    </row>
    <row r="82" spans="1:11" x14ac:dyDescent="0.25">
      <c r="A82" s="22">
        <v>82</v>
      </c>
      <c r="B82" s="39"/>
      <c r="C82" s="41">
        <f>G!M84</f>
        <v>0</v>
      </c>
      <c r="D82" s="2" t="str">
        <f>D!B84</f>
        <v>Erik Brannstrom</v>
      </c>
      <c r="E82" s="27">
        <f>D!U84</f>
        <v>7.9196273582686381</v>
      </c>
      <c r="J82" s="2">
        <f>L!B76</f>
        <v>0</v>
      </c>
      <c r="K82" s="30">
        <f>L!U76</f>
        <v>0</v>
      </c>
    </row>
    <row r="83" spans="1:11" x14ac:dyDescent="0.25">
      <c r="A83" s="22">
        <v>83</v>
      </c>
      <c r="B83" s="39"/>
      <c r="C83" s="41">
        <f>G!M85</f>
        <v>0</v>
      </c>
      <c r="D83" s="2" t="str">
        <f>D!B85</f>
        <v>Oliver Kylington</v>
      </c>
      <c r="E83" s="27">
        <f>D!U85</f>
        <v>7.4819363121066882</v>
      </c>
      <c r="J83" s="2">
        <f>L!B77</f>
        <v>0</v>
      </c>
      <c r="K83" s="30">
        <f>L!U77</f>
        <v>0</v>
      </c>
    </row>
    <row r="84" spans="1:11" x14ac:dyDescent="0.25">
      <c r="A84" s="22">
        <v>84</v>
      </c>
      <c r="B84" s="39"/>
      <c r="C84" s="41">
        <f>G!M86</f>
        <v>0</v>
      </c>
      <c r="D84" s="2" t="e">
        <f>D!#REF!</f>
        <v>#REF!</v>
      </c>
      <c r="E84" s="27" t="e">
        <f>D!#REF!</f>
        <v>#REF!</v>
      </c>
      <c r="J84" s="2">
        <f>L!B78</f>
        <v>0</v>
      </c>
      <c r="K84" s="30">
        <f>L!U78</f>
        <v>0</v>
      </c>
    </row>
    <row r="85" spans="1:11" ht="15.75" thickBot="1" x14ac:dyDescent="0.3">
      <c r="A85" s="23">
        <v>85</v>
      </c>
      <c r="B85" s="40"/>
      <c r="C85" s="53">
        <f>G!M87</f>
        <v>0</v>
      </c>
      <c r="D85" s="2" t="e">
        <f>D!#REF!</f>
        <v>#REF!</v>
      </c>
      <c r="E85" s="27" t="e">
        <f>D!#REF!</f>
        <v>#REF!</v>
      </c>
      <c r="H85" s="25"/>
      <c r="I85" s="28"/>
      <c r="J85" s="2">
        <f>L!B79</f>
        <v>0</v>
      </c>
      <c r="K85" s="30">
        <f>L!U79</f>
        <v>0</v>
      </c>
    </row>
    <row r="86" spans="1:11" x14ac:dyDescent="0.25">
      <c r="A86" s="21">
        <v>86</v>
      </c>
      <c r="B86" s="34"/>
      <c r="C86" s="42"/>
      <c r="D86" s="24" t="e">
        <f>D!#REF!</f>
        <v>#REF!</v>
      </c>
      <c r="E86" s="26" t="e">
        <f>D!#REF!</f>
        <v>#REF!</v>
      </c>
      <c r="F86" s="24"/>
      <c r="G86" s="26"/>
      <c r="H86" s="24"/>
      <c r="I86" s="26"/>
      <c r="J86" s="24"/>
      <c r="K86" s="29"/>
    </row>
    <row r="87" spans="1:11" x14ac:dyDescent="0.25">
      <c r="A87" s="22">
        <v>87</v>
      </c>
      <c r="D87" s="2" t="e">
        <f>D!#REF!</f>
        <v>#REF!</v>
      </c>
      <c r="E87" s="27" t="e">
        <f>D!#REF!</f>
        <v>#REF!</v>
      </c>
    </row>
    <row r="88" spans="1:11" x14ac:dyDescent="0.25">
      <c r="A88" s="22">
        <v>88</v>
      </c>
      <c r="D88" s="2" t="e">
        <f>D!#REF!</f>
        <v>#REF!</v>
      </c>
      <c r="E88" s="27" t="e">
        <f>D!#REF!</f>
        <v>#REF!</v>
      </c>
    </row>
    <row r="89" spans="1:11" x14ac:dyDescent="0.25">
      <c r="A89" s="22">
        <v>89</v>
      </c>
      <c r="D89" s="2" t="e">
        <f>D!#REF!</f>
        <v>#REF!</v>
      </c>
      <c r="E89" s="27" t="e">
        <f>D!#REF!</f>
        <v>#REF!</v>
      </c>
    </row>
    <row r="90" spans="1:11" ht="15.75" thickBot="1" x14ac:dyDescent="0.3">
      <c r="A90" s="23">
        <v>90</v>
      </c>
      <c r="B90" s="36"/>
      <c r="C90" s="44"/>
      <c r="D90" s="2">
        <f>D!B86</f>
        <v>0</v>
      </c>
      <c r="E90" s="27">
        <f>D!U86</f>
        <v>0</v>
      </c>
      <c r="F90" s="25"/>
      <c r="G90" s="28"/>
      <c r="H90" s="25"/>
      <c r="I90" s="28"/>
      <c r="J90" s="25"/>
      <c r="K90" s="31"/>
    </row>
    <row r="91" spans="1:11" x14ac:dyDescent="0.25">
      <c r="A91" s="21">
        <v>91</v>
      </c>
      <c r="B91" s="34"/>
      <c r="C91" s="42"/>
      <c r="D91" s="24">
        <f>D!B87</f>
        <v>0</v>
      </c>
      <c r="E91" s="26">
        <f>D!U87</f>
        <v>0</v>
      </c>
      <c r="F91" s="24"/>
      <c r="G91" s="26"/>
      <c r="H91" s="24"/>
      <c r="I91" s="26"/>
      <c r="J91" s="24"/>
      <c r="K91" s="29"/>
    </row>
    <row r="92" spans="1:11" x14ac:dyDescent="0.25">
      <c r="A92" s="22">
        <v>92</v>
      </c>
      <c r="D92" s="2">
        <f>D!B88</f>
        <v>0</v>
      </c>
      <c r="E92" s="27">
        <f>D!U88</f>
        <v>0</v>
      </c>
    </row>
    <row r="93" spans="1:11" x14ac:dyDescent="0.25">
      <c r="A93" s="22">
        <v>93</v>
      </c>
      <c r="D93" s="2">
        <f>D!B89</f>
        <v>0</v>
      </c>
      <c r="E93" s="27">
        <f>D!U89</f>
        <v>0</v>
      </c>
    </row>
    <row r="94" spans="1:11" x14ac:dyDescent="0.25">
      <c r="A94" s="22">
        <v>94</v>
      </c>
      <c r="D94" s="2">
        <f>D!B90</f>
        <v>0</v>
      </c>
      <c r="E94" s="27">
        <f>D!U90</f>
        <v>0</v>
      </c>
    </row>
    <row r="95" spans="1:11" ht="15.75" thickBot="1" x14ac:dyDescent="0.3">
      <c r="A95" s="23">
        <v>95</v>
      </c>
      <c r="B95" s="36"/>
      <c r="C95" s="44"/>
      <c r="D95" s="2">
        <f>D!B91</f>
        <v>0</v>
      </c>
      <c r="E95" s="27">
        <f>D!U91</f>
        <v>0</v>
      </c>
      <c r="F95" s="25"/>
      <c r="G95" s="28"/>
      <c r="H95" s="25"/>
      <c r="I95" s="28"/>
      <c r="J95" s="25"/>
      <c r="K95" s="31"/>
    </row>
    <row r="96" spans="1:11" x14ac:dyDescent="0.25">
      <c r="A96" s="21">
        <v>96</v>
      </c>
      <c r="B96" s="34"/>
      <c r="C96" s="42"/>
      <c r="D96" s="24">
        <f>D!B92</f>
        <v>0</v>
      </c>
      <c r="E96" s="26">
        <f>D!U92</f>
        <v>0</v>
      </c>
      <c r="F96" s="24"/>
      <c r="G96" s="26"/>
      <c r="H96" s="24"/>
      <c r="I96" s="26"/>
      <c r="J96" s="24"/>
      <c r="K96" s="29"/>
    </row>
    <row r="97" spans="1:11" x14ac:dyDescent="0.25">
      <c r="A97" s="22">
        <v>97</v>
      </c>
      <c r="D97" s="2">
        <f>D!B93</f>
        <v>0</v>
      </c>
      <c r="E97" s="27">
        <f>D!U93</f>
        <v>0</v>
      </c>
    </row>
    <row r="98" spans="1:11" s="20" customFormat="1" x14ac:dyDescent="0.25">
      <c r="A98" s="22">
        <v>98</v>
      </c>
      <c r="B98" s="35"/>
      <c r="C98" s="43"/>
      <c r="D98" s="2">
        <f>D!B94</f>
        <v>0</v>
      </c>
      <c r="E98" s="27">
        <f>D!U94</f>
        <v>0</v>
      </c>
      <c r="F98" s="2"/>
      <c r="G98" s="27"/>
      <c r="H98" s="2"/>
      <c r="I98" s="27"/>
      <c r="J98" s="2"/>
      <c r="K98" s="30"/>
    </row>
    <row r="99" spans="1:11" s="20" customFormat="1" x14ac:dyDescent="0.25">
      <c r="A99" s="22">
        <v>99</v>
      </c>
      <c r="B99" s="35"/>
      <c r="C99" s="43"/>
      <c r="D99" s="2">
        <f>D!B95</f>
        <v>0</v>
      </c>
      <c r="E99" s="27">
        <f>D!U95</f>
        <v>0</v>
      </c>
      <c r="F99" s="2"/>
      <c r="G99" s="27"/>
      <c r="H99" s="2"/>
      <c r="I99" s="27"/>
      <c r="J99" s="2"/>
      <c r="K99" s="30"/>
    </row>
    <row r="100" spans="1:11" s="20" customFormat="1" ht="15.75" thickBot="1" x14ac:dyDescent="0.3">
      <c r="A100" s="23">
        <v>100</v>
      </c>
      <c r="B100" s="36"/>
      <c r="C100" s="44"/>
      <c r="D100" s="2">
        <f>D!B96</f>
        <v>0</v>
      </c>
      <c r="E100" s="27">
        <f>D!U96</f>
        <v>0</v>
      </c>
      <c r="F100" s="25"/>
      <c r="G100" s="28"/>
      <c r="H100" s="25"/>
      <c r="I100" s="28"/>
      <c r="J100" s="25"/>
      <c r="K100" s="31"/>
    </row>
    <row r="101" spans="1:11" s="20" customFormat="1" x14ac:dyDescent="0.25">
      <c r="A101" s="21">
        <v>101</v>
      </c>
      <c r="B101" s="34"/>
      <c r="C101" s="42"/>
      <c r="D101" s="24"/>
      <c r="E101" s="26"/>
      <c r="F101" s="24"/>
      <c r="G101" s="26"/>
      <c r="H101" s="24"/>
      <c r="I101" s="26"/>
      <c r="J101" s="24"/>
      <c r="K101" s="29"/>
    </row>
    <row r="102" spans="1:11" s="20" customFormat="1" x14ac:dyDescent="0.25">
      <c r="A102" s="22">
        <v>102</v>
      </c>
      <c r="B102" s="35"/>
      <c r="C102" s="43"/>
      <c r="D102" s="2"/>
      <c r="E102" s="27"/>
      <c r="F102" s="2"/>
      <c r="G102" s="27"/>
      <c r="H102" s="2"/>
      <c r="I102" s="27"/>
      <c r="J102" s="2"/>
      <c r="K102" s="30"/>
    </row>
    <row r="103" spans="1:11" s="20" customFormat="1" x14ac:dyDescent="0.25">
      <c r="A103" s="22">
        <v>103</v>
      </c>
      <c r="B103" s="35"/>
      <c r="C103" s="43"/>
      <c r="D103" s="2"/>
      <c r="E103" s="27"/>
      <c r="F103" s="2"/>
      <c r="G103" s="27"/>
      <c r="H103" s="2"/>
      <c r="I103" s="27"/>
      <c r="J103" s="2"/>
      <c r="K103" s="30"/>
    </row>
    <row r="104" spans="1:11" s="20" customFormat="1" x14ac:dyDescent="0.25">
      <c r="A104" s="22">
        <v>104</v>
      </c>
      <c r="B104" s="35"/>
      <c r="C104" s="43"/>
      <c r="D104" s="2"/>
      <c r="E104" s="27"/>
      <c r="F104" s="2"/>
      <c r="G104" s="27"/>
      <c r="H104" s="2"/>
      <c r="I104" s="27"/>
      <c r="J104" s="2"/>
      <c r="K104" s="30"/>
    </row>
    <row r="105" spans="1:11" s="20" customFormat="1" ht="15.75" thickBot="1" x14ac:dyDescent="0.3">
      <c r="A105" s="23">
        <v>105</v>
      </c>
      <c r="B105" s="36"/>
      <c r="C105" s="44"/>
      <c r="D105" s="2"/>
      <c r="E105" s="27"/>
      <c r="F105" s="25"/>
      <c r="G105" s="28"/>
      <c r="H105" s="25"/>
      <c r="I105" s="28"/>
      <c r="J105" s="25"/>
      <c r="K105" s="31"/>
    </row>
    <row r="106" spans="1:11" s="20" customFormat="1" x14ac:dyDescent="0.25">
      <c r="A106" s="21">
        <v>106</v>
      </c>
      <c r="B106" s="34"/>
      <c r="C106" s="42"/>
      <c r="D106" s="24"/>
      <c r="E106" s="26"/>
      <c r="F106" s="24"/>
      <c r="G106" s="26"/>
      <c r="H106" s="24"/>
      <c r="I106" s="26"/>
      <c r="J106" s="24"/>
      <c r="K106" s="29"/>
    </row>
    <row r="107" spans="1:11" s="20" customFormat="1" x14ac:dyDescent="0.25">
      <c r="A107" s="22">
        <v>107</v>
      </c>
      <c r="B107" s="35"/>
      <c r="C107" s="43"/>
      <c r="D107" s="2"/>
      <c r="E107" s="27"/>
      <c r="F107" s="2"/>
      <c r="G107" s="27"/>
      <c r="H107" s="2"/>
      <c r="I107" s="27"/>
      <c r="J107" s="2"/>
      <c r="K107" s="30"/>
    </row>
    <row r="108" spans="1:11" x14ac:dyDescent="0.25">
      <c r="A108" s="22">
        <v>108</v>
      </c>
    </row>
    <row r="109" spans="1:11" x14ac:dyDescent="0.25">
      <c r="A109" s="22">
        <v>109</v>
      </c>
    </row>
    <row r="110" spans="1:11" ht="15.75" thickBot="1" x14ac:dyDescent="0.3">
      <c r="A110" s="23">
        <v>110</v>
      </c>
      <c r="B110" s="36"/>
      <c r="C110" s="44"/>
      <c r="F110" s="25"/>
      <c r="G110" s="28"/>
      <c r="H110" s="25"/>
      <c r="I110" s="28"/>
      <c r="J110" s="25"/>
      <c r="K110" s="31"/>
    </row>
    <row r="111" spans="1:11" x14ac:dyDescent="0.25">
      <c r="A111" s="21">
        <v>111</v>
      </c>
      <c r="B111" s="34"/>
      <c r="C111" s="42"/>
      <c r="D111" s="24"/>
      <c r="E111" s="26"/>
      <c r="F111" s="24"/>
      <c r="G111" s="26"/>
      <c r="H111" s="24"/>
      <c r="I111" s="26"/>
      <c r="J111" s="24"/>
      <c r="K111" s="29"/>
    </row>
    <row r="112" spans="1:11" x14ac:dyDescent="0.25">
      <c r="A112" s="22">
        <v>112</v>
      </c>
    </row>
    <row r="113" spans="1:11" x14ac:dyDescent="0.25">
      <c r="A113" s="22">
        <v>113</v>
      </c>
    </row>
    <row r="115" spans="1:11" ht="15.75" thickBot="1" x14ac:dyDescent="0.3">
      <c r="A115" s="23"/>
      <c r="B115" s="36"/>
      <c r="C115" s="44"/>
      <c r="F115" s="25"/>
      <c r="G115" s="28"/>
      <c r="H115" s="25"/>
      <c r="I115" s="28"/>
      <c r="J115" s="25"/>
      <c r="K115" s="31"/>
    </row>
    <row r="116" spans="1:11" x14ac:dyDescent="0.25">
      <c r="A116" s="21"/>
      <c r="B116" s="34"/>
      <c r="C116" s="42"/>
      <c r="D116" s="24"/>
      <c r="E116" s="26"/>
      <c r="F116" s="24"/>
      <c r="G116" s="26"/>
      <c r="H116" s="24"/>
      <c r="I116" s="26"/>
      <c r="J116" s="24"/>
      <c r="K116" s="29"/>
    </row>
    <row r="120" spans="1:11" ht="15.75" thickBot="1" x14ac:dyDescent="0.3">
      <c r="A120" s="23"/>
      <c r="B120" s="37"/>
      <c r="C120" s="45"/>
      <c r="D120" s="25"/>
      <c r="E120" s="28"/>
      <c r="F120" s="25"/>
      <c r="G120" s="28"/>
      <c r="H120" s="25"/>
      <c r="I120" s="28"/>
      <c r="J120" s="25"/>
      <c r="K120" s="31"/>
    </row>
    <row r="121" spans="1:11" x14ac:dyDescent="0.25">
      <c r="A121" s="21"/>
      <c r="B121" s="34"/>
      <c r="C121" s="42"/>
      <c r="D121" s="24"/>
      <c r="E121" s="26"/>
      <c r="F121" s="24"/>
      <c r="G121" s="26"/>
      <c r="H121" s="24"/>
      <c r="I121" s="26"/>
      <c r="J121" s="24"/>
      <c r="K121" s="29"/>
    </row>
  </sheetData>
  <phoneticPr fontId="4" type="noConversion"/>
  <pageMargins left="0.196850393700787" right="0.31496062992126" top="0.35433070866141703" bottom="0.15748031496063" header="0.196850393700787" footer="0.31496062992126"/>
  <pageSetup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Q4:X71"/>
  <sheetViews>
    <sheetView workbookViewId="0">
      <selection activeCell="V59" sqref="V59"/>
    </sheetView>
  </sheetViews>
  <sheetFormatPr defaultRowHeight="15" x14ac:dyDescent="0.25"/>
  <sheetData>
    <row r="4" spans="17:21" ht="15.75" thickBot="1" x14ac:dyDescent="0.3"/>
    <row r="5" spans="17:21" x14ac:dyDescent="0.25">
      <c r="Q5" s="72" t="s">
        <v>230</v>
      </c>
      <c r="R5" s="73"/>
      <c r="S5" s="73"/>
      <c r="T5" s="73"/>
      <c r="U5" s="74"/>
    </row>
    <row r="6" spans="17:21" x14ac:dyDescent="0.25">
      <c r="Q6" s="54"/>
      <c r="R6" s="55" t="s">
        <v>295</v>
      </c>
      <c r="S6" s="55" t="s">
        <v>296</v>
      </c>
      <c r="T6" s="55" t="s">
        <v>297</v>
      </c>
      <c r="U6" s="56" t="s">
        <v>231</v>
      </c>
    </row>
    <row r="7" spans="17:21" x14ac:dyDescent="0.25">
      <c r="Q7" s="54" t="s">
        <v>31</v>
      </c>
      <c r="R7" s="20">
        <f>COUNTIF(G!C3:C7,"SUN")</f>
        <v>1</v>
      </c>
      <c r="S7" s="20">
        <f>COUNTIF(G!C8:C12,"SUN")</f>
        <v>2</v>
      </c>
      <c r="T7" s="20">
        <f>COUNTIF(G!C13:C17,"SUN")</f>
        <v>1</v>
      </c>
      <c r="U7" s="56">
        <f>SUM(R7:T7)</f>
        <v>4</v>
      </c>
    </row>
    <row r="8" spans="17:21" x14ac:dyDescent="0.25">
      <c r="Q8" s="54" t="s">
        <v>35</v>
      </c>
      <c r="R8" s="20">
        <f>COUNTIF(G!C3:C7,"RAM")</f>
        <v>1</v>
      </c>
      <c r="S8" s="20">
        <f>COUNTIF(G!C8:C12,"RAM")</f>
        <v>1</v>
      </c>
      <c r="T8" s="20">
        <f>COUNTIF(G!C13:C17,"RAM")</f>
        <v>0</v>
      </c>
      <c r="U8" s="56">
        <f t="shared" ref="U8:U11" si="0">SUM(R8:T8)</f>
        <v>2</v>
      </c>
    </row>
    <row r="9" spans="17:21" x14ac:dyDescent="0.25">
      <c r="Q9" s="54" t="s">
        <v>33</v>
      </c>
      <c r="R9" s="20">
        <f>COUNTIF(G!C3:C7,"PAC")</f>
        <v>2</v>
      </c>
      <c r="S9" s="20">
        <f>COUNTIF(G!C8:C12,"PAC")</f>
        <v>0</v>
      </c>
      <c r="T9" s="20">
        <f>COUNTIF(G!C13:C17,"PAC")</f>
        <v>0</v>
      </c>
      <c r="U9" s="56">
        <f t="shared" si="0"/>
        <v>2</v>
      </c>
    </row>
    <row r="10" spans="17:21" x14ac:dyDescent="0.25">
      <c r="Q10" s="54" t="s">
        <v>41</v>
      </c>
      <c r="R10" s="20">
        <f>COUNTIF(G!C3:C7,"BUC")</f>
        <v>0</v>
      </c>
      <c r="S10" s="20">
        <f>COUNTIF(G!C8:C12,"BUC")</f>
        <v>2</v>
      </c>
      <c r="T10" s="20">
        <f>COUNTIF(G!C13:C17,"BUC")</f>
        <v>1</v>
      </c>
      <c r="U10" s="56">
        <f t="shared" si="0"/>
        <v>3</v>
      </c>
    </row>
    <row r="11" spans="17:21" x14ac:dyDescent="0.25">
      <c r="Q11" s="54" t="s">
        <v>37</v>
      </c>
      <c r="R11" s="20">
        <f>COUNTIF(G!C3:C7,"REB")</f>
        <v>1</v>
      </c>
      <c r="S11" s="20">
        <f>COUNTIF(G!C8:C12,"REB")</f>
        <v>0</v>
      </c>
      <c r="T11" s="20">
        <f>COUNTIF(G!C13:C17,"REB")</f>
        <v>3</v>
      </c>
      <c r="U11" s="56">
        <f t="shared" si="0"/>
        <v>4</v>
      </c>
    </row>
    <row r="12" spans="17:21" ht="15.75" thickBot="1" x14ac:dyDescent="0.3">
      <c r="Q12" s="57"/>
      <c r="R12" s="58">
        <f t="shared" ref="R12:S12" si="1">SUM(R7:R11)</f>
        <v>5</v>
      </c>
      <c r="S12" s="58">
        <f t="shared" si="1"/>
        <v>5</v>
      </c>
      <c r="T12" s="58">
        <f>SUM(T7:T11)</f>
        <v>5</v>
      </c>
      <c r="U12" s="59">
        <f>SUM(U7:U11)</f>
        <v>15</v>
      </c>
    </row>
    <row r="17" spans="17:24" x14ac:dyDescent="0.25">
      <c r="V17" s="20"/>
    </row>
    <row r="19" spans="17:24" ht="15.75" thickBot="1" x14ac:dyDescent="0.3">
      <c r="W19" s="20"/>
    </row>
    <row r="20" spans="17:24" x14ac:dyDescent="0.25">
      <c r="Q20" s="72" t="s">
        <v>13</v>
      </c>
      <c r="R20" s="73"/>
      <c r="S20" s="73"/>
      <c r="T20" s="73"/>
      <c r="U20" s="74"/>
      <c r="V20" s="63"/>
      <c r="W20" s="64"/>
      <c r="X20" s="20"/>
    </row>
    <row r="21" spans="17:24" x14ac:dyDescent="0.25">
      <c r="Q21" s="54"/>
      <c r="R21" s="55" t="s">
        <v>227</v>
      </c>
      <c r="S21" s="55" t="s">
        <v>228</v>
      </c>
      <c r="T21" s="55" t="s">
        <v>229</v>
      </c>
      <c r="U21" s="56" t="s">
        <v>231</v>
      </c>
    </row>
    <row r="22" spans="17:24" x14ac:dyDescent="0.25">
      <c r="Q22" s="54" t="s">
        <v>31</v>
      </c>
      <c r="R22" s="20">
        <f>COUNTIF(D!C3:C12,"SUN")</f>
        <v>2</v>
      </c>
      <c r="S22" s="20">
        <f>COUNTIF(D!C13:C22,"SUN")</f>
        <v>2</v>
      </c>
      <c r="T22" s="20">
        <f>COUNTIF(D!C23:C32,"SUN")</f>
        <v>5</v>
      </c>
      <c r="U22" s="56">
        <f>SUM(R22:T22)</f>
        <v>9</v>
      </c>
    </row>
    <row r="23" spans="17:24" x14ac:dyDescent="0.25">
      <c r="Q23" s="54" t="s">
        <v>35</v>
      </c>
      <c r="R23" s="20">
        <f>COUNTIF(D!C3:C12,"RAM")</f>
        <v>2</v>
      </c>
      <c r="S23" s="20">
        <f>COUNTIF(D!C13:C22,"RAM")</f>
        <v>2</v>
      </c>
      <c r="T23" s="20">
        <f>COUNTIF(D!C23:C32,"RAM")</f>
        <v>1</v>
      </c>
      <c r="U23" s="56">
        <f>SUM(R23:T23)</f>
        <v>5</v>
      </c>
    </row>
    <row r="24" spans="17:24" x14ac:dyDescent="0.25">
      <c r="Q24" s="54" t="s">
        <v>33</v>
      </c>
      <c r="R24" s="20">
        <f>COUNTIF(D!C3:C12,"PAC")</f>
        <v>2</v>
      </c>
      <c r="S24" s="20">
        <f>COUNTIF(D!C13:C22,"PAC")</f>
        <v>1</v>
      </c>
      <c r="T24" s="20">
        <f>COUNTIF(D!C23:C32,"PAC")</f>
        <v>3</v>
      </c>
      <c r="U24" s="56">
        <f>SUM(R24:T24)</f>
        <v>6</v>
      </c>
    </row>
    <row r="25" spans="17:24" x14ac:dyDescent="0.25">
      <c r="Q25" s="54" t="s">
        <v>41</v>
      </c>
      <c r="R25" s="20">
        <f>COUNTIF(D!C3:C12,"BUC")</f>
        <v>3</v>
      </c>
      <c r="S25" s="20">
        <f>COUNTIF(D!C13:C22,"BUC")</f>
        <v>3</v>
      </c>
      <c r="T25" s="20">
        <f>COUNTIF(D!C23:C32,"BUC")</f>
        <v>1</v>
      </c>
      <c r="U25" s="56">
        <f>SUM(R25:T25)</f>
        <v>7</v>
      </c>
    </row>
    <row r="26" spans="17:24" x14ac:dyDescent="0.25">
      <c r="Q26" s="54" t="s">
        <v>37</v>
      </c>
      <c r="R26" s="20">
        <f>COUNTIF(D!C3:C12,"REB")</f>
        <v>1</v>
      </c>
      <c r="S26" s="20">
        <f>COUNTIF(D!C13:C22,"REB")</f>
        <v>2</v>
      </c>
      <c r="T26" s="20">
        <f>COUNTIF(D!C23:C32,"REB")</f>
        <v>0</v>
      </c>
      <c r="U26" s="56">
        <f>SUM(R26:T26)</f>
        <v>3</v>
      </c>
    </row>
    <row r="27" spans="17:24" ht="15.75" thickBot="1" x14ac:dyDescent="0.3">
      <c r="Q27" s="57"/>
      <c r="R27" s="58">
        <f t="shared" ref="R27" si="2">SUM(R22:R26)</f>
        <v>10</v>
      </c>
      <c r="S27" s="58">
        <f t="shared" ref="S27" si="3">SUM(S22:S26)</f>
        <v>10</v>
      </c>
      <c r="T27" s="58">
        <f>SUM(T22:T26)</f>
        <v>10</v>
      </c>
      <c r="U27" s="59">
        <f>SUM(U22:U26)</f>
        <v>30</v>
      </c>
    </row>
    <row r="33" spans="17:22" ht="15.75" thickBot="1" x14ac:dyDescent="0.3"/>
    <row r="34" spans="17:22" x14ac:dyDescent="0.25">
      <c r="Q34" s="72" t="s">
        <v>232</v>
      </c>
      <c r="R34" s="73"/>
      <c r="S34" s="73"/>
      <c r="T34" s="73"/>
      <c r="U34" s="73"/>
      <c r="V34" s="74"/>
    </row>
    <row r="35" spans="17:22" x14ac:dyDescent="0.25">
      <c r="Q35" s="54"/>
      <c r="R35" s="55" t="s">
        <v>295</v>
      </c>
      <c r="S35" s="55" t="s">
        <v>296</v>
      </c>
      <c r="T35" s="55" t="s">
        <v>297</v>
      </c>
      <c r="U35" s="55" t="s">
        <v>351</v>
      </c>
      <c r="V35" s="56" t="s">
        <v>231</v>
      </c>
    </row>
    <row r="36" spans="17:22" x14ac:dyDescent="0.25">
      <c r="Q36" s="54" t="s">
        <v>31</v>
      </c>
      <c r="R36" s="20">
        <f>COUNTIF('C'!C3:C7,"SUN")</f>
        <v>1</v>
      </c>
      <c r="S36" s="20">
        <f>COUNTIF('C'!C8:C12,"SUN")</f>
        <v>1</v>
      </c>
      <c r="T36" s="20">
        <f>COUNTIF('C'!C13:C17,"SUN")</f>
        <v>1</v>
      </c>
      <c r="U36" s="20">
        <f>COUNTIF('C'!C18:C22,"SUN")</f>
        <v>1</v>
      </c>
      <c r="V36" s="56">
        <f>SUM(R36:U36)</f>
        <v>4</v>
      </c>
    </row>
    <row r="37" spans="17:22" x14ac:dyDescent="0.25">
      <c r="Q37" s="54" t="s">
        <v>35</v>
      </c>
      <c r="R37" s="20">
        <f>COUNTIF('C'!C3:C7,"RAM")</f>
        <v>1</v>
      </c>
      <c r="S37" s="20">
        <f>COUNTIF('C'!C8:C12,"RAM")</f>
        <v>2</v>
      </c>
      <c r="T37" s="20">
        <f>COUNTIF('C'!C13:C17,"RAM")</f>
        <v>2</v>
      </c>
      <c r="U37" s="20">
        <f>COUNTIF('C'!C18:C22,"RAM")</f>
        <v>1</v>
      </c>
      <c r="V37" s="56">
        <f t="shared" ref="V37:V40" si="4">SUM(R37:U37)</f>
        <v>6</v>
      </c>
    </row>
    <row r="38" spans="17:22" x14ac:dyDescent="0.25">
      <c r="Q38" s="54" t="s">
        <v>33</v>
      </c>
      <c r="R38" s="20">
        <f>COUNTIF('C'!C3:C7,"PAC")</f>
        <v>0</v>
      </c>
      <c r="S38" s="20">
        <f>COUNTIF('C'!C8:C12,"PAC")</f>
        <v>1</v>
      </c>
      <c r="T38" s="20">
        <f>COUNTIF('C'!C13:C17,"PAC")</f>
        <v>2</v>
      </c>
      <c r="U38" s="20">
        <f>COUNTIF('C'!C18:C22,"PAC")</f>
        <v>0</v>
      </c>
      <c r="V38" s="56">
        <f t="shared" si="4"/>
        <v>3</v>
      </c>
    </row>
    <row r="39" spans="17:22" x14ac:dyDescent="0.25">
      <c r="Q39" s="54" t="s">
        <v>41</v>
      </c>
      <c r="R39" s="20">
        <f>COUNTIF('C'!C3:C7,"BUC")</f>
        <v>0</v>
      </c>
      <c r="S39" s="20">
        <f>COUNTIF('C'!C8:C12,"BUC")</f>
        <v>1</v>
      </c>
      <c r="T39" s="20">
        <f>COUNTIF('C'!C13:C17,"BUC")</f>
        <v>0</v>
      </c>
      <c r="U39" s="20">
        <f>COUNTIF('C'!C18:C22,"BUC")</f>
        <v>3</v>
      </c>
      <c r="V39" s="56">
        <f t="shared" si="4"/>
        <v>4</v>
      </c>
    </row>
    <row r="40" spans="17:22" x14ac:dyDescent="0.25">
      <c r="Q40" s="54" t="s">
        <v>37</v>
      </c>
      <c r="R40" s="20">
        <f>COUNTIF('C'!C3:C7,"REB")</f>
        <v>3</v>
      </c>
      <c r="S40" s="20">
        <f>COUNTIF('C'!C8:C12,"REB")</f>
        <v>0</v>
      </c>
      <c r="T40" s="20">
        <f>COUNTIF('C'!C13:C17,"REB")</f>
        <v>0</v>
      </c>
      <c r="U40" s="20">
        <f>COUNTIF('C'!C18:C22,"REB")</f>
        <v>0</v>
      </c>
      <c r="V40" s="56">
        <f t="shared" si="4"/>
        <v>3</v>
      </c>
    </row>
    <row r="41" spans="17:22" ht="15.75" thickBot="1" x14ac:dyDescent="0.3">
      <c r="Q41" s="57"/>
      <c r="R41" s="58">
        <f t="shared" ref="R41" si="5">SUM(R36:R40)</f>
        <v>5</v>
      </c>
      <c r="S41" s="58">
        <f t="shared" ref="S41" si="6">SUM(S36:S40)</f>
        <v>5</v>
      </c>
      <c r="T41" s="58">
        <f>SUM(T36:T40)</f>
        <v>5</v>
      </c>
      <c r="U41" s="58">
        <f>SUM(U36:U40)</f>
        <v>5</v>
      </c>
      <c r="V41" s="59">
        <f>SUM(V36:V40)</f>
        <v>20</v>
      </c>
    </row>
    <row r="48" spans="17:22" ht="15.75" thickBot="1" x14ac:dyDescent="0.3"/>
    <row r="49" spans="17:22" x14ac:dyDescent="0.25">
      <c r="Q49" s="72" t="s">
        <v>234</v>
      </c>
      <c r="R49" s="73"/>
      <c r="S49" s="73"/>
      <c r="T49" s="73"/>
      <c r="U49" s="73"/>
      <c r="V49" s="74"/>
    </row>
    <row r="50" spans="17:22" x14ac:dyDescent="0.25">
      <c r="Q50" s="54"/>
      <c r="R50" s="55" t="s">
        <v>295</v>
      </c>
      <c r="S50" s="55" t="s">
        <v>296</v>
      </c>
      <c r="T50" s="55" t="s">
        <v>297</v>
      </c>
      <c r="U50" s="55" t="s">
        <v>351</v>
      </c>
      <c r="V50" s="56" t="s">
        <v>231</v>
      </c>
    </row>
    <row r="51" spans="17:22" x14ac:dyDescent="0.25">
      <c r="Q51" s="54" t="s">
        <v>31</v>
      </c>
      <c r="R51" s="20">
        <f>COUNTIF('R'!C3:C7,"SUN")</f>
        <v>0</v>
      </c>
      <c r="S51" s="20">
        <f>COUNTIF('R'!C8:C12,"SUN")</f>
        <v>2</v>
      </c>
      <c r="T51" s="20">
        <f>COUNTIF('R'!C13:C17,"SUN")</f>
        <v>0</v>
      </c>
      <c r="U51" s="20">
        <f>COUNTIF('R'!C18:C22,"SUN")</f>
        <v>1</v>
      </c>
      <c r="V51" s="56">
        <f>SUM(R51:U51)</f>
        <v>3</v>
      </c>
    </row>
    <row r="52" spans="17:22" x14ac:dyDescent="0.25">
      <c r="Q52" s="54" t="s">
        <v>35</v>
      </c>
      <c r="R52" s="20">
        <f>COUNTIF('R'!C3:C7,"RAM")</f>
        <v>2</v>
      </c>
      <c r="S52" s="20">
        <f>COUNTIF('R'!C8:C12,"RAM")</f>
        <v>0</v>
      </c>
      <c r="T52" s="20">
        <f>COUNTIF('R'!C13:C17,"RAM")</f>
        <v>1</v>
      </c>
      <c r="U52" s="20">
        <f>COUNTIF('R'!C18:C22,"RAM")</f>
        <v>2</v>
      </c>
      <c r="V52" s="56">
        <f t="shared" ref="V52:V55" si="7">SUM(R52:U52)</f>
        <v>5</v>
      </c>
    </row>
    <row r="53" spans="17:22" x14ac:dyDescent="0.25">
      <c r="Q53" s="54" t="s">
        <v>33</v>
      </c>
      <c r="R53" s="20">
        <f>COUNTIF('R'!C3:C7,"PAC")</f>
        <v>1</v>
      </c>
      <c r="S53" s="20">
        <f>COUNTIF('R'!C8:C12,"PAC")</f>
        <v>2</v>
      </c>
      <c r="T53" s="20">
        <f>COUNTIF('R'!C13:C17,"PAC")</f>
        <v>2</v>
      </c>
      <c r="U53" s="20">
        <f>COUNTIF('R'!C18:C22,"PAC")</f>
        <v>0</v>
      </c>
      <c r="V53" s="56">
        <f t="shared" si="7"/>
        <v>5</v>
      </c>
    </row>
    <row r="54" spans="17:22" x14ac:dyDescent="0.25">
      <c r="Q54" s="54" t="s">
        <v>41</v>
      </c>
      <c r="R54" s="20">
        <f>COUNTIF('R'!C3:C7,"BUC")</f>
        <v>1</v>
      </c>
      <c r="S54" s="20">
        <f>COUNTIF('R'!C8:C12,"BUC")</f>
        <v>1</v>
      </c>
      <c r="T54" s="20">
        <f>COUNTIF('R'!C13:C17,"BUC")</f>
        <v>2</v>
      </c>
      <c r="U54" s="20">
        <f>COUNTIF('R'!C18:C22,"BUC")</f>
        <v>2</v>
      </c>
      <c r="V54" s="56">
        <f t="shared" si="7"/>
        <v>6</v>
      </c>
    </row>
    <row r="55" spans="17:22" x14ac:dyDescent="0.25">
      <c r="Q55" s="54" t="s">
        <v>37</v>
      </c>
      <c r="R55" s="20">
        <f>COUNTIF('R'!C3:C7,"REB")</f>
        <v>1</v>
      </c>
      <c r="S55" s="20">
        <f>COUNTIF('R'!C8:C12,"REB")</f>
        <v>0</v>
      </c>
      <c r="T55" s="20">
        <f>COUNTIF('R'!C13:C17,"REB")</f>
        <v>0</v>
      </c>
      <c r="U55" s="20">
        <f>COUNTIF('R'!C18:C22,"REB")</f>
        <v>0</v>
      </c>
      <c r="V55" s="56">
        <f t="shared" si="7"/>
        <v>1</v>
      </c>
    </row>
    <row r="56" spans="17:22" ht="15.75" thickBot="1" x14ac:dyDescent="0.3">
      <c r="Q56" s="57"/>
      <c r="R56" s="58">
        <f t="shared" ref="R56" si="8">SUM(R51:R55)</f>
        <v>5</v>
      </c>
      <c r="S56" s="58">
        <f t="shared" ref="S56" si="9">SUM(S51:S55)</f>
        <v>5</v>
      </c>
      <c r="T56" s="58">
        <f>SUM(T51:T55)</f>
        <v>5</v>
      </c>
      <c r="U56" s="58">
        <f>SUM(U51:U55)</f>
        <v>5</v>
      </c>
      <c r="V56" s="59">
        <f>SUM(V51:V55)</f>
        <v>20</v>
      </c>
    </row>
    <row r="63" spans="17:22" ht="15.75" thickBot="1" x14ac:dyDescent="0.3"/>
    <row r="64" spans="17:22" x14ac:dyDescent="0.25">
      <c r="Q64" s="72" t="s">
        <v>233</v>
      </c>
      <c r="R64" s="73"/>
      <c r="S64" s="73"/>
      <c r="T64" s="73"/>
      <c r="U64" s="73"/>
      <c r="V64" s="74"/>
    </row>
    <row r="65" spans="17:22" x14ac:dyDescent="0.25">
      <c r="Q65" s="54"/>
      <c r="R65" s="55" t="s">
        <v>295</v>
      </c>
      <c r="S65" s="55" t="s">
        <v>296</v>
      </c>
      <c r="T65" s="55" t="s">
        <v>297</v>
      </c>
      <c r="U65" s="55" t="s">
        <v>351</v>
      </c>
      <c r="V65" s="56" t="s">
        <v>231</v>
      </c>
    </row>
    <row r="66" spans="17:22" x14ac:dyDescent="0.25">
      <c r="Q66" s="54" t="s">
        <v>31</v>
      </c>
      <c r="R66" s="20">
        <f>COUNTIF(L!C3:C7,"SUN")</f>
        <v>2</v>
      </c>
      <c r="S66" s="20">
        <f>COUNTIF(L!C8:C12,"SUN")</f>
        <v>3</v>
      </c>
      <c r="T66" s="20">
        <f>COUNTIF(L!C13:C17,"SUN")</f>
        <v>1</v>
      </c>
      <c r="U66" s="20">
        <f>COUNTIF(L!C18:C22,"SUN")</f>
        <v>1</v>
      </c>
      <c r="V66" s="56">
        <f>SUM(R66:U66)</f>
        <v>7</v>
      </c>
    </row>
    <row r="67" spans="17:22" x14ac:dyDescent="0.25">
      <c r="Q67" s="54" t="s">
        <v>35</v>
      </c>
      <c r="R67" s="20">
        <f>COUNTIF(L!C3:C7,"RAM")</f>
        <v>1</v>
      </c>
      <c r="S67" s="20">
        <f>COUNTIF(L!C8:C12,"RAM")</f>
        <v>0</v>
      </c>
      <c r="T67" s="20">
        <f>COUNTIF(L!C13:C17,"RAM")</f>
        <v>0</v>
      </c>
      <c r="U67" s="20">
        <f>COUNTIF(L!C18:C22,"RAM")</f>
        <v>1</v>
      </c>
      <c r="V67" s="56">
        <f t="shared" ref="V67:V70" si="10">SUM(R67:U67)</f>
        <v>2</v>
      </c>
    </row>
    <row r="68" spans="17:22" x14ac:dyDescent="0.25">
      <c r="Q68" s="54" t="s">
        <v>33</v>
      </c>
      <c r="R68" s="20">
        <f>COUNTIF(L!C3:C7,"PAC")</f>
        <v>0</v>
      </c>
      <c r="S68" s="20">
        <f>COUNTIF(L!C8:C12,"PAC")</f>
        <v>0</v>
      </c>
      <c r="T68" s="20">
        <f>COUNTIF(L!C13:C17,"PAC")</f>
        <v>2</v>
      </c>
      <c r="U68" s="20">
        <f>COUNTIF(L!C18:C22,"PAC")</f>
        <v>2</v>
      </c>
      <c r="V68" s="56">
        <f t="shared" si="10"/>
        <v>4</v>
      </c>
    </row>
    <row r="69" spans="17:22" x14ac:dyDescent="0.25">
      <c r="Q69" s="54" t="s">
        <v>41</v>
      </c>
      <c r="R69" s="20">
        <f>COUNTIF(L!C3:C7,"BUC")</f>
        <v>0</v>
      </c>
      <c r="S69" s="20">
        <f>COUNTIF(L!C8:C12,"BUC")</f>
        <v>2</v>
      </c>
      <c r="T69" s="20">
        <f>COUNTIF(L!C13:C17,"BUC")</f>
        <v>1</v>
      </c>
      <c r="U69" s="20">
        <f>COUNTIF(L!C18:C22,"BUC")</f>
        <v>0</v>
      </c>
      <c r="V69" s="56">
        <f t="shared" si="10"/>
        <v>3</v>
      </c>
    </row>
    <row r="70" spans="17:22" x14ac:dyDescent="0.25">
      <c r="Q70" s="54" t="s">
        <v>37</v>
      </c>
      <c r="R70" s="20">
        <f>COUNTIF(L!C3:C7,"REB")</f>
        <v>2</v>
      </c>
      <c r="S70" s="20">
        <f>COUNTIF(L!C8:C12,"REB")</f>
        <v>0</v>
      </c>
      <c r="T70" s="20">
        <f>COUNTIF(L!C13:C17,"REB")</f>
        <v>1</v>
      </c>
      <c r="U70" s="20">
        <f>COUNTIF(L!C18:C22,"REB")</f>
        <v>1</v>
      </c>
      <c r="V70" s="56">
        <f t="shared" si="10"/>
        <v>4</v>
      </c>
    </row>
    <row r="71" spans="17:22" ht="15.75" thickBot="1" x14ac:dyDescent="0.3">
      <c r="Q71" s="57"/>
      <c r="R71" s="58">
        <f t="shared" ref="R71" si="11">SUM(R66:R70)</f>
        <v>5</v>
      </c>
      <c r="S71" s="58">
        <f t="shared" ref="S71" si="12">SUM(S66:S70)</f>
        <v>5</v>
      </c>
      <c r="T71" s="58">
        <f>SUM(T66:T70)</f>
        <v>5</v>
      </c>
      <c r="U71" s="58">
        <f>SUM(U66:U70)</f>
        <v>5</v>
      </c>
      <c r="V71" s="59">
        <f>SUM(V66:V70)</f>
        <v>20</v>
      </c>
    </row>
  </sheetData>
  <mergeCells count="5">
    <mergeCell ref="Q5:U5"/>
    <mergeCell ref="Q20:U20"/>
    <mergeCell ref="Q34:V34"/>
    <mergeCell ref="Q49:V49"/>
    <mergeCell ref="Q64:V64"/>
  </mergeCell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Valeurs</vt:lpstr>
      <vt:lpstr>STATS</vt:lpstr>
      <vt:lpstr>G</vt:lpstr>
      <vt:lpstr>D</vt:lpstr>
      <vt:lpstr>C</vt:lpstr>
      <vt:lpstr>R</vt:lpstr>
      <vt:lpstr>L</vt:lpstr>
      <vt:lpstr>Impression</vt:lpstr>
      <vt:lpstr>Graphs</vt:lpstr>
      <vt:lpstr>BkS_D</vt:lpstr>
      <vt:lpstr>BkS_F</vt:lpstr>
      <vt:lpstr>DEF_C</vt:lpstr>
      <vt:lpstr>DEF_D</vt:lpstr>
      <vt:lpstr>DEF_L</vt:lpstr>
      <vt:lpstr>DEF_R</vt:lpstr>
      <vt:lpstr>HIT_D</vt:lpstr>
      <vt:lpstr>HIT_F</vt:lpstr>
      <vt:lpstr>OFF_C</vt:lpstr>
      <vt:lpstr>OFF_D</vt:lpstr>
      <vt:lpstr>OFF_L</vt:lpstr>
      <vt:lpstr>OFF_R</vt:lpstr>
      <vt:lpstr>Graphs!Print_Area</vt:lpstr>
      <vt:lpstr>Impression!Print_Area</vt:lpstr>
      <vt:lpstr>PUN_C</vt:lpstr>
      <vt:lpstr>PUN_D</vt:lpstr>
      <vt:lpstr>PUN_L</vt:lpstr>
      <vt:lpstr>PUN_R</vt:lpstr>
      <vt:lpstr>SH_D</vt:lpstr>
      <vt:lpstr>SH_F</vt:lpstr>
      <vt:lpstr>TkA_D</vt:lpstr>
      <vt:lpstr>TkA_F</vt:lpstr>
      <vt:lpstr>ZONE_DB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2010-12-08T13:56:38Z</cp:lastPrinted>
  <dcterms:created xsi:type="dcterms:W3CDTF">2006-09-16T00:00:00Z</dcterms:created>
  <dcterms:modified xsi:type="dcterms:W3CDTF">2019-11-13T01:07:55Z</dcterms:modified>
</cp:coreProperties>
</file>