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</sheets>
  <definedNames>
    <definedName name="_xlnm._FilterDatabase" localSheetId="4" hidden="1">'C'!$B$2:$AC$77</definedName>
    <definedName name="_xlnm._FilterDatabase" localSheetId="3" hidden="1">D!$B$2:$AC$92</definedName>
    <definedName name="_xlnm._FilterDatabase" localSheetId="2" hidden="1">G!$B$2:$M$2</definedName>
    <definedName name="_xlnm._FilterDatabase" localSheetId="6" hidden="1">L!$B$2:$AC$76</definedName>
    <definedName name="_xlnm._FilterDatabase" localSheetId="5" hidden="1">'R'!$B$2:$AC$71</definedName>
    <definedName name="_xlnm._FilterDatabase" localSheetId="1" hidden="1">STATS!$A$1:$T$904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7">Impression!$A$1:$K$60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J81" i="8" l="1"/>
  <c r="K81" i="8"/>
  <c r="J82" i="8"/>
  <c r="K82" i="8"/>
  <c r="J83" i="8"/>
  <c r="K83" i="8"/>
  <c r="J84" i="8"/>
  <c r="K84" i="8"/>
  <c r="J85" i="8"/>
  <c r="K85" i="8"/>
  <c r="J86" i="8"/>
  <c r="K86" i="8"/>
  <c r="J87" i="8"/>
  <c r="K87" i="8"/>
  <c r="J88" i="8"/>
  <c r="K88" i="8"/>
  <c r="J89" i="8"/>
  <c r="K89" i="8"/>
  <c r="J90" i="8"/>
  <c r="K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N30" i="5"/>
  <c r="O30" i="5"/>
  <c r="P30" i="5"/>
  <c r="Q30" i="5"/>
  <c r="R30" i="5"/>
  <c r="S30" i="5"/>
  <c r="N48" i="5"/>
  <c r="O48" i="5"/>
  <c r="P48" i="5"/>
  <c r="Q48" i="5"/>
  <c r="R48" i="5"/>
  <c r="S48" i="5"/>
  <c r="N26" i="5"/>
  <c r="O26" i="5"/>
  <c r="P26" i="5"/>
  <c r="Q26" i="5"/>
  <c r="R26" i="5"/>
  <c r="S26" i="5"/>
  <c r="N55" i="5"/>
  <c r="O55" i="5"/>
  <c r="P55" i="5"/>
  <c r="Q55" i="5"/>
  <c r="R55" i="5"/>
  <c r="S55" i="5"/>
  <c r="N16" i="5"/>
  <c r="O16" i="5"/>
  <c r="P16" i="5"/>
  <c r="Q16" i="5"/>
  <c r="R16" i="5"/>
  <c r="S16" i="5"/>
  <c r="N23" i="5"/>
  <c r="O23" i="5"/>
  <c r="P23" i="5"/>
  <c r="Q23" i="5"/>
  <c r="R23" i="5"/>
  <c r="S23" i="5"/>
  <c r="N20" i="5"/>
  <c r="O20" i="5"/>
  <c r="P20" i="5"/>
  <c r="Q20" i="5"/>
  <c r="R20" i="5"/>
  <c r="S20" i="5"/>
  <c r="N63" i="5"/>
  <c r="O63" i="5"/>
  <c r="P63" i="5"/>
  <c r="Q63" i="5"/>
  <c r="R63" i="5"/>
  <c r="S63" i="5"/>
  <c r="N66" i="6"/>
  <c r="O66" i="6"/>
  <c r="P66" i="6"/>
  <c r="Q66" i="6"/>
  <c r="R66" i="6"/>
  <c r="S66" i="6"/>
  <c r="N42" i="6"/>
  <c r="O42" i="6"/>
  <c r="P42" i="6"/>
  <c r="Q42" i="6"/>
  <c r="R42" i="6"/>
  <c r="S42" i="6"/>
  <c r="N12" i="6"/>
  <c r="O12" i="6"/>
  <c r="P12" i="6"/>
  <c r="Q12" i="6"/>
  <c r="R12" i="6"/>
  <c r="S12" i="6"/>
  <c r="N8" i="6"/>
  <c r="O8" i="6"/>
  <c r="P8" i="6"/>
  <c r="Q8" i="6"/>
  <c r="R8" i="6"/>
  <c r="S8" i="6"/>
  <c r="N31" i="6"/>
  <c r="O31" i="6"/>
  <c r="P31" i="6"/>
  <c r="Q31" i="6"/>
  <c r="R31" i="6"/>
  <c r="S31" i="6"/>
  <c r="N62" i="6"/>
  <c r="O62" i="6"/>
  <c r="P62" i="6"/>
  <c r="Q62" i="6"/>
  <c r="R62" i="6"/>
  <c r="S62" i="6"/>
  <c r="N15" i="6"/>
  <c r="O15" i="6"/>
  <c r="P15" i="6"/>
  <c r="Q15" i="6"/>
  <c r="R15" i="6"/>
  <c r="S15" i="6"/>
  <c r="N11" i="3"/>
  <c r="O11" i="3"/>
  <c r="P11" i="3"/>
  <c r="Q11" i="3"/>
  <c r="R11" i="3"/>
  <c r="S11" i="3"/>
  <c r="N45" i="3"/>
  <c r="O45" i="3"/>
  <c r="P45" i="3"/>
  <c r="Q45" i="3"/>
  <c r="R45" i="3"/>
  <c r="S45" i="3"/>
  <c r="N63" i="3"/>
  <c r="O63" i="3"/>
  <c r="P63" i="3"/>
  <c r="Q63" i="3"/>
  <c r="R63" i="3"/>
  <c r="S63" i="3"/>
  <c r="N7" i="3"/>
  <c r="O7" i="3"/>
  <c r="P7" i="3"/>
  <c r="Q7" i="3"/>
  <c r="R7" i="3"/>
  <c r="S7" i="3"/>
  <c r="N75" i="3"/>
  <c r="O75" i="3"/>
  <c r="P75" i="3"/>
  <c r="Q75" i="3"/>
  <c r="R75" i="3"/>
  <c r="S75" i="3"/>
  <c r="N84" i="3"/>
  <c r="O84" i="3"/>
  <c r="P84" i="3"/>
  <c r="Q84" i="3"/>
  <c r="R84" i="3"/>
  <c r="S84" i="3"/>
  <c r="N21" i="3"/>
  <c r="O21" i="3"/>
  <c r="P21" i="3"/>
  <c r="Q21" i="3"/>
  <c r="R21" i="3"/>
  <c r="S21" i="3"/>
  <c r="N59" i="4"/>
  <c r="O59" i="4"/>
  <c r="P59" i="4"/>
  <c r="Q59" i="4"/>
  <c r="R59" i="4"/>
  <c r="S59" i="4"/>
  <c r="N45" i="4"/>
  <c r="O45" i="4"/>
  <c r="P45" i="4"/>
  <c r="Q45" i="4"/>
  <c r="R45" i="4"/>
  <c r="S45" i="4"/>
  <c r="B66" i="8" l="1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J76" i="8"/>
  <c r="J77" i="8"/>
  <c r="J78" i="8"/>
  <c r="J79" i="8"/>
  <c r="J80" i="8"/>
  <c r="H61" i="8"/>
  <c r="H62" i="8"/>
  <c r="H63" i="8"/>
  <c r="H64" i="8"/>
  <c r="H65" i="8"/>
  <c r="H66" i="8"/>
  <c r="H67" i="8"/>
  <c r="H68" i="8"/>
  <c r="H69" i="8"/>
  <c r="I69" i="8"/>
  <c r="H70" i="8"/>
  <c r="I70" i="8"/>
  <c r="F61" i="8"/>
  <c r="F62" i="8"/>
  <c r="F63" i="8"/>
  <c r="F64" i="8"/>
  <c r="F65" i="8"/>
  <c r="F66" i="8"/>
  <c r="G66" i="8"/>
  <c r="F67" i="8"/>
  <c r="G67" i="8"/>
  <c r="F68" i="8"/>
  <c r="G68" i="8"/>
  <c r="F69" i="8"/>
  <c r="G69" i="8"/>
  <c r="F70" i="8"/>
  <c r="G70" i="8"/>
  <c r="N53" i="6"/>
  <c r="O53" i="6"/>
  <c r="P53" i="6"/>
  <c r="Q53" i="6"/>
  <c r="R53" i="6"/>
  <c r="S53" i="6"/>
  <c r="N74" i="6"/>
  <c r="O74" i="6"/>
  <c r="P74" i="6"/>
  <c r="Q74" i="6"/>
  <c r="R74" i="6"/>
  <c r="S74" i="6"/>
  <c r="N72" i="6"/>
  <c r="O72" i="6"/>
  <c r="P72" i="6"/>
  <c r="Q72" i="6"/>
  <c r="R72" i="6"/>
  <c r="S72" i="6"/>
  <c r="N20" i="6"/>
  <c r="O20" i="6"/>
  <c r="P20" i="6"/>
  <c r="Q20" i="6"/>
  <c r="R20" i="6"/>
  <c r="S20" i="6"/>
  <c r="N59" i="6"/>
  <c r="O59" i="6"/>
  <c r="P59" i="6"/>
  <c r="Q59" i="6"/>
  <c r="R59" i="6"/>
  <c r="S59" i="6"/>
  <c r="N73" i="6"/>
  <c r="O73" i="6"/>
  <c r="P73" i="6"/>
  <c r="Q73" i="6"/>
  <c r="R73" i="6"/>
  <c r="S73" i="6"/>
  <c r="N5" i="6"/>
  <c r="O5" i="6"/>
  <c r="P5" i="6"/>
  <c r="Q5" i="6"/>
  <c r="R5" i="6"/>
  <c r="S5" i="6"/>
  <c r="B56" i="8" l="1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D81" i="8"/>
  <c r="D82" i="8"/>
  <c r="D83" i="8"/>
  <c r="D84" i="8"/>
  <c r="D85" i="8"/>
  <c r="D86" i="8"/>
  <c r="D87" i="8"/>
  <c r="D88" i="8"/>
  <c r="D89" i="8"/>
  <c r="D9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F56" i="8"/>
  <c r="F57" i="8"/>
  <c r="F58" i="8"/>
  <c r="F59" i="8"/>
  <c r="F60" i="8"/>
  <c r="H56" i="8"/>
  <c r="H57" i="8"/>
  <c r="H58" i="8"/>
  <c r="H59" i="8"/>
  <c r="H60" i="8"/>
  <c r="H51" i="8"/>
  <c r="H52" i="8"/>
  <c r="H53" i="8"/>
  <c r="H54" i="8"/>
  <c r="H55" i="8"/>
  <c r="N54" i="5"/>
  <c r="O54" i="5"/>
  <c r="P54" i="5"/>
  <c r="Q54" i="5"/>
  <c r="R54" i="5"/>
  <c r="S54" i="5"/>
  <c r="N33" i="5"/>
  <c r="O33" i="5"/>
  <c r="P33" i="5"/>
  <c r="Q33" i="5"/>
  <c r="R33" i="5"/>
  <c r="S33" i="5"/>
  <c r="N53" i="5"/>
  <c r="O53" i="5"/>
  <c r="P53" i="5"/>
  <c r="Q53" i="5"/>
  <c r="R53" i="5"/>
  <c r="S53" i="5"/>
  <c r="N69" i="5"/>
  <c r="O69" i="5"/>
  <c r="P69" i="5"/>
  <c r="Q69" i="5"/>
  <c r="R69" i="5"/>
  <c r="S69" i="5"/>
  <c r="N26" i="6"/>
  <c r="O26" i="6"/>
  <c r="P26" i="6"/>
  <c r="Q26" i="6"/>
  <c r="R26" i="6"/>
  <c r="S26" i="6"/>
  <c r="N50" i="6" l="1"/>
  <c r="O50" i="6"/>
  <c r="P50" i="6"/>
  <c r="Q50" i="6"/>
  <c r="R50" i="6"/>
  <c r="S50" i="6"/>
  <c r="N13" i="5"/>
  <c r="O13" i="5"/>
  <c r="P13" i="5"/>
  <c r="Q13" i="5"/>
  <c r="R13" i="5"/>
  <c r="S13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61" i="6"/>
  <c r="O61" i="6"/>
  <c r="P61" i="6"/>
  <c r="Q61" i="6"/>
  <c r="R61" i="6"/>
  <c r="S61" i="6"/>
  <c r="N69" i="6"/>
  <c r="O69" i="6"/>
  <c r="P69" i="6"/>
  <c r="Q69" i="6"/>
  <c r="R69" i="6"/>
  <c r="S69" i="6"/>
  <c r="N64" i="6"/>
  <c r="O64" i="6"/>
  <c r="P64" i="6"/>
  <c r="Q64" i="6"/>
  <c r="R64" i="6"/>
  <c r="S64" i="6"/>
  <c r="N7" i="6"/>
  <c r="O7" i="6"/>
  <c r="P7" i="6"/>
  <c r="Q7" i="6"/>
  <c r="R7" i="6"/>
  <c r="S7" i="6"/>
  <c r="N25" i="6"/>
  <c r="O25" i="6"/>
  <c r="P25" i="6"/>
  <c r="Q25" i="6"/>
  <c r="R25" i="6"/>
  <c r="S25" i="6"/>
  <c r="N4" i="6"/>
  <c r="O4" i="6"/>
  <c r="P4" i="6"/>
  <c r="Q4" i="6"/>
  <c r="R4" i="6"/>
  <c r="S4" i="6"/>
  <c r="N18" i="6"/>
  <c r="O18" i="6"/>
  <c r="P18" i="6"/>
  <c r="Q18" i="6"/>
  <c r="R18" i="6"/>
  <c r="S18" i="6"/>
  <c r="F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N63" i="4"/>
  <c r="O63" i="4"/>
  <c r="P63" i="4"/>
  <c r="Q63" i="4"/>
  <c r="R63" i="4"/>
  <c r="S63" i="4"/>
  <c r="N50" i="3"/>
  <c r="O50" i="3"/>
  <c r="P50" i="3"/>
  <c r="Q50" i="3"/>
  <c r="R50" i="3"/>
  <c r="S50" i="3"/>
  <c r="N10" i="3"/>
  <c r="N77" i="3"/>
  <c r="N72" i="3"/>
  <c r="N90" i="3"/>
  <c r="N16" i="3"/>
  <c r="N34" i="3"/>
  <c r="N60" i="3"/>
  <c r="N41" i="3"/>
  <c r="N89" i="3"/>
  <c r="N57" i="3"/>
  <c r="N67" i="3"/>
  <c r="N73" i="3"/>
  <c r="N6" i="3"/>
  <c r="N17" i="3"/>
  <c r="N71" i="3"/>
  <c r="N35" i="3"/>
  <c r="N59" i="3"/>
  <c r="N64" i="3"/>
  <c r="N20" i="3"/>
  <c r="N44" i="3"/>
  <c r="N80" i="3"/>
  <c r="N78" i="3"/>
  <c r="N94" i="3"/>
  <c r="N88" i="3"/>
  <c r="N24" i="3"/>
  <c r="N46" i="3"/>
  <c r="N62" i="3"/>
  <c r="N70" i="3"/>
  <c r="N38" i="3"/>
  <c r="N87" i="3"/>
  <c r="N74" i="3"/>
  <c r="N19" i="3"/>
  <c r="N43" i="3"/>
  <c r="N49" i="3"/>
  <c r="N40" i="3"/>
  <c r="N52" i="3"/>
  <c r="N61" i="3"/>
  <c r="N23" i="3"/>
  <c r="N92" i="3"/>
  <c r="N39" i="3"/>
  <c r="N68" i="3"/>
  <c r="N36" i="3"/>
  <c r="N69" i="3"/>
  <c r="N9" i="3"/>
  <c r="N58" i="3"/>
  <c r="N54" i="3"/>
  <c r="N4" i="3"/>
  <c r="N65" i="3"/>
  <c r="N47" i="3"/>
  <c r="N79" i="3"/>
  <c r="N13" i="3"/>
  <c r="N31" i="3"/>
  <c r="N81" i="3"/>
  <c r="N5" i="3"/>
  <c r="N56" i="3"/>
  <c r="N26" i="3"/>
  <c r="N51" i="3"/>
  <c r="N8" i="3"/>
  <c r="N18" i="3"/>
  <c r="N25" i="3"/>
  <c r="N48" i="3"/>
  <c r="N85" i="3"/>
  <c r="N93" i="3"/>
  <c r="N22" i="3"/>
  <c r="N28" i="3"/>
  <c r="N15" i="3"/>
  <c r="N12" i="3"/>
  <c r="N83" i="3"/>
  <c r="N30" i="3"/>
  <c r="N33" i="3"/>
  <c r="N91" i="3"/>
  <c r="N82" i="3"/>
  <c r="N86" i="3"/>
  <c r="N53" i="3"/>
  <c r="N32" i="3"/>
  <c r="N14" i="3"/>
  <c r="N29" i="3"/>
  <c r="N3" i="3"/>
  <c r="N66" i="3"/>
  <c r="N42" i="3"/>
  <c r="N27" i="3"/>
  <c r="N76" i="3"/>
  <c r="N95" i="3"/>
  <c r="N37" i="3"/>
  <c r="N55" i="3"/>
  <c r="O10" i="3"/>
  <c r="O77" i="3"/>
  <c r="O72" i="3"/>
  <c r="O90" i="3"/>
  <c r="O16" i="3"/>
  <c r="O34" i="3"/>
  <c r="O60" i="3"/>
  <c r="O41" i="3"/>
  <c r="O89" i="3"/>
  <c r="O57" i="3"/>
  <c r="O67" i="3"/>
  <c r="O73" i="3"/>
  <c r="O6" i="3"/>
  <c r="O17" i="3"/>
  <c r="O71" i="3"/>
  <c r="O35" i="3"/>
  <c r="O59" i="3"/>
  <c r="O64" i="3"/>
  <c r="O20" i="3"/>
  <c r="O44" i="3"/>
  <c r="O80" i="3"/>
  <c r="O78" i="3"/>
  <c r="O94" i="3"/>
  <c r="O88" i="3"/>
  <c r="O24" i="3"/>
  <c r="O46" i="3"/>
  <c r="O62" i="3"/>
  <c r="O70" i="3"/>
  <c r="O38" i="3"/>
  <c r="O87" i="3"/>
  <c r="O74" i="3"/>
  <c r="O19" i="3"/>
  <c r="O43" i="3"/>
  <c r="O49" i="3"/>
  <c r="O40" i="3"/>
  <c r="O52" i="3"/>
  <c r="O61" i="3"/>
  <c r="O23" i="3"/>
  <c r="O92" i="3"/>
  <c r="O39" i="3"/>
  <c r="O68" i="3"/>
  <c r="O36" i="3"/>
  <c r="O69" i="3"/>
  <c r="O9" i="3"/>
  <c r="O58" i="3"/>
  <c r="O54" i="3"/>
  <c r="O4" i="3"/>
  <c r="O65" i="3"/>
  <c r="O47" i="3"/>
  <c r="O79" i="3"/>
  <c r="O13" i="3"/>
  <c r="O31" i="3"/>
  <c r="O81" i="3"/>
  <c r="O5" i="3"/>
  <c r="O56" i="3"/>
  <c r="O26" i="3"/>
  <c r="O51" i="3"/>
  <c r="O8" i="3"/>
  <c r="O18" i="3"/>
  <c r="O25" i="3"/>
  <c r="O48" i="3"/>
  <c r="O85" i="3"/>
  <c r="O93" i="3"/>
  <c r="O22" i="3"/>
  <c r="O28" i="3"/>
  <c r="O15" i="3"/>
  <c r="O12" i="3"/>
  <c r="O83" i="3"/>
  <c r="O30" i="3"/>
  <c r="O33" i="3"/>
  <c r="O91" i="3"/>
  <c r="O82" i="3"/>
  <c r="O86" i="3"/>
  <c r="O53" i="3"/>
  <c r="O32" i="3"/>
  <c r="O14" i="3"/>
  <c r="O29" i="3"/>
  <c r="O3" i="3"/>
  <c r="O66" i="3"/>
  <c r="O42" i="3"/>
  <c r="O27" i="3"/>
  <c r="O76" i="3"/>
  <c r="O95" i="3"/>
  <c r="O37" i="3"/>
  <c r="O55" i="3"/>
  <c r="P10" i="3"/>
  <c r="P77" i="3"/>
  <c r="P72" i="3"/>
  <c r="P90" i="3"/>
  <c r="P16" i="3"/>
  <c r="P34" i="3"/>
  <c r="P60" i="3"/>
  <c r="P41" i="3"/>
  <c r="P89" i="3"/>
  <c r="P57" i="3"/>
  <c r="P67" i="3"/>
  <c r="P73" i="3"/>
  <c r="P6" i="3"/>
  <c r="P17" i="3"/>
  <c r="P71" i="3"/>
  <c r="P35" i="3"/>
  <c r="P59" i="3"/>
  <c r="P64" i="3"/>
  <c r="P20" i="3"/>
  <c r="P44" i="3"/>
  <c r="P80" i="3"/>
  <c r="P78" i="3"/>
  <c r="P94" i="3"/>
  <c r="P88" i="3"/>
  <c r="P24" i="3"/>
  <c r="P46" i="3"/>
  <c r="P62" i="3"/>
  <c r="P70" i="3"/>
  <c r="P38" i="3"/>
  <c r="P87" i="3"/>
  <c r="P74" i="3"/>
  <c r="P19" i="3"/>
  <c r="P43" i="3"/>
  <c r="P49" i="3"/>
  <c r="P40" i="3"/>
  <c r="P52" i="3"/>
  <c r="P61" i="3"/>
  <c r="P23" i="3"/>
  <c r="P92" i="3"/>
  <c r="P39" i="3"/>
  <c r="P68" i="3"/>
  <c r="P36" i="3"/>
  <c r="P69" i="3"/>
  <c r="P9" i="3"/>
  <c r="P58" i="3"/>
  <c r="P54" i="3"/>
  <c r="P4" i="3"/>
  <c r="P65" i="3"/>
  <c r="P47" i="3"/>
  <c r="P79" i="3"/>
  <c r="P13" i="3"/>
  <c r="P31" i="3"/>
  <c r="P81" i="3"/>
  <c r="P5" i="3"/>
  <c r="P56" i="3"/>
  <c r="P26" i="3"/>
  <c r="P51" i="3"/>
  <c r="P8" i="3"/>
  <c r="P18" i="3"/>
  <c r="P25" i="3"/>
  <c r="P48" i="3"/>
  <c r="P85" i="3"/>
  <c r="P93" i="3"/>
  <c r="P22" i="3"/>
  <c r="P28" i="3"/>
  <c r="P15" i="3"/>
  <c r="P12" i="3"/>
  <c r="P83" i="3"/>
  <c r="P30" i="3"/>
  <c r="P33" i="3"/>
  <c r="P91" i="3"/>
  <c r="P82" i="3"/>
  <c r="P86" i="3"/>
  <c r="P53" i="3"/>
  <c r="P32" i="3"/>
  <c r="P14" i="3"/>
  <c r="P29" i="3"/>
  <c r="P3" i="3"/>
  <c r="P66" i="3"/>
  <c r="P42" i="3"/>
  <c r="P27" i="3"/>
  <c r="P76" i="3"/>
  <c r="P95" i="3"/>
  <c r="P37" i="3"/>
  <c r="P55" i="3"/>
  <c r="Q10" i="3"/>
  <c r="Q77" i="3"/>
  <c r="Q72" i="3"/>
  <c r="Q90" i="3"/>
  <c r="Q16" i="3"/>
  <c r="Q34" i="3"/>
  <c r="Q60" i="3"/>
  <c r="Q41" i="3"/>
  <c r="Q89" i="3"/>
  <c r="Q57" i="3"/>
  <c r="Q67" i="3"/>
  <c r="Q73" i="3"/>
  <c r="Q6" i="3"/>
  <c r="Q17" i="3"/>
  <c r="Q71" i="3"/>
  <c r="Q35" i="3"/>
  <c r="Q59" i="3"/>
  <c r="Q64" i="3"/>
  <c r="Q20" i="3"/>
  <c r="Q44" i="3"/>
  <c r="Q80" i="3"/>
  <c r="Q78" i="3"/>
  <c r="Q94" i="3"/>
  <c r="Q88" i="3"/>
  <c r="Q24" i="3"/>
  <c r="Q46" i="3"/>
  <c r="Q62" i="3"/>
  <c r="Q70" i="3"/>
  <c r="Q38" i="3"/>
  <c r="Q87" i="3"/>
  <c r="Q74" i="3"/>
  <c r="Q19" i="3"/>
  <c r="Q43" i="3"/>
  <c r="Q49" i="3"/>
  <c r="Q40" i="3"/>
  <c r="Q52" i="3"/>
  <c r="Q61" i="3"/>
  <c r="Q23" i="3"/>
  <c r="Q92" i="3"/>
  <c r="Q39" i="3"/>
  <c r="Q68" i="3"/>
  <c r="Q36" i="3"/>
  <c r="Q69" i="3"/>
  <c r="Q9" i="3"/>
  <c r="Q58" i="3"/>
  <c r="Q54" i="3"/>
  <c r="Q4" i="3"/>
  <c r="Q65" i="3"/>
  <c r="Q47" i="3"/>
  <c r="Q79" i="3"/>
  <c r="Q13" i="3"/>
  <c r="Q31" i="3"/>
  <c r="Q81" i="3"/>
  <c r="Q5" i="3"/>
  <c r="Q56" i="3"/>
  <c r="Q26" i="3"/>
  <c r="Q51" i="3"/>
  <c r="Q8" i="3"/>
  <c r="Q18" i="3"/>
  <c r="Q25" i="3"/>
  <c r="Q48" i="3"/>
  <c r="Q85" i="3"/>
  <c r="Q93" i="3"/>
  <c r="Q22" i="3"/>
  <c r="Q28" i="3"/>
  <c r="Q15" i="3"/>
  <c r="Q12" i="3"/>
  <c r="Q83" i="3"/>
  <c r="Q30" i="3"/>
  <c r="Q33" i="3"/>
  <c r="Q91" i="3"/>
  <c r="Q82" i="3"/>
  <c r="Q86" i="3"/>
  <c r="Q53" i="3"/>
  <c r="Q32" i="3"/>
  <c r="Q14" i="3"/>
  <c r="Q29" i="3"/>
  <c r="Q3" i="3"/>
  <c r="Q66" i="3"/>
  <c r="Q42" i="3"/>
  <c r="Q27" i="3"/>
  <c r="Q76" i="3"/>
  <c r="Q95" i="3"/>
  <c r="Q37" i="3"/>
  <c r="Q55" i="3"/>
  <c r="R10" i="3"/>
  <c r="R77" i="3"/>
  <c r="R72" i="3"/>
  <c r="R90" i="3"/>
  <c r="R16" i="3"/>
  <c r="R34" i="3"/>
  <c r="R60" i="3"/>
  <c r="R41" i="3"/>
  <c r="R89" i="3"/>
  <c r="R57" i="3"/>
  <c r="R67" i="3"/>
  <c r="R73" i="3"/>
  <c r="R6" i="3"/>
  <c r="R17" i="3"/>
  <c r="R71" i="3"/>
  <c r="R35" i="3"/>
  <c r="R59" i="3"/>
  <c r="R64" i="3"/>
  <c r="R20" i="3"/>
  <c r="R44" i="3"/>
  <c r="R80" i="3"/>
  <c r="R78" i="3"/>
  <c r="R94" i="3"/>
  <c r="R88" i="3"/>
  <c r="R24" i="3"/>
  <c r="R46" i="3"/>
  <c r="R62" i="3"/>
  <c r="R70" i="3"/>
  <c r="R38" i="3"/>
  <c r="R87" i="3"/>
  <c r="R74" i="3"/>
  <c r="R19" i="3"/>
  <c r="R43" i="3"/>
  <c r="R49" i="3"/>
  <c r="R40" i="3"/>
  <c r="R52" i="3"/>
  <c r="R61" i="3"/>
  <c r="R23" i="3"/>
  <c r="R92" i="3"/>
  <c r="R39" i="3"/>
  <c r="R68" i="3"/>
  <c r="R36" i="3"/>
  <c r="R69" i="3"/>
  <c r="R9" i="3"/>
  <c r="R58" i="3"/>
  <c r="R54" i="3"/>
  <c r="R4" i="3"/>
  <c r="R65" i="3"/>
  <c r="R47" i="3"/>
  <c r="R79" i="3"/>
  <c r="R13" i="3"/>
  <c r="R31" i="3"/>
  <c r="R81" i="3"/>
  <c r="R5" i="3"/>
  <c r="R56" i="3"/>
  <c r="R26" i="3"/>
  <c r="R51" i="3"/>
  <c r="R8" i="3"/>
  <c r="R18" i="3"/>
  <c r="R25" i="3"/>
  <c r="R48" i="3"/>
  <c r="R85" i="3"/>
  <c r="R93" i="3"/>
  <c r="R22" i="3"/>
  <c r="R28" i="3"/>
  <c r="R15" i="3"/>
  <c r="R12" i="3"/>
  <c r="R83" i="3"/>
  <c r="R30" i="3"/>
  <c r="R33" i="3"/>
  <c r="R91" i="3"/>
  <c r="R82" i="3"/>
  <c r="R86" i="3"/>
  <c r="R53" i="3"/>
  <c r="R32" i="3"/>
  <c r="R14" i="3"/>
  <c r="R29" i="3"/>
  <c r="R3" i="3"/>
  <c r="R66" i="3"/>
  <c r="R42" i="3"/>
  <c r="R27" i="3"/>
  <c r="R76" i="3"/>
  <c r="R95" i="3"/>
  <c r="R37" i="3"/>
  <c r="R55" i="3"/>
  <c r="S10" i="3"/>
  <c r="S77" i="3"/>
  <c r="S72" i="3"/>
  <c r="S90" i="3"/>
  <c r="S16" i="3"/>
  <c r="S34" i="3"/>
  <c r="S60" i="3"/>
  <c r="S41" i="3"/>
  <c r="S89" i="3"/>
  <c r="S57" i="3"/>
  <c r="S67" i="3"/>
  <c r="S73" i="3"/>
  <c r="S6" i="3"/>
  <c r="S17" i="3"/>
  <c r="S71" i="3"/>
  <c r="S35" i="3"/>
  <c r="S59" i="3"/>
  <c r="S64" i="3"/>
  <c r="S20" i="3"/>
  <c r="S44" i="3"/>
  <c r="S80" i="3"/>
  <c r="S78" i="3"/>
  <c r="S94" i="3"/>
  <c r="S88" i="3"/>
  <c r="S24" i="3"/>
  <c r="S46" i="3"/>
  <c r="S62" i="3"/>
  <c r="S70" i="3"/>
  <c r="S38" i="3"/>
  <c r="S87" i="3"/>
  <c r="S74" i="3"/>
  <c r="S19" i="3"/>
  <c r="S43" i="3"/>
  <c r="S49" i="3"/>
  <c r="S40" i="3"/>
  <c r="S52" i="3"/>
  <c r="S61" i="3"/>
  <c r="S23" i="3"/>
  <c r="S92" i="3"/>
  <c r="S39" i="3"/>
  <c r="S68" i="3"/>
  <c r="S36" i="3"/>
  <c r="S69" i="3"/>
  <c r="S9" i="3"/>
  <c r="S58" i="3"/>
  <c r="S54" i="3"/>
  <c r="S4" i="3"/>
  <c r="S65" i="3"/>
  <c r="S47" i="3"/>
  <c r="S79" i="3"/>
  <c r="S13" i="3"/>
  <c r="S31" i="3"/>
  <c r="S81" i="3"/>
  <c r="S5" i="3"/>
  <c r="S56" i="3"/>
  <c r="S26" i="3"/>
  <c r="S51" i="3"/>
  <c r="S8" i="3"/>
  <c r="S18" i="3"/>
  <c r="S25" i="3"/>
  <c r="S48" i="3"/>
  <c r="S85" i="3"/>
  <c r="S93" i="3"/>
  <c r="S22" i="3"/>
  <c r="S28" i="3"/>
  <c r="S15" i="3"/>
  <c r="S12" i="3"/>
  <c r="S83" i="3"/>
  <c r="S30" i="3"/>
  <c r="S33" i="3"/>
  <c r="S91" i="3"/>
  <c r="S82" i="3"/>
  <c r="S86" i="3"/>
  <c r="S53" i="3"/>
  <c r="S32" i="3"/>
  <c r="S14" i="3"/>
  <c r="S29" i="3"/>
  <c r="S3" i="3"/>
  <c r="S66" i="3"/>
  <c r="S42" i="3"/>
  <c r="S27" i="3"/>
  <c r="S76" i="3"/>
  <c r="S95" i="3"/>
  <c r="S37" i="3"/>
  <c r="S55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29" i="5"/>
  <c r="O29" i="5"/>
  <c r="P29" i="5"/>
  <c r="Q29" i="5"/>
  <c r="R29" i="5"/>
  <c r="S29" i="5"/>
  <c r="N56" i="5"/>
  <c r="O56" i="5"/>
  <c r="P56" i="5"/>
  <c r="Q56" i="5"/>
  <c r="R56" i="5"/>
  <c r="S56" i="5"/>
  <c r="N40" i="5"/>
  <c r="O40" i="5"/>
  <c r="P40" i="5"/>
  <c r="Q40" i="5"/>
  <c r="R40" i="5"/>
  <c r="S40" i="5"/>
  <c r="N45" i="5"/>
  <c r="O45" i="5"/>
  <c r="P45" i="5"/>
  <c r="Q45" i="5"/>
  <c r="R45" i="5"/>
  <c r="S45" i="5"/>
  <c r="N82" i="6"/>
  <c r="O82" i="6"/>
  <c r="P82" i="6"/>
  <c r="Q82" i="6"/>
  <c r="R82" i="6"/>
  <c r="S82" i="6"/>
  <c r="N33" i="6"/>
  <c r="O33" i="6"/>
  <c r="P33" i="6"/>
  <c r="Q33" i="6"/>
  <c r="R33" i="6"/>
  <c r="S33" i="6"/>
  <c r="N29" i="6"/>
  <c r="O29" i="6"/>
  <c r="P29" i="6"/>
  <c r="Q29" i="6"/>
  <c r="R29" i="6"/>
  <c r="S29" i="6"/>
  <c r="N35" i="6"/>
  <c r="O35" i="6"/>
  <c r="P35" i="6"/>
  <c r="Q35" i="6"/>
  <c r="R35" i="6"/>
  <c r="S35" i="6"/>
  <c r="N11" i="6"/>
  <c r="O11" i="6"/>
  <c r="P11" i="6"/>
  <c r="Q11" i="6"/>
  <c r="R11" i="6"/>
  <c r="S11" i="6"/>
  <c r="N51" i="6"/>
  <c r="O51" i="6"/>
  <c r="P51" i="6"/>
  <c r="Q51" i="6"/>
  <c r="R51" i="6"/>
  <c r="S51" i="6"/>
  <c r="N40" i="6"/>
  <c r="O40" i="6"/>
  <c r="P40" i="6"/>
  <c r="Q40" i="6"/>
  <c r="R40" i="6"/>
  <c r="S40" i="6"/>
  <c r="N57" i="4"/>
  <c r="O57" i="4"/>
  <c r="P57" i="4"/>
  <c r="Q57" i="4"/>
  <c r="R57" i="4"/>
  <c r="S57" i="4"/>
  <c r="N48" i="4"/>
  <c r="O48" i="4"/>
  <c r="P48" i="4"/>
  <c r="Q48" i="4"/>
  <c r="R48" i="4"/>
  <c r="S48" i="4"/>
  <c r="N40" i="4"/>
  <c r="O40" i="4"/>
  <c r="P40" i="4"/>
  <c r="Q40" i="4"/>
  <c r="R40" i="4"/>
  <c r="S40" i="4"/>
  <c r="N46" i="4"/>
  <c r="O46" i="4"/>
  <c r="P46" i="4"/>
  <c r="Q46" i="4"/>
  <c r="R46" i="4"/>
  <c r="S46" i="4"/>
  <c r="N6" i="6"/>
  <c r="O6" i="6"/>
  <c r="P6" i="6"/>
  <c r="Q6" i="6"/>
  <c r="R6" i="6"/>
  <c r="S6" i="6"/>
  <c r="N29" i="4"/>
  <c r="O29" i="4"/>
  <c r="P29" i="4"/>
  <c r="Q29" i="4"/>
  <c r="R29" i="4"/>
  <c r="S29" i="4"/>
  <c r="N20" i="4"/>
  <c r="O20" i="4"/>
  <c r="P20" i="4"/>
  <c r="Q20" i="4"/>
  <c r="R20" i="4"/>
  <c r="S20" i="4"/>
  <c r="N27" i="4"/>
  <c r="O27" i="4"/>
  <c r="P27" i="4"/>
  <c r="Q27" i="4"/>
  <c r="R27" i="4"/>
  <c r="S27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4" i="8"/>
  <c r="F5" i="8"/>
  <c r="F3" i="8"/>
  <c r="F2" i="8"/>
  <c r="F1" i="8"/>
  <c r="N15" i="4"/>
  <c r="O15" i="4"/>
  <c r="P15" i="4"/>
  <c r="Q15" i="4"/>
  <c r="R15" i="4"/>
  <c r="S15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3" i="8"/>
  <c r="H4" i="8"/>
  <c r="H5" i="8"/>
  <c r="H2" i="8"/>
  <c r="H1" i="8"/>
  <c r="N3" i="4"/>
  <c r="O3" i="4"/>
  <c r="P3" i="4"/>
  <c r="Q3" i="4"/>
  <c r="R3" i="4"/>
  <c r="S3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D1" i="8"/>
  <c r="N5" i="5"/>
  <c r="O5" i="5"/>
  <c r="P5" i="5"/>
  <c r="Q5" i="5"/>
  <c r="R5" i="5"/>
  <c r="S5" i="5"/>
  <c r="N67" i="5"/>
  <c r="O67" i="5"/>
  <c r="P67" i="5"/>
  <c r="Q67" i="5"/>
  <c r="R67" i="5"/>
  <c r="S67" i="5"/>
  <c r="N27" i="5"/>
  <c r="O27" i="5"/>
  <c r="P27" i="5"/>
  <c r="Q27" i="5"/>
  <c r="R27" i="5"/>
  <c r="S27" i="5"/>
  <c r="N35" i="5"/>
  <c r="O35" i="5"/>
  <c r="P35" i="5"/>
  <c r="Q35" i="5"/>
  <c r="R35" i="5"/>
  <c r="S35" i="5"/>
  <c r="N32" i="4"/>
  <c r="O32" i="4"/>
  <c r="P32" i="4"/>
  <c r="R32" i="4"/>
  <c r="Q32" i="4"/>
  <c r="S32" i="4"/>
  <c r="N70" i="5"/>
  <c r="O70" i="5"/>
  <c r="P70" i="5"/>
  <c r="R70" i="5"/>
  <c r="Q70" i="5"/>
  <c r="S70" i="5"/>
  <c r="N14" i="6"/>
  <c r="O14" i="6"/>
  <c r="P14" i="6"/>
  <c r="R14" i="6"/>
  <c r="Q14" i="6"/>
  <c r="S14" i="6"/>
  <c r="N17" i="6"/>
  <c r="O17" i="6"/>
  <c r="P17" i="6"/>
  <c r="R17" i="6"/>
  <c r="Q17" i="6"/>
  <c r="S17" i="6"/>
  <c r="N68" i="6"/>
  <c r="O68" i="6"/>
  <c r="P68" i="6"/>
  <c r="R68" i="6"/>
  <c r="Q68" i="6"/>
  <c r="S68" i="6"/>
  <c r="N3" i="6"/>
  <c r="O3" i="6"/>
  <c r="P3" i="6"/>
  <c r="R3" i="6"/>
  <c r="Q3" i="6"/>
  <c r="S3" i="6"/>
  <c r="N59" i="5"/>
  <c r="O59" i="5"/>
  <c r="P59" i="5"/>
  <c r="R59" i="5"/>
  <c r="Q59" i="5"/>
  <c r="S59" i="5"/>
  <c r="N50" i="4"/>
  <c r="O50" i="4"/>
  <c r="P50" i="4"/>
  <c r="R50" i="4"/>
  <c r="Q50" i="4"/>
  <c r="S50" i="4"/>
  <c r="N44" i="5"/>
  <c r="N28" i="5"/>
  <c r="N39" i="5"/>
  <c r="N25" i="5"/>
  <c r="N51" i="5"/>
  <c r="N8" i="5"/>
  <c r="N19" i="5"/>
  <c r="N6" i="5"/>
  <c r="N9" i="5"/>
  <c r="N7" i="5"/>
  <c r="N57" i="5"/>
  <c r="N50" i="5"/>
  <c r="N34" i="5"/>
  <c r="N21" i="5"/>
  <c r="N65" i="5"/>
  <c r="N14" i="5"/>
  <c r="N15" i="5"/>
  <c r="N64" i="5"/>
  <c r="N62" i="5"/>
  <c r="N36" i="5"/>
  <c r="N43" i="5"/>
  <c r="N24" i="5"/>
  <c r="N17" i="5"/>
  <c r="N46" i="5"/>
  <c r="N61" i="5"/>
  <c r="N42" i="5"/>
  <c r="N41" i="5"/>
  <c r="N60" i="5"/>
  <c r="N32" i="5"/>
  <c r="N49" i="5"/>
  <c r="N12" i="5"/>
  <c r="N47" i="5"/>
  <c r="N52" i="5"/>
  <c r="N37" i="5"/>
  <c r="N11" i="5"/>
  <c r="N22" i="5"/>
  <c r="N68" i="5"/>
  <c r="N10" i="5"/>
  <c r="N3" i="5"/>
  <c r="N4" i="5"/>
  <c r="N18" i="5"/>
  <c r="N38" i="5"/>
  <c r="N58" i="5"/>
  <c r="N66" i="5"/>
  <c r="N31" i="5"/>
  <c r="O44" i="5"/>
  <c r="O28" i="5"/>
  <c r="O39" i="5"/>
  <c r="O25" i="5"/>
  <c r="O51" i="5"/>
  <c r="O8" i="5"/>
  <c r="O19" i="5"/>
  <c r="O6" i="5"/>
  <c r="O9" i="5"/>
  <c r="O7" i="5"/>
  <c r="O57" i="5"/>
  <c r="O50" i="5"/>
  <c r="O34" i="5"/>
  <c r="O21" i="5"/>
  <c r="O65" i="5"/>
  <c r="O14" i="5"/>
  <c r="O15" i="5"/>
  <c r="O64" i="5"/>
  <c r="O62" i="5"/>
  <c r="O36" i="5"/>
  <c r="O43" i="5"/>
  <c r="O24" i="5"/>
  <c r="O17" i="5"/>
  <c r="O46" i="5"/>
  <c r="O61" i="5"/>
  <c r="O42" i="5"/>
  <c r="O41" i="5"/>
  <c r="O60" i="5"/>
  <c r="O32" i="5"/>
  <c r="O49" i="5"/>
  <c r="O12" i="5"/>
  <c r="O47" i="5"/>
  <c r="O52" i="5"/>
  <c r="O37" i="5"/>
  <c r="O11" i="5"/>
  <c r="O22" i="5"/>
  <c r="O68" i="5"/>
  <c r="O10" i="5"/>
  <c r="O3" i="5"/>
  <c r="O4" i="5"/>
  <c r="O18" i="5"/>
  <c r="O38" i="5"/>
  <c r="O58" i="5"/>
  <c r="O66" i="5"/>
  <c r="O31" i="5"/>
  <c r="P44" i="5"/>
  <c r="P28" i="5"/>
  <c r="P39" i="5"/>
  <c r="P25" i="5"/>
  <c r="P51" i="5"/>
  <c r="P8" i="5"/>
  <c r="P19" i="5"/>
  <c r="P6" i="5"/>
  <c r="P9" i="5"/>
  <c r="P7" i="5"/>
  <c r="P57" i="5"/>
  <c r="P50" i="5"/>
  <c r="P34" i="5"/>
  <c r="P21" i="5"/>
  <c r="P65" i="5"/>
  <c r="P14" i="5"/>
  <c r="P15" i="5"/>
  <c r="P64" i="5"/>
  <c r="P62" i="5"/>
  <c r="P36" i="5"/>
  <c r="P43" i="5"/>
  <c r="P24" i="5"/>
  <c r="P17" i="5"/>
  <c r="P46" i="5"/>
  <c r="P61" i="5"/>
  <c r="P42" i="5"/>
  <c r="P41" i="5"/>
  <c r="P60" i="5"/>
  <c r="P32" i="5"/>
  <c r="P49" i="5"/>
  <c r="P12" i="5"/>
  <c r="P47" i="5"/>
  <c r="P52" i="5"/>
  <c r="P37" i="5"/>
  <c r="P11" i="5"/>
  <c r="P22" i="5"/>
  <c r="P68" i="5"/>
  <c r="P10" i="5"/>
  <c r="P3" i="5"/>
  <c r="P4" i="5"/>
  <c r="P18" i="5"/>
  <c r="P38" i="5"/>
  <c r="P58" i="5"/>
  <c r="P66" i="5"/>
  <c r="P31" i="5"/>
  <c r="R44" i="5"/>
  <c r="R28" i="5"/>
  <c r="R39" i="5"/>
  <c r="R25" i="5"/>
  <c r="R51" i="5"/>
  <c r="R8" i="5"/>
  <c r="R19" i="5"/>
  <c r="R6" i="5"/>
  <c r="R9" i="5"/>
  <c r="R7" i="5"/>
  <c r="R57" i="5"/>
  <c r="R50" i="5"/>
  <c r="R34" i="5"/>
  <c r="R21" i="5"/>
  <c r="R65" i="5"/>
  <c r="R14" i="5"/>
  <c r="R15" i="5"/>
  <c r="R64" i="5"/>
  <c r="R62" i="5"/>
  <c r="R36" i="5"/>
  <c r="R43" i="5"/>
  <c r="R24" i="5"/>
  <c r="R17" i="5"/>
  <c r="R46" i="5"/>
  <c r="R61" i="5"/>
  <c r="R42" i="5"/>
  <c r="R41" i="5"/>
  <c r="R60" i="5"/>
  <c r="R32" i="5"/>
  <c r="R49" i="5"/>
  <c r="R12" i="5"/>
  <c r="R47" i="5"/>
  <c r="R52" i="5"/>
  <c r="R37" i="5"/>
  <c r="R11" i="5"/>
  <c r="R22" i="5"/>
  <c r="R68" i="5"/>
  <c r="R10" i="5"/>
  <c r="R3" i="5"/>
  <c r="R4" i="5"/>
  <c r="R18" i="5"/>
  <c r="R38" i="5"/>
  <c r="R58" i="5"/>
  <c r="R66" i="5"/>
  <c r="R31" i="5"/>
  <c r="Q44" i="5"/>
  <c r="Q28" i="5"/>
  <c r="Q39" i="5"/>
  <c r="Q25" i="5"/>
  <c r="Q51" i="5"/>
  <c r="Q8" i="5"/>
  <c r="Q19" i="5"/>
  <c r="Q6" i="5"/>
  <c r="Q9" i="5"/>
  <c r="Q7" i="5"/>
  <c r="Q57" i="5"/>
  <c r="Q50" i="5"/>
  <c r="Q34" i="5"/>
  <c r="Q21" i="5"/>
  <c r="Q65" i="5"/>
  <c r="Q14" i="5"/>
  <c r="Q15" i="5"/>
  <c r="Q64" i="5"/>
  <c r="Q62" i="5"/>
  <c r="Q36" i="5"/>
  <c r="Q43" i="5"/>
  <c r="Q24" i="5"/>
  <c r="Q17" i="5"/>
  <c r="Q46" i="5"/>
  <c r="Q61" i="5"/>
  <c r="Q42" i="5"/>
  <c r="Q41" i="5"/>
  <c r="Q60" i="5"/>
  <c r="Q32" i="5"/>
  <c r="Q49" i="5"/>
  <c r="Q12" i="5"/>
  <c r="Q47" i="5"/>
  <c r="Q52" i="5"/>
  <c r="Q37" i="5"/>
  <c r="Q11" i="5"/>
  <c r="Q22" i="5"/>
  <c r="Q68" i="5"/>
  <c r="Q10" i="5"/>
  <c r="Q3" i="5"/>
  <c r="Q4" i="5"/>
  <c r="Q18" i="5"/>
  <c r="Q38" i="5"/>
  <c r="Q58" i="5"/>
  <c r="Q66" i="5"/>
  <c r="Q31" i="5"/>
  <c r="S44" i="5"/>
  <c r="S28" i="5"/>
  <c r="S39" i="5"/>
  <c r="S25" i="5"/>
  <c r="S51" i="5"/>
  <c r="S8" i="5"/>
  <c r="S19" i="5"/>
  <c r="S6" i="5"/>
  <c r="S9" i="5"/>
  <c r="S7" i="5"/>
  <c r="S57" i="5"/>
  <c r="S50" i="5"/>
  <c r="S34" i="5"/>
  <c r="S21" i="5"/>
  <c r="S65" i="5"/>
  <c r="S14" i="5"/>
  <c r="S15" i="5"/>
  <c r="S64" i="5"/>
  <c r="S62" i="5"/>
  <c r="S36" i="5"/>
  <c r="S43" i="5"/>
  <c r="S24" i="5"/>
  <c r="S17" i="5"/>
  <c r="S46" i="5"/>
  <c r="S61" i="5"/>
  <c r="S42" i="5"/>
  <c r="S41" i="5"/>
  <c r="S60" i="5"/>
  <c r="S32" i="5"/>
  <c r="S49" i="5"/>
  <c r="S12" i="5"/>
  <c r="S47" i="5"/>
  <c r="S52" i="5"/>
  <c r="S37" i="5"/>
  <c r="S11" i="5"/>
  <c r="S22" i="5"/>
  <c r="S68" i="5"/>
  <c r="S10" i="5"/>
  <c r="S3" i="5"/>
  <c r="S4" i="5"/>
  <c r="S18" i="5"/>
  <c r="S38" i="5"/>
  <c r="S58" i="5"/>
  <c r="S66" i="5"/>
  <c r="S31" i="5"/>
  <c r="N19" i="4"/>
  <c r="O19" i="4"/>
  <c r="P19" i="4"/>
  <c r="R19" i="4"/>
  <c r="Q19" i="4"/>
  <c r="S19" i="4"/>
  <c r="N52" i="4"/>
  <c r="N5" i="4"/>
  <c r="N54" i="4"/>
  <c r="N23" i="4"/>
  <c r="N31" i="4"/>
  <c r="N35" i="4"/>
  <c r="N41" i="4"/>
  <c r="N30" i="4"/>
  <c r="N28" i="4"/>
  <c r="N65" i="4"/>
  <c r="N43" i="4"/>
  <c r="N13" i="4"/>
  <c r="N36" i="4"/>
  <c r="N44" i="4"/>
  <c r="N55" i="4"/>
  <c r="N7" i="4"/>
  <c r="N12" i="4"/>
  <c r="N18" i="4"/>
  <c r="N25" i="4"/>
  <c r="N51" i="4"/>
  <c r="N64" i="4"/>
  <c r="N60" i="4"/>
  <c r="N67" i="4"/>
  <c r="N42" i="4"/>
  <c r="N66" i="4"/>
  <c r="N16" i="4"/>
  <c r="N10" i="4"/>
  <c r="N62" i="4"/>
  <c r="N53" i="4"/>
  <c r="N56" i="4"/>
  <c r="N9" i="4"/>
  <c r="N17" i="4"/>
  <c r="N39" i="4"/>
  <c r="N22" i="4"/>
  <c r="N37" i="4"/>
  <c r="N61" i="4"/>
  <c r="N58" i="4"/>
  <c r="N24" i="4"/>
  <c r="N14" i="4"/>
  <c r="N33" i="4"/>
  <c r="N11" i="4"/>
  <c r="N8" i="4"/>
  <c r="N26" i="4"/>
  <c r="N6" i="4"/>
  <c r="N38" i="4"/>
  <c r="N21" i="4"/>
  <c r="N34" i="4"/>
  <c r="N49" i="4"/>
  <c r="N4" i="4"/>
  <c r="N47" i="4"/>
  <c r="O52" i="4"/>
  <c r="O5" i="4"/>
  <c r="O54" i="4"/>
  <c r="O23" i="4"/>
  <c r="O31" i="4"/>
  <c r="O35" i="4"/>
  <c r="O41" i="4"/>
  <c r="O30" i="4"/>
  <c r="O28" i="4"/>
  <c r="O65" i="4"/>
  <c r="O43" i="4"/>
  <c r="O13" i="4"/>
  <c r="O36" i="4"/>
  <c r="O44" i="4"/>
  <c r="O55" i="4"/>
  <c r="O7" i="4"/>
  <c r="O12" i="4"/>
  <c r="O18" i="4"/>
  <c r="O25" i="4"/>
  <c r="O51" i="4"/>
  <c r="O64" i="4"/>
  <c r="O60" i="4"/>
  <c r="O67" i="4"/>
  <c r="O42" i="4"/>
  <c r="O66" i="4"/>
  <c r="O16" i="4"/>
  <c r="O10" i="4"/>
  <c r="O62" i="4"/>
  <c r="O53" i="4"/>
  <c r="O56" i="4"/>
  <c r="O9" i="4"/>
  <c r="O17" i="4"/>
  <c r="O39" i="4"/>
  <c r="O22" i="4"/>
  <c r="O37" i="4"/>
  <c r="O61" i="4"/>
  <c r="O58" i="4"/>
  <c r="O24" i="4"/>
  <c r="O14" i="4"/>
  <c r="O33" i="4"/>
  <c r="O11" i="4"/>
  <c r="O8" i="4"/>
  <c r="O26" i="4"/>
  <c r="O6" i="4"/>
  <c r="O38" i="4"/>
  <c r="O21" i="4"/>
  <c r="O34" i="4"/>
  <c r="O49" i="4"/>
  <c r="O4" i="4"/>
  <c r="O47" i="4"/>
  <c r="P52" i="4"/>
  <c r="P5" i="4"/>
  <c r="P54" i="4"/>
  <c r="P23" i="4"/>
  <c r="P31" i="4"/>
  <c r="P35" i="4"/>
  <c r="P41" i="4"/>
  <c r="P30" i="4"/>
  <c r="P28" i="4"/>
  <c r="P65" i="4"/>
  <c r="P43" i="4"/>
  <c r="P13" i="4"/>
  <c r="P36" i="4"/>
  <c r="P44" i="4"/>
  <c r="P55" i="4"/>
  <c r="P7" i="4"/>
  <c r="P12" i="4"/>
  <c r="P18" i="4"/>
  <c r="P25" i="4"/>
  <c r="P51" i="4"/>
  <c r="P64" i="4"/>
  <c r="P60" i="4"/>
  <c r="P67" i="4"/>
  <c r="P42" i="4"/>
  <c r="P66" i="4"/>
  <c r="P16" i="4"/>
  <c r="P10" i="4"/>
  <c r="P62" i="4"/>
  <c r="P53" i="4"/>
  <c r="P56" i="4"/>
  <c r="P9" i="4"/>
  <c r="P17" i="4"/>
  <c r="P39" i="4"/>
  <c r="P22" i="4"/>
  <c r="P37" i="4"/>
  <c r="P61" i="4"/>
  <c r="P58" i="4"/>
  <c r="P24" i="4"/>
  <c r="P14" i="4"/>
  <c r="P33" i="4"/>
  <c r="P11" i="4"/>
  <c r="P8" i="4"/>
  <c r="P26" i="4"/>
  <c r="P6" i="4"/>
  <c r="P38" i="4"/>
  <c r="P21" i="4"/>
  <c r="P34" i="4"/>
  <c r="P49" i="4"/>
  <c r="P4" i="4"/>
  <c r="P47" i="4"/>
  <c r="R52" i="4"/>
  <c r="R5" i="4"/>
  <c r="R54" i="4"/>
  <c r="R23" i="4"/>
  <c r="R31" i="4"/>
  <c r="R35" i="4"/>
  <c r="R41" i="4"/>
  <c r="R30" i="4"/>
  <c r="R28" i="4"/>
  <c r="R65" i="4"/>
  <c r="R43" i="4"/>
  <c r="R13" i="4"/>
  <c r="R36" i="4"/>
  <c r="R44" i="4"/>
  <c r="R55" i="4"/>
  <c r="R7" i="4"/>
  <c r="R12" i="4"/>
  <c r="R18" i="4"/>
  <c r="R25" i="4"/>
  <c r="R51" i="4"/>
  <c r="R64" i="4"/>
  <c r="R60" i="4"/>
  <c r="R67" i="4"/>
  <c r="R42" i="4"/>
  <c r="R66" i="4"/>
  <c r="R16" i="4"/>
  <c r="R10" i="4"/>
  <c r="R62" i="4"/>
  <c r="R53" i="4"/>
  <c r="R56" i="4"/>
  <c r="R9" i="4"/>
  <c r="R17" i="4"/>
  <c r="R39" i="4"/>
  <c r="R22" i="4"/>
  <c r="R37" i="4"/>
  <c r="R61" i="4"/>
  <c r="R58" i="4"/>
  <c r="R24" i="4"/>
  <c r="R14" i="4"/>
  <c r="R33" i="4"/>
  <c r="R11" i="4"/>
  <c r="R8" i="4"/>
  <c r="R26" i="4"/>
  <c r="R6" i="4"/>
  <c r="R38" i="4"/>
  <c r="R21" i="4"/>
  <c r="R34" i="4"/>
  <c r="R49" i="4"/>
  <c r="R4" i="4"/>
  <c r="R47" i="4"/>
  <c r="Q52" i="4"/>
  <c r="Q5" i="4"/>
  <c r="Q54" i="4"/>
  <c r="Q23" i="4"/>
  <c r="Q31" i="4"/>
  <c r="Q35" i="4"/>
  <c r="Q41" i="4"/>
  <c r="Q30" i="4"/>
  <c r="Q28" i="4"/>
  <c r="Q65" i="4"/>
  <c r="Q43" i="4"/>
  <c r="Q13" i="4"/>
  <c r="Q36" i="4"/>
  <c r="Q44" i="4"/>
  <c r="Q55" i="4"/>
  <c r="Q7" i="4"/>
  <c r="Q12" i="4"/>
  <c r="Q18" i="4"/>
  <c r="Q25" i="4"/>
  <c r="Q51" i="4"/>
  <c r="Q64" i="4"/>
  <c r="Q60" i="4"/>
  <c r="Q67" i="4"/>
  <c r="Q42" i="4"/>
  <c r="Q66" i="4"/>
  <c r="Q16" i="4"/>
  <c r="Q10" i="4"/>
  <c r="Q62" i="4"/>
  <c r="Q53" i="4"/>
  <c r="Q56" i="4"/>
  <c r="Q9" i="4"/>
  <c r="Q17" i="4"/>
  <c r="Q39" i="4"/>
  <c r="Q22" i="4"/>
  <c r="Q37" i="4"/>
  <c r="Q61" i="4"/>
  <c r="Q58" i="4"/>
  <c r="Q24" i="4"/>
  <c r="Q14" i="4"/>
  <c r="Q33" i="4"/>
  <c r="Q11" i="4"/>
  <c r="Q8" i="4"/>
  <c r="Q26" i="4"/>
  <c r="Q6" i="4"/>
  <c r="Q38" i="4"/>
  <c r="Q21" i="4"/>
  <c r="Q34" i="4"/>
  <c r="Q49" i="4"/>
  <c r="Q4" i="4"/>
  <c r="Q47" i="4"/>
  <c r="S52" i="4"/>
  <c r="S5" i="4"/>
  <c r="S54" i="4"/>
  <c r="S23" i="4"/>
  <c r="S31" i="4"/>
  <c r="S35" i="4"/>
  <c r="S41" i="4"/>
  <c r="S30" i="4"/>
  <c r="S28" i="4"/>
  <c r="S65" i="4"/>
  <c r="S43" i="4"/>
  <c r="S13" i="4"/>
  <c r="S36" i="4"/>
  <c r="S44" i="4"/>
  <c r="S55" i="4"/>
  <c r="S7" i="4"/>
  <c r="S12" i="4"/>
  <c r="S18" i="4"/>
  <c r="S25" i="4"/>
  <c r="S51" i="4"/>
  <c r="S64" i="4"/>
  <c r="S60" i="4"/>
  <c r="S67" i="4"/>
  <c r="S42" i="4"/>
  <c r="S66" i="4"/>
  <c r="S16" i="4"/>
  <c r="S10" i="4"/>
  <c r="S62" i="4"/>
  <c r="S53" i="4"/>
  <c r="S56" i="4"/>
  <c r="S9" i="4"/>
  <c r="S17" i="4"/>
  <c r="S39" i="4"/>
  <c r="S22" i="4"/>
  <c r="S37" i="4"/>
  <c r="S61" i="4"/>
  <c r="S58" i="4"/>
  <c r="S24" i="4"/>
  <c r="S14" i="4"/>
  <c r="S33" i="4"/>
  <c r="S11" i="4"/>
  <c r="S8" i="4"/>
  <c r="S26" i="4"/>
  <c r="S6" i="4"/>
  <c r="S38" i="4"/>
  <c r="S21" i="4"/>
  <c r="S34" i="4"/>
  <c r="S49" i="4"/>
  <c r="S4" i="4"/>
  <c r="S47" i="4"/>
  <c r="N84" i="6"/>
  <c r="O84" i="6"/>
  <c r="P84" i="6"/>
  <c r="R84" i="6"/>
  <c r="Q84" i="6"/>
  <c r="S84" i="6"/>
  <c r="N58" i="6"/>
  <c r="N13" i="6"/>
  <c r="N70" i="6"/>
  <c r="N28" i="6"/>
  <c r="N46" i="6"/>
  <c r="N76" i="6"/>
  <c r="N52" i="6"/>
  <c r="N77" i="6"/>
  <c r="N22" i="6"/>
  <c r="N81" i="6"/>
  <c r="N27" i="6"/>
  <c r="N43" i="6"/>
  <c r="N54" i="6"/>
  <c r="N37" i="6"/>
  <c r="N44" i="6"/>
  <c r="N21" i="6"/>
  <c r="N47" i="6"/>
  <c r="N65" i="6"/>
  <c r="N24" i="6"/>
  <c r="N79" i="6"/>
  <c r="N83" i="6"/>
  <c r="N10" i="6"/>
  <c r="N55" i="6"/>
  <c r="N56" i="6"/>
  <c r="N60" i="6"/>
  <c r="N9" i="6"/>
  <c r="N30" i="6"/>
  <c r="N86" i="6"/>
  <c r="N78" i="6"/>
  <c r="N34" i="6"/>
  <c r="N16" i="6"/>
  <c r="N85" i="6"/>
  <c r="N23" i="6"/>
  <c r="N87" i="6"/>
  <c r="N63" i="6"/>
  <c r="N49" i="6"/>
  <c r="N38" i="6"/>
  <c r="N41" i="6"/>
  <c r="N48" i="6"/>
  <c r="N32" i="6"/>
  <c r="N67" i="6"/>
  <c r="N80" i="6"/>
  <c r="N45" i="6"/>
  <c r="N57" i="6"/>
  <c r="N71" i="6"/>
  <c r="N39" i="6"/>
  <c r="N36" i="6"/>
  <c r="N19" i="6"/>
  <c r="N75" i="6"/>
  <c r="O58" i="6"/>
  <c r="O13" i="6"/>
  <c r="O70" i="6"/>
  <c r="O28" i="6"/>
  <c r="O46" i="6"/>
  <c r="O76" i="6"/>
  <c r="O52" i="6"/>
  <c r="O77" i="6"/>
  <c r="O22" i="6"/>
  <c r="O81" i="6"/>
  <c r="O27" i="6"/>
  <c r="O43" i="6"/>
  <c r="O54" i="6"/>
  <c r="O37" i="6"/>
  <c r="O44" i="6"/>
  <c r="O21" i="6"/>
  <c r="O47" i="6"/>
  <c r="O65" i="6"/>
  <c r="O24" i="6"/>
  <c r="O79" i="6"/>
  <c r="O83" i="6"/>
  <c r="O10" i="6"/>
  <c r="O55" i="6"/>
  <c r="O56" i="6"/>
  <c r="O60" i="6"/>
  <c r="O9" i="6"/>
  <c r="O30" i="6"/>
  <c r="O86" i="6"/>
  <c r="O78" i="6"/>
  <c r="O34" i="6"/>
  <c r="O16" i="6"/>
  <c r="O85" i="6"/>
  <c r="O23" i="6"/>
  <c r="O87" i="6"/>
  <c r="O63" i="6"/>
  <c r="O49" i="6"/>
  <c r="O38" i="6"/>
  <c r="O41" i="6"/>
  <c r="O48" i="6"/>
  <c r="O32" i="6"/>
  <c r="O67" i="6"/>
  <c r="O80" i="6"/>
  <c r="O45" i="6"/>
  <c r="O57" i="6"/>
  <c r="O71" i="6"/>
  <c r="O39" i="6"/>
  <c r="O36" i="6"/>
  <c r="O19" i="6"/>
  <c r="O75" i="6"/>
  <c r="P58" i="6"/>
  <c r="P13" i="6"/>
  <c r="P70" i="6"/>
  <c r="P28" i="6"/>
  <c r="P46" i="6"/>
  <c r="P76" i="6"/>
  <c r="P52" i="6"/>
  <c r="P77" i="6"/>
  <c r="P22" i="6"/>
  <c r="P81" i="6"/>
  <c r="P27" i="6"/>
  <c r="P43" i="6"/>
  <c r="P54" i="6"/>
  <c r="P37" i="6"/>
  <c r="P44" i="6"/>
  <c r="P21" i="6"/>
  <c r="P47" i="6"/>
  <c r="P65" i="6"/>
  <c r="P24" i="6"/>
  <c r="P79" i="6"/>
  <c r="P83" i="6"/>
  <c r="P10" i="6"/>
  <c r="P55" i="6"/>
  <c r="P56" i="6"/>
  <c r="P60" i="6"/>
  <c r="P9" i="6"/>
  <c r="P30" i="6"/>
  <c r="P86" i="6"/>
  <c r="P78" i="6"/>
  <c r="P34" i="6"/>
  <c r="P16" i="6"/>
  <c r="P85" i="6"/>
  <c r="P23" i="6"/>
  <c r="P87" i="6"/>
  <c r="P63" i="6"/>
  <c r="P49" i="6"/>
  <c r="P38" i="6"/>
  <c r="P41" i="6"/>
  <c r="P48" i="6"/>
  <c r="P32" i="6"/>
  <c r="P67" i="6"/>
  <c r="P80" i="6"/>
  <c r="P45" i="6"/>
  <c r="P57" i="6"/>
  <c r="P71" i="6"/>
  <c r="P39" i="6"/>
  <c r="P36" i="6"/>
  <c r="P19" i="6"/>
  <c r="P75" i="6"/>
  <c r="R58" i="6"/>
  <c r="R13" i="6"/>
  <c r="R70" i="6"/>
  <c r="R28" i="6"/>
  <c r="R46" i="6"/>
  <c r="R76" i="6"/>
  <c r="R52" i="6"/>
  <c r="R77" i="6"/>
  <c r="R22" i="6"/>
  <c r="R81" i="6"/>
  <c r="R27" i="6"/>
  <c r="R43" i="6"/>
  <c r="R54" i="6"/>
  <c r="R37" i="6"/>
  <c r="R44" i="6"/>
  <c r="R21" i="6"/>
  <c r="R47" i="6"/>
  <c r="R65" i="6"/>
  <c r="R24" i="6"/>
  <c r="R79" i="6"/>
  <c r="R83" i="6"/>
  <c r="R10" i="6"/>
  <c r="R55" i="6"/>
  <c r="R56" i="6"/>
  <c r="R60" i="6"/>
  <c r="R9" i="6"/>
  <c r="R30" i="6"/>
  <c r="R86" i="6"/>
  <c r="R78" i="6"/>
  <c r="R34" i="6"/>
  <c r="R16" i="6"/>
  <c r="R85" i="6"/>
  <c r="R23" i="6"/>
  <c r="R87" i="6"/>
  <c r="R63" i="6"/>
  <c r="R49" i="6"/>
  <c r="R38" i="6"/>
  <c r="R41" i="6"/>
  <c r="R48" i="6"/>
  <c r="R32" i="6"/>
  <c r="R67" i="6"/>
  <c r="R80" i="6"/>
  <c r="R45" i="6"/>
  <c r="R57" i="6"/>
  <c r="R71" i="6"/>
  <c r="R39" i="6"/>
  <c r="R36" i="6"/>
  <c r="R19" i="6"/>
  <c r="R75" i="6"/>
  <c r="Q58" i="6"/>
  <c r="Q13" i="6"/>
  <c r="Q70" i="6"/>
  <c r="Q28" i="6"/>
  <c r="Q46" i="6"/>
  <c r="Q76" i="6"/>
  <c r="Q52" i="6"/>
  <c r="Q77" i="6"/>
  <c r="Q22" i="6"/>
  <c r="Q81" i="6"/>
  <c r="Q27" i="6"/>
  <c r="Q43" i="6"/>
  <c r="Q54" i="6"/>
  <c r="Q37" i="6"/>
  <c r="Q44" i="6"/>
  <c r="Q21" i="6"/>
  <c r="Q47" i="6"/>
  <c r="Q65" i="6"/>
  <c r="Q24" i="6"/>
  <c r="Q79" i="6"/>
  <c r="Q83" i="6"/>
  <c r="Q10" i="6"/>
  <c r="Q55" i="6"/>
  <c r="Q56" i="6"/>
  <c r="Q60" i="6"/>
  <c r="Q9" i="6"/>
  <c r="Q30" i="6"/>
  <c r="Q86" i="6"/>
  <c r="Q78" i="6"/>
  <c r="Q34" i="6"/>
  <c r="Q16" i="6"/>
  <c r="Q85" i="6"/>
  <c r="Q23" i="6"/>
  <c r="Q87" i="6"/>
  <c r="Q63" i="6"/>
  <c r="Q49" i="6"/>
  <c r="Q38" i="6"/>
  <c r="Q41" i="6"/>
  <c r="Q48" i="6"/>
  <c r="Q32" i="6"/>
  <c r="Q67" i="6"/>
  <c r="Q80" i="6"/>
  <c r="Q45" i="6"/>
  <c r="Q57" i="6"/>
  <c r="Q71" i="6"/>
  <c r="Q39" i="6"/>
  <c r="Q36" i="6"/>
  <c r="Q19" i="6"/>
  <c r="Q75" i="6"/>
  <c r="S58" i="6"/>
  <c r="S13" i="6"/>
  <c r="S70" i="6"/>
  <c r="S28" i="6"/>
  <c r="S46" i="6"/>
  <c r="S76" i="6"/>
  <c r="S52" i="6"/>
  <c r="S77" i="6"/>
  <c r="S22" i="6"/>
  <c r="S81" i="6"/>
  <c r="S27" i="6"/>
  <c r="S43" i="6"/>
  <c r="S54" i="6"/>
  <c r="S37" i="6"/>
  <c r="S44" i="6"/>
  <c r="S21" i="6"/>
  <c r="S47" i="6"/>
  <c r="S65" i="6"/>
  <c r="S24" i="6"/>
  <c r="S79" i="6"/>
  <c r="S83" i="6"/>
  <c r="S10" i="6"/>
  <c r="S55" i="6"/>
  <c r="S56" i="6"/>
  <c r="S60" i="6"/>
  <c r="S9" i="6"/>
  <c r="S30" i="6"/>
  <c r="S86" i="6"/>
  <c r="S78" i="6"/>
  <c r="S34" i="6"/>
  <c r="S16" i="6"/>
  <c r="S85" i="6"/>
  <c r="S23" i="6"/>
  <c r="S87" i="6"/>
  <c r="S63" i="6"/>
  <c r="S49" i="6"/>
  <c r="S38" i="6"/>
  <c r="S41" i="6"/>
  <c r="S48" i="6"/>
  <c r="S32" i="6"/>
  <c r="S67" i="6"/>
  <c r="S80" i="6"/>
  <c r="S45" i="6"/>
  <c r="S57" i="6"/>
  <c r="S71" i="6"/>
  <c r="S39" i="6"/>
  <c r="S36" i="6"/>
  <c r="S19" i="6"/>
  <c r="S75" i="6"/>
  <c r="AB63" i="5" l="1"/>
  <c r="AB30" i="5"/>
  <c r="AB48" i="5"/>
  <c r="AB55" i="5"/>
  <c r="AB20" i="5"/>
  <c r="AB16" i="5"/>
  <c r="AB23" i="5"/>
  <c r="AB26" i="5"/>
  <c r="W48" i="5"/>
  <c r="W55" i="5"/>
  <c r="W63" i="5"/>
  <c r="W23" i="5"/>
  <c r="W16" i="5"/>
  <c r="W30" i="5"/>
  <c r="W26" i="5"/>
  <c r="W20" i="5"/>
  <c r="AA30" i="5"/>
  <c r="AA26" i="5"/>
  <c r="AA20" i="5"/>
  <c r="AA23" i="5"/>
  <c r="AA63" i="5"/>
  <c r="AA16" i="5"/>
  <c r="AA55" i="5"/>
  <c r="AA48" i="5"/>
  <c r="Z55" i="5"/>
  <c r="Z16" i="5"/>
  <c r="Z30" i="5"/>
  <c r="Z26" i="5"/>
  <c r="Z48" i="5"/>
  <c r="Z23" i="5"/>
  <c r="X23" i="5" s="1"/>
  <c r="Y23" i="5" s="1"/>
  <c r="Z20" i="5"/>
  <c r="Z63" i="5"/>
  <c r="V48" i="5"/>
  <c r="V23" i="5"/>
  <c r="V55" i="5"/>
  <c r="V63" i="5"/>
  <c r="V30" i="5"/>
  <c r="V20" i="5"/>
  <c r="V16" i="5"/>
  <c r="V26" i="5"/>
  <c r="AC63" i="5"/>
  <c r="AC48" i="5"/>
  <c r="AC23" i="5"/>
  <c r="AC20" i="5"/>
  <c r="AC30" i="5"/>
  <c r="AC16" i="5"/>
  <c r="AC55" i="5"/>
  <c r="AC26" i="5"/>
  <c r="AA31" i="6"/>
  <c r="AA8" i="6"/>
  <c r="AA62" i="6"/>
  <c r="AA66" i="6"/>
  <c r="AA42" i="6"/>
  <c r="AA12" i="6"/>
  <c r="AA15" i="6"/>
  <c r="AC31" i="6"/>
  <c r="AC42" i="6"/>
  <c r="AC12" i="6"/>
  <c r="AC62" i="6"/>
  <c r="AC15" i="6"/>
  <c r="AC66" i="6"/>
  <c r="AC8" i="6"/>
  <c r="AB15" i="6"/>
  <c r="AB62" i="6"/>
  <c r="AB31" i="6"/>
  <c r="AB8" i="6"/>
  <c r="AB12" i="6"/>
  <c r="AB66" i="6"/>
  <c r="AB42" i="6"/>
  <c r="Z15" i="6"/>
  <c r="Z66" i="6"/>
  <c r="Z8" i="6"/>
  <c r="Z31" i="6"/>
  <c r="X31" i="6" s="1"/>
  <c r="Y31" i="6" s="1"/>
  <c r="Z12" i="6"/>
  <c r="Z42" i="6"/>
  <c r="Z62" i="6"/>
  <c r="W42" i="6"/>
  <c r="W8" i="6"/>
  <c r="W62" i="6"/>
  <c r="W66" i="6"/>
  <c r="W15" i="6"/>
  <c r="W31" i="6"/>
  <c r="W12" i="6"/>
  <c r="V42" i="6"/>
  <c r="V8" i="6"/>
  <c r="V62" i="6"/>
  <c r="V66" i="6"/>
  <c r="V31" i="6"/>
  <c r="U31" i="6" s="1"/>
  <c r="V12" i="6"/>
  <c r="V15" i="6"/>
  <c r="W45" i="3"/>
  <c r="W7" i="3"/>
  <c r="W63" i="3"/>
  <c r="W84" i="3"/>
  <c r="W21" i="3"/>
  <c r="W75" i="3"/>
  <c r="W11" i="3"/>
  <c r="V45" i="3"/>
  <c r="V84" i="3"/>
  <c r="V11" i="3"/>
  <c r="V21" i="3"/>
  <c r="V7" i="3"/>
  <c r="V75" i="3"/>
  <c r="V63" i="3"/>
  <c r="AC11" i="3"/>
  <c r="AC21" i="3"/>
  <c r="AC7" i="3"/>
  <c r="AC45" i="3"/>
  <c r="AC63" i="3"/>
  <c r="AC84" i="3"/>
  <c r="AC75" i="3"/>
  <c r="AB63" i="3"/>
  <c r="AB45" i="3"/>
  <c r="AB11" i="3"/>
  <c r="AB75" i="3"/>
  <c r="AB7" i="3"/>
  <c r="AB21" i="3"/>
  <c r="AB84" i="3"/>
  <c r="Z21" i="3"/>
  <c r="X21" i="3" s="1"/>
  <c r="Y21" i="3" s="1"/>
  <c r="Z75" i="3"/>
  <c r="X75" i="3" s="1"/>
  <c r="Y75" i="3" s="1"/>
  <c r="Z63" i="3"/>
  <c r="Z45" i="3"/>
  <c r="Z7" i="3"/>
  <c r="Z11" i="3"/>
  <c r="Z84" i="3"/>
  <c r="AA63" i="3"/>
  <c r="AA84" i="3"/>
  <c r="AA21" i="3"/>
  <c r="AA11" i="3"/>
  <c r="AA7" i="3"/>
  <c r="AA75" i="3"/>
  <c r="AA45" i="3"/>
  <c r="X45" i="3" s="1"/>
  <c r="Y45" i="3" s="1"/>
  <c r="W45" i="4"/>
  <c r="W59" i="4"/>
  <c r="AB59" i="4"/>
  <c r="AB45" i="4"/>
  <c r="AA45" i="4"/>
  <c r="AA59" i="4"/>
  <c r="Z45" i="4"/>
  <c r="Z59" i="4"/>
  <c r="V45" i="4"/>
  <c r="V59" i="4"/>
  <c r="AC45" i="4"/>
  <c r="AC59" i="4"/>
  <c r="W74" i="6"/>
  <c r="W20" i="6"/>
  <c r="W73" i="6"/>
  <c r="W59" i="6"/>
  <c r="W53" i="6"/>
  <c r="W5" i="6"/>
  <c r="W72" i="6"/>
  <c r="AC74" i="6"/>
  <c r="AC72" i="6"/>
  <c r="AC20" i="6"/>
  <c r="AC53" i="6"/>
  <c r="AC59" i="6"/>
  <c r="AC73" i="6"/>
  <c r="AC5" i="6"/>
  <c r="AA72" i="6"/>
  <c r="AA20" i="6"/>
  <c r="AA5" i="6"/>
  <c r="AA73" i="6"/>
  <c r="AA53" i="6"/>
  <c r="AA74" i="6"/>
  <c r="AA59" i="6"/>
  <c r="AB53" i="6"/>
  <c r="AB59" i="6"/>
  <c r="AB20" i="6"/>
  <c r="X20" i="6" s="1"/>
  <c r="Y20" i="6" s="1"/>
  <c r="AB74" i="6"/>
  <c r="AB72" i="6"/>
  <c r="AB5" i="6"/>
  <c r="AB73" i="6"/>
  <c r="V74" i="6"/>
  <c r="V73" i="6"/>
  <c r="V20" i="6"/>
  <c r="V53" i="6"/>
  <c r="V59" i="6"/>
  <c r="V72" i="6"/>
  <c r="V5" i="6"/>
  <c r="Z5" i="6"/>
  <c r="X5" i="6" s="1"/>
  <c r="Y5" i="6" s="1"/>
  <c r="Z74" i="6"/>
  <c r="Z20" i="6"/>
  <c r="Z53" i="6"/>
  <c r="Z72" i="6"/>
  <c r="X72" i="6" s="1"/>
  <c r="Y72" i="6" s="1"/>
  <c r="Z59" i="6"/>
  <c r="Z73" i="6"/>
  <c r="V47" i="4"/>
  <c r="AC53" i="5"/>
  <c r="AC33" i="5"/>
  <c r="AC69" i="5"/>
  <c r="AC54" i="5"/>
  <c r="AA33" i="5"/>
  <c r="AA69" i="5"/>
  <c r="AA53" i="5"/>
  <c r="AA54" i="5"/>
  <c r="AB53" i="5"/>
  <c r="AB54" i="5"/>
  <c r="AB33" i="5"/>
  <c r="AB69" i="5"/>
  <c r="W53" i="5"/>
  <c r="W33" i="5"/>
  <c r="W69" i="5"/>
  <c r="W54" i="5"/>
  <c r="Z33" i="5"/>
  <c r="Z54" i="5"/>
  <c r="Z53" i="5"/>
  <c r="Z69" i="5"/>
  <c r="V33" i="5"/>
  <c r="V53" i="5"/>
  <c r="V69" i="5"/>
  <c r="V54" i="5"/>
  <c r="AB41" i="5"/>
  <c r="W26" i="6"/>
  <c r="AC26" i="6"/>
  <c r="AC50" i="6"/>
  <c r="Z26" i="6"/>
  <c r="AA26" i="6"/>
  <c r="V26" i="6"/>
  <c r="AB26" i="6"/>
  <c r="W50" i="6"/>
  <c r="V65" i="3"/>
  <c r="AA3" i="3"/>
  <c r="Z94" i="3"/>
  <c r="Z41" i="3"/>
  <c r="W31" i="3"/>
  <c r="V23" i="3"/>
  <c r="Z47" i="3"/>
  <c r="W89" i="3"/>
  <c r="V81" i="3"/>
  <c r="Z30" i="3"/>
  <c r="Z5" i="3"/>
  <c r="W65" i="3"/>
  <c r="V58" i="3"/>
  <c r="V12" i="3"/>
  <c r="V87" i="3"/>
  <c r="Z71" i="3"/>
  <c r="V56" i="3"/>
  <c r="V80" i="3"/>
  <c r="V44" i="3"/>
  <c r="AC62" i="3"/>
  <c r="AB48" i="3"/>
  <c r="AA64" i="3"/>
  <c r="Z37" i="3"/>
  <c r="Z39" i="3"/>
  <c r="V5" i="3"/>
  <c r="AB58" i="3"/>
  <c r="AA86" i="3"/>
  <c r="V4" i="3"/>
  <c r="V47" i="5"/>
  <c r="V6" i="5"/>
  <c r="Z64" i="5"/>
  <c r="V19" i="5"/>
  <c r="AB10" i="5"/>
  <c r="AB57" i="5"/>
  <c r="AC58" i="5"/>
  <c r="V44" i="5"/>
  <c r="V28" i="5"/>
  <c r="AC31" i="5"/>
  <c r="AC25" i="5"/>
  <c r="AA18" i="5"/>
  <c r="AA50" i="5"/>
  <c r="Z38" i="5"/>
  <c r="V49" i="5"/>
  <c r="Z15" i="5"/>
  <c r="V22" i="5"/>
  <c r="V50" i="5"/>
  <c r="V14" i="5"/>
  <c r="AA50" i="6"/>
  <c r="AB50" i="6"/>
  <c r="Z50" i="6"/>
  <c r="V50" i="6"/>
  <c r="AC18" i="6"/>
  <c r="W7" i="6"/>
  <c r="AC4" i="6"/>
  <c r="AC69" i="6"/>
  <c r="W69" i="6"/>
  <c r="W39" i="6"/>
  <c r="AC13" i="5"/>
  <c r="AA13" i="5"/>
  <c r="AB13" i="5"/>
  <c r="Z13" i="5"/>
  <c r="W13" i="5"/>
  <c r="AA44" i="5"/>
  <c r="V13" i="5"/>
  <c r="W58" i="5"/>
  <c r="V41" i="5"/>
  <c r="V43" i="5"/>
  <c r="V65" i="5"/>
  <c r="V51" i="5"/>
  <c r="AB4" i="5"/>
  <c r="V25" i="5"/>
  <c r="AA43" i="5"/>
  <c r="AA51" i="5"/>
  <c r="V34" i="5"/>
  <c r="W3" i="5"/>
  <c r="AA25" i="5"/>
  <c r="AA6" i="5"/>
  <c r="AB22" i="5"/>
  <c r="AB34" i="5"/>
  <c r="V52" i="5"/>
  <c r="V60" i="5"/>
  <c r="AC46" i="5"/>
  <c r="AB38" i="5"/>
  <c r="Z79" i="6"/>
  <c r="V77" i="6"/>
  <c r="Z18" i="6"/>
  <c r="W4" i="6"/>
  <c r="W25" i="6"/>
  <c r="Z7" i="6"/>
  <c r="AC61" i="6"/>
  <c r="W18" i="6"/>
  <c r="V25" i="6"/>
  <c r="AB61" i="6"/>
  <c r="V18" i="6"/>
  <c r="AB25" i="6"/>
  <c r="AC25" i="6"/>
  <c r="W64" i="6"/>
  <c r="AA61" i="6"/>
  <c r="AA25" i="6"/>
  <c r="V64" i="6"/>
  <c r="V61" i="6"/>
  <c r="Z69" i="6"/>
  <c r="V7" i="6"/>
  <c r="Z4" i="6"/>
  <c r="AB64" i="6"/>
  <c r="AC64" i="6"/>
  <c r="W61" i="6"/>
  <c r="AA64" i="6"/>
  <c r="AB18" i="6"/>
  <c r="AB4" i="6"/>
  <c r="V4" i="6"/>
  <c r="AB7" i="6"/>
  <c r="AB69" i="6"/>
  <c r="V69" i="6"/>
  <c r="AC7" i="6"/>
  <c r="Z64" i="6"/>
  <c r="Z61" i="6"/>
  <c r="AA18" i="6"/>
  <c r="AA4" i="6"/>
  <c r="AA7" i="6"/>
  <c r="AA69" i="6"/>
  <c r="Z25" i="6"/>
  <c r="AC48" i="6"/>
  <c r="AB55" i="6"/>
  <c r="Z35" i="6"/>
  <c r="Z40" i="6"/>
  <c r="Z54" i="6"/>
  <c r="W37" i="6"/>
  <c r="V70" i="6"/>
  <c r="V54" i="6"/>
  <c r="W46" i="6"/>
  <c r="AC28" i="6"/>
  <c r="AA57" i="6"/>
  <c r="AA41" i="6"/>
  <c r="AB71" i="6"/>
  <c r="Z17" i="6"/>
  <c r="Z32" i="6"/>
  <c r="W47" i="6"/>
  <c r="W65" i="6"/>
  <c r="V19" i="6"/>
  <c r="V48" i="6"/>
  <c r="V34" i="6"/>
  <c r="V56" i="6"/>
  <c r="Z74" i="3"/>
  <c r="Z82" i="3"/>
  <c r="Z25" i="3"/>
  <c r="Z64" i="3"/>
  <c r="Z34" i="3"/>
  <c r="Z10" i="3"/>
  <c r="W83" i="3"/>
  <c r="W50" i="3"/>
  <c r="W23" i="3"/>
  <c r="W17" i="3"/>
  <c r="W72" i="3"/>
  <c r="V33" i="3"/>
  <c r="V22" i="3"/>
  <c r="V8" i="3"/>
  <c r="V31" i="3"/>
  <c r="V39" i="3"/>
  <c r="V70" i="3"/>
  <c r="V78" i="3"/>
  <c r="V35" i="3"/>
  <c r="AB10" i="3"/>
  <c r="AC31" i="3"/>
  <c r="AC18" i="3"/>
  <c r="AB66" i="3"/>
  <c r="AB47" i="3"/>
  <c r="AB61" i="3"/>
  <c r="AA48" i="3"/>
  <c r="AA58" i="3"/>
  <c r="AA62" i="3"/>
  <c r="AC78" i="3"/>
  <c r="AB89" i="3"/>
  <c r="AA10" i="3"/>
  <c r="V17" i="3"/>
  <c r="V53" i="3"/>
  <c r="V25" i="3"/>
  <c r="AA81" i="3"/>
  <c r="W62" i="3"/>
  <c r="W74" i="3"/>
  <c r="W82" i="3"/>
  <c r="Z51" i="3"/>
  <c r="AC10" i="3"/>
  <c r="V34" i="3"/>
  <c r="AA17" i="3"/>
  <c r="V83" i="3"/>
  <c r="V89" i="3"/>
  <c r="W20" i="3"/>
  <c r="V9" i="3"/>
  <c r="V91" i="3"/>
  <c r="V42" i="3"/>
  <c r="V43" i="3"/>
  <c r="V30" i="3"/>
  <c r="V10" i="3"/>
  <c r="V28" i="3"/>
  <c r="AB83" i="3"/>
  <c r="AB51" i="3"/>
  <c r="V61" i="3"/>
  <c r="W32" i="3"/>
  <c r="W28" i="3"/>
  <c r="W39" i="3"/>
  <c r="Z18" i="3"/>
  <c r="Z67" i="3"/>
  <c r="AC37" i="3"/>
  <c r="AC23" i="3"/>
  <c r="AB34" i="3"/>
  <c r="V18" i="3"/>
  <c r="V93" i="3"/>
  <c r="Z8" i="3"/>
  <c r="AA52" i="3"/>
  <c r="V69" i="3"/>
  <c r="AA94" i="3"/>
  <c r="V46" i="3"/>
  <c r="V13" i="3"/>
  <c r="V16" i="3"/>
  <c r="V60" i="3"/>
  <c r="V90" i="3"/>
  <c r="AB65" i="3"/>
  <c r="AB39" i="3"/>
  <c r="V74" i="3"/>
  <c r="V82" i="3"/>
  <c r="V37" i="3"/>
  <c r="W34" i="3"/>
  <c r="Z26" i="3"/>
  <c r="Z22" i="3"/>
  <c r="AC6" i="3"/>
  <c r="AC71" i="3"/>
  <c r="AB64" i="3"/>
  <c r="V71" i="3"/>
  <c r="V32" i="3"/>
  <c r="V24" i="3"/>
  <c r="Z9" i="3"/>
  <c r="V40" i="3"/>
  <c r="W91" i="3"/>
  <c r="Z95" i="3"/>
  <c r="V73" i="3"/>
  <c r="AA74" i="3"/>
  <c r="V86" i="3"/>
  <c r="W61" i="3"/>
  <c r="W25" i="3"/>
  <c r="Z66" i="3"/>
  <c r="AC53" i="3"/>
  <c r="AC25" i="3"/>
  <c r="V66" i="3"/>
  <c r="V64" i="3"/>
  <c r="V29" i="3"/>
  <c r="V47" i="3"/>
  <c r="V52" i="3"/>
  <c r="V20" i="3"/>
  <c r="W76" i="3"/>
  <c r="V19" i="3"/>
  <c r="AA91" i="3"/>
  <c r="V72" i="3"/>
  <c r="V95" i="3"/>
  <c r="V38" i="3"/>
  <c r="V36" i="3"/>
  <c r="AB27" i="3"/>
  <c r="AB92" i="3"/>
  <c r="AA80" i="3"/>
  <c r="Z92" i="3"/>
  <c r="Z42" i="3"/>
  <c r="W79" i="3"/>
  <c r="V55" i="3"/>
  <c r="V15" i="3"/>
  <c r="V88" i="3"/>
  <c r="AA61" i="3"/>
  <c r="AA65" i="3"/>
  <c r="AB67" i="3"/>
  <c r="V6" i="3"/>
  <c r="V48" i="3"/>
  <c r="W93" i="3"/>
  <c r="W10" i="3"/>
  <c r="AA37" i="3"/>
  <c r="AB29" i="3"/>
  <c r="V62" i="3"/>
  <c r="V3" i="3"/>
  <c r="V26" i="3"/>
  <c r="W3" i="3"/>
  <c r="W86" i="3"/>
  <c r="Z32" i="3"/>
  <c r="Z29" i="3"/>
  <c r="V51" i="3"/>
  <c r="V67" i="3"/>
  <c r="V41" i="3"/>
  <c r="V76" i="3"/>
  <c r="V94" i="3"/>
  <c r="V27" i="3"/>
  <c r="V77" i="3"/>
  <c r="AC69" i="3"/>
  <c r="AC5" i="3"/>
  <c r="W59" i="3"/>
  <c r="AB22" i="4"/>
  <c r="Z18" i="4"/>
  <c r="W35" i="4"/>
  <c r="V19" i="4"/>
  <c r="AC47" i="4"/>
  <c r="AC54" i="4"/>
  <c r="AA34" i="4"/>
  <c r="AA38" i="4"/>
  <c r="AB47" i="4"/>
  <c r="Z34" i="4"/>
  <c r="W47" i="4"/>
  <c r="W52" i="4"/>
  <c r="V15" i="4"/>
  <c r="V35" i="4"/>
  <c r="AC19" i="4"/>
  <c r="AA3" i="4"/>
  <c r="AC54" i="6"/>
  <c r="W24" i="6"/>
  <c r="W87" i="3"/>
  <c r="AA16" i="6"/>
  <c r="W67" i="6"/>
  <c r="AA20" i="4"/>
  <c r="AB35" i="4"/>
  <c r="Z43" i="4"/>
  <c r="Z19" i="4"/>
  <c r="AA41" i="4"/>
  <c r="AA44" i="6"/>
  <c r="W84" i="6"/>
  <c r="V46" i="5"/>
  <c r="AA85" i="3"/>
  <c r="Z81" i="6"/>
  <c r="V65" i="6"/>
  <c r="AB13" i="4"/>
  <c r="Z38" i="6"/>
  <c r="V63" i="6"/>
  <c r="W30" i="6"/>
  <c r="AB28" i="5"/>
  <c r="AA17" i="5"/>
  <c r="V28" i="6"/>
  <c r="Z65" i="6"/>
  <c r="V79" i="6"/>
  <c r="W45" i="6"/>
  <c r="Z46" i="6"/>
  <c r="V21" i="5"/>
  <c r="AB31" i="5"/>
  <c r="AB47" i="5"/>
  <c r="AA65" i="5"/>
  <c r="V27" i="4"/>
  <c r="W38" i="6"/>
  <c r="Z36" i="6"/>
  <c r="AC47" i="3"/>
  <c r="AC11" i="5"/>
  <c r="AB71" i="3"/>
  <c r="V49" i="3"/>
  <c r="V54" i="3"/>
  <c r="V57" i="3"/>
  <c r="V85" i="3"/>
  <c r="AC24" i="6"/>
  <c r="AB70" i="6"/>
  <c r="Z86" i="6"/>
  <c r="Z28" i="6"/>
  <c r="W78" i="6"/>
  <c r="V52" i="4"/>
  <c r="AA23" i="6"/>
  <c r="V12" i="5"/>
  <c r="V44" i="4"/>
  <c r="AB27" i="6"/>
  <c r="AA52" i="4"/>
  <c r="AB86" i="3"/>
  <c r="AB12" i="3"/>
  <c r="V79" i="3"/>
  <c r="V59" i="3"/>
  <c r="V14" i="3"/>
  <c r="V68" i="3"/>
  <c r="W5" i="4"/>
  <c r="V34" i="4"/>
  <c r="AC15" i="5"/>
  <c r="AA11" i="5"/>
  <c r="AB61" i="5"/>
  <c r="AB62" i="5"/>
  <c r="AB39" i="5"/>
  <c r="Z12" i="5"/>
  <c r="Z7" i="5"/>
  <c r="AC70" i="5"/>
  <c r="AC32" i="4"/>
  <c r="AC27" i="5"/>
  <c r="AA68" i="3"/>
  <c r="AA38" i="3"/>
  <c r="V92" i="3"/>
  <c r="AB83" i="6"/>
  <c r="Z87" i="6"/>
  <c r="W36" i="6"/>
  <c r="W27" i="6"/>
  <c r="AC12" i="4"/>
  <c r="AA18" i="4"/>
  <c r="Z11" i="4"/>
  <c r="W64" i="4"/>
  <c r="AC32" i="6"/>
  <c r="AB42" i="3"/>
  <c r="W92" i="3"/>
  <c r="AC21" i="6"/>
  <c r="AA78" i="6"/>
  <c r="AC76" i="6"/>
  <c r="AB21" i="6"/>
  <c r="AC16" i="6"/>
  <c r="AC52" i="6"/>
  <c r="AA9" i="6"/>
  <c r="AA37" i="6"/>
  <c r="AB48" i="6"/>
  <c r="AB23" i="6"/>
  <c r="AB30" i="6"/>
  <c r="AB87" i="6"/>
  <c r="AC84" i="6"/>
  <c r="AB82" i="6"/>
  <c r="AC83" i="6"/>
  <c r="AC57" i="6"/>
  <c r="AC34" i="6"/>
  <c r="AC40" i="6"/>
  <c r="AC6" i="6"/>
  <c r="AC44" i="6"/>
  <c r="AC86" i="6"/>
  <c r="AC51" i="6"/>
  <c r="AC36" i="6"/>
  <c r="AC22" i="6"/>
  <c r="AC13" i="6"/>
  <c r="AC38" i="6"/>
  <c r="AC23" i="6"/>
  <c r="AC46" i="6"/>
  <c r="AC78" i="6"/>
  <c r="AC39" i="6"/>
  <c r="AC19" i="6"/>
  <c r="AC63" i="6"/>
  <c r="AC87" i="6"/>
  <c r="AC81" i="6"/>
  <c r="AC85" i="6"/>
  <c r="AC27" i="6"/>
  <c r="AC70" i="6"/>
  <c r="AC80" i="6"/>
  <c r="AC10" i="6"/>
  <c r="AC55" i="6"/>
  <c r="AC41" i="6"/>
  <c r="AC56" i="6"/>
  <c r="AC65" i="6"/>
  <c r="AC67" i="6"/>
  <c r="AC37" i="6"/>
  <c r="AC43" i="6"/>
  <c r="AC71" i="6"/>
  <c r="AC49" i="6"/>
  <c r="AC77" i="6"/>
  <c r="AC79" i="6"/>
  <c r="AC47" i="6"/>
  <c r="AC29" i="6"/>
  <c r="AA82" i="6"/>
  <c r="AA40" i="6"/>
  <c r="AA17" i="6"/>
  <c r="AA34" i="6"/>
  <c r="AA84" i="6"/>
  <c r="AA71" i="6"/>
  <c r="AA21" i="6"/>
  <c r="AA38" i="6"/>
  <c r="AA24" i="6"/>
  <c r="AA11" i="6"/>
  <c r="AA14" i="6"/>
  <c r="AA60" i="6"/>
  <c r="AA87" i="6"/>
  <c r="AA56" i="6"/>
  <c r="AA70" i="6"/>
  <c r="AA49" i="6"/>
  <c r="AA19" i="6"/>
  <c r="AA45" i="6"/>
  <c r="AA83" i="6"/>
  <c r="AA52" i="6"/>
  <c r="AA76" i="6"/>
  <c r="AA67" i="6"/>
  <c r="AA55" i="6"/>
  <c r="AA58" i="6"/>
  <c r="AA86" i="6"/>
  <c r="AA65" i="6"/>
  <c r="AA75" i="6"/>
  <c r="AA36" i="6"/>
  <c r="AA47" i="6"/>
  <c r="AA48" i="6"/>
  <c r="AA39" i="6"/>
  <c r="AA28" i="6"/>
  <c r="AA29" i="6"/>
  <c r="AA3" i="6"/>
  <c r="AA32" i="6"/>
  <c r="AA10" i="6"/>
  <c r="AA63" i="6"/>
  <c r="AA80" i="6"/>
  <c r="AA13" i="6"/>
  <c r="AA81" i="6"/>
  <c r="AC45" i="6"/>
  <c r="AA85" i="6"/>
  <c r="AA79" i="6"/>
  <c r="AA77" i="6"/>
  <c r="AA27" i="6"/>
  <c r="AA46" i="6"/>
  <c r="AB9" i="6"/>
  <c r="AC75" i="6"/>
  <c r="AC60" i="6"/>
  <c r="AC58" i="6"/>
  <c r="AA22" i="6"/>
  <c r="AA43" i="6"/>
  <c r="AB47" i="6"/>
  <c r="AC9" i="6"/>
  <c r="AA30" i="6"/>
  <c r="AB49" i="6"/>
  <c r="AA68" i="6"/>
  <c r="AB58" i="6"/>
  <c r="AC30" i="6"/>
  <c r="AB22" i="6"/>
  <c r="AB81" i="6"/>
  <c r="AA54" i="6"/>
  <c r="AC14" i="3"/>
  <c r="AC15" i="3"/>
  <c r="AC80" i="3"/>
  <c r="AC52" i="3"/>
  <c r="AC66" i="3"/>
  <c r="AC32" i="3"/>
  <c r="AC82" i="3"/>
  <c r="AC17" i="3"/>
  <c r="AC8" i="3"/>
  <c r="AC86" i="3"/>
  <c r="AC36" i="3"/>
  <c r="AC60" i="3"/>
  <c r="AC13" i="3"/>
  <c r="AC24" i="3"/>
  <c r="AC48" i="3"/>
  <c r="AC83" i="3"/>
  <c r="AC64" i="3"/>
  <c r="AC65" i="3"/>
  <c r="AC58" i="3"/>
  <c r="AC61" i="3"/>
  <c r="AC50" i="3"/>
  <c r="AC88" i="3"/>
  <c r="AC57" i="3"/>
  <c r="AC87" i="3"/>
  <c r="AC79" i="3"/>
  <c r="AC72" i="3"/>
  <c r="AC76" i="3"/>
  <c r="AC41" i="3"/>
  <c r="AC56" i="3"/>
  <c r="AC54" i="3"/>
  <c r="AC35" i="3"/>
  <c r="AC30" i="3"/>
  <c r="AC95" i="3"/>
  <c r="AC46" i="3"/>
  <c r="AC19" i="3"/>
  <c r="AC12" i="3"/>
  <c r="AC93" i="3"/>
  <c r="AC89" i="3"/>
  <c r="AC74" i="3"/>
  <c r="AC3" i="3"/>
  <c r="AC51" i="3"/>
  <c r="AC85" i="3"/>
  <c r="AC49" i="3"/>
  <c r="AC43" i="3"/>
  <c r="AC77" i="3"/>
  <c r="AC27" i="3"/>
  <c r="AC9" i="3"/>
  <c r="AC22" i="3"/>
  <c r="AC70" i="3"/>
  <c r="AC34" i="3"/>
  <c r="AC39" i="3"/>
  <c r="AC26" i="3"/>
  <c r="AB68" i="3"/>
  <c r="AB49" i="3"/>
  <c r="AB38" i="3"/>
  <c r="AB43" i="3"/>
  <c r="AB77" i="3"/>
  <c r="AB28" i="3"/>
  <c r="AB31" i="3"/>
  <c r="AB32" i="3"/>
  <c r="AB70" i="3"/>
  <c r="AB26" i="3"/>
  <c r="AB55" i="3"/>
  <c r="AB78" i="3"/>
  <c r="AB90" i="3"/>
  <c r="AB33" i="3"/>
  <c r="AB73" i="3"/>
  <c r="AB13" i="3"/>
  <c r="AB76" i="3"/>
  <c r="AB25" i="3"/>
  <c r="AB81" i="3"/>
  <c r="AB37" i="3"/>
  <c r="AB4" i="3"/>
  <c r="AB36" i="3"/>
  <c r="AB60" i="3"/>
  <c r="AB16" i="3"/>
  <c r="AB94" i="3"/>
  <c r="AB74" i="3"/>
  <c r="AB8" i="3"/>
  <c r="AB50" i="3"/>
  <c r="AB88" i="3"/>
  <c r="AB57" i="3"/>
  <c r="AB87" i="3"/>
  <c r="AB59" i="3"/>
  <c r="AB80" i="3"/>
  <c r="AB40" i="3"/>
  <c r="AB24" i="3"/>
  <c r="AB93" i="3"/>
  <c r="AB18" i="3"/>
  <c r="AB6" i="3"/>
  <c r="AB22" i="3"/>
  <c r="AB56" i="3"/>
  <c r="AB54" i="3"/>
  <c r="AB35" i="3"/>
  <c r="AB30" i="3"/>
  <c r="AB95" i="3"/>
  <c r="AB91" i="3"/>
  <c r="AB69" i="3"/>
  <c r="AB20" i="3"/>
  <c r="AB82" i="3"/>
  <c r="AB5" i="3"/>
  <c r="AB62" i="3"/>
  <c r="AB3" i="3"/>
  <c r="AB52" i="3"/>
  <c r="AC21" i="4"/>
  <c r="AC66" i="4"/>
  <c r="AC34" i="5"/>
  <c r="Z85" i="6"/>
  <c r="V55" i="4"/>
  <c r="AA51" i="6"/>
  <c r="V51" i="6"/>
  <c r="AC29" i="3"/>
  <c r="AC91" i="3"/>
  <c r="AC28" i="3"/>
  <c r="AC81" i="3"/>
  <c r="AC4" i="3"/>
  <c r="AC68" i="3"/>
  <c r="AC40" i="3"/>
  <c r="AC38" i="3"/>
  <c r="AC94" i="3"/>
  <c r="AC59" i="3"/>
  <c r="AC67" i="3"/>
  <c r="AC16" i="3"/>
  <c r="AB53" i="3"/>
  <c r="AB85" i="3"/>
  <c r="AB79" i="3"/>
  <c r="AB9" i="3"/>
  <c r="AB23" i="3"/>
  <c r="AB19" i="3"/>
  <c r="AB46" i="3"/>
  <c r="AB44" i="3"/>
  <c r="AB17" i="3"/>
  <c r="AB41" i="3"/>
  <c r="AB72" i="3"/>
  <c r="Z51" i="6"/>
  <c r="Z14" i="6"/>
  <c r="Z68" i="6"/>
  <c r="Z57" i="6"/>
  <c r="Z45" i="6"/>
  <c r="Z48" i="6"/>
  <c r="Z29" i="6"/>
  <c r="Z78" i="6"/>
  <c r="Z41" i="6"/>
  <c r="Z84" i="6"/>
  <c r="Z11" i="6"/>
  <c r="Z3" i="6"/>
  <c r="Z19" i="6"/>
  <c r="Z37" i="6"/>
  <c r="Z55" i="6"/>
  <c r="Z70" i="6"/>
  <c r="Z80" i="6"/>
  <c r="Z6" i="6"/>
  <c r="Z56" i="6"/>
  <c r="Z9" i="6"/>
  <c r="Z67" i="6"/>
  <c r="Z75" i="6"/>
  <c r="Z30" i="6"/>
  <c r="Z23" i="6"/>
  <c r="Z63" i="6"/>
  <c r="Z49" i="6"/>
  <c r="Z39" i="6"/>
  <c r="Z24" i="6"/>
  <c r="Z44" i="6"/>
  <c r="W51" i="6"/>
  <c r="W3" i="6"/>
  <c r="W80" i="6"/>
  <c r="W79" i="6"/>
  <c r="W35" i="6"/>
  <c r="W17" i="6"/>
  <c r="W75" i="6"/>
  <c r="W71" i="6"/>
  <c r="W16" i="6"/>
  <c r="W86" i="6"/>
  <c r="W29" i="6"/>
  <c r="W68" i="6"/>
  <c r="W87" i="6"/>
  <c r="W34" i="6"/>
  <c r="W32" i="6"/>
  <c r="W49" i="6"/>
  <c r="W82" i="6"/>
  <c r="W14" i="6"/>
  <c r="W57" i="6"/>
  <c r="W10" i="6"/>
  <c r="W83" i="6"/>
  <c r="W23" i="6"/>
  <c r="W33" i="6"/>
  <c r="W77" i="6"/>
  <c r="W48" i="6"/>
  <c r="W22" i="6"/>
  <c r="W13" i="6"/>
  <c r="W60" i="6"/>
  <c r="W54" i="6"/>
  <c r="W52" i="6"/>
  <c r="V35" i="6"/>
  <c r="V41" i="6"/>
  <c r="V86" i="6"/>
  <c r="V46" i="6"/>
  <c r="V67" i="6"/>
  <c r="V47" i="6"/>
  <c r="V10" i="6"/>
  <c r="V33" i="6"/>
  <c r="V14" i="6"/>
  <c r="V80" i="6"/>
  <c r="V57" i="6"/>
  <c r="V39" i="6"/>
  <c r="V16" i="6"/>
  <c r="V23" i="6"/>
  <c r="V11" i="6"/>
  <c r="V40" i="6"/>
  <c r="V6" i="6"/>
  <c r="V37" i="6"/>
  <c r="V38" i="6"/>
  <c r="V75" i="6"/>
  <c r="V17" i="6"/>
  <c r="V13" i="6"/>
  <c r="V24" i="6"/>
  <c r="V71" i="6"/>
  <c r="V22" i="6"/>
  <c r="V52" i="6"/>
  <c r="V68" i="6"/>
  <c r="V3" i="6"/>
  <c r="V85" i="6"/>
  <c r="V60" i="6"/>
  <c r="V9" i="6"/>
  <c r="V45" i="6"/>
  <c r="AC15" i="4"/>
  <c r="AC4" i="4"/>
  <c r="AC18" i="4"/>
  <c r="AC34" i="4"/>
  <c r="AC13" i="4"/>
  <c r="AC56" i="4"/>
  <c r="AC58" i="4"/>
  <c r="AC3" i="4"/>
  <c r="AC9" i="4"/>
  <c r="AC25" i="4"/>
  <c r="AC41" i="4"/>
  <c r="AC31" i="4"/>
  <c r="AC61" i="4"/>
  <c r="AC65" i="4"/>
  <c r="AC22" i="4"/>
  <c r="AC46" i="4"/>
  <c r="AC27" i="4"/>
  <c r="AC51" i="4"/>
  <c r="AC62" i="4"/>
  <c r="AC49" i="4"/>
  <c r="AC44" i="4"/>
  <c r="AC16" i="4"/>
  <c r="AC48" i="4"/>
  <c r="AC20" i="4"/>
  <c r="AC60" i="4"/>
  <c r="AC37" i="4"/>
  <c r="AC38" i="4"/>
  <c r="AC28" i="4"/>
  <c r="AC11" i="4"/>
  <c r="AC7" i="4"/>
  <c r="AC26" i="4"/>
  <c r="AC33" i="4"/>
  <c r="AC36" i="4"/>
  <c r="AC14" i="4"/>
  <c r="AC17" i="4"/>
  <c r="AC5" i="4"/>
  <c r="AC53" i="4"/>
  <c r="AC67" i="4"/>
  <c r="AA46" i="4"/>
  <c r="AA27" i="4"/>
  <c r="AA47" i="4"/>
  <c r="AA24" i="4"/>
  <c r="AA60" i="4"/>
  <c r="AA54" i="4"/>
  <c r="AA44" i="4"/>
  <c r="AA4" i="4"/>
  <c r="AA9" i="4"/>
  <c r="AA48" i="4"/>
  <c r="AA29" i="4"/>
  <c r="AA62" i="4"/>
  <c r="AA14" i="4"/>
  <c r="AA67" i="4"/>
  <c r="AA39" i="4"/>
  <c r="AA10" i="4"/>
  <c r="AA25" i="4"/>
  <c r="AA50" i="4"/>
  <c r="AA33" i="4"/>
  <c r="AA58" i="4"/>
  <c r="AA37" i="4"/>
  <c r="AA21" i="4"/>
  <c r="AA36" i="4"/>
  <c r="AA15" i="4"/>
  <c r="AA32" i="4"/>
  <c r="AA66" i="4"/>
  <c r="AA43" i="4"/>
  <c r="AA28" i="4"/>
  <c r="AA64" i="4"/>
  <c r="AA7" i="4"/>
  <c r="AA49" i="4"/>
  <c r="AA12" i="4"/>
  <c r="AA65" i="4"/>
  <c r="AA17" i="4"/>
  <c r="AA53" i="4"/>
  <c r="AB57" i="4"/>
  <c r="AB29" i="4"/>
  <c r="AB32" i="4"/>
  <c r="AB28" i="4"/>
  <c r="AB53" i="4"/>
  <c r="AB36" i="4"/>
  <c r="AB65" i="4"/>
  <c r="AB43" i="4"/>
  <c r="AB46" i="4"/>
  <c r="AB27" i="4"/>
  <c r="AB21" i="4"/>
  <c r="AB12" i="4"/>
  <c r="AB60" i="4"/>
  <c r="AB4" i="4"/>
  <c r="AB51" i="4"/>
  <c r="AB5" i="4"/>
  <c r="AB26" i="4"/>
  <c r="AB25" i="4"/>
  <c r="AB62" i="4"/>
  <c r="AB41" i="4"/>
  <c r="AB49" i="4"/>
  <c r="AB17" i="4"/>
  <c r="AB34" i="4"/>
  <c r="AB61" i="4"/>
  <c r="AB67" i="4"/>
  <c r="AB44" i="4"/>
  <c r="AB18" i="4"/>
  <c r="AB9" i="4"/>
  <c r="AB14" i="4"/>
  <c r="AB66" i="4"/>
  <c r="AB19" i="4"/>
  <c r="AB50" i="4"/>
  <c r="AB38" i="4"/>
  <c r="AB16" i="4"/>
  <c r="AB31" i="4"/>
  <c r="AB33" i="4"/>
  <c r="AB37" i="4"/>
  <c r="AB52" i="4"/>
  <c r="Z22" i="4"/>
  <c r="Z7" i="4"/>
  <c r="Z10" i="4"/>
  <c r="Z54" i="4"/>
  <c r="Z14" i="4"/>
  <c r="Z9" i="4"/>
  <c r="Z21" i="4"/>
  <c r="Z25" i="4"/>
  <c r="Z51" i="4"/>
  <c r="Z4" i="4"/>
  <c r="Z38" i="4"/>
  <c r="Z24" i="4"/>
  <c r="Z28" i="4"/>
  <c r="Z46" i="4"/>
  <c r="Z29" i="4"/>
  <c r="Z32" i="4"/>
  <c r="Z50" i="4"/>
  <c r="Z31" i="4"/>
  <c r="Z37" i="4"/>
  <c r="Z44" i="4"/>
  <c r="Z67" i="4"/>
  <c r="Z47" i="4"/>
  <c r="Z55" i="4"/>
  <c r="Z17" i="4"/>
  <c r="Z57" i="4"/>
  <c r="Z20" i="4"/>
  <c r="Z16" i="4"/>
  <c r="Z5" i="4"/>
  <c r="Z60" i="4"/>
  <c r="Z26" i="4"/>
  <c r="Z66" i="4"/>
  <c r="Z41" i="4"/>
  <c r="Z48" i="4"/>
  <c r="Z27" i="4"/>
  <c r="Z15" i="4"/>
  <c r="Z3" i="4"/>
  <c r="Z65" i="4"/>
  <c r="Z53" i="4"/>
  <c r="Z36" i="4"/>
  <c r="Z62" i="4"/>
  <c r="Z52" i="4"/>
  <c r="Z33" i="4"/>
  <c r="V57" i="4"/>
  <c r="V20" i="4"/>
  <c r="V50" i="4"/>
  <c r="V21" i="4"/>
  <c r="V12" i="4"/>
  <c r="V39" i="4"/>
  <c r="V43" i="4"/>
  <c r="V66" i="4"/>
  <c r="V65" i="4"/>
  <c r="V46" i="4"/>
  <c r="V29" i="4"/>
  <c r="V32" i="4"/>
  <c r="V24" i="4"/>
  <c r="V67" i="4"/>
  <c r="V31" i="4"/>
  <c r="V62" i="4"/>
  <c r="V14" i="4"/>
  <c r="V37" i="4"/>
  <c r="V3" i="4"/>
  <c r="V54" i="4"/>
  <c r="V16" i="4"/>
  <c r="V28" i="4"/>
  <c r="V64" i="4"/>
  <c r="V38" i="4"/>
  <c r="V53" i="4"/>
  <c r="V36" i="4"/>
  <c r="V5" i="4"/>
  <c r="V26" i="4"/>
  <c r="V33" i="4"/>
  <c r="V22" i="4"/>
  <c r="V7" i="4"/>
  <c r="V10" i="4"/>
  <c r="V49" i="4"/>
  <c r="V17" i="4"/>
  <c r="V4" i="4"/>
  <c r="V41" i="4"/>
  <c r="AA67" i="5"/>
  <c r="AA31" i="5"/>
  <c r="AA41" i="5"/>
  <c r="AA45" i="5"/>
  <c r="AA35" i="5"/>
  <c r="AA52" i="5"/>
  <c r="AA14" i="5"/>
  <c r="AA34" i="5"/>
  <c r="AA42" i="5"/>
  <c r="AA40" i="5"/>
  <c r="AA59" i="5"/>
  <c r="AA29" i="5"/>
  <c r="AA3" i="5"/>
  <c r="AA24" i="5"/>
  <c r="AA57" i="5"/>
  <c r="AA12" i="5"/>
  <c r="AA9" i="5"/>
  <c r="AA58" i="5"/>
  <c r="AA27" i="5"/>
  <c r="AA70" i="5"/>
  <c r="AA61" i="5"/>
  <c r="AA19" i="5"/>
  <c r="AA62" i="5"/>
  <c r="AA60" i="5"/>
  <c r="AA37" i="5"/>
  <c r="Z40" i="5"/>
  <c r="Z31" i="5"/>
  <c r="Z39" i="5"/>
  <c r="Z8" i="5"/>
  <c r="Z52" i="5"/>
  <c r="Z43" i="5"/>
  <c r="Z67" i="5"/>
  <c r="Z70" i="5"/>
  <c r="Z59" i="5"/>
  <c r="Z21" i="5"/>
  <c r="Z46" i="5"/>
  <c r="Z10" i="5"/>
  <c r="Z17" i="5"/>
  <c r="Z18" i="5"/>
  <c r="Z56" i="5"/>
  <c r="Z5" i="5"/>
  <c r="Z50" i="5"/>
  <c r="Z11" i="5"/>
  <c r="Z14" i="5"/>
  <c r="Z58" i="5"/>
  <c r="Z4" i="5"/>
  <c r="Z29" i="5"/>
  <c r="Z27" i="5"/>
  <c r="Z47" i="5"/>
  <c r="Z49" i="5"/>
  <c r="Z32" i="5"/>
  <c r="Z62" i="5"/>
  <c r="Z28" i="5"/>
  <c r="Z22" i="5"/>
  <c r="Z57" i="5"/>
  <c r="Z45" i="5"/>
  <c r="Z66" i="5"/>
  <c r="Z24" i="5"/>
  <c r="Z3" i="5"/>
  <c r="Z37" i="5"/>
  <c r="Z41" i="5"/>
  <c r="Z44" i="5"/>
  <c r="W40" i="5"/>
  <c r="W35" i="5"/>
  <c r="W70" i="5"/>
  <c r="W52" i="5"/>
  <c r="W34" i="5"/>
  <c r="W25" i="5"/>
  <c r="W46" i="5"/>
  <c r="W68" i="5"/>
  <c r="W39" i="5"/>
  <c r="W21" i="5"/>
  <c r="W36" i="5"/>
  <c r="W11" i="5"/>
  <c r="W29" i="5"/>
  <c r="W42" i="5"/>
  <c r="W18" i="5"/>
  <c r="W61" i="5"/>
  <c r="W57" i="5"/>
  <c r="W31" i="5"/>
  <c r="W49" i="5"/>
  <c r="W67" i="5"/>
  <c r="W59" i="5"/>
  <c r="W14" i="5"/>
  <c r="W28" i="5"/>
  <c r="W37" i="5"/>
  <c r="W60" i="5"/>
  <c r="W64" i="5"/>
  <c r="W17" i="5"/>
  <c r="W27" i="5"/>
  <c r="W9" i="5"/>
  <c r="W8" i="5"/>
  <c r="W12" i="5"/>
  <c r="W6" i="5"/>
  <c r="W19" i="5"/>
  <c r="W4" i="5"/>
  <c r="W7" i="5"/>
  <c r="W56" i="5"/>
  <c r="W5" i="5"/>
  <c r="W66" i="5"/>
  <c r="W22" i="5"/>
  <c r="W38" i="5"/>
  <c r="W44" i="5"/>
  <c r="W50" i="5"/>
  <c r="W24" i="5"/>
  <c r="V29" i="5"/>
  <c r="V67" i="5"/>
  <c r="V31" i="5"/>
  <c r="V59" i="5"/>
  <c r="V15" i="5"/>
  <c r="V45" i="5"/>
  <c r="V35" i="5"/>
  <c r="V10" i="5"/>
  <c r="V17" i="5"/>
  <c r="V66" i="5"/>
  <c r="V56" i="5"/>
  <c r="V5" i="5"/>
  <c r="V70" i="5"/>
  <c r="V68" i="5"/>
  <c r="V36" i="5"/>
  <c r="V7" i="5"/>
  <c r="V61" i="5"/>
  <c r="V18" i="5"/>
  <c r="V9" i="5"/>
  <c r="V37" i="5"/>
  <c r="V40" i="5"/>
  <c r="V27" i="5"/>
  <c r="V4" i="5"/>
  <c r="V39" i="5"/>
  <c r="V62" i="5"/>
  <c r="V64" i="5"/>
  <c r="AC18" i="5"/>
  <c r="AC9" i="5"/>
  <c r="AC39" i="5"/>
  <c r="AC56" i="5"/>
  <c r="AC67" i="5"/>
  <c r="AC14" i="5"/>
  <c r="AC22" i="5"/>
  <c r="AC8" i="5"/>
  <c r="AC65" i="5"/>
  <c r="AC61" i="5"/>
  <c r="AC6" i="5"/>
  <c r="AC49" i="5"/>
  <c r="AC64" i="5"/>
  <c r="AC68" i="5"/>
  <c r="AC40" i="5"/>
  <c r="AC42" i="5"/>
  <c r="AC57" i="5"/>
  <c r="AC62" i="5"/>
  <c r="AC3" i="5"/>
  <c r="AC10" i="5"/>
  <c r="AC29" i="5"/>
  <c r="AC28" i="5"/>
  <c r="AC41" i="5"/>
  <c r="AC7" i="5"/>
  <c r="AC60" i="5"/>
  <c r="AC24" i="5"/>
  <c r="AC51" i="5"/>
  <c r="AC52" i="5"/>
  <c r="AC38" i="5"/>
  <c r="AC47" i="5"/>
  <c r="AC50" i="5"/>
  <c r="AC21" i="5"/>
  <c r="AC36" i="5"/>
  <c r="W21" i="4"/>
  <c r="W25" i="4"/>
  <c r="W62" i="4"/>
  <c r="W38" i="4"/>
  <c r="W11" i="4"/>
  <c r="W37" i="4"/>
  <c r="W7" i="4"/>
  <c r="W26" i="4"/>
  <c r="W4" i="4"/>
  <c r="W16" i="4"/>
  <c r="W31" i="4"/>
  <c r="W65" i="4"/>
  <c r="W51" i="4"/>
  <c r="W61" i="4"/>
  <c r="W15" i="4"/>
  <c r="W53" i="4"/>
  <c r="W13" i="4"/>
  <c r="W41" i="4"/>
  <c r="W34" i="4"/>
  <c r="W49" i="4"/>
  <c r="W3" i="4"/>
  <c r="W43" i="4"/>
  <c r="W22" i="4"/>
  <c r="W36" i="4"/>
  <c r="W9" i="4"/>
  <c r="W33" i="4"/>
  <c r="W17" i="4"/>
  <c r="W19" i="4"/>
  <c r="W32" i="4"/>
  <c r="W56" i="4"/>
  <c r="W50" i="4"/>
  <c r="W58" i="4"/>
  <c r="W12" i="4"/>
  <c r="W60" i="4"/>
  <c r="W66" i="4"/>
  <c r="W18" i="4"/>
  <c r="AB3" i="6"/>
  <c r="AB67" i="6"/>
  <c r="AB79" i="6"/>
  <c r="AB68" i="6"/>
  <c r="AB57" i="6"/>
  <c r="AB78" i="6"/>
  <c r="AB19" i="6"/>
  <c r="AB11" i="6"/>
  <c r="AB17" i="6"/>
  <c r="AB39" i="6"/>
  <c r="AB28" i="6"/>
  <c r="AB13" i="6"/>
  <c r="AB38" i="6"/>
  <c r="AB45" i="6"/>
  <c r="AB75" i="6"/>
  <c r="AB43" i="6"/>
  <c r="AB36" i="6"/>
  <c r="AB52" i="6"/>
  <c r="AB41" i="6"/>
  <c r="AB5" i="5"/>
  <c r="AB27" i="5"/>
  <c r="AB70" i="5"/>
  <c r="AB45" i="5"/>
  <c r="AB67" i="5"/>
  <c r="AB59" i="5"/>
  <c r="AB50" i="5"/>
  <c r="AB43" i="5"/>
  <c r="AB19" i="5"/>
  <c r="AB64" i="5"/>
  <c r="AB3" i="5"/>
  <c r="AB36" i="5"/>
  <c r="AB46" i="5"/>
  <c r="AB66" i="5"/>
  <c r="AB42" i="5"/>
  <c r="AB68" i="5"/>
  <c r="AB17" i="5"/>
  <c r="AB24" i="5"/>
  <c r="AB21" i="5"/>
  <c r="AB7" i="5"/>
  <c r="AA56" i="3"/>
  <c r="AA54" i="3"/>
  <c r="AA35" i="3"/>
  <c r="AA30" i="3"/>
  <c r="AA95" i="3"/>
  <c r="AA27" i="3"/>
  <c r="AA19" i="3"/>
  <c r="AA69" i="3"/>
  <c r="AA24" i="3"/>
  <c r="AA83" i="3"/>
  <c r="AA31" i="3"/>
  <c r="AA5" i="3"/>
  <c r="AA14" i="3"/>
  <c r="AA15" i="3"/>
  <c r="AA42" i="3"/>
  <c r="AA46" i="3"/>
  <c r="AA23" i="3"/>
  <c r="AA34" i="3"/>
  <c r="AA66" i="3"/>
  <c r="AA53" i="3"/>
  <c r="AA55" i="3"/>
  <c r="AA78" i="3"/>
  <c r="AA90" i="3"/>
  <c r="AA33" i="3"/>
  <c r="AA73" i="3"/>
  <c r="AA44" i="3"/>
  <c r="AA9" i="3"/>
  <c r="AA71" i="3"/>
  <c r="AA93" i="3"/>
  <c r="AA8" i="3"/>
  <c r="AA51" i="3"/>
  <c r="AA36" i="3"/>
  <c r="AA60" i="3"/>
  <c r="AA12" i="3"/>
  <c r="AA20" i="3"/>
  <c r="AA82" i="3"/>
  <c r="AA47" i="3"/>
  <c r="AA39" i="3"/>
  <c r="AA22" i="3"/>
  <c r="AA50" i="3"/>
  <c r="AA88" i="3"/>
  <c r="AA57" i="3"/>
  <c r="AA87" i="3"/>
  <c r="AA79" i="3"/>
  <c r="AA72" i="3"/>
  <c r="AA13" i="3"/>
  <c r="AA76" i="3"/>
  <c r="AA41" i="3"/>
  <c r="AA89" i="3"/>
  <c r="AA25" i="3"/>
  <c r="AA32" i="3"/>
  <c r="AA70" i="3"/>
  <c r="AA6" i="3"/>
  <c r="AA26" i="3"/>
  <c r="Z50" i="3"/>
  <c r="Z88" i="3"/>
  <c r="Z57" i="3"/>
  <c r="Z87" i="3"/>
  <c r="Z59" i="3"/>
  <c r="Z27" i="3"/>
  <c r="Z40" i="3"/>
  <c r="Z12" i="3"/>
  <c r="Z70" i="3"/>
  <c r="Z58" i="3"/>
  <c r="Z61" i="3"/>
  <c r="Z68" i="3"/>
  <c r="Z49" i="3"/>
  <c r="Z38" i="3"/>
  <c r="Z43" i="3"/>
  <c r="Z77" i="3"/>
  <c r="Z76" i="3"/>
  <c r="Z69" i="3"/>
  <c r="Z24" i="3"/>
  <c r="Z3" i="3"/>
  <c r="Z14" i="3"/>
  <c r="Z15" i="3"/>
  <c r="Z20" i="3"/>
  <c r="Z6" i="3"/>
  <c r="Z65" i="3"/>
  <c r="Z55" i="3"/>
  <c r="Z78" i="3"/>
  <c r="Z90" i="3"/>
  <c r="Z33" i="3"/>
  <c r="Z73" i="3"/>
  <c r="Z13" i="3"/>
  <c r="Z91" i="3"/>
  <c r="Z48" i="3"/>
  <c r="Z31" i="3"/>
  <c r="Z89" i="3"/>
  <c r="Z62" i="3"/>
  <c r="Z4" i="3"/>
  <c r="Z36" i="3"/>
  <c r="Z60" i="3"/>
  <c r="Z16" i="3"/>
  <c r="Z80" i="3"/>
  <c r="Z81" i="3"/>
  <c r="Z86" i="3"/>
  <c r="Z52" i="3"/>
  <c r="Z93" i="3"/>
  <c r="Z28" i="3"/>
  <c r="AB44" i="6"/>
  <c r="Z10" i="6"/>
  <c r="Z21" i="6"/>
  <c r="W63" i="6"/>
  <c r="W55" i="6"/>
  <c r="V49" i="6"/>
  <c r="V43" i="6"/>
  <c r="V76" i="6"/>
  <c r="AC24" i="4"/>
  <c r="AC39" i="4"/>
  <c r="AC10" i="4"/>
  <c r="AC64" i="4"/>
  <c r="AC55" i="4"/>
  <c r="AA11" i="4"/>
  <c r="AA61" i="4"/>
  <c r="AA56" i="4"/>
  <c r="AA13" i="4"/>
  <c r="AA35" i="4"/>
  <c r="AB24" i="4"/>
  <c r="AB39" i="4"/>
  <c r="AB10" i="4"/>
  <c r="AB64" i="4"/>
  <c r="AB55" i="4"/>
  <c r="AB54" i="4"/>
  <c r="Z61" i="4"/>
  <c r="Z56" i="4"/>
  <c r="Z13" i="4"/>
  <c r="Z35" i="4"/>
  <c r="W24" i="4"/>
  <c r="W39" i="4"/>
  <c r="W10" i="4"/>
  <c r="W55" i="4"/>
  <c r="W28" i="4"/>
  <c r="W54" i="4"/>
  <c r="V11" i="4"/>
  <c r="V61" i="4"/>
  <c r="V56" i="4"/>
  <c r="V18" i="4"/>
  <c r="V13" i="4"/>
  <c r="AC4" i="5"/>
  <c r="AC37" i="5"/>
  <c r="AC32" i="5"/>
  <c r="AC17" i="5"/>
  <c r="AC19" i="5"/>
  <c r="AC44" i="5"/>
  <c r="AA46" i="5"/>
  <c r="AA64" i="5"/>
  <c r="AA28" i="5"/>
  <c r="AB49" i="5"/>
  <c r="AB9" i="5"/>
  <c r="Z68" i="5"/>
  <c r="Z42" i="5"/>
  <c r="Z36" i="5"/>
  <c r="Z25" i="5"/>
  <c r="W10" i="5"/>
  <c r="W47" i="5"/>
  <c r="W41" i="5"/>
  <c r="W43" i="5"/>
  <c r="W65" i="5"/>
  <c r="W51" i="5"/>
  <c r="V3" i="5"/>
  <c r="V24" i="5"/>
  <c r="V57" i="5"/>
  <c r="V8" i="5"/>
  <c r="AC50" i="4"/>
  <c r="AC59" i="5"/>
  <c r="AC3" i="6"/>
  <c r="AC68" i="6"/>
  <c r="AC17" i="6"/>
  <c r="AC14" i="6"/>
  <c r="AC35" i="5"/>
  <c r="AC5" i="5"/>
  <c r="AB3" i="4"/>
  <c r="AB15" i="4"/>
  <c r="W27" i="4"/>
  <c r="W20" i="4"/>
  <c r="W29" i="4"/>
  <c r="W6" i="6"/>
  <c r="W46" i="4"/>
  <c r="W48" i="4"/>
  <c r="W57" i="4"/>
  <c r="W40" i="6"/>
  <c r="AB51" i="6"/>
  <c r="AB35" i="6"/>
  <c r="AB29" i="6"/>
  <c r="AB33" i="6"/>
  <c r="AB40" i="5"/>
  <c r="AB56" i="5"/>
  <c r="AB29" i="5"/>
  <c r="AC90" i="3"/>
  <c r="AA29" i="3"/>
  <c r="AA28" i="3"/>
  <c r="AA18" i="3"/>
  <c r="AA4" i="3"/>
  <c r="AA40" i="3"/>
  <c r="AA59" i="3"/>
  <c r="AA67" i="3"/>
  <c r="AA16" i="3"/>
  <c r="Z53" i="3"/>
  <c r="Z83" i="3"/>
  <c r="Z85" i="3"/>
  <c r="Z79" i="3"/>
  <c r="Z23" i="3"/>
  <c r="Z19" i="3"/>
  <c r="Z46" i="3"/>
  <c r="Z44" i="3"/>
  <c r="Z17" i="3"/>
  <c r="Z72" i="3"/>
  <c r="W36" i="3"/>
  <c r="W60" i="3"/>
  <c r="W16" i="3"/>
  <c r="W80" i="3"/>
  <c r="W9" i="3"/>
  <c r="W47" i="3"/>
  <c r="W48" i="3"/>
  <c r="W56" i="3"/>
  <c r="W54" i="3"/>
  <c r="W35" i="3"/>
  <c r="W30" i="3"/>
  <c r="W95" i="3"/>
  <c r="W46" i="3"/>
  <c r="W12" i="3"/>
  <c r="W24" i="3"/>
  <c r="W85" i="3"/>
  <c r="W49" i="3"/>
  <c r="W38" i="3"/>
  <c r="W43" i="3"/>
  <c r="W77" i="3"/>
  <c r="W13" i="3"/>
  <c r="W19" i="3"/>
  <c r="W41" i="3"/>
  <c r="W70" i="3"/>
  <c r="W37" i="3"/>
  <c r="W14" i="3"/>
  <c r="W15" i="3"/>
  <c r="W27" i="3"/>
  <c r="W94" i="3"/>
  <c r="W69" i="3"/>
  <c r="W51" i="3"/>
  <c r="W22" i="3"/>
  <c r="W64" i="3"/>
  <c r="W8" i="3"/>
  <c r="W5" i="3"/>
  <c r="W53" i="3"/>
  <c r="W66" i="3"/>
  <c r="W55" i="3"/>
  <c r="W78" i="3"/>
  <c r="W90" i="3"/>
  <c r="W33" i="3"/>
  <c r="W73" i="3"/>
  <c r="W44" i="3"/>
  <c r="W42" i="3"/>
  <c r="W26" i="3"/>
  <c r="W67" i="3"/>
  <c r="W52" i="3"/>
  <c r="W6" i="3"/>
  <c r="W58" i="3"/>
  <c r="W71" i="3"/>
  <c r="AB46" i="6"/>
  <c r="Z77" i="6"/>
  <c r="Z60" i="6"/>
  <c r="V58" i="6"/>
  <c r="V84" i="6"/>
  <c r="V83" i="6"/>
  <c r="W43" i="6"/>
  <c r="W19" i="6"/>
  <c r="W44" i="6"/>
  <c r="W9" i="6"/>
  <c r="Z27" i="6"/>
  <c r="AB60" i="6"/>
  <c r="AB86" i="6"/>
  <c r="AB37" i="5"/>
  <c r="AB44" i="5"/>
  <c r="AB25" i="5"/>
  <c r="AB12" i="5"/>
  <c r="AA39" i="5"/>
  <c r="AA8" i="5"/>
  <c r="AA7" i="5"/>
  <c r="AA5" i="4"/>
  <c r="AA51" i="4"/>
  <c r="Z64" i="4"/>
  <c r="Z49" i="4"/>
  <c r="AB11" i="4"/>
  <c r="Z61" i="5"/>
  <c r="W32" i="5"/>
  <c r="V87" i="6"/>
  <c r="AB85" i="6"/>
  <c r="Z51" i="5"/>
  <c r="AA5" i="5"/>
  <c r="AB20" i="4"/>
  <c r="AA57" i="4"/>
  <c r="AC45" i="5"/>
  <c r="Z82" i="6"/>
  <c r="AC44" i="3"/>
  <c r="AC33" i="3"/>
  <c r="AB15" i="3"/>
  <c r="AB14" i="3"/>
  <c r="W29" i="3"/>
  <c r="W18" i="3"/>
  <c r="W81" i="3"/>
  <c r="W4" i="3"/>
  <c r="W68" i="3"/>
  <c r="W40" i="3"/>
  <c r="AB77" i="6"/>
  <c r="Z58" i="6"/>
  <c r="V27" i="6"/>
  <c r="V55" i="6"/>
  <c r="W70" i="6"/>
  <c r="W28" i="6"/>
  <c r="W76" i="6"/>
  <c r="W85" i="6"/>
  <c r="Z22" i="6"/>
  <c r="Z83" i="6"/>
  <c r="AB63" i="6"/>
  <c r="AB76" i="6"/>
  <c r="AB34" i="6"/>
  <c r="V38" i="5"/>
  <c r="V11" i="5"/>
  <c r="V42" i="5"/>
  <c r="V58" i="5"/>
  <c r="V32" i="5"/>
  <c r="AB52" i="5"/>
  <c r="AB15" i="5"/>
  <c r="AB11" i="5"/>
  <c r="AB58" i="5"/>
  <c r="AB60" i="5"/>
  <c r="AA4" i="5"/>
  <c r="AA22" i="5"/>
  <c r="AA21" i="5"/>
  <c r="AA68" i="5"/>
  <c r="AA31" i="4"/>
  <c r="V25" i="4"/>
  <c r="W67" i="4"/>
  <c r="Z58" i="4"/>
  <c r="AB58" i="4"/>
  <c r="Z19" i="5"/>
  <c r="Z60" i="5"/>
  <c r="AC12" i="5"/>
  <c r="Z35" i="5"/>
  <c r="V48" i="4"/>
  <c r="W11" i="6"/>
  <c r="W45" i="5"/>
  <c r="AA43" i="3"/>
  <c r="AC73" i="3"/>
  <c r="AA49" i="3"/>
  <c r="W88" i="3"/>
  <c r="AB54" i="6"/>
  <c r="Z43" i="6"/>
  <c r="Z16" i="6"/>
  <c r="V21" i="6"/>
  <c r="V30" i="6"/>
  <c r="V81" i="6"/>
  <c r="AC52" i="4"/>
  <c r="W21" i="6"/>
  <c r="W81" i="6"/>
  <c r="W41" i="6"/>
  <c r="Z76" i="6"/>
  <c r="Z34" i="6"/>
  <c r="AB32" i="6"/>
  <c r="AB24" i="6"/>
  <c r="AB56" i="6"/>
  <c r="AB14" i="5"/>
  <c r="AB32" i="5"/>
  <c r="AB6" i="5"/>
  <c r="AA66" i="5"/>
  <c r="AA10" i="5"/>
  <c r="AA49" i="5"/>
  <c r="AA32" i="5"/>
  <c r="AA16" i="4"/>
  <c r="V51" i="4"/>
  <c r="W44" i="4"/>
  <c r="Z12" i="4"/>
  <c r="AB7" i="4"/>
  <c r="V58" i="4"/>
  <c r="Z9" i="5"/>
  <c r="Z6" i="5"/>
  <c r="V32" i="6"/>
  <c r="W58" i="6"/>
  <c r="AC43" i="4"/>
  <c r="Z65" i="5"/>
  <c r="AC66" i="5"/>
  <c r="AC20" i="3"/>
  <c r="AB48" i="4"/>
  <c r="AA56" i="5"/>
  <c r="AA33" i="6"/>
  <c r="AA77" i="3"/>
  <c r="Z35" i="3"/>
  <c r="Z54" i="3"/>
  <c r="Z56" i="3"/>
  <c r="W57" i="3"/>
  <c r="AC92" i="3"/>
  <c r="AB37" i="6"/>
  <c r="Z47" i="6"/>
  <c r="Z52" i="6"/>
  <c r="V78" i="6"/>
  <c r="V44" i="6"/>
  <c r="W56" i="6"/>
  <c r="Z13" i="6"/>
  <c r="Z71" i="6"/>
  <c r="AB84" i="6"/>
  <c r="AB65" i="6"/>
  <c r="AB10" i="6"/>
  <c r="AA19" i="4"/>
  <c r="AB18" i="5"/>
  <c r="AB51" i="5"/>
  <c r="AB8" i="5"/>
  <c r="AB65" i="5"/>
  <c r="AA15" i="5"/>
  <c r="AA38" i="5"/>
  <c r="AA47" i="5"/>
  <c r="AA36" i="5"/>
  <c r="V9" i="4"/>
  <c r="AC35" i="4"/>
  <c r="V60" i="4"/>
  <c r="W14" i="4"/>
  <c r="Z39" i="4"/>
  <c r="AB56" i="4"/>
  <c r="AA22" i="4"/>
  <c r="Z34" i="5"/>
  <c r="W15" i="5"/>
  <c r="W62" i="5"/>
  <c r="AB16" i="6"/>
  <c r="AB80" i="6"/>
  <c r="V36" i="6"/>
  <c r="AA26" i="4"/>
  <c r="AC43" i="5"/>
  <c r="AA55" i="4"/>
  <c r="AB14" i="6"/>
  <c r="AB35" i="5"/>
  <c r="AB6" i="6"/>
  <c r="AC42" i="3"/>
  <c r="V82" i="6"/>
  <c r="AC82" i="6"/>
  <c r="AA35" i="6"/>
  <c r="AB40" i="6"/>
  <c r="V29" i="6"/>
  <c r="AC57" i="4"/>
  <c r="AC55" i="3"/>
  <c r="AA92" i="3"/>
  <c r="AC29" i="4"/>
  <c r="AA6" i="6"/>
  <c r="Z33" i="6"/>
  <c r="AC11" i="6"/>
  <c r="AC35" i="6"/>
  <c r="AC33" i="6"/>
  <c r="V50" i="3"/>
  <c r="AC63" i="4"/>
  <c r="AB63" i="4"/>
  <c r="AA63" i="4"/>
  <c r="Z63" i="4"/>
  <c r="W63" i="4"/>
  <c r="V63" i="4"/>
  <c r="AC6" i="4"/>
  <c r="AC8" i="4"/>
  <c r="AC42" i="4"/>
  <c r="AC30" i="4"/>
  <c r="AC23" i="4"/>
  <c r="AA6" i="4"/>
  <c r="AA8" i="4"/>
  <c r="AA42" i="4"/>
  <c r="AA30" i="4"/>
  <c r="AA23" i="4"/>
  <c r="AB6" i="4"/>
  <c r="AB8" i="4"/>
  <c r="AB42" i="4"/>
  <c r="AB30" i="4"/>
  <c r="AB23" i="4"/>
  <c r="Z6" i="4"/>
  <c r="Z8" i="4"/>
  <c r="Z42" i="4"/>
  <c r="Z30" i="4"/>
  <c r="Z23" i="4"/>
  <c r="W6" i="4"/>
  <c r="W8" i="4"/>
  <c r="W42" i="4"/>
  <c r="W30" i="4"/>
  <c r="W23" i="4"/>
  <c r="V6" i="4"/>
  <c r="V8" i="4"/>
  <c r="V42" i="4"/>
  <c r="V30" i="4"/>
  <c r="V23" i="4"/>
  <c r="AC40" i="4"/>
  <c r="AB40" i="4"/>
  <c r="AA40" i="4"/>
  <c r="Z40" i="4"/>
  <c r="W40" i="4"/>
  <c r="V40" i="4"/>
  <c r="U23" i="5" l="1"/>
  <c r="X26" i="5"/>
  <c r="Y26" i="5" s="1"/>
  <c r="U20" i="5"/>
  <c r="U63" i="5"/>
  <c r="X30" i="5"/>
  <c r="Y30" i="5" s="1"/>
  <c r="X48" i="5"/>
  <c r="Y48" i="5" s="1"/>
  <c r="X63" i="5"/>
  <c r="Y63" i="5" s="1"/>
  <c r="X16" i="5"/>
  <c r="Y16" i="5" s="1"/>
  <c r="U30" i="5"/>
  <c r="I61" i="8" s="1"/>
  <c r="X20" i="5"/>
  <c r="Y20" i="5" s="1"/>
  <c r="X55" i="5"/>
  <c r="Y55" i="5" s="1"/>
  <c r="U16" i="5"/>
  <c r="X66" i="6"/>
  <c r="Y66" i="6" s="1"/>
  <c r="X15" i="6"/>
  <c r="Y15" i="6" s="1"/>
  <c r="U66" i="6"/>
  <c r="X42" i="6"/>
  <c r="Y42" i="6" s="1"/>
  <c r="X62" i="6"/>
  <c r="Y62" i="6" s="1"/>
  <c r="U62" i="6"/>
  <c r="X12" i="6"/>
  <c r="Y12" i="6" s="1"/>
  <c r="X8" i="6"/>
  <c r="Y8" i="6" s="1"/>
  <c r="U8" i="6"/>
  <c r="X11" i="3"/>
  <c r="Y11" i="3" s="1"/>
  <c r="U11" i="3"/>
  <c r="X7" i="3"/>
  <c r="Y7" i="3" s="1"/>
  <c r="U84" i="3"/>
  <c r="U21" i="3"/>
  <c r="U45" i="3"/>
  <c r="X84" i="3"/>
  <c r="Y84" i="3" s="1"/>
  <c r="X63" i="3"/>
  <c r="Y63" i="3" s="1"/>
  <c r="U75" i="3"/>
  <c r="X8" i="3"/>
  <c r="Y8" i="3" s="1"/>
  <c r="X59" i="4"/>
  <c r="Y59" i="4" s="1"/>
  <c r="X45" i="4"/>
  <c r="Y45" i="4" s="1"/>
  <c r="X64" i="4"/>
  <c r="Y64" i="4" s="1"/>
  <c r="X53" i="4"/>
  <c r="Y53" i="4" s="1"/>
  <c r="X42" i="4"/>
  <c r="Y42" i="4" s="1"/>
  <c r="X39" i="4"/>
  <c r="Y39" i="4" s="1"/>
  <c r="X66" i="4"/>
  <c r="Y66" i="4" s="1"/>
  <c r="X53" i="5"/>
  <c r="Y53" i="5" s="1"/>
  <c r="X33" i="5"/>
  <c r="Y33" i="5" s="1"/>
  <c r="X59" i="6"/>
  <c r="Y59" i="6" s="1"/>
  <c r="X53" i="6"/>
  <c r="Y53" i="6" s="1"/>
  <c r="U59" i="6"/>
  <c r="X73" i="6"/>
  <c r="Y73" i="6" s="1"/>
  <c r="U5" i="6"/>
  <c r="U72" i="6"/>
  <c r="U20" i="6"/>
  <c r="X74" i="6"/>
  <c r="Y74" i="6" s="1"/>
  <c r="X50" i="6"/>
  <c r="Y50" i="6" s="1"/>
  <c r="X23" i="4"/>
  <c r="Y23" i="4" s="1"/>
  <c r="X30" i="4"/>
  <c r="Y30" i="4" s="1"/>
  <c r="X41" i="4"/>
  <c r="Y41" i="4" s="1"/>
  <c r="X44" i="4"/>
  <c r="Y44" i="4" s="1"/>
  <c r="X21" i="4"/>
  <c r="Y21" i="4" s="1"/>
  <c r="X18" i="4"/>
  <c r="Y18" i="4" s="1"/>
  <c r="X8" i="4"/>
  <c r="Y8" i="4" s="1"/>
  <c r="X6" i="4"/>
  <c r="Y6" i="4" s="1"/>
  <c r="X17" i="4"/>
  <c r="Y17" i="4" s="1"/>
  <c r="X9" i="4"/>
  <c r="Y9" i="4" s="1"/>
  <c r="X60" i="4"/>
  <c r="Y60" i="4" s="1"/>
  <c r="X14" i="4"/>
  <c r="Y14" i="4" s="1"/>
  <c r="X28" i="4"/>
  <c r="Y28" i="4" s="1"/>
  <c r="X12" i="4"/>
  <c r="Y12" i="4" s="1"/>
  <c r="X27" i="4"/>
  <c r="Y27" i="4" s="1"/>
  <c r="X47" i="4"/>
  <c r="U47" i="4" s="1"/>
  <c r="X36" i="4"/>
  <c r="Y36" i="4" s="1"/>
  <c r="X54" i="5"/>
  <c r="Y54" i="5" s="1"/>
  <c r="X69" i="5"/>
  <c r="Y69" i="5" s="1"/>
  <c r="X61" i="5"/>
  <c r="Y61" i="5" s="1"/>
  <c r="X26" i="6"/>
  <c r="Y26" i="6" s="1"/>
  <c r="U26" i="6"/>
  <c r="X40" i="6"/>
  <c r="Y40" i="6" s="1"/>
  <c r="X36" i="6"/>
  <c r="Y36" i="6" s="1"/>
  <c r="X30" i="6"/>
  <c r="Y30" i="6" s="1"/>
  <c r="X61" i="6"/>
  <c r="Y61" i="6" s="1"/>
  <c r="X76" i="6"/>
  <c r="Y76" i="6" s="1"/>
  <c r="X70" i="6"/>
  <c r="Y70" i="6" s="1"/>
  <c r="X17" i="3"/>
  <c r="Y17" i="3" s="1"/>
  <c r="X47" i="3"/>
  <c r="Y47" i="3" s="1"/>
  <c r="X32" i="3"/>
  <c r="Y32" i="3" s="1"/>
  <c r="X65" i="3"/>
  <c r="U65" i="3" s="1"/>
  <c r="X24" i="3"/>
  <c r="Y24" i="3" s="1"/>
  <c r="X79" i="3"/>
  <c r="Y79" i="3" s="1"/>
  <c r="X80" i="3"/>
  <c r="Y80" i="3" s="1"/>
  <c r="X82" i="3"/>
  <c r="Y82" i="3" s="1"/>
  <c r="X51" i="3"/>
  <c r="Y51" i="3" s="1"/>
  <c r="X10" i="3"/>
  <c r="Y10" i="3" s="1"/>
  <c r="X93" i="3"/>
  <c r="U93" i="3" s="1"/>
  <c r="X62" i="3"/>
  <c r="U62" i="3" s="1"/>
  <c r="X26" i="3"/>
  <c r="Y26" i="3" s="1"/>
  <c r="X66" i="3"/>
  <c r="Y66" i="3" s="1"/>
  <c r="X61" i="3"/>
  <c r="Y61" i="3" s="1"/>
  <c r="X5" i="3"/>
  <c r="Y5" i="3" s="1"/>
  <c r="X92" i="3"/>
  <c r="Y92" i="3" s="1"/>
  <c r="X35" i="3"/>
  <c r="Y35" i="3" s="1"/>
  <c r="X46" i="3"/>
  <c r="Y46" i="3" s="1"/>
  <c r="X53" i="3"/>
  <c r="Y53" i="3" s="1"/>
  <c r="X18" i="3"/>
  <c r="Y18" i="3" s="1"/>
  <c r="X52" i="3"/>
  <c r="Y52" i="3" s="1"/>
  <c r="X60" i="3"/>
  <c r="X48" i="3"/>
  <c r="Y48" i="3" s="1"/>
  <c r="X78" i="3"/>
  <c r="Y78" i="3" s="1"/>
  <c r="X57" i="3"/>
  <c r="Y57" i="3" s="1"/>
  <c r="X22" i="3"/>
  <c r="Y22" i="3" s="1"/>
  <c r="X71" i="3"/>
  <c r="Y71" i="3" s="1"/>
  <c r="X30" i="3"/>
  <c r="Y30" i="3" s="1"/>
  <c r="X37" i="3"/>
  <c r="Y37" i="3" s="1"/>
  <c r="X27" i="3"/>
  <c r="Y27" i="3" s="1"/>
  <c r="X41" i="3"/>
  <c r="Y41" i="3" s="1"/>
  <c r="X85" i="3"/>
  <c r="Y85" i="3" s="1"/>
  <c r="X34" i="3"/>
  <c r="U34" i="3" s="1"/>
  <c r="X54" i="3"/>
  <c r="Y54" i="3" s="1"/>
  <c r="X31" i="3"/>
  <c r="U31" i="3" s="1"/>
  <c r="X58" i="3"/>
  <c r="Y58" i="3" s="1"/>
  <c r="X19" i="3"/>
  <c r="Y19" i="3" s="1"/>
  <c r="X36" i="3"/>
  <c r="Y36" i="3" s="1"/>
  <c r="X91" i="3"/>
  <c r="Y91" i="3" s="1"/>
  <c r="X3" i="3"/>
  <c r="U3" i="3" s="1"/>
  <c r="X64" i="3"/>
  <c r="Y64" i="3" s="1"/>
  <c r="X7" i="5"/>
  <c r="Y7" i="5" s="1"/>
  <c r="X64" i="5"/>
  <c r="Y64" i="5" s="1"/>
  <c r="X13" i="5"/>
  <c r="Y13" i="5" s="1"/>
  <c r="X9" i="5"/>
  <c r="Y9" i="5" s="1"/>
  <c r="X27" i="6"/>
  <c r="Y27" i="6" s="1"/>
  <c r="X21" i="6"/>
  <c r="Y21" i="6" s="1"/>
  <c r="X25" i="6"/>
  <c r="Y25" i="6" s="1"/>
  <c r="X22" i="6"/>
  <c r="Y22" i="6" s="1"/>
  <c r="X71" i="6"/>
  <c r="Y71" i="6" s="1"/>
  <c r="X69" i="6"/>
  <c r="Y69" i="6" s="1"/>
  <c r="X18" i="6"/>
  <c r="Y18" i="6" s="1"/>
  <c r="X4" i="6"/>
  <c r="Y4" i="6" s="1"/>
  <c r="X38" i="5"/>
  <c r="Y38" i="5" s="1"/>
  <c r="X42" i="5"/>
  <c r="Y42" i="5" s="1"/>
  <c r="X19" i="5"/>
  <c r="Y19" i="5" s="1"/>
  <c r="X34" i="5"/>
  <c r="Y34" i="5" s="1"/>
  <c r="X64" i="6"/>
  <c r="X7" i="6"/>
  <c r="Y7" i="6" s="1"/>
  <c r="X43" i="6"/>
  <c r="Y43" i="6" s="1"/>
  <c r="X49" i="6"/>
  <c r="Y49" i="6" s="1"/>
  <c r="X58" i="6"/>
  <c r="Y58" i="6" s="1"/>
  <c r="X34" i="6"/>
  <c r="Y34" i="6" s="1"/>
  <c r="X83" i="6"/>
  <c r="Y83" i="6" s="1"/>
  <c r="X55" i="6"/>
  <c r="Y55" i="6" s="1"/>
  <c r="X52" i="6"/>
  <c r="Y52" i="6" s="1"/>
  <c r="X9" i="6"/>
  <c r="Y9" i="6" s="1"/>
  <c r="X47" i="6"/>
  <c r="Y47" i="6" s="1"/>
  <c r="X32" i="6"/>
  <c r="Y32" i="6" s="1"/>
  <c r="X87" i="6"/>
  <c r="Y87" i="6" s="1"/>
  <c r="X13" i="6"/>
  <c r="Y13" i="6" s="1"/>
  <c r="X23" i="6"/>
  <c r="Y23" i="6" s="1"/>
  <c r="X48" i="6"/>
  <c r="Y48" i="6" s="1"/>
  <c r="X70" i="3"/>
  <c r="Y70" i="3" s="1"/>
  <c r="X95" i="3"/>
  <c r="Y95" i="3" s="1"/>
  <c r="X12" i="3"/>
  <c r="Y12" i="3" s="1"/>
  <c r="X25" i="3"/>
  <c r="U25" i="3" s="1"/>
  <c r="X13" i="3"/>
  <c r="Y13" i="3" s="1"/>
  <c r="X68" i="3"/>
  <c r="Y68" i="3" s="1"/>
  <c r="X86" i="3"/>
  <c r="U86" i="3" s="1"/>
  <c r="X38" i="3"/>
  <c r="Y38" i="3" s="1"/>
  <c r="X39" i="3"/>
  <c r="Y39" i="3" s="1"/>
  <c r="X9" i="3"/>
  <c r="Y9" i="3" s="1"/>
  <c r="X23" i="3"/>
  <c r="Y23" i="3" s="1"/>
  <c r="X67" i="3"/>
  <c r="Y67" i="3" s="1"/>
  <c r="X29" i="3"/>
  <c r="Y29" i="3" s="1"/>
  <c r="X81" i="3"/>
  <c r="Y81" i="3" s="1"/>
  <c r="X50" i="3"/>
  <c r="Y50" i="3" s="1"/>
  <c r="X74" i="3"/>
  <c r="Y74" i="3" s="1"/>
  <c r="X56" i="3"/>
  <c r="Y56" i="3" s="1"/>
  <c r="X72" i="3"/>
  <c r="Y72" i="3" s="1"/>
  <c r="X6" i="3"/>
  <c r="Y6" i="3" s="1"/>
  <c r="X69" i="3"/>
  <c r="Y69" i="3" s="1"/>
  <c r="X76" i="3"/>
  <c r="U76" i="3" s="1"/>
  <c r="X83" i="3"/>
  <c r="Y83" i="3" s="1"/>
  <c r="X46" i="4"/>
  <c r="Y46" i="4" s="1"/>
  <c r="X25" i="4"/>
  <c r="Y25" i="4" s="1"/>
  <c r="X49" i="4"/>
  <c r="Y49" i="4" s="1"/>
  <c r="X34" i="4"/>
  <c r="Y34" i="4" s="1"/>
  <c r="X19" i="4"/>
  <c r="Y19" i="4" s="1"/>
  <c r="X65" i="4"/>
  <c r="Y65" i="4" s="1"/>
  <c r="U42" i="4"/>
  <c r="X33" i="4"/>
  <c r="Y33" i="4" s="1"/>
  <c r="X40" i="4"/>
  <c r="Y40" i="4" s="1"/>
  <c r="X60" i="5"/>
  <c r="Y60" i="5" s="1"/>
  <c r="X89" i="3"/>
  <c r="Y89" i="3" s="1"/>
  <c r="X31" i="5"/>
  <c r="Y31" i="5" s="1"/>
  <c r="X62" i="4"/>
  <c r="Y62" i="4" s="1"/>
  <c r="X32" i="4"/>
  <c r="Y32" i="4" s="1"/>
  <c r="X4" i="4"/>
  <c r="Y4" i="4" s="1"/>
  <c r="X35" i="6"/>
  <c r="Y35" i="6" s="1"/>
  <c r="X87" i="3"/>
  <c r="U87" i="3" s="1"/>
  <c r="X67" i="4"/>
  <c r="Y67" i="4" s="1"/>
  <c r="X28" i="6"/>
  <c r="Y28" i="6" s="1"/>
  <c r="X65" i="6"/>
  <c r="Y65" i="6" s="1"/>
  <c r="X17" i="6"/>
  <c r="Y17" i="6" s="1"/>
  <c r="X63" i="4"/>
  <c r="Y63" i="4" s="1"/>
  <c r="X94" i="3"/>
  <c r="Y94" i="3" s="1"/>
  <c r="X81" i="6"/>
  <c r="Y81" i="6" s="1"/>
  <c r="X15" i="5"/>
  <c r="Y15" i="5" s="1"/>
  <c r="X11" i="4"/>
  <c r="Y11" i="4" s="1"/>
  <c r="X13" i="4"/>
  <c r="Y13" i="4" s="1"/>
  <c r="X88" i="3"/>
  <c r="Y88" i="3" s="1"/>
  <c r="X37" i="4"/>
  <c r="Y37" i="4" s="1"/>
  <c r="X65" i="5"/>
  <c r="Y65" i="5" s="1"/>
  <c r="X58" i="4"/>
  <c r="Y58" i="4" s="1"/>
  <c r="X79" i="6"/>
  <c r="Y79" i="6" s="1"/>
  <c r="X86" i="6"/>
  <c r="Y86" i="6" s="1"/>
  <c r="G71" i="8"/>
  <c r="X33" i="6"/>
  <c r="Y33" i="6" s="1"/>
  <c r="X60" i="6"/>
  <c r="Y60" i="6" s="1"/>
  <c r="X56" i="4"/>
  <c r="Y56" i="4" s="1"/>
  <c r="X10" i="6"/>
  <c r="Y10" i="6" s="1"/>
  <c r="X4" i="3"/>
  <c r="X49" i="3"/>
  <c r="Y49" i="3" s="1"/>
  <c r="X40" i="3"/>
  <c r="Y40" i="3" s="1"/>
  <c r="X44" i="5"/>
  <c r="Y44" i="5" s="1"/>
  <c r="X66" i="5"/>
  <c r="Y66" i="5" s="1"/>
  <c r="X32" i="5"/>
  <c r="Y32" i="5" s="1"/>
  <c r="X58" i="5"/>
  <c r="Y58" i="5" s="1"/>
  <c r="X18" i="5"/>
  <c r="Y18" i="5" s="1"/>
  <c r="X59" i="5"/>
  <c r="Y59" i="5" s="1"/>
  <c r="X39" i="5"/>
  <c r="Y39" i="5" s="1"/>
  <c r="X3" i="4"/>
  <c r="Y3" i="4" s="1"/>
  <c r="X26" i="4"/>
  <c r="Y26" i="4" s="1"/>
  <c r="X31" i="4"/>
  <c r="Y31" i="4" s="1"/>
  <c r="X24" i="4"/>
  <c r="Y24" i="4" s="1"/>
  <c r="X24" i="6"/>
  <c r="Y24" i="6" s="1"/>
  <c r="X75" i="6"/>
  <c r="Y75" i="6" s="1"/>
  <c r="X84" i="6"/>
  <c r="Y84" i="6" s="1"/>
  <c r="X57" i="6"/>
  <c r="Y57" i="6" s="1"/>
  <c r="X55" i="3"/>
  <c r="X42" i="3"/>
  <c r="Y42" i="3" s="1"/>
  <c r="X24" i="5"/>
  <c r="Y24" i="5" s="1"/>
  <c r="X62" i="5"/>
  <c r="Y62" i="5" s="1"/>
  <c r="X4" i="5"/>
  <c r="Y4" i="5" s="1"/>
  <c r="X56" i="5"/>
  <c r="Y56" i="5" s="1"/>
  <c r="X21" i="5"/>
  <c r="Y21" i="5" s="1"/>
  <c r="X8" i="5"/>
  <c r="Y8" i="5" s="1"/>
  <c r="X57" i="4"/>
  <c r="Y57" i="4" s="1"/>
  <c r="X22" i="4"/>
  <c r="Y22" i="4" s="1"/>
  <c r="X44" i="6"/>
  <c r="Y44" i="6" s="1"/>
  <c r="X80" i="6"/>
  <c r="Y80" i="6" s="1"/>
  <c r="X11" i="6"/>
  <c r="Y11" i="6" s="1"/>
  <c r="X45" i="6"/>
  <c r="Y45" i="6" s="1"/>
  <c r="X54" i="6"/>
  <c r="Y54" i="6" s="1"/>
  <c r="X46" i="6"/>
  <c r="Y46" i="6" s="1"/>
  <c r="X6" i="5"/>
  <c r="Y6" i="5" s="1"/>
  <c r="X68" i="5"/>
  <c r="Y68" i="5" s="1"/>
  <c r="X35" i="4"/>
  <c r="X14" i="3"/>
  <c r="Y14" i="3" s="1"/>
  <c r="X43" i="3"/>
  <c r="Y43" i="3" s="1"/>
  <c r="X28" i="5"/>
  <c r="Y28" i="5" s="1"/>
  <c r="X29" i="5"/>
  <c r="Y29" i="5" s="1"/>
  <c r="X5" i="5"/>
  <c r="Y5" i="5" s="1"/>
  <c r="X46" i="5"/>
  <c r="Y46" i="5" s="1"/>
  <c r="X52" i="5"/>
  <c r="Y52" i="5" s="1"/>
  <c r="X20" i="4"/>
  <c r="Y20" i="4" s="1"/>
  <c r="X7" i="4"/>
  <c r="Y7" i="4" s="1"/>
  <c r="X43" i="4"/>
  <c r="Y43" i="4" s="1"/>
  <c r="X6" i="6"/>
  <c r="Y6" i="6" s="1"/>
  <c r="X3" i="6"/>
  <c r="Y3" i="6" s="1"/>
  <c r="X35" i="5"/>
  <c r="Y35" i="5" s="1"/>
  <c r="X44" i="3"/>
  <c r="Y44" i="3" s="1"/>
  <c r="X90" i="3"/>
  <c r="Y90" i="3" s="1"/>
  <c r="X15" i="3"/>
  <c r="Y15" i="3" s="1"/>
  <c r="X77" i="3"/>
  <c r="Y77" i="3" s="1"/>
  <c r="X3" i="5"/>
  <c r="Y3" i="5" s="1"/>
  <c r="X22" i="5"/>
  <c r="Y22" i="5" s="1"/>
  <c r="X27" i="5"/>
  <c r="Y27" i="5" s="1"/>
  <c r="X50" i="5"/>
  <c r="Y50" i="5" s="1"/>
  <c r="X43" i="5"/>
  <c r="Y43" i="5" s="1"/>
  <c r="X40" i="5"/>
  <c r="Y40" i="5" s="1"/>
  <c r="X48" i="4"/>
  <c r="Y48" i="4" s="1"/>
  <c r="X16" i="4"/>
  <c r="Y16" i="4" s="1"/>
  <c r="X29" i="4"/>
  <c r="Y29" i="4" s="1"/>
  <c r="X51" i="4"/>
  <c r="Y51" i="4" s="1"/>
  <c r="X10" i="4"/>
  <c r="Y10" i="4" s="1"/>
  <c r="X63" i="6"/>
  <c r="Y63" i="6" s="1"/>
  <c r="X56" i="6"/>
  <c r="Y56" i="6" s="1"/>
  <c r="X19" i="6"/>
  <c r="Y19" i="6" s="1"/>
  <c r="X29" i="6"/>
  <c r="Y29" i="6" s="1"/>
  <c r="X51" i="6"/>
  <c r="Y51" i="6" s="1"/>
  <c r="X85" i="6"/>
  <c r="Y85" i="6" s="1"/>
  <c r="X38" i="6"/>
  <c r="Y38" i="6" s="1"/>
  <c r="X16" i="6"/>
  <c r="Y16" i="6" s="1"/>
  <c r="X82" i="6"/>
  <c r="Y82" i="6" s="1"/>
  <c r="X36" i="5"/>
  <c r="Y36" i="5" s="1"/>
  <c r="X28" i="3"/>
  <c r="X16" i="3"/>
  <c r="Y16" i="3" s="1"/>
  <c r="X33" i="3"/>
  <c r="Y33" i="3" s="1"/>
  <c r="X20" i="3"/>
  <c r="X59" i="3"/>
  <c r="X37" i="5"/>
  <c r="Y37" i="5" s="1"/>
  <c r="X57" i="5"/>
  <c r="Y57" i="5" s="1"/>
  <c r="X47" i="5"/>
  <c r="Y47" i="5" s="1"/>
  <c r="X11" i="5"/>
  <c r="Y11" i="5" s="1"/>
  <c r="X10" i="5"/>
  <c r="Y10" i="5" s="1"/>
  <c r="X67" i="5"/>
  <c r="Y67" i="5" s="1"/>
  <c r="X5" i="4"/>
  <c r="Y5" i="4" s="1"/>
  <c r="X54" i="4"/>
  <c r="Y54" i="4" s="1"/>
  <c r="X37" i="6"/>
  <c r="Y37" i="6" s="1"/>
  <c r="X78" i="6"/>
  <c r="Y78" i="6" s="1"/>
  <c r="X14" i="6"/>
  <c r="Y14" i="6" s="1"/>
  <c r="U79" i="3"/>
  <c r="X51" i="5"/>
  <c r="Y51" i="5" s="1"/>
  <c r="X77" i="6"/>
  <c r="Y77" i="6" s="1"/>
  <c r="X25" i="5"/>
  <c r="Y25" i="5" s="1"/>
  <c r="X61" i="4"/>
  <c r="Y61" i="4" s="1"/>
  <c r="X73" i="3"/>
  <c r="X41" i="5"/>
  <c r="Y41" i="5" s="1"/>
  <c r="X45" i="5"/>
  <c r="Y45" i="5" s="1"/>
  <c r="X49" i="5"/>
  <c r="Y49" i="5" s="1"/>
  <c r="X14" i="5"/>
  <c r="Y14" i="5" s="1"/>
  <c r="X17" i="5"/>
  <c r="Y17" i="5" s="1"/>
  <c r="X70" i="5"/>
  <c r="Y70" i="5" s="1"/>
  <c r="X12" i="5"/>
  <c r="Y12" i="5" s="1"/>
  <c r="U64" i="4"/>
  <c r="X52" i="4"/>
  <c r="X15" i="4"/>
  <c r="Y15" i="4" s="1"/>
  <c r="X55" i="4"/>
  <c r="Y55" i="4" s="1"/>
  <c r="X50" i="4"/>
  <c r="Y50" i="4" s="1"/>
  <c r="X38" i="4"/>
  <c r="Y38" i="4" s="1"/>
  <c r="X39" i="6"/>
  <c r="Y39" i="6" s="1"/>
  <c r="X67" i="6"/>
  <c r="Y67" i="6" s="1"/>
  <c r="X41" i="6"/>
  <c r="Y41" i="6" s="1"/>
  <c r="X68" i="6"/>
  <c r="Y68" i="6" s="1"/>
  <c r="U26" i="5" l="1"/>
  <c r="U48" i="5"/>
  <c r="I62" i="8" s="1"/>
  <c r="U55" i="5"/>
  <c r="U32" i="5"/>
  <c r="U19" i="5"/>
  <c r="U33" i="5"/>
  <c r="U9" i="5"/>
  <c r="U53" i="5"/>
  <c r="U12" i="6"/>
  <c r="U42" i="6"/>
  <c r="U15" i="6"/>
  <c r="U8" i="3"/>
  <c r="U7" i="3"/>
  <c r="U63" i="3"/>
  <c r="U35" i="3"/>
  <c r="U17" i="3"/>
  <c r="Y62" i="3"/>
  <c r="U91" i="3"/>
  <c r="E89" i="8" s="1"/>
  <c r="U23" i="3"/>
  <c r="U70" i="3"/>
  <c r="U36" i="3"/>
  <c r="U17" i="4"/>
  <c r="U53" i="4"/>
  <c r="U45" i="4"/>
  <c r="U44" i="4"/>
  <c r="U59" i="4"/>
  <c r="G64" i="8" s="1"/>
  <c r="U31" i="4"/>
  <c r="U66" i="4"/>
  <c r="U39" i="4"/>
  <c r="G63" i="8" s="1"/>
  <c r="U6" i="4"/>
  <c r="U41" i="4"/>
  <c r="U12" i="4"/>
  <c r="U23" i="4"/>
  <c r="U30" i="4"/>
  <c r="U18" i="4"/>
  <c r="U61" i="5"/>
  <c r="U4" i="5"/>
  <c r="U13" i="5"/>
  <c r="U60" i="5"/>
  <c r="U66" i="5"/>
  <c r="U64" i="5"/>
  <c r="U50" i="6"/>
  <c r="U74" i="6"/>
  <c r="U30" i="6"/>
  <c r="U53" i="6"/>
  <c r="U73" i="6"/>
  <c r="U36" i="6"/>
  <c r="U58" i="6"/>
  <c r="K62" i="8" s="1"/>
  <c r="U76" i="6"/>
  <c r="U61" i="6"/>
  <c r="G60" i="8"/>
  <c r="U65" i="4"/>
  <c r="U63" i="4"/>
  <c r="G43" i="8" s="1"/>
  <c r="U8" i="4"/>
  <c r="U21" i="4"/>
  <c r="U62" i="4"/>
  <c r="U48" i="4"/>
  <c r="U80" i="3"/>
  <c r="Y87" i="3"/>
  <c r="Y47" i="4"/>
  <c r="U49" i="4"/>
  <c r="U34" i="4"/>
  <c r="U60" i="4"/>
  <c r="U9" i="4"/>
  <c r="U27" i="4"/>
  <c r="U40" i="4"/>
  <c r="U33" i="4"/>
  <c r="U36" i="4"/>
  <c r="G35" i="8" s="1"/>
  <c r="U3" i="4"/>
  <c r="U11" i="4"/>
  <c r="U46" i="4"/>
  <c r="U29" i="4"/>
  <c r="U14" i="4"/>
  <c r="G61" i="8" s="1"/>
  <c r="U26" i="4"/>
  <c r="U32" i="4"/>
  <c r="U28" i="4"/>
  <c r="U56" i="4"/>
  <c r="U67" i="4"/>
  <c r="U37" i="4"/>
  <c r="G19" i="8" s="1"/>
  <c r="U54" i="5"/>
  <c r="U69" i="5"/>
  <c r="I67" i="8" s="1"/>
  <c r="U50" i="5"/>
  <c r="U52" i="5"/>
  <c r="U38" i="5"/>
  <c r="U56" i="5"/>
  <c r="U8" i="5"/>
  <c r="U5" i="5"/>
  <c r="U7" i="5"/>
  <c r="U34" i="5"/>
  <c r="U18" i="5"/>
  <c r="U58" i="5"/>
  <c r="U13" i="6"/>
  <c r="U35" i="6"/>
  <c r="U40" i="6"/>
  <c r="U25" i="6"/>
  <c r="U81" i="6"/>
  <c r="K79" i="8" s="1"/>
  <c r="U70" i="6"/>
  <c r="U17" i="6"/>
  <c r="U32" i="6"/>
  <c r="U27" i="6"/>
  <c r="U24" i="3"/>
  <c r="U32" i="3"/>
  <c r="U71" i="3"/>
  <c r="U10" i="3"/>
  <c r="E82" i="8" s="1"/>
  <c r="U67" i="3"/>
  <c r="Y3" i="3"/>
  <c r="U56" i="3"/>
  <c r="U18" i="3"/>
  <c r="U92" i="3"/>
  <c r="E90" i="8" s="1"/>
  <c r="U5" i="3"/>
  <c r="Y34" i="3"/>
  <c r="U22" i="3"/>
  <c r="U54" i="3"/>
  <c r="Y76" i="3"/>
  <c r="Y93" i="3"/>
  <c r="Y65" i="3"/>
  <c r="U89" i="3"/>
  <c r="E87" i="8" s="1"/>
  <c r="U66" i="3"/>
  <c r="U58" i="3"/>
  <c r="U27" i="3"/>
  <c r="U47" i="3"/>
  <c r="U39" i="3"/>
  <c r="U19" i="3"/>
  <c r="U9" i="3"/>
  <c r="U83" i="3"/>
  <c r="U30" i="3"/>
  <c r="U52" i="3"/>
  <c r="E63" i="8" s="1"/>
  <c r="U41" i="3"/>
  <c r="U26" i="3"/>
  <c r="U72" i="3"/>
  <c r="U95" i="3"/>
  <c r="U82" i="3"/>
  <c r="Y25" i="3"/>
  <c r="U81" i="3"/>
  <c r="U48" i="3"/>
  <c r="U51" i="3"/>
  <c r="U53" i="3"/>
  <c r="E28" i="8" s="1"/>
  <c r="U57" i="3"/>
  <c r="U61" i="3"/>
  <c r="Y86" i="3"/>
  <c r="U78" i="3"/>
  <c r="Y60" i="3"/>
  <c r="U60" i="3"/>
  <c r="E70" i="8" s="1"/>
  <c r="U42" i="3"/>
  <c r="Y31" i="3"/>
  <c r="U74" i="3"/>
  <c r="U29" i="3"/>
  <c r="U46" i="3"/>
  <c r="U85" i="3"/>
  <c r="U64" i="3"/>
  <c r="U40" i="3"/>
  <c r="U13" i="3"/>
  <c r="U50" i="3"/>
  <c r="U37" i="3"/>
  <c r="U46" i="5"/>
  <c r="U42" i="5"/>
  <c r="U69" i="6"/>
  <c r="U33" i="6"/>
  <c r="U3" i="6"/>
  <c r="U10" i="6"/>
  <c r="U71" i="6"/>
  <c r="U60" i="6"/>
  <c r="U4" i="6"/>
  <c r="U7" i="6"/>
  <c r="U22" i="6"/>
  <c r="U46" i="6"/>
  <c r="U21" i="6"/>
  <c r="U18" i="6"/>
  <c r="K67" i="8" s="1"/>
  <c r="U75" i="6"/>
  <c r="U19" i="6"/>
  <c r="U83" i="6"/>
  <c r="U84" i="6"/>
  <c r="U80" i="6"/>
  <c r="K78" i="8" s="1"/>
  <c r="U52" i="6"/>
  <c r="U65" i="6"/>
  <c r="K63" i="8" s="1"/>
  <c r="U44" i="5"/>
  <c r="I54" i="8" s="1"/>
  <c r="U15" i="5"/>
  <c r="U6" i="5"/>
  <c r="U59" i="5"/>
  <c r="U39" i="5"/>
  <c r="U51" i="5"/>
  <c r="U65" i="5"/>
  <c r="U31" i="5"/>
  <c r="U48" i="6"/>
  <c r="K70" i="8" s="1"/>
  <c r="U87" i="6"/>
  <c r="Y64" i="6"/>
  <c r="U64" i="6"/>
  <c r="U45" i="6"/>
  <c r="U9" i="6"/>
  <c r="U43" i="6"/>
  <c r="U34" i="6"/>
  <c r="U49" i="6"/>
  <c r="U86" i="6"/>
  <c r="U23" i="6"/>
  <c r="U11" i="6"/>
  <c r="U47" i="6"/>
  <c r="U55" i="6"/>
  <c r="U12" i="3"/>
  <c r="E10" i="8" s="1"/>
  <c r="U69" i="3"/>
  <c r="E33" i="8"/>
  <c r="U94" i="3"/>
  <c r="E43" i="8" s="1"/>
  <c r="U68" i="3"/>
  <c r="U6" i="3"/>
  <c r="U38" i="3"/>
  <c r="U25" i="4"/>
  <c r="U4" i="4"/>
  <c r="U19" i="4"/>
  <c r="U27" i="5"/>
  <c r="U57" i="6"/>
  <c r="U13" i="4"/>
  <c r="U58" i="4"/>
  <c r="U79" i="6"/>
  <c r="U14" i="6"/>
  <c r="U49" i="5"/>
  <c r="U20" i="4"/>
  <c r="U88" i="3"/>
  <c r="E73" i="8" s="1"/>
  <c r="U28" i="6"/>
  <c r="U28" i="5"/>
  <c r="U57" i="4"/>
  <c r="U45" i="5"/>
  <c r="I60" i="8" s="1"/>
  <c r="U61" i="4"/>
  <c r="U16" i="4"/>
  <c r="G54" i="8" s="1"/>
  <c r="U17" i="5"/>
  <c r="U43" i="3"/>
  <c r="U56" i="6"/>
  <c r="U37" i="6"/>
  <c r="U43" i="4"/>
  <c r="U21" i="5"/>
  <c r="U62" i="5"/>
  <c r="U51" i="6"/>
  <c r="U22" i="4"/>
  <c r="G20" i="8" s="1"/>
  <c r="U29" i="5"/>
  <c r="U49" i="3"/>
  <c r="U44" i="3"/>
  <c r="U90" i="3"/>
  <c r="E84" i="8" s="1"/>
  <c r="Y73" i="3"/>
  <c r="U73" i="3"/>
  <c r="Y28" i="3"/>
  <c r="U28" i="3"/>
  <c r="E11" i="8" s="1"/>
  <c r="U55" i="4"/>
  <c r="U41" i="6"/>
  <c r="U77" i="3"/>
  <c r="E65" i="8" s="1"/>
  <c r="U57" i="5"/>
  <c r="U39" i="6"/>
  <c r="U37" i="5"/>
  <c r="U67" i="6"/>
  <c r="K74" i="8" s="1"/>
  <c r="U38" i="4"/>
  <c r="U22" i="5"/>
  <c r="I33" i="8" s="1"/>
  <c r="U3" i="5"/>
  <c r="U78" i="6"/>
  <c r="U15" i="4"/>
  <c r="U25" i="5"/>
  <c r="U38" i="6"/>
  <c r="U41" i="5"/>
  <c r="U7" i="4"/>
  <c r="U68" i="5"/>
  <c r="I59" i="8" s="1"/>
  <c r="U24" i="5"/>
  <c r="U33" i="3"/>
  <c r="U50" i="4"/>
  <c r="U16" i="6"/>
  <c r="K71" i="8" s="1"/>
  <c r="U10" i="4"/>
  <c r="U51" i="4"/>
  <c r="U77" i="6"/>
  <c r="U10" i="5"/>
  <c r="U47" i="5"/>
  <c r="U85" i="6"/>
  <c r="U11" i="5"/>
  <c r="U54" i="6"/>
  <c r="K9" i="8" s="1"/>
  <c r="Y20" i="3"/>
  <c r="U20" i="3"/>
  <c r="Y35" i="4"/>
  <c r="U35" i="4"/>
  <c r="Y55" i="3"/>
  <c r="U55" i="3"/>
  <c r="U43" i="5"/>
  <c r="U40" i="5"/>
  <c r="U67" i="5"/>
  <c r="I3" i="8" s="1"/>
  <c r="U24" i="6"/>
  <c r="U70" i="5"/>
  <c r="I68" i="8" s="1"/>
  <c r="U15" i="3"/>
  <c r="Y52" i="4"/>
  <c r="U52" i="4"/>
  <c r="Y59" i="3"/>
  <c r="U59" i="3"/>
  <c r="Y4" i="3"/>
  <c r="U4" i="3"/>
  <c r="U68" i="6"/>
  <c r="U12" i="5"/>
  <c r="U5" i="4"/>
  <c r="U54" i="4"/>
  <c r="U36" i="5"/>
  <c r="I56" i="8" s="1"/>
  <c r="U63" i="6"/>
  <c r="U82" i="6"/>
  <c r="U24" i="4"/>
  <c r="U14" i="5"/>
  <c r="U44" i="6"/>
  <c r="U6" i="6"/>
  <c r="U35" i="5"/>
  <c r="U29" i="6"/>
  <c r="U14" i="3"/>
  <c r="U16" i="3"/>
  <c r="E25" i="8" s="1"/>
  <c r="I63" i="8" l="1"/>
  <c r="I66" i="8"/>
  <c r="I65" i="8"/>
  <c r="I64" i="8"/>
  <c r="I52" i="8"/>
  <c r="I11" i="8"/>
  <c r="I18" i="8"/>
  <c r="K69" i="8"/>
  <c r="K77" i="8"/>
  <c r="K80" i="8"/>
  <c r="K65" i="8"/>
  <c r="K21" i="8"/>
  <c r="K2" i="8"/>
  <c r="K24" i="8"/>
  <c r="K73" i="8"/>
  <c r="K72" i="8"/>
  <c r="K76" i="8"/>
  <c r="E51" i="8"/>
  <c r="E88" i="8"/>
  <c r="E17" i="8"/>
  <c r="E34" i="8"/>
  <c r="E72" i="8"/>
  <c r="E78" i="8"/>
  <c r="E9" i="8"/>
  <c r="E60" i="8"/>
  <c r="E46" i="8"/>
  <c r="E83" i="8"/>
  <c r="E36" i="8"/>
  <c r="G55" i="8"/>
  <c r="G65" i="8"/>
  <c r="G8" i="8"/>
  <c r="G29" i="8"/>
  <c r="G2" i="8"/>
  <c r="G50" i="8"/>
  <c r="G10" i="8"/>
  <c r="G34" i="8"/>
  <c r="G49" i="8"/>
  <c r="G40" i="8"/>
  <c r="G32" i="8"/>
  <c r="G16" i="8"/>
  <c r="G62" i="8"/>
  <c r="I55" i="8"/>
  <c r="I25" i="8"/>
  <c r="I53" i="8"/>
  <c r="I58" i="8"/>
  <c r="I10" i="8"/>
  <c r="I57" i="8"/>
  <c r="I21" i="8"/>
  <c r="I16" i="8"/>
  <c r="I19" i="8"/>
  <c r="I51" i="8"/>
  <c r="K61" i="8"/>
  <c r="K66" i="8"/>
  <c r="K75" i="8"/>
  <c r="K64" i="8"/>
  <c r="K17" i="8"/>
  <c r="K47" i="8"/>
  <c r="K52" i="8"/>
  <c r="K20" i="8"/>
  <c r="K16" i="8"/>
  <c r="K68" i="8"/>
  <c r="K8" i="8"/>
  <c r="G59" i="8"/>
  <c r="G58" i="8"/>
  <c r="G46" i="8"/>
  <c r="G9" i="8"/>
  <c r="G57" i="8"/>
  <c r="G41" i="8"/>
  <c r="G3" i="8"/>
  <c r="G6" i="8"/>
  <c r="G11" i="8"/>
  <c r="G36" i="8"/>
  <c r="G56" i="8"/>
  <c r="G31" i="8"/>
  <c r="G28" i="8"/>
  <c r="E49" i="8"/>
  <c r="E2" i="8"/>
  <c r="E64" i="8"/>
  <c r="E47" i="8"/>
  <c r="E55" i="8"/>
  <c r="E53" i="8"/>
  <c r="E7" i="8"/>
  <c r="E22" i="8"/>
  <c r="E14" i="8"/>
  <c r="E69" i="8"/>
  <c r="E54" i="8"/>
  <c r="E81" i="8"/>
  <c r="E27" i="8"/>
  <c r="E85" i="8"/>
  <c r="E59" i="8"/>
  <c r="E1" i="8"/>
  <c r="E77" i="8"/>
  <c r="E86" i="8"/>
  <c r="E37" i="8"/>
  <c r="E80" i="8"/>
  <c r="G45" i="8"/>
  <c r="G26" i="8"/>
  <c r="G24" i="8"/>
  <c r="G27" i="8"/>
  <c r="G18" i="8"/>
  <c r="G14" i="8"/>
  <c r="G1" i="8"/>
  <c r="G13" i="8"/>
  <c r="G7" i="8"/>
  <c r="G5" i="8"/>
  <c r="G39" i="8"/>
  <c r="G15" i="8"/>
  <c r="G42" i="8"/>
  <c r="G37" i="8"/>
  <c r="G33" i="8"/>
  <c r="G44" i="8"/>
  <c r="G21" i="8"/>
  <c r="G23" i="8"/>
  <c r="G25" i="8"/>
  <c r="I27" i="8"/>
  <c r="I1" i="8"/>
  <c r="I40" i="8"/>
  <c r="I44" i="8"/>
  <c r="I26" i="8"/>
  <c r="I30" i="8"/>
  <c r="I46" i="8"/>
  <c r="I47" i="8"/>
  <c r="K10" i="8"/>
  <c r="K13" i="8"/>
  <c r="K49" i="8"/>
  <c r="K12" i="8"/>
  <c r="K34" i="8"/>
  <c r="K19" i="8"/>
  <c r="K35" i="8"/>
  <c r="K3" i="8"/>
  <c r="K28" i="8"/>
  <c r="K32" i="8"/>
  <c r="K58" i="8"/>
  <c r="K5" i="8"/>
  <c r="K33" i="8"/>
  <c r="K50" i="8"/>
  <c r="K51" i="8"/>
  <c r="E23" i="8"/>
  <c r="E67" i="8"/>
  <c r="E16" i="8"/>
  <c r="E29" i="8"/>
  <c r="E8" i="8"/>
  <c r="E44" i="8"/>
  <c r="E79" i="8"/>
  <c r="E39" i="8"/>
  <c r="E19" i="8"/>
  <c r="E26" i="8"/>
  <c r="E15" i="8"/>
  <c r="E62" i="8"/>
  <c r="E52" i="8"/>
  <c r="E35" i="8"/>
  <c r="E40" i="8"/>
  <c r="E3" i="8"/>
  <c r="E4" i="8"/>
  <c r="E48" i="8"/>
  <c r="E5" i="8"/>
  <c r="E74" i="8"/>
  <c r="E50" i="8"/>
  <c r="E71" i="8"/>
  <c r="E12" i="8"/>
  <c r="E31" i="8"/>
  <c r="E61" i="8"/>
  <c r="E24" i="8"/>
  <c r="E57" i="8"/>
  <c r="E42" i="8"/>
  <c r="E56" i="8"/>
  <c r="E6" i="8"/>
  <c r="I32" i="8"/>
  <c r="I36" i="8"/>
  <c r="I39" i="8"/>
  <c r="K46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31" i="8"/>
  <c r="I28" i="8"/>
  <c r="I37" i="8"/>
  <c r="I41" i="8"/>
  <c r="I13" i="8"/>
  <c r="I20" i="8"/>
  <c r="I15" i="8"/>
  <c r="I42" i="8"/>
  <c r="K48" i="8"/>
  <c r="K7" i="8"/>
  <c r="K59" i="8"/>
  <c r="K40" i="8"/>
  <c r="K15" i="8"/>
  <c r="K18" i="8"/>
  <c r="K29" i="8"/>
  <c r="K36" i="8"/>
  <c r="K38" i="8"/>
  <c r="K22" i="8"/>
  <c r="K14" i="8"/>
  <c r="K23" i="8"/>
  <c r="K25" i="8"/>
  <c r="K4" i="8"/>
  <c r="K37" i="8"/>
  <c r="K42" i="8"/>
  <c r="K44" i="8"/>
  <c r="K1" i="8"/>
  <c r="E13" i="8"/>
  <c r="E41" i="8"/>
  <c r="E58" i="8"/>
  <c r="E76" i="8"/>
  <c r="E68" i="8"/>
  <c r="E38" i="8"/>
  <c r="E21" i="8"/>
  <c r="E20" i="8"/>
  <c r="E75" i="8"/>
  <c r="E32" i="8"/>
  <c r="E66" i="8"/>
  <c r="E45" i="8"/>
  <c r="E30" i="8"/>
  <c r="E18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<sst xmlns="http://schemas.openxmlformats.org/spreadsheetml/2006/main" count="3354" uniqueCount="456">
  <si>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</si>
  <si>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</si>
  <si>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</si>
  <si>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</si>
  <si>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</si>
  <si>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</si>
  <si>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</si>
  <si>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</si>
  <si>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</si>
  <si>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</si>
  <si>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</si>
  <si>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</si>
  <si>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</si>
  <si>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</si>
  <si>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</si>
  <si>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</si>
  <si>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</si>
  <si>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</si>
  <si>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</si>
  <si>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</si>
  <si>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</si>
  <si>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</si>
  <si>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</si>
  <si>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</si>
  <si>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</si>
  <si>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</si>
  <si>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</si>
  <si>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</si>
  <si>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</si>
  <si>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</si>
  <si>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</si>
  <si>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</si>
  <si>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Henrik Sedin</t>
  </si>
  <si>
    <t>Steven Stamkos</t>
  </si>
  <si>
    <t>PAC</t>
  </si>
  <si>
    <t>Jason Spezza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</si>
  <si>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</si>
  <si>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</si>
  <si>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</si>
  <si>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</si>
  <si>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</si>
  <si>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</si>
  <si>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</si>
  <si>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</si>
  <si>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Joe Thornton</t>
  </si>
  <si>
    <t>Patrice Bergeron</t>
  </si>
  <si>
    <t>Logan Couture</t>
  </si>
  <si>
    <t>Martin Hanzal</t>
  </si>
  <si>
    <t>Paul Stastny</t>
  </si>
  <si>
    <t>Marcus Johansson</t>
  </si>
  <si>
    <t>Derek Stepan</t>
  </si>
  <si>
    <t>Ryan Getzlaf</t>
  </si>
  <si>
    <t>David Backes</t>
  </si>
  <si>
    <t>David Krejci</t>
  </si>
  <si>
    <t>Eric Staal</t>
  </si>
  <si>
    <t>Sean Couturier</t>
  </si>
  <si>
    <t>Ryan Kesler</t>
  </si>
  <si>
    <t>Adam Henrique</t>
  </si>
  <si>
    <t>Bryan Little</t>
  </si>
  <si>
    <t>Mathieu Perreault</t>
  </si>
  <si>
    <t>Derick Brassard</t>
  </si>
  <si>
    <t>Justin Abdelkader</t>
  </si>
  <si>
    <t>Nazem Kadri</t>
  </si>
  <si>
    <t>Brayden Schenn</t>
  </si>
  <si>
    <t>Phil Kessel</t>
  </si>
  <si>
    <t>Claude Giroux</t>
  </si>
  <si>
    <t>Jason Pominville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</si>
  <si>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</si>
  <si>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</si>
  <si>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</si>
  <si>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</si>
  <si>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</si>
  <si>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</si>
  <si>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</si>
  <si>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</si>
  <si>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Ryan Callahan</t>
  </si>
  <si>
    <t>Jarome Iginla</t>
  </si>
  <si>
    <t>Wayne Simmonds</t>
  </si>
  <si>
    <t>Blake Wheeler</t>
  </si>
  <si>
    <t>Chris Stewart</t>
  </si>
  <si>
    <t>Mikkel Boedker</t>
  </si>
  <si>
    <t>Jeff Carter</t>
  </si>
  <si>
    <t>Kyle Okposo</t>
  </si>
  <si>
    <t>Mats Zuccarello</t>
  </si>
  <si>
    <t>Daniel Sedin</t>
  </si>
  <si>
    <t>Thomas Vanek</t>
  </si>
  <si>
    <t>Jamie Benn</t>
  </si>
  <si>
    <t>Jeff Skinner</t>
  </si>
  <si>
    <t>Loui Eriksson</t>
  </si>
  <si>
    <t>Patrick Sharp</t>
  </si>
  <si>
    <t>James Neal</t>
  </si>
  <si>
    <t>Max Pacioretty</t>
  </si>
  <si>
    <t>Milan Lucic</t>
  </si>
  <si>
    <t>Patrick Marleau</t>
  </si>
  <si>
    <t>Alex Ovechkin</t>
  </si>
  <si>
    <t>Scott Hartnell</t>
  </si>
  <si>
    <t>James van Riemsdyk</t>
  </si>
  <si>
    <t>Rick Nash</t>
  </si>
  <si>
    <t>Brad Marchand</t>
  </si>
  <si>
    <t>Evander Kane</t>
  </si>
  <si>
    <t>Taylor Hall</t>
  </si>
  <si>
    <t>Troy Brouwer</t>
  </si>
  <si>
    <t>Matt Moulson</t>
  </si>
  <si>
    <t>Bobby Ryan</t>
  </si>
  <si>
    <t>Nick Foligno</t>
  </si>
  <si>
    <t>Brandon Dubinsky</t>
  </si>
  <si>
    <t>Zach Parise</t>
  </si>
  <si>
    <t>Jiri Hudler</t>
  </si>
  <si>
    <t>Andrew Ladd</t>
  </si>
  <si>
    <t>Henrik Zetterberg</t>
  </si>
  <si>
    <t>Alexander Edler</t>
  </si>
  <si>
    <t>Erik Karlsson</t>
  </si>
  <si>
    <t>Kris Letang</t>
  </si>
  <si>
    <t>Dmitry Kulikov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</si>
  <si>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</si>
  <si>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</si>
  <si>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</si>
  <si>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</si>
  <si>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</si>
  <si>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</si>
  <si>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</si>
  <si>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</si>
  <si>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</si>
  <si>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</si>
  <si>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Jack Johnson</t>
  </si>
  <si>
    <t>Cam Fowler</t>
  </si>
  <si>
    <t>John Carlson</t>
  </si>
  <si>
    <t>Drew Doughty</t>
  </si>
  <si>
    <t>Alex Pietrangelo</t>
  </si>
  <si>
    <t>Niklas Kronwall</t>
  </si>
  <si>
    <t>Brent Seabrook</t>
  </si>
  <si>
    <t>Brent Burns</t>
  </si>
  <si>
    <t>Mark Giordano</t>
  </si>
  <si>
    <t>Alex Goligoski</t>
  </si>
  <si>
    <t>Mike Green</t>
  </si>
  <si>
    <t>P.K. Subban</t>
  </si>
  <si>
    <t>Zach Bogosian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</si>
  <si>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</si>
  <si>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</si>
  <si>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</si>
  <si>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</si>
  <si>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</si>
  <si>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</si>
  <si>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</si>
  <si>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</si>
  <si>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</si>
  <si>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</si>
  <si>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</si>
  <si>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</si>
  <si>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</si>
  <si>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</si>
  <si>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Ryan Ellis</t>
  </si>
  <si>
    <t>Jaden Schwartz</t>
  </si>
  <si>
    <t>Mark Scheifele</t>
  </si>
  <si>
    <t>Mika Zibanejad</t>
  </si>
  <si>
    <t>Jake Gardiner</t>
  </si>
  <si>
    <t>Justin Faulk</t>
  </si>
  <si>
    <t>David Savard</t>
  </si>
  <si>
    <t>Brendan Smith</t>
  </si>
  <si>
    <t>Andrei Markov</t>
  </si>
  <si>
    <t>Mattias Ekholm</t>
  </si>
  <si>
    <t>Tyson Barrie</t>
  </si>
  <si>
    <t>Brett Connolly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</si>
  <si>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</si>
  <si>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</si>
  <si>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</si>
  <si>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</si>
  <si>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</si>
  <si>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</si>
  <si>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</si>
  <si>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</si>
  <si>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Mikhail Grigorenko</t>
  </si>
  <si>
    <t>Carl Hagelin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</si>
  <si>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</si>
  <si>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</si>
  <si>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</si>
  <si>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</si>
  <si>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</si>
  <si>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</si>
  <si>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</si>
  <si>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Nail Yakupov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</si>
  <si>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</si>
  <si>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</si>
  <si>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</si>
  <si>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</si>
  <si>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</si>
  <si>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</si>
  <si>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</si>
  <si>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</si>
  <si>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</si>
  <si>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</si>
  <si>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Zemgus Girgensons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</si>
  <si>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</si>
  <si>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</si>
  <si>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</si>
  <si>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</si>
  <si>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</si>
  <si>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</si>
  <si>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</si>
  <si>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</si>
  <si>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</si>
  <si>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</si>
  <si>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</si>
  <si>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</si>
  <si>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</si>
  <si>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</si>
  <si>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</si>
  <si>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</si>
  <si>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</si>
  <si>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</si>
  <si>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</si>
  <si>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</si>
  <si>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</si>
  <si>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</si>
  <si>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Jhonas Enroth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</si>
  <si>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</si>
  <si>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</si>
  <si>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</si>
  <si>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</si>
  <si>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</si>
  <si>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</si>
  <si>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</si>
  <si>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</si>
  <si>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</si>
  <si>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</si>
  <si>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</si>
  <si>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</si>
  <si>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Ryan Miller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</si>
  <si>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</si>
  <si>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</si>
  <si>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</si>
  <si>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</si>
  <si>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</si>
  <si>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</si>
  <si>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</si>
  <si>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</si>
  <si>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</si>
  <si>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</si>
  <si>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</si>
  <si>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Jaromir Jagr</t>
  </si>
  <si>
    <t>Alex Killorn</t>
  </si>
  <si>
    <t>Marc-Edouard Vlasic</t>
  </si>
  <si>
    <t>Jake Muzzin</t>
  </si>
  <si>
    <t>Brandon Pirri</t>
  </si>
  <si>
    <t>Danny DeKeyser</t>
  </si>
  <si>
    <t>Carl Soderberg</t>
  </si>
  <si>
    <t>Ondrej Palat</t>
  </si>
  <si>
    <t>Patrick Maroon</t>
  </si>
  <si>
    <t>Tyler Myers</t>
  </si>
  <si>
    <t>Trevor Daley</t>
  </si>
  <si>
    <t>Ryan Spooner</t>
  </si>
  <si>
    <t>Jacob Trouba</t>
  </si>
  <si>
    <t>Rickard Rakell</t>
  </si>
  <si>
    <t>Rasmus Ristolainen</t>
  </si>
  <si>
    <t>Jesper Fast</t>
  </si>
  <si>
    <t>Carter Hutton</t>
  </si>
  <si>
    <t>Chad Johnson</t>
  </si>
  <si>
    <t>Darcy Kuemper</t>
  </si>
  <si>
    <t>Curtis McElhinney</t>
  </si>
  <si>
    <t>Petr Mrazek</t>
  </si>
  <si>
    <t>Cam Talbot</t>
  </si>
  <si>
    <t>Andre Burakovsky</t>
  </si>
  <si>
    <t>Marko Dano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</si>
  <si>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</si>
  <si>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</si>
  <si>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</si>
  <si>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</si>
  <si>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</si>
  <si>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</si>
  <si>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</si>
  <si>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</si>
  <si>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</si>
  <si>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</si>
  <si>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</si>
  <si>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</si>
  <si>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</si>
  <si>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</si>
  <si>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</si>
  <si>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Brayden McNabb</t>
  </si>
  <si>
    <t>Vladislav Namestnikov</t>
  </si>
  <si>
    <t>Matt Nieto</t>
  </si>
  <si>
    <t>Gustav Nyquist</t>
  </si>
  <si>
    <t>Tanner Pearson</t>
  </si>
  <si>
    <t>Victor Rask</t>
  </si>
  <si>
    <t>Sam Reinhart</t>
  </si>
  <si>
    <t>Tobias Rieder</t>
  </si>
  <si>
    <t>Damon Severson</t>
  </si>
  <si>
    <t>Riley Sheahan</t>
  </si>
  <si>
    <t>Mark Stone</t>
  </si>
  <si>
    <t>Ryan Strome</t>
  </si>
  <si>
    <t>Chris Tierney</t>
  </si>
  <si>
    <t>Alexander Wennberg</t>
  </si>
  <si>
    <t>Jake Allen</t>
  </si>
  <si>
    <t>Scott Darling</t>
  </si>
  <si>
    <t>John Gibson</t>
  </si>
  <si>
    <t>Michael Hutchinson</t>
  </si>
  <si>
    <t>Martin Jones</t>
  </si>
  <si>
    <t>Keith Kinkaid</t>
  </si>
  <si>
    <t>Calvin Pickard</t>
  </si>
  <si>
    <t>Antti Raanta</t>
  </si>
  <si>
    <t>Philipp Grubauer</t>
  </si>
  <si>
    <t>Andrew Hammond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</si>
  <si>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</si>
  <si>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</si>
  <si>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</si>
  <si>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</si>
  <si>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</si>
  <si>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</si>
  <si>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</si>
  <si>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</si>
  <si>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</si>
  <si>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</si>
  <si>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</si>
  <si>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</si>
  <si>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</si>
  <si>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</si>
  <si>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</si>
  <si>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</si>
  <si>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</si>
  <si>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</si>
  <si>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Nikita Nesterov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</si>
  <si>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</si>
  <si>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</si>
  <si>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</si>
  <si>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</si>
  <si>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</si>
  <si>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</si>
  <si>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</si>
  <si>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</si>
  <si>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</si>
  <si>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</si>
  <si>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</si>
  <si>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Zane McIntyre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</si>
  <si>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</si>
  <si>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</si>
  <si>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</si>
  <si>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</si>
  <si>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</si>
  <si>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</si>
  <si>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</si>
  <si>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</si>
  <si>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Robby Fabbri</t>
  </si>
  <si>
    <t>Matthew Tkachuk</t>
  </si>
  <si>
    <t>Sam Bennett</t>
  </si>
  <si>
    <t>Leo Komarov</t>
  </si>
  <si>
    <t>Conor Sheary</t>
  </si>
  <si>
    <t>Mikko Koivu</t>
  </si>
  <si>
    <t>Michael Matheson</t>
  </si>
  <si>
    <t>Nikita Zaitsev</t>
  </si>
  <si>
    <t>Matt Dumba</t>
  </si>
  <si>
    <t>Dylan Larkin</t>
  </si>
  <si>
    <t>Nic Petan</t>
  </si>
  <si>
    <t>Michael Cammalleri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</si>
  <si>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</si>
  <si>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</si>
  <si>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</si>
  <si>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</si>
  <si>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</si>
  <si>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</si>
  <si>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</si>
  <si>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Michael Raffl</t>
  </si>
  <si>
    <t>Jakob Chychrun</t>
  </si>
  <si>
    <t>Jussi Jokinen</t>
  </si>
  <si>
    <t>Yohann Auvitu</t>
  </si>
  <si>
    <t>Cody Ceci</t>
  </si>
  <si>
    <t>Jake Guentzel</t>
  </si>
  <si>
    <t>Reid Boucher</t>
  </si>
  <si>
    <t>Drake Caggiula</t>
  </si>
  <si>
    <t>Esa Lindell</t>
  </si>
  <si>
    <t>Shea Theodore</t>
  </si>
  <si>
    <t>Jake Virtanen</t>
  </si>
  <si>
    <t>Teemu Pulkkinen</t>
  </si>
  <si>
    <t>Hunter Shinkaruk</t>
  </si>
  <si>
    <t>Hudson Fasching</t>
  </si>
  <si>
    <t>Derrick Pouliot</t>
  </si>
  <si>
    <t>Casey Nelson</t>
  </si>
  <si>
    <t>Curtis Lazar</t>
  </si>
  <si>
    <t>Mikhail Sergachev</t>
  </si>
  <si>
    <t>Ty Rattie</t>
  </si>
  <si>
    <t>Matt Puempel</t>
  </si>
  <si>
    <t>Louis Domingue</t>
  </si>
  <si>
    <t>Marek Mazanec</t>
  </si>
  <si>
    <t>TOI</t>
  </si>
  <si>
    <t>Frank Vatrano</t>
  </si>
  <si>
    <t>Anton Rodin</t>
  </si>
  <si>
    <t>Tomas Jurco</t>
  </si>
  <si>
    <t>Anthony Mantha</t>
  </si>
  <si>
    <t>Jack Eichel</t>
  </si>
  <si>
    <t>Lawson Crouse</t>
  </si>
  <si>
    <t>Steven Santini</t>
  </si>
  <si>
    <t>Nick Bjugstad</t>
  </si>
  <si>
    <t>Jean-Francois Berube</t>
  </si>
  <si>
    <t>Antoine Bibeau</t>
  </si>
  <si>
    <t>Jared Coreau</t>
  </si>
  <si>
    <t>Kristers Gudlevskis</t>
  </si>
  <si>
    <t>NON</t>
  </si>
  <si>
    <t>Travis Konecny</t>
  </si>
  <si>
    <t>Ivan Barbashev</t>
  </si>
  <si>
    <t>Nick Cousins</t>
  </si>
  <si>
    <t>Mathew Barzal</t>
  </si>
  <si>
    <t>Pavel Zacha</t>
  </si>
  <si>
    <t>Jason Dickinson</t>
  </si>
  <si>
    <t>William Nylander</t>
  </si>
  <si>
    <t>Joel Eriksson Ek</t>
  </si>
  <si>
    <t>Jared McCann</t>
  </si>
  <si>
    <t>Brady Skjei</t>
  </si>
  <si>
    <t>Xavier Ouellet</t>
  </si>
  <si>
    <t>Josh Morrissey</t>
  </si>
  <si>
    <t>Anthony DeAngelo</t>
  </si>
  <si>
    <t>Nikita Zadorov</t>
  </si>
  <si>
    <t>Ryan Pulock</t>
  </si>
  <si>
    <t>Connor Murphy</t>
  </si>
  <si>
    <t>Ryan Sproul</t>
  </si>
  <si>
    <t>Slater Koekkoek</t>
  </si>
  <si>
    <t>Laurent Brossoit</t>
  </si>
  <si>
    <t>Matt Murray</t>
  </si>
  <si>
    <t>Anton Forsberg</t>
  </si>
  <si>
    <t>Ondrej Pavelec</t>
  </si>
  <si>
    <t>Magnus Hellberg</t>
  </si>
  <si>
    <t>Joonas Korpisalo</t>
  </si>
  <si>
    <t>Adrian Kempe</t>
  </si>
  <si>
    <t>Vladislav Kamenev</t>
  </si>
  <si>
    <t>Ryan Hartman</t>
  </si>
  <si>
    <t>Sonny Milano</t>
  </si>
  <si>
    <t>Adam Erne</t>
  </si>
  <si>
    <t>Tyler Bertuzzi</t>
  </si>
  <si>
    <t>Jakub Vrana</t>
  </si>
  <si>
    <t>Brendan Perlini</t>
  </si>
  <si>
    <t>Nikolay Goldobin</t>
  </si>
  <si>
    <t>Kevin Fiala</t>
  </si>
  <si>
    <t>Anthony Beauvillier</t>
  </si>
  <si>
    <t>Jonathan Huberdeau</t>
  </si>
  <si>
    <t>Alex Tuch</t>
  </si>
  <si>
    <t>Brett Ritchie</t>
  </si>
  <si>
    <t>Timo Meier</t>
  </si>
  <si>
    <t>Nikita Scherbak</t>
  </si>
  <si>
    <t>Michael McCarron</t>
  </si>
  <si>
    <t>Alexander Nylander</t>
  </si>
  <si>
    <t>Clayton Keller</t>
  </si>
  <si>
    <t>Jordan Schmaltz</t>
  </si>
  <si>
    <t>Nick Paul</t>
  </si>
  <si>
    <t>Brock Boeser</t>
  </si>
  <si>
    <t>Samuel Morin</t>
  </si>
  <si>
    <t>Nicolas Kerdiles</t>
  </si>
  <si>
    <t>J.T. Compher</t>
  </si>
  <si>
    <t>Denis Gurianov</t>
  </si>
  <si>
    <t>Jack Roslovic</t>
  </si>
  <si>
    <t>Joshua Ho-Sang</t>
  </si>
  <si>
    <t>Kasperi Kapanen</t>
  </si>
  <si>
    <t>Evgeny Svechnikov</t>
  </si>
  <si>
    <t>Tyson Jost</t>
  </si>
  <si>
    <t>Oskar Sundqvist</t>
  </si>
  <si>
    <t>Colin White</t>
  </si>
  <si>
    <t>Linus Ullmark</t>
  </si>
  <si>
    <t>Alex Stalock</t>
  </si>
  <si>
    <t>Jon Gillies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</si>
</sst>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3" fillId="2" borderId="1" xfId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0" borderId="0" xfId="0" applyFont="1"/>
    <xf numFmtId="0" fontId="3" fillId="2" borderId="4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2" borderId="9" xfId="1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4" borderId="15" xfId="0" applyNumberFormat="1" applyFill="1" applyBorder="1"/>
    <xf numFmtId="2" fontId="0" fillId="4" borderId="2" xfId="0" applyNumberFormat="1" applyFill="1" applyBorder="1"/>
    <xf numFmtId="2" fontId="0" fillId="4" borderId="16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0" xfId="0" applyBorder="1"/>
    <xf numFmtId="0" fontId="0" fillId="0" borderId="8" xfId="0" applyBorder="1"/>
    <xf numFmtId="0" fontId="0" fillId="0" borderId="21" xfId="0" applyBorder="1"/>
    <xf numFmtId="0" fontId="0" fillId="0" borderId="22" xfId="0" applyBorder="1"/>
    <xf numFmtId="49" fontId="0" fillId="0" borderId="20" xfId="0" applyNumberFormat="1" applyBorder="1"/>
    <xf numFmtId="49" fontId="0" fillId="0" borderId="8" xfId="0" applyNumberFormat="1" applyBorder="1"/>
    <xf numFmtId="49" fontId="0" fillId="0" borderId="21" xfId="0" applyNumberFormat="1" applyBorder="1"/>
    <xf numFmtId="1" fontId="0" fillId="4" borderId="2" xfId="0" applyNumberFormat="1" applyFill="1" applyBorder="1"/>
    <xf numFmtId="0" fontId="0" fillId="4" borderId="20" xfId="0" applyFill="1" applyBorder="1"/>
    <xf numFmtId="0" fontId="0" fillId="4" borderId="8" xfId="0" applyFill="1" applyBorder="1"/>
    <xf numFmtId="0" fontId="0" fillId="4" borderId="21" xfId="0" applyFill="1" applyBorder="1"/>
    <xf numFmtId="0" fontId="0" fillId="4" borderId="22" xfId="0" applyFill="1" applyBorder="1"/>
    <xf numFmtId="49" fontId="0" fillId="5" borderId="23" xfId="0" applyNumberFormat="1" applyFont="1" applyFill="1" applyBorder="1"/>
    <xf numFmtId="49" fontId="0" fillId="5" borderId="24" xfId="0" applyNumberFormat="1" applyFont="1" applyFill="1" applyBorder="1"/>
    <xf numFmtId="0" fontId="0" fillId="5" borderId="24" xfId="0" applyFont="1" applyFill="1" applyBorder="1"/>
    <xf numFmtId="49" fontId="0" fillId="0" borderId="23" xfId="0" applyNumberFormat="1" applyFont="1" applyBorder="1"/>
    <xf numFmtId="49" fontId="0" fillId="0" borderId="24" xfId="0" applyNumberFormat="1" applyFont="1" applyBorder="1"/>
    <xf numFmtId="0" fontId="0" fillId="0" borderId="24" xfId="0" applyFont="1" applyBorder="1"/>
    <xf numFmtId="0" fontId="3" fillId="2" borderId="25" xfId="1" applyFont="1" applyFill="1" applyBorder="1" applyAlignment="1">
      <alignment horizontal="center"/>
    </xf>
    <xf numFmtId="1" fontId="0" fillId="4" borderId="16" xfId="0" applyNumberFormat="1" applyFill="1" applyBorder="1"/>
    <xf numFmtId="0" fontId="0" fillId="5" borderId="26" xfId="0" applyFont="1" applyFill="1" applyBorder="1"/>
    <xf numFmtId="0" fontId="0" fillId="0" borderId="26" xfId="0" applyFon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Normal_Stats Réell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D1" workbookViewId="0">
      <selection activeCell="L9" sqref="L9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53" t="s">
        <v>13</v>
      </c>
      <c r="C1" s="53"/>
      <c r="D1" s="54" t="s">
        <v>14</v>
      </c>
      <c r="E1" s="55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56">
        <v>0.2</v>
      </c>
      <c r="C2" s="56"/>
      <c r="D2" s="57">
        <v>0.25</v>
      </c>
      <c r="E2" s="58"/>
      <c r="G2" s="2" t="s">
        <v>4</v>
      </c>
      <c r="H2" s="3">
        <v>8</v>
      </c>
      <c r="I2" s="3">
        <v>9</v>
      </c>
      <c r="J2" s="3">
        <v>3</v>
      </c>
    </row>
    <row r="3" spans="1:10" x14ac:dyDescent="0.25">
      <c r="A3" s="2" t="s">
        <v>11</v>
      </c>
      <c r="B3" s="56">
        <v>0.27</v>
      </c>
      <c r="C3" s="56"/>
      <c r="D3" s="57">
        <v>0.15</v>
      </c>
      <c r="E3" s="58"/>
      <c r="G3" s="2" t="s">
        <v>2</v>
      </c>
      <c r="H3" s="3">
        <v>6</v>
      </c>
      <c r="I3" s="3">
        <v>12</v>
      </c>
      <c r="J3" s="3">
        <v>2</v>
      </c>
    </row>
    <row r="4" spans="1:10" x14ac:dyDescent="0.25">
      <c r="A4" s="2" t="s">
        <v>19</v>
      </c>
      <c r="B4" s="56">
        <v>0.2</v>
      </c>
      <c r="C4" s="56"/>
      <c r="D4" s="57">
        <v>0.33</v>
      </c>
      <c r="E4" s="58"/>
      <c r="G4" s="2" t="s">
        <v>20</v>
      </c>
      <c r="H4" s="3">
        <v>6</v>
      </c>
      <c r="I4" s="3">
        <v>12</v>
      </c>
      <c r="J4" s="3">
        <v>2</v>
      </c>
    </row>
    <row r="5" spans="1:10" x14ac:dyDescent="0.25">
      <c r="A5" s="2" t="s">
        <v>12</v>
      </c>
      <c r="B5" s="56">
        <v>0.33</v>
      </c>
      <c r="C5" s="56"/>
      <c r="D5" s="57">
        <v>0.27</v>
      </c>
      <c r="E5" s="58"/>
      <c r="G5" s="2" t="s">
        <v>21</v>
      </c>
      <c r="H5" s="3">
        <v>6</v>
      </c>
      <c r="I5" s="3">
        <v>12</v>
      </c>
      <c r="J5" s="3">
        <v>2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04"/>
  <sheetViews>
    <sheetView topLeftCell="A393" workbookViewId="0">
      <selection activeCell="A340" sqref="A340:L420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4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382</v>
      </c>
    </row>
    <row r="2" spans="1:20" customFormat="1" x14ac:dyDescent="0.25">
      <c r="A2" s="46" t="s">
        <v>46</v>
      </c>
      <c r="B2" s="47" t="s">
        <v>39</v>
      </c>
      <c r="C2" s="47" t="s">
        <v>395</v>
      </c>
      <c r="D2" s="47" t="s">
        <v>2</v>
      </c>
      <c r="E2" s="48">
        <v>73</v>
      </c>
      <c r="F2" s="48">
        <v>52</v>
      </c>
      <c r="G2" s="48">
        <v>12</v>
      </c>
      <c r="H2" s="48">
        <v>57</v>
      </c>
      <c r="I2" s="48">
        <v>65</v>
      </c>
      <c r="J2" s="48">
        <v>39</v>
      </c>
      <c r="K2" s="48">
        <v>4809</v>
      </c>
      <c r="L2" s="52">
        <v>1285</v>
      </c>
      <c r="M2" s="5"/>
      <c r="N2" s="5"/>
      <c r="O2" s="5"/>
      <c r="P2" s="5"/>
      <c r="Q2" s="5"/>
      <c r="R2" s="5"/>
      <c r="S2" s="5"/>
      <c r="T2" s="5"/>
    </row>
    <row r="3" spans="1:20" customFormat="1" x14ac:dyDescent="0.25">
      <c r="A3" s="46" t="s">
        <v>337</v>
      </c>
      <c r="B3" s="47" t="s">
        <v>39</v>
      </c>
      <c r="C3" s="47" t="s">
        <v>395</v>
      </c>
      <c r="D3" s="47" t="s">
        <v>2</v>
      </c>
      <c r="E3" s="48">
        <v>82</v>
      </c>
      <c r="F3" s="48">
        <v>69</v>
      </c>
      <c r="G3" s="48">
        <v>14</v>
      </c>
      <c r="H3" s="48">
        <v>21</v>
      </c>
      <c r="I3" s="48">
        <v>61</v>
      </c>
      <c r="J3" s="48">
        <v>76</v>
      </c>
      <c r="K3" s="48">
        <v>88</v>
      </c>
      <c r="L3" s="52">
        <v>1446</v>
      </c>
      <c r="M3" s="5"/>
      <c r="N3" s="5"/>
      <c r="O3" s="5"/>
      <c r="P3" s="5"/>
      <c r="Q3" s="5"/>
      <c r="R3" s="5"/>
      <c r="S3" s="5"/>
      <c r="T3" s="5"/>
    </row>
    <row r="4" spans="1:20" customFormat="1" hidden="1" x14ac:dyDescent="0.25">
      <c r="A4" s="43" t="s">
        <v>399</v>
      </c>
      <c r="B4" s="44" t="s">
        <v>43</v>
      </c>
      <c r="C4" s="44" t="s">
        <v>395</v>
      </c>
      <c r="D4" s="44" t="s">
        <v>2</v>
      </c>
      <c r="E4" s="45">
        <v>2</v>
      </c>
      <c r="F4" s="45">
        <v>0</v>
      </c>
      <c r="G4" s="45">
        <v>6</v>
      </c>
      <c r="H4" s="45">
        <v>1</v>
      </c>
      <c r="I4" s="45">
        <v>0</v>
      </c>
      <c r="J4" s="45">
        <v>0</v>
      </c>
      <c r="K4" s="45">
        <v>0</v>
      </c>
      <c r="L4" s="51">
        <v>20</v>
      </c>
      <c r="N4" s="29"/>
      <c r="O4" s="29"/>
      <c r="P4" s="29"/>
      <c r="Q4" s="29"/>
      <c r="R4" s="29"/>
      <c r="S4" s="29"/>
      <c r="T4" s="29"/>
    </row>
    <row r="5" spans="1:20" customFormat="1" hidden="1" x14ac:dyDescent="0.25">
      <c r="A5" s="46" t="s">
        <v>438</v>
      </c>
      <c r="B5" s="47" t="s">
        <v>43</v>
      </c>
      <c r="C5" s="47" t="s">
        <v>395</v>
      </c>
      <c r="D5" s="47" t="s">
        <v>2</v>
      </c>
      <c r="E5" s="48">
        <v>3</v>
      </c>
      <c r="F5" s="48">
        <v>2</v>
      </c>
      <c r="G5" s="48">
        <v>0</v>
      </c>
      <c r="H5" s="48">
        <v>0</v>
      </c>
      <c r="I5" s="48">
        <v>0</v>
      </c>
      <c r="J5" s="48">
        <v>1</v>
      </c>
      <c r="K5" s="48">
        <v>0</v>
      </c>
      <c r="L5" s="52">
        <v>38</v>
      </c>
      <c r="N5" s="29"/>
      <c r="O5" s="29"/>
      <c r="P5" s="29"/>
      <c r="Q5" s="29"/>
      <c r="R5" s="29"/>
      <c r="S5" s="29"/>
      <c r="T5" s="29"/>
    </row>
    <row r="6" spans="1:20" customFormat="1" x14ac:dyDescent="0.25">
      <c r="A6" s="43" t="s">
        <v>199</v>
      </c>
      <c r="B6" s="44" t="s">
        <v>31</v>
      </c>
      <c r="C6" s="44" t="s">
        <v>395</v>
      </c>
      <c r="D6" s="44" t="s">
        <v>2</v>
      </c>
      <c r="E6" s="45">
        <v>82</v>
      </c>
      <c r="F6" s="45">
        <v>58</v>
      </c>
      <c r="G6" s="45">
        <v>20</v>
      </c>
      <c r="H6" s="45">
        <v>34</v>
      </c>
      <c r="I6" s="45">
        <v>25</v>
      </c>
      <c r="J6" s="45">
        <v>50</v>
      </c>
      <c r="K6" s="45">
        <v>2447</v>
      </c>
      <c r="L6" s="51">
        <v>1441</v>
      </c>
      <c r="N6" s="29"/>
      <c r="O6" s="29"/>
      <c r="P6" s="29"/>
      <c r="Q6" s="29"/>
      <c r="R6" s="29"/>
      <c r="S6" s="29"/>
      <c r="T6" s="29"/>
    </row>
    <row r="7" spans="1:20" customFormat="1" x14ac:dyDescent="0.25">
      <c r="A7" s="43" t="s">
        <v>387</v>
      </c>
      <c r="B7" s="44" t="s">
        <v>37</v>
      </c>
      <c r="C7" s="44" t="s">
        <v>395</v>
      </c>
      <c r="D7" s="44" t="s">
        <v>2</v>
      </c>
      <c r="E7" s="45">
        <v>61</v>
      </c>
      <c r="F7" s="45">
        <v>57</v>
      </c>
      <c r="G7" s="45">
        <v>22</v>
      </c>
      <c r="H7" s="45">
        <v>26</v>
      </c>
      <c r="I7" s="45">
        <v>35</v>
      </c>
      <c r="J7" s="45">
        <v>38</v>
      </c>
      <c r="K7" s="45">
        <v>881</v>
      </c>
      <c r="L7" s="51">
        <v>1215</v>
      </c>
      <c r="N7" s="29"/>
      <c r="O7" s="29"/>
      <c r="P7" s="29"/>
      <c r="Q7" s="29"/>
      <c r="R7" s="29"/>
      <c r="S7" s="29"/>
      <c r="T7" s="29"/>
    </row>
    <row r="8" spans="1:20" customFormat="1" x14ac:dyDescent="0.25">
      <c r="A8" s="43" t="s">
        <v>338</v>
      </c>
      <c r="B8" s="44" t="s">
        <v>37</v>
      </c>
      <c r="C8" s="44" t="s">
        <v>395</v>
      </c>
      <c r="D8" s="44" t="s">
        <v>2</v>
      </c>
      <c r="E8" s="45">
        <v>82</v>
      </c>
      <c r="F8" s="45">
        <v>54</v>
      </c>
      <c r="G8" s="45">
        <v>43</v>
      </c>
      <c r="H8" s="45">
        <v>164</v>
      </c>
      <c r="I8" s="45">
        <v>51</v>
      </c>
      <c r="J8" s="45">
        <v>63</v>
      </c>
      <c r="K8" s="45">
        <v>9440</v>
      </c>
      <c r="L8" s="51">
        <v>1708</v>
      </c>
      <c r="N8" s="29"/>
      <c r="O8" s="29"/>
      <c r="P8" s="29"/>
      <c r="Q8" s="29"/>
      <c r="R8" s="29"/>
      <c r="S8" s="29"/>
      <c r="T8" s="29"/>
    </row>
    <row r="9" spans="1:20" customFormat="1" x14ac:dyDescent="0.25">
      <c r="A9" s="46" t="s">
        <v>47</v>
      </c>
      <c r="B9" s="47" t="s">
        <v>37</v>
      </c>
      <c r="C9" s="47" t="s">
        <v>395</v>
      </c>
      <c r="D9" s="47" t="s">
        <v>2</v>
      </c>
      <c r="E9" s="48">
        <v>71</v>
      </c>
      <c r="F9" s="48">
        <v>39</v>
      </c>
      <c r="G9" s="48">
        <v>53</v>
      </c>
      <c r="H9" s="48">
        <v>145</v>
      </c>
      <c r="I9" s="48">
        <v>58</v>
      </c>
      <c r="J9" s="48">
        <v>31</v>
      </c>
      <c r="K9" s="48">
        <v>5800</v>
      </c>
      <c r="L9" s="52">
        <v>1258</v>
      </c>
      <c r="N9" s="29"/>
      <c r="O9" s="29"/>
      <c r="P9" s="29"/>
      <c r="Q9" s="29"/>
      <c r="R9" s="29"/>
      <c r="S9" s="29"/>
      <c r="T9" s="29"/>
    </row>
    <row r="10" spans="1:20" customFormat="1" x14ac:dyDescent="0.25">
      <c r="A10" s="46" t="s">
        <v>58</v>
      </c>
      <c r="B10" s="47" t="s">
        <v>43</v>
      </c>
      <c r="C10" s="47" t="s">
        <v>395</v>
      </c>
      <c r="D10" s="47" t="s">
        <v>2</v>
      </c>
      <c r="E10" s="48">
        <v>59</v>
      </c>
      <c r="F10" s="48">
        <v>47</v>
      </c>
      <c r="G10" s="48">
        <v>18</v>
      </c>
      <c r="H10" s="48">
        <v>35</v>
      </c>
      <c r="I10" s="48">
        <v>23</v>
      </c>
      <c r="J10" s="48">
        <v>31</v>
      </c>
      <c r="K10" s="48">
        <v>4055</v>
      </c>
      <c r="L10" s="52">
        <v>1036</v>
      </c>
      <c r="N10" s="29"/>
      <c r="O10" s="29"/>
      <c r="P10" s="29"/>
      <c r="Q10" s="29"/>
      <c r="R10" s="29"/>
      <c r="S10" s="29"/>
      <c r="T10" s="29"/>
    </row>
    <row r="11" spans="1:20" customFormat="1" x14ac:dyDescent="0.25">
      <c r="A11" s="43" t="s">
        <v>54</v>
      </c>
      <c r="B11" s="44" t="s">
        <v>39</v>
      </c>
      <c r="C11" s="44" t="s">
        <v>395</v>
      </c>
      <c r="D11" s="44" t="s">
        <v>2</v>
      </c>
      <c r="E11" s="45">
        <v>82</v>
      </c>
      <c r="F11" s="45">
        <v>65</v>
      </c>
      <c r="G11" s="45">
        <v>34</v>
      </c>
      <c r="H11" s="45">
        <v>42</v>
      </c>
      <c r="I11" s="45">
        <v>39</v>
      </c>
      <c r="J11" s="45">
        <v>51</v>
      </c>
      <c r="K11" s="45">
        <v>6731</v>
      </c>
      <c r="L11" s="51">
        <v>1526</v>
      </c>
      <c r="N11" s="29"/>
      <c r="O11" s="29"/>
      <c r="P11" s="29"/>
      <c r="Q11" s="29"/>
      <c r="R11" s="29"/>
      <c r="S11" s="29"/>
      <c r="T11" s="29"/>
    </row>
    <row r="12" spans="1:20" customFormat="1" x14ac:dyDescent="0.25">
      <c r="A12" s="46" t="s">
        <v>165</v>
      </c>
      <c r="B12" s="47" t="s">
        <v>34</v>
      </c>
      <c r="C12" s="47" t="s">
        <v>395</v>
      </c>
      <c r="D12" s="47" t="s">
        <v>2</v>
      </c>
      <c r="E12" s="48">
        <v>82</v>
      </c>
      <c r="F12" s="48">
        <v>61</v>
      </c>
      <c r="G12" s="48">
        <v>60</v>
      </c>
      <c r="H12" s="48">
        <v>77</v>
      </c>
      <c r="I12" s="48">
        <v>28</v>
      </c>
      <c r="J12" s="48">
        <v>38</v>
      </c>
      <c r="K12" s="48">
        <v>3879</v>
      </c>
      <c r="L12" s="52">
        <v>1545</v>
      </c>
      <c r="N12" s="29"/>
      <c r="O12" s="29"/>
      <c r="P12" s="29"/>
      <c r="Q12" s="29"/>
      <c r="R12" s="29"/>
      <c r="S12" s="29"/>
      <c r="T12" s="29"/>
    </row>
    <row r="13" spans="1:20" customFormat="1" x14ac:dyDescent="0.25">
      <c r="A13" s="43" t="s">
        <v>264</v>
      </c>
      <c r="B13" s="44" t="s">
        <v>31</v>
      </c>
      <c r="C13" s="44" t="s">
        <v>395</v>
      </c>
      <c r="D13" s="44" t="s">
        <v>2</v>
      </c>
      <c r="E13" s="45">
        <v>82</v>
      </c>
      <c r="F13" s="45">
        <v>77</v>
      </c>
      <c r="G13" s="45">
        <v>20</v>
      </c>
      <c r="H13" s="45">
        <v>41</v>
      </c>
      <c r="I13" s="45">
        <v>36</v>
      </c>
      <c r="J13" s="45">
        <v>75</v>
      </c>
      <c r="K13" s="45">
        <v>2076</v>
      </c>
      <c r="L13" s="51">
        <v>1548</v>
      </c>
      <c r="N13" s="29"/>
      <c r="O13" s="29"/>
      <c r="P13" s="29"/>
      <c r="Q13" s="29"/>
      <c r="R13" s="29"/>
      <c r="S13" s="29"/>
      <c r="T13" s="29"/>
    </row>
    <row r="14" spans="1:20" customFormat="1" x14ac:dyDescent="0.25">
      <c r="A14" s="43" t="s">
        <v>168</v>
      </c>
      <c r="B14" s="44" t="s">
        <v>31</v>
      </c>
      <c r="C14" s="44" t="s">
        <v>395</v>
      </c>
      <c r="D14" s="44" t="s">
        <v>2</v>
      </c>
      <c r="E14" s="45">
        <v>61</v>
      </c>
      <c r="F14" s="45">
        <v>44</v>
      </c>
      <c r="G14" s="45">
        <v>24</v>
      </c>
      <c r="H14" s="45">
        <v>36</v>
      </c>
      <c r="I14" s="45">
        <v>32</v>
      </c>
      <c r="J14" s="45">
        <v>17</v>
      </c>
      <c r="K14" s="45">
        <v>132</v>
      </c>
      <c r="L14" s="51">
        <v>972</v>
      </c>
      <c r="M14" s="5"/>
      <c r="N14" s="5"/>
      <c r="O14" s="5"/>
      <c r="P14" s="5"/>
      <c r="Q14" s="5"/>
      <c r="R14" s="5"/>
      <c r="S14" s="5"/>
      <c r="T14" s="5"/>
    </row>
    <row r="15" spans="1:20" customFormat="1" x14ac:dyDescent="0.25">
      <c r="A15" s="43" t="s">
        <v>67</v>
      </c>
      <c r="B15" s="44" t="s">
        <v>39</v>
      </c>
      <c r="C15" s="44" t="s">
        <v>395</v>
      </c>
      <c r="D15" s="44" t="s">
        <v>2</v>
      </c>
      <c r="E15" s="45">
        <v>82</v>
      </c>
      <c r="F15" s="45">
        <v>72</v>
      </c>
      <c r="G15" s="45">
        <v>22</v>
      </c>
      <c r="H15" s="45">
        <v>60</v>
      </c>
      <c r="I15" s="45">
        <v>26</v>
      </c>
      <c r="J15" s="45">
        <v>37</v>
      </c>
      <c r="K15" s="45">
        <v>129</v>
      </c>
      <c r="L15" s="51">
        <v>1514</v>
      </c>
      <c r="M15" s="5"/>
      <c r="N15" s="5"/>
      <c r="O15" s="5"/>
      <c r="P15" s="5"/>
      <c r="Q15" s="5"/>
      <c r="R15" s="5"/>
      <c r="S15" s="5"/>
      <c r="T15" s="5"/>
    </row>
    <row r="16" spans="1:20" customFormat="1" x14ac:dyDescent="0.25">
      <c r="A16" s="43" t="s">
        <v>346</v>
      </c>
      <c r="B16" s="44" t="s">
        <v>43</v>
      </c>
      <c r="C16" s="44" t="s">
        <v>395</v>
      </c>
      <c r="D16" s="44" t="s">
        <v>2</v>
      </c>
      <c r="E16" s="45">
        <v>80</v>
      </c>
      <c r="F16" s="45">
        <v>58</v>
      </c>
      <c r="G16" s="45">
        <v>34</v>
      </c>
      <c r="H16" s="45">
        <v>32</v>
      </c>
      <c r="I16" s="45">
        <v>65</v>
      </c>
      <c r="J16" s="45">
        <v>39</v>
      </c>
      <c r="K16" s="45">
        <v>8762</v>
      </c>
      <c r="L16" s="51">
        <v>1529</v>
      </c>
      <c r="N16" s="29"/>
      <c r="O16" s="29"/>
      <c r="P16" s="29"/>
      <c r="Q16" s="29"/>
      <c r="R16" s="29"/>
      <c r="S16" s="29"/>
      <c r="T16" s="29"/>
    </row>
    <row r="17" spans="1:20" customFormat="1" x14ac:dyDescent="0.25">
      <c r="A17" s="46" t="s">
        <v>340</v>
      </c>
      <c r="B17" s="47" t="s">
        <v>34</v>
      </c>
      <c r="C17" s="47" t="s">
        <v>395</v>
      </c>
      <c r="D17" s="47" t="s">
        <v>2</v>
      </c>
      <c r="E17" s="48">
        <v>81</v>
      </c>
      <c r="F17" s="48">
        <v>52</v>
      </c>
      <c r="G17" s="48">
        <v>27</v>
      </c>
      <c r="H17" s="48">
        <v>65</v>
      </c>
      <c r="I17" s="48">
        <v>41</v>
      </c>
      <c r="J17" s="48">
        <v>37</v>
      </c>
      <c r="K17" s="48">
        <v>8901</v>
      </c>
      <c r="L17" s="52">
        <v>1461</v>
      </c>
      <c r="M17" s="5"/>
      <c r="N17" s="5"/>
      <c r="O17" s="5"/>
      <c r="P17" s="5"/>
      <c r="Q17" s="5"/>
      <c r="R17" s="5"/>
      <c r="S17" s="5"/>
      <c r="T17" s="5"/>
    </row>
    <row r="18" spans="1:20" customFormat="1" x14ac:dyDescent="0.25">
      <c r="A18" s="46" t="s">
        <v>70</v>
      </c>
      <c r="B18" s="47" t="s">
        <v>37</v>
      </c>
      <c r="C18" s="47" t="s">
        <v>395</v>
      </c>
      <c r="D18" s="47" t="s">
        <v>2</v>
      </c>
      <c r="E18" s="48">
        <v>62</v>
      </c>
      <c r="F18" s="48">
        <v>72</v>
      </c>
      <c r="G18" s="48">
        <v>77</v>
      </c>
      <c r="H18" s="48">
        <v>40</v>
      </c>
      <c r="I18" s="48">
        <v>25</v>
      </c>
      <c r="J18" s="48">
        <v>52</v>
      </c>
      <c r="K18" s="48">
        <v>149</v>
      </c>
      <c r="L18" s="52">
        <v>1154</v>
      </c>
      <c r="N18" s="29"/>
      <c r="O18" s="29"/>
      <c r="P18" s="29"/>
      <c r="Q18" s="29"/>
      <c r="R18" s="29"/>
      <c r="S18" s="29"/>
      <c r="T18" s="29"/>
    </row>
    <row r="19" spans="1:20" customFormat="1" x14ac:dyDescent="0.25">
      <c r="A19" s="43" t="s">
        <v>153</v>
      </c>
      <c r="B19" s="44" t="s">
        <v>37</v>
      </c>
      <c r="C19" s="44" t="s">
        <v>395</v>
      </c>
      <c r="D19" s="44" t="s">
        <v>2</v>
      </c>
      <c r="E19" s="45">
        <v>79</v>
      </c>
      <c r="F19" s="45">
        <v>82</v>
      </c>
      <c r="G19" s="45">
        <v>38</v>
      </c>
      <c r="H19" s="45">
        <v>49</v>
      </c>
      <c r="I19" s="45">
        <v>34</v>
      </c>
      <c r="J19" s="45">
        <v>67</v>
      </c>
      <c r="K19" s="45">
        <v>3337</v>
      </c>
      <c r="L19" s="51">
        <v>1624</v>
      </c>
      <c r="M19" s="5"/>
      <c r="N19" s="5"/>
      <c r="O19" s="5"/>
      <c r="P19" s="5"/>
      <c r="Q19" s="5"/>
      <c r="R19" s="5"/>
      <c r="S19" s="5"/>
      <c r="T19" s="5"/>
    </row>
    <row r="20" spans="1:20" customFormat="1" x14ac:dyDescent="0.25">
      <c r="A20" s="46" t="s">
        <v>38</v>
      </c>
      <c r="B20" s="47" t="s">
        <v>39</v>
      </c>
      <c r="C20" s="47" t="s">
        <v>395</v>
      </c>
      <c r="D20" s="47" t="s">
        <v>2</v>
      </c>
      <c r="E20" s="48">
        <v>72</v>
      </c>
      <c r="F20" s="48">
        <v>58</v>
      </c>
      <c r="G20" s="48">
        <v>35</v>
      </c>
      <c r="H20" s="48">
        <v>43</v>
      </c>
      <c r="I20" s="48">
        <v>32</v>
      </c>
      <c r="J20" s="48">
        <v>37</v>
      </c>
      <c r="K20" s="48">
        <v>5630</v>
      </c>
      <c r="L20" s="52">
        <v>1451</v>
      </c>
      <c r="N20" s="29"/>
      <c r="O20" s="29"/>
      <c r="P20" s="29"/>
      <c r="Q20" s="29"/>
      <c r="R20" s="29"/>
      <c r="S20" s="29"/>
      <c r="T20" s="29"/>
    </row>
    <row r="21" spans="1:20" customFormat="1" x14ac:dyDescent="0.25">
      <c r="A21" s="46" t="s">
        <v>50</v>
      </c>
      <c r="B21" s="47" t="s">
        <v>37</v>
      </c>
      <c r="C21" s="47" t="s">
        <v>395</v>
      </c>
      <c r="D21" s="47" t="s">
        <v>2</v>
      </c>
      <c r="E21" s="48">
        <v>81</v>
      </c>
      <c r="F21" s="48">
        <v>55</v>
      </c>
      <c r="G21" s="48">
        <v>16</v>
      </c>
      <c r="H21" s="48">
        <v>26</v>
      </c>
      <c r="I21" s="48">
        <v>45</v>
      </c>
      <c r="J21" s="48">
        <v>51</v>
      </c>
      <c r="K21" s="48">
        <v>6682</v>
      </c>
      <c r="L21" s="52">
        <v>1507</v>
      </c>
      <c r="N21" s="29"/>
      <c r="O21" s="29"/>
      <c r="P21" s="29"/>
      <c r="Q21" s="29"/>
      <c r="R21" s="29"/>
      <c r="S21" s="29"/>
      <c r="T21" s="29"/>
    </row>
    <row r="22" spans="1:20" customFormat="1" x14ac:dyDescent="0.25">
      <c r="A22" s="43" t="s">
        <v>32</v>
      </c>
      <c r="B22" s="44" t="s">
        <v>43</v>
      </c>
      <c r="C22" s="44" t="s">
        <v>395</v>
      </c>
      <c r="D22" s="44" t="s">
        <v>2</v>
      </c>
      <c r="E22" s="45">
        <v>82</v>
      </c>
      <c r="F22" s="45">
        <v>51</v>
      </c>
      <c r="G22" s="45">
        <v>28</v>
      </c>
      <c r="H22" s="45">
        <v>15</v>
      </c>
      <c r="I22" s="45">
        <v>11</v>
      </c>
      <c r="J22" s="45">
        <v>29</v>
      </c>
      <c r="K22" s="45">
        <v>805</v>
      </c>
      <c r="L22" s="51">
        <v>1561</v>
      </c>
      <c r="M22" s="5"/>
      <c r="N22" s="5"/>
      <c r="O22" s="5"/>
      <c r="P22" s="5"/>
      <c r="Q22" s="5"/>
      <c r="R22" s="5"/>
      <c r="S22" s="5"/>
      <c r="T22" s="5"/>
    </row>
    <row r="23" spans="1:20" customFormat="1" x14ac:dyDescent="0.25">
      <c r="A23" s="46" t="s">
        <v>51</v>
      </c>
      <c r="B23" s="47" t="s">
        <v>34</v>
      </c>
      <c r="C23" s="47" t="s">
        <v>395</v>
      </c>
      <c r="D23" s="47" t="s">
        <v>2</v>
      </c>
      <c r="E23" s="48">
        <v>74</v>
      </c>
      <c r="F23" s="48">
        <v>73</v>
      </c>
      <c r="G23" s="48">
        <v>49</v>
      </c>
      <c r="H23" s="48">
        <v>99</v>
      </c>
      <c r="I23" s="48">
        <v>88</v>
      </c>
      <c r="J23" s="48">
        <v>61</v>
      </c>
      <c r="K23" s="48">
        <v>7471</v>
      </c>
      <c r="L23" s="52">
        <v>1559</v>
      </c>
      <c r="M23" s="5"/>
      <c r="N23" s="5"/>
      <c r="O23" s="5"/>
      <c r="P23" s="5"/>
      <c r="Q23" s="5"/>
      <c r="R23" s="5"/>
      <c r="S23" s="5"/>
      <c r="T23" s="5"/>
    </row>
    <row r="24" spans="1:20" customFormat="1" x14ac:dyDescent="0.25">
      <c r="A24" s="43" t="s">
        <v>396</v>
      </c>
      <c r="B24" s="44" t="s">
        <v>37</v>
      </c>
      <c r="C24" s="44" t="s">
        <v>395</v>
      </c>
      <c r="D24" s="44" t="s">
        <v>2</v>
      </c>
      <c r="E24" s="45">
        <v>70</v>
      </c>
      <c r="F24" s="45">
        <v>28</v>
      </c>
      <c r="G24" s="45">
        <v>49</v>
      </c>
      <c r="H24" s="45">
        <v>92</v>
      </c>
      <c r="I24" s="45">
        <v>26</v>
      </c>
      <c r="J24" s="45">
        <v>26</v>
      </c>
      <c r="K24" s="45">
        <v>76</v>
      </c>
      <c r="L24" s="51">
        <v>986</v>
      </c>
      <c r="M24" s="5"/>
      <c r="N24" s="5"/>
      <c r="O24" s="5"/>
      <c r="P24" s="5"/>
      <c r="Q24" s="5"/>
      <c r="R24" s="5"/>
      <c r="S24" s="5"/>
      <c r="T24" s="5"/>
    </row>
    <row r="25" spans="1:20" customFormat="1" x14ac:dyDescent="0.25">
      <c r="A25" s="46" t="s">
        <v>56</v>
      </c>
      <c r="B25" s="47" t="s">
        <v>31</v>
      </c>
      <c r="C25" s="47" t="s">
        <v>395</v>
      </c>
      <c r="D25" s="47" t="s">
        <v>2</v>
      </c>
      <c r="E25" s="48">
        <v>82</v>
      </c>
      <c r="F25" s="48">
        <v>58</v>
      </c>
      <c r="G25" s="48">
        <v>83</v>
      </c>
      <c r="H25" s="48">
        <v>146</v>
      </c>
      <c r="I25" s="48">
        <v>75</v>
      </c>
      <c r="J25" s="48">
        <v>22</v>
      </c>
      <c r="K25" s="48">
        <v>13391</v>
      </c>
      <c r="L25" s="52">
        <v>1747</v>
      </c>
      <c r="M25" s="5"/>
      <c r="N25" s="5"/>
      <c r="O25" s="5"/>
      <c r="P25" s="5"/>
      <c r="Q25" s="5"/>
      <c r="R25" s="5"/>
      <c r="S25" s="5"/>
      <c r="T25" s="5"/>
    </row>
    <row r="26" spans="1:20" customFormat="1" x14ac:dyDescent="0.25">
      <c r="A26" s="43" t="s">
        <v>343</v>
      </c>
      <c r="B26" s="44" t="s">
        <v>39</v>
      </c>
      <c r="C26" s="44" t="s">
        <v>395</v>
      </c>
      <c r="D26" s="44" t="s">
        <v>2</v>
      </c>
      <c r="E26" s="45">
        <v>81</v>
      </c>
      <c r="F26" s="45">
        <v>26</v>
      </c>
      <c r="G26" s="45">
        <v>75</v>
      </c>
      <c r="H26" s="45">
        <v>127</v>
      </c>
      <c r="I26" s="45">
        <v>46</v>
      </c>
      <c r="J26" s="45">
        <v>43</v>
      </c>
      <c r="K26" s="45">
        <v>5474</v>
      </c>
      <c r="L26" s="51">
        <v>1214</v>
      </c>
      <c r="N26" s="29"/>
      <c r="O26" s="29"/>
      <c r="P26" s="29"/>
      <c r="Q26" s="29"/>
      <c r="R26" s="29"/>
      <c r="S26" s="29"/>
      <c r="T26" s="29"/>
    </row>
    <row r="27" spans="1:20" customFormat="1" x14ac:dyDescent="0.25">
      <c r="A27" s="46" t="s">
        <v>142</v>
      </c>
      <c r="B27" s="47" t="s">
        <v>37</v>
      </c>
      <c r="C27" s="47" t="s">
        <v>395</v>
      </c>
      <c r="D27" s="47" t="s">
        <v>2</v>
      </c>
      <c r="E27" s="48">
        <v>72</v>
      </c>
      <c r="F27" s="48">
        <v>55</v>
      </c>
      <c r="G27" s="48">
        <v>10</v>
      </c>
      <c r="H27" s="48">
        <v>21</v>
      </c>
      <c r="I27" s="48">
        <v>45</v>
      </c>
      <c r="J27" s="48">
        <v>58</v>
      </c>
      <c r="K27" s="48">
        <v>10059</v>
      </c>
      <c r="L27" s="52">
        <v>1545</v>
      </c>
      <c r="M27" s="5"/>
      <c r="N27" s="5"/>
      <c r="O27" s="5"/>
      <c r="P27" s="5"/>
      <c r="Q27" s="5"/>
      <c r="R27" s="5"/>
      <c r="S27" s="5"/>
      <c r="T27" s="5"/>
    </row>
    <row r="28" spans="1:20" customFormat="1" x14ac:dyDescent="0.25">
      <c r="A28" s="46" t="s">
        <v>65</v>
      </c>
      <c r="B28" s="47" t="s">
        <v>31</v>
      </c>
      <c r="C28" s="47" t="s">
        <v>395</v>
      </c>
      <c r="D28" s="47" t="s">
        <v>2</v>
      </c>
      <c r="E28" s="48">
        <v>82</v>
      </c>
      <c r="F28" s="48">
        <v>58</v>
      </c>
      <c r="G28" s="48">
        <v>38</v>
      </c>
      <c r="H28" s="48">
        <v>68</v>
      </c>
      <c r="I28" s="48">
        <v>28</v>
      </c>
      <c r="J28" s="48">
        <v>38</v>
      </c>
      <c r="K28" s="48">
        <v>1253</v>
      </c>
      <c r="L28" s="52">
        <v>1568</v>
      </c>
      <c r="N28" s="29"/>
      <c r="O28" s="29"/>
      <c r="P28" s="29"/>
      <c r="Q28" s="29"/>
      <c r="R28" s="29"/>
      <c r="S28" s="29"/>
      <c r="T28" s="29"/>
    </row>
    <row r="29" spans="1:20" customFormat="1" x14ac:dyDescent="0.25">
      <c r="A29" s="46" t="s">
        <v>29</v>
      </c>
      <c r="B29" s="47" t="s">
        <v>31</v>
      </c>
      <c r="C29" s="47" t="s">
        <v>395</v>
      </c>
      <c r="D29" s="47" t="s">
        <v>2</v>
      </c>
      <c r="E29" s="48">
        <v>76</v>
      </c>
      <c r="F29" s="48">
        <v>52</v>
      </c>
      <c r="G29" s="48">
        <v>28</v>
      </c>
      <c r="H29" s="48">
        <v>78</v>
      </c>
      <c r="I29" s="48">
        <v>59</v>
      </c>
      <c r="J29" s="48">
        <v>29</v>
      </c>
      <c r="K29" s="48">
        <v>8681</v>
      </c>
      <c r="L29" s="52">
        <v>1578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43" t="s">
        <v>275</v>
      </c>
      <c r="B30" s="44" t="s">
        <v>43</v>
      </c>
      <c r="C30" s="44" t="s">
        <v>395</v>
      </c>
      <c r="D30" s="44" t="s">
        <v>2</v>
      </c>
      <c r="E30" s="45">
        <v>82</v>
      </c>
      <c r="F30" s="45">
        <v>59</v>
      </c>
      <c r="G30" s="45">
        <v>46</v>
      </c>
      <c r="H30" s="45">
        <v>57</v>
      </c>
      <c r="I30" s="45">
        <v>18</v>
      </c>
      <c r="J30" s="45">
        <v>43</v>
      </c>
      <c r="K30" s="45">
        <v>128</v>
      </c>
      <c r="L30" s="51">
        <v>1390</v>
      </c>
      <c r="N30" s="29"/>
      <c r="O30" s="29"/>
      <c r="P30" s="29"/>
      <c r="Q30" s="29"/>
      <c r="R30" s="29"/>
      <c r="S30" s="29"/>
      <c r="T30" s="29"/>
    </row>
    <row r="31" spans="1:20" customFormat="1" x14ac:dyDescent="0.25">
      <c r="A31" s="43" t="s">
        <v>309</v>
      </c>
      <c r="B31" s="44" t="s">
        <v>43</v>
      </c>
      <c r="C31" s="44" t="s">
        <v>395</v>
      </c>
      <c r="D31" s="44" t="s">
        <v>2</v>
      </c>
      <c r="E31" s="45">
        <v>82</v>
      </c>
      <c r="F31" s="45">
        <v>100</v>
      </c>
      <c r="G31" s="45">
        <v>26</v>
      </c>
      <c r="H31" s="45">
        <v>34</v>
      </c>
      <c r="I31" s="45">
        <v>29</v>
      </c>
      <c r="J31" s="45">
        <v>76</v>
      </c>
      <c r="K31" s="45">
        <v>3949</v>
      </c>
      <c r="L31" s="51">
        <v>1733</v>
      </c>
      <c r="M31" s="5"/>
      <c r="N31" s="5"/>
      <c r="O31" s="5"/>
      <c r="P31" s="5"/>
      <c r="Q31" s="5"/>
      <c r="R31" s="5"/>
      <c r="S31" s="5"/>
      <c r="T31" s="5"/>
    </row>
    <row r="32" spans="1:20" customFormat="1" x14ac:dyDescent="0.25">
      <c r="A32" s="43" t="s">
        <v>42</v>
      </c>
      <c r="B32" s="44" t="s">
        <v>34</v>
      </c>
      <c r="C32" s="44" t="s">
        <v>395</v>
      </c>
      <c r="D32" s="44" t="s">
        <v>2</v>
      </c>
      <c r="E32" s="45">
        <v>77</v>
      </c>
      <c r="F32" s="45">
        <v>41</v>
      </c>
      <c r="G32" s="45">
        <v>12</v>
      </c>
      <c r="H32" s="45">
        <v>42</v>
      </c>
      <c r="I32" s="45">
        <v>41</v>
      </c>
      <c r="J32" s="45">
        <v>60</v>
      </c>
      <c r="K32" s="45">
        <v>4424</v>
      </c>
      <c r="L32" s="51">
        <v>1409</v>
      </c>
      <c r="M32" s="5"/>
      <c r="N32" s="5"/>
      <c r="O32" s="5"/>
      <c r="P32" s="5"/>
      <c r="Q32" s="5"/>
      <c r="R32" s="5"/>
      <c r="S32" s="5"/>
      <c r="T32" s="5"/>
    </row>
    <row r="33" spans="1:20" customFormat="1" x14ac:dyDescent="0.25">
      <c r="A33" s="43" t="s">
        <v>187</v>
      </c>
      <c r="B33" s="44" t="s">
        <v>39</v>
      </c>
      <c r="C33" s="44" t="s">
        <v>395</v>
      </c>
      <c r="D33" s="44" t="s">
        <v>2</v>
      </c>
      <c r="E33" s="45">
        <v>66</v>
      </c>
      <c r="F33" s="45">
        <v>45</v>
      </c>
      <c r="G33" s="45">
        <v>28</v>
      </c>
      <c r="H33" s="45">
        <v>46</v>
      </c>
      <c r="I33" s="45">
        <v>30</v>
      </c>
      <c r="J33" s="45">
        <v>26</v>
      </c>
      <c r="K33" s="45">
        <v>8121</v>
      </c>
      <c r="L33" s="51">
        <v>1242</v>
      </c>
      <c r="M33" s="5"/>
      <c r="N33" s="5"/>
      <c r="O33" s="5"/>
      <c r="P33" s="5"/>
      <c r="Q33" s="5"/>
      <c r="R33" s="5"/>
      <c r="S33" s="5"/>
      <c r="T33" s="5"/>
    </row>
    <row r="34" spans="1:20" customFormat="1" x14ac:dyDescent="0.25">
      <c r="A34" s="46" t="s">
        <v>270</v>
      </c>
      <c r="B34" s="47" t="s">
        <v>34</v>
      </c>
      <c r="C34" s="47" t="s">
        <v>395</v>
      </c>
      <c r="D34" s="47" t="s">
        <v>2</v>
      </c>
      <c r="E34" s="48">
        <v>76</v>
      </c>
      <c r="F34" s="48">
        <v>49</v>
      </c>
      <c r="G34" s="48">
        <v>18</v>
      </c>
      <c r="H34" s="48">
        <v>40</v>
      </c>
      <c r="I34" s="48">
        <v>30</v>
      </c>
      <c r="J34" s="48">
        <v>54</v>
      </c>
      <c r="K34" s="48">
        <v>6511</v>
      </c>
      <c r="L34" s="52">
        <v>1258</v>
      </c>
      <c r="M34" s="5"/>
      <c r="N34" s="5"/>
      <c r="O34" s="5"/>
      <c r="P34" s="5"/>
      <c r="Q34" s="5"/>
      <c r="R34" s="5"/>
      <c r="S34" s="5"/>
      <c r="T34" s="5"/>
    </row>
    <row r="35" spans="1:20" customFormat="1" x14ac:dyDescent="0.25">
      <c r="A35" s="46" t="s">
        <v>144</v>
      </c>
      <c r="B35" s="47" t="s">
        <v>43</v>
      </c>
      <c r="C35" s="47" t="s">
        <v>395</v>
      </c>
      <c r="D35" s="47" t="s">
        <v>2</v>
      </c>
      <c r="E35" s="48">
        <v>78</v>
      </c>
      <c r="F35" s="48">
        <v>55</v>
      </c>
      <c r="G35" s="48">
        <v>47</v>
      </c>
      <c r="H35" s="48">
        <v>21</v>
      </c>
      <c r="I35" s="48">
        <v>61</v>
      </c>
      <c r="J35" s="48">
        <v>25</v>
      </c>
      <c r="K35" s="48">
        <v>3366</v>
      </c>
      <c r="L35" s="52">
        <v>1521</v>
      </c>
      <c r="M35" s="5"/>
      <c r="N35" s="5"/>
      <c r="O35" s="5"/>
      <c r="P35" s="5"/>
      <c r="Q35" s="5"/>
      <c r="R35" s="5"/>
      <c r="S35" s="5"/>
      <c r="T35" s="5"/>
    </row>
    <row r="36" spans="1:20" customFormat="1" x14ac:dyDescent="0.25">
      <c r="A36" s="43" t="s">
        <v>398</v>
      </c>
      <c r="B36" s="44" t="s">
        <v>37</v>
      </c>
      <c r="C36" s="44" t="s">
        <v>395</v>
      </c>
      <c r="D36" s="44" t="s">
        <v>2</v>
      </c>
      <c r="E36" s="45">
        <v>60</v>
      </c>
      <c r="F36" s="45">
        <v>16</v>
      </c>
      <c r="G36" s="45">
        <v>31</v>
      </c>
      <c r="H36" s="45">
        <v>61</v>
      </c>
      <c r="I36" s="45">
        <v>24</v>
      </c>
      <c r="J36" s="45">
        <v>15</v>
      </c>
      <c r="K36" s="45">
        <v>89</v>
      </c>
      <c r="L36" s="51">
        <v>720</v>
      </c>
      <c r="M36" s="5"/>
      <c r="N36" s="5"/>
      <c r="O36" s="5"/>
      <c r="P36" s="5"/>
      <c r="Q36" s="5"/>
      <c r="R36" s="5"/>
      <c r="S36" s="5"/>
      <c r="T36" s="5"/>
    </row>
    <row r="37" spans="1:20" customFormat="1" x14ac:dyDescent="0.25">
      <c r="A37" s="46" t="s">
        <v>376</v>
      </c>
      <c r="B37" s="47" t="s">
        <v>39</v>
      </c>
      <c r="C37" s="47" t="s">
        <v>395</v>
      </c>
      <c r="D37" s="47" t="s">
        <v>2</v>
      </c>
      <c r="E37" s="48">
        <v>37</v>
      </c>
      <c r="F37" s="48">
        <v>4</v>
      </c>
      <c r="G37" s="48">
        <v>4</v>
      </c>
      <c r="H37" s="48">
        <v>66</v>
      </c>
      <c r="I37" s="48">
        <v>17</v>
      </c>
      <c r="J37" s="48">
        <v>7</v>
      </c>
      <c r="K37" s="48">
        <v>656</v>
      </c>
      <c r="L37" s="52">
        <v>338</v>
      </c>
      <c r="M37" s="5"/>
      <c r="N37" s="5"/>
      <c r="O37" s="5"/>
      <c r="P37" s="5"/>
      <c r="Q37" s="5"/>
      <c r="R37" s="5"/>
      <c r="S37" s="5"/>
      <c r="T37" s="5"/>
    </row>
    <row r="38" spans="1:20" customFormat="1" x14ac:dyDescent="0.25">
      <c r="A38" s="43" t="s">
        <v>44</v>
      </c>
      <c r="B38" s="44" t="s">
        <v>43</v>
      </c>
      <c r="C38" s="44" t="s">
        <v>395</v>
      </c>
      <c r="D38" s="44" t="s">
        <v>2</v>
      </c>
      <c r="E38" s="45">
        <v>79</v>
      </c>
      <c r="F38" s="45">
        <v>50</v>
      </c>
      <c r="G38" s="45">
        <v>51</v>
      </c>
      <c r="H38" s="45">
        <v>52</v>
      </c>
      <c r="I38" s="45">
        <v>31</v>
      </c>
      <c r="J38" s="45">
        <v>64</v>
      </c>
      <c r="K38" s="45">
        <v>146</v>
      </c>
      <c r="L38" s="51">
        <v>1427</v>
      </c>
      <c r="N38" s="29"/>
      <c r="O38" s="29"/>
      <c r="P38" s="29"/>
      <c r="Q38" s="29"/>
      <c r="R38" s="29"/>
      <c r="S38" s="29"/>
      <c r="T38" s="29"/>
    </row>
    <row r="39" spans="1:20" customFormat="1" x14ac:dyDescent="0.25">
      <c r="A39" s="46" t="s">
        <v>279</v>
      </c>
      <c r="B39" s="47" t="s">
        <v>31</v>
      </c>
      <c r="C39" s="47" t="s">
        <v>395</v>
      </c>
      <c r="D39" s="47" t="s">
        <v>2</v>
      </c>
      <c r="E39" s="48">
        <v>74</v>
      </c>
      <c r="F39" s="48">
        <v>28</v>
      </c>
      <c r="G39" s="48">
        <v>31</v>
      </c>
      <c r="H39" s="48">
        <v>72</v>
      </c>
      <c r="I39" s="48">
        <v>31</v>
      </c>
      <c r="J39" s="48">
        <v>14</v>
      </c>
      <c r="K39" s="48">
        <v>1322</v>
      </c>
      <c r="L39" s="52">
        <v>1094</v>
      </c>
      <c r="M39" s="5"/>
      <c r="N39" s="5"/>
      <c r="O39" s="5"/>
      <c r="P39" s="5"/>
      <c r="Q39" s="5"/>
      <c r="R39" s="5"/>
      <c r="S39" s="5"/>
      <c r="T39" s="5"/>
    </row>
    <row r="40" spans="1:20" customFormat="1" x14ac:dyDescent="0.25">
      <c r="A40" s="46" t="s">
        <v>365</v>
      </c>
      <c r="B40" s="47" t="s">
        <v>31</v>
      </c>
      <c r="C40" s="47" t="s">
        <v>395</v>
      </c>
      <c r="D40" s="47" t="s">
        <v>2</v>
      </c>
      <c r="E40" s="48">
        <v>40</v>
      </c>
      <c r="F40" s="48">
        <v>33</v>
      </c>
      <c r="G40" s="48">
        <v>10</v>
      </c>
      <c r="H40" s="48">
        <v>61</v>
      </c>
      <c r="I40" s="48">
        <v>18</v>
      </c>
      <c r="J40" s="48">
        <v>16</v>
      </c>
      <c r="K40" s="48">
        <v>15</v>
      </c>
      <c r="L40" s="52">
        <v>635</v>
      </c>
      <c r="N40" s="29"/>
      <c r="O40" s="29"/>
      <c r="P40" s="29"/>
      <c r="Q40" s="29"/>
      <c r="R40" s="29"/>
      <c r="S40" s="29"/>
      <c r="T40" s="29"/>
    </row>
    <row r="41" spans="1:20" customFormat="1" x14ac:dyDescent="0.25">
      <c r="A41" s="46" t="s">
        <v>48</v>
      </c>
      <c r="B41" s="47" t="s">
        <v>31</v>
      </c>
      <c r="C41" s="47" t="s">
        <v>395</v>
      </c>
      <c r="D41" s="47" t="s">
        <v>2</v>
      </c>
      <c r="E41" s="48">
        <v>66</v>
      </c>
      <c r="F41" s="48">
        <v>40</v>
      </c>
      <c r="G41" s="48">
        <v>36</v>
      </c>
      <c r="H41" s="48">
        <v>51</v>
      </c>
      <c r="I41" s="48">
        <v>35</v>
      </c>
      <c r="J41" s="48">
        <v>24</v>
      </c>
      <c r="K41" s="48">
        <v>6451</v>
      </c>
      <c r="L41" s="52">
        <v>1263</v>
      </c>
      <c r="N41" s="29"/>
      <c r="O41" s="29"/>
      <c r="P41" s="29"/>
      <c r="Q41" s="29"/>
      <c r="R41" s="29"/>
      <c r="S41" s="29"/>
      <c r="T41" s="29"/>
    </row>
    <row r="42" spans="1:20" customFormat="1" x14ac:dyDescent="0.25">
      <c r="A42" s="46" t="s">
        <v>404</v>
      </c>
      <c r="B42" s="47" t="s">
        <v>43</v>
      </c>
      <c r="C42" s="47" t="s">
        <v>395</v>
      </c>
      <c r="D42" s="47" t="s">
        <v>2</v>
      </c>
      <c r="E42" s="48">
        <v>29</v>
      </c>
      <c r="F42" s="48">
        <v>7</v>
      </c>
      <c r="G42" s="48">
        <v>4</v>
      </c>
      <c r="H42" s="48">
        <v>28</v>
      </c>
      <c r="I42" s="48">
        <v>6</v>
      </c>
      <c r="J42" s="48">
        <v>8</v>
      </c>
      <c r="K42" s="48">
        <v>34</v>
      </c>
      <c r="L42" s="52">
        <v>337</v>
      </c>
      <c r="M42" s="5"/>
      <c r="N42" s="5"/>
      <c r="O42" s="5"/>
      <c r="P42" s="5"/>
      <c r="Q42" s="5"/>
      <c r="R42" s="5"/>
      <c r="S42" s="5"/>
      <c r="T42" s="5"/>
    </row>
    <row r="43" spans="1:20" customFormat="1" x14ac:dyDescent="0.25">
      <c r="A43" s="43" t="s">
        <v>57</v>
      </c>
      <c r="B43" s="44" t="s">
        <v>31</v>
      </c>
      <c r="C43" s="44" t="s">
        <v>395</v>
      </c>
      <c r="D43" s="44" t="s">
        <v>2</v>
      </c>
      <c r="E43" s="45">
        <v>82</v>
      </c>
      <c r="F43" s="45">
        <v>40</v>
      </c>
      <c r="G43" s="45">
        <v>38</v>
      </c>
      <c r="H43" s="45">
        <v>88</v>
      </c>
      <c r="I43" s="45">
        <v>68</v>
      </c>
      <c r="J43" s="45">
        <v>45</v>
      </c>
      <c r="K43" s="45">
        <v>11147</v>
      </c>
      <c r="L43" s="51">
        <v>1490</v>
      </c>
      <c r="M43" s="5"/>
      <c r="N43" s="5"/>
      <c r="O43" s="5"/>
      <c r="P43" s="5"/>
      <c r="Q43" s="5"/>
      <c r="R43" s="5"/>
      <c r="S43" s="5"/>
      <c r="T43" s="5"/>
    </row>
    <row r="44" spans="1:20" customFormat="1" x14ac:dyDescent="0.25">
      <c r="A44" s="43" t="s">
        <v>55</v>
      </c>
      <c r="B44" s="44" t="s">
        <v>43</v>
      </c>
      <c r="C44" s="44" t="s">
        <v>395</v>
      </c>
      <c r="D44" s="44" t="s">
        <v>2</v>
      </c>
      <c r="E44" s="45">
        <v>66</v>
      </c>
      <c r="F44" s="45">
        <v>34</v>
      </c>
      <c r="G44" s="45">
        <v>33</v>
      </c>
      <c r="H44" s="45">
        <v>41</v>
      </c>
      <c r="I44" s="45">
        <v>35</v>
      </c>
      <c r="J44" s="45">
        <v>46</v>
      </c>
      <c r="K44" s="45">
        <v>7279</v>
      </c>
      <c r="L44" s="51">
        <v>1217</v>
      </c>
      <c r="M44" s="5"/>
      <c r="N44" s="5"/>
      <c r="O44" s="5"/>
      <c r="P44" s="5"/>
      <c r="Q44" s="5"/>
      <c r="R44" s="5"/>
      <c r="S44" s="5"/>
      <c r="T44" s="5"/>
    </row>
    <row r="45" spans="1:20" customFormat="1" x14ac:dyDescent="0.25">
      <c r="A45" s="43" t="s">
        <v>40</v>
      </c>
      <c r="B45" s="44" t="s">
        <v>34</v>
      </c>
      <c r="C45" s="44" t="s">
        <v>395</v>
      </c>
      <c r="D45" s="44" t="s">
        <v>2</v>
      </c>
      <c r="E45" s="45">
        <v>77</v>
      </c>
      <c r="F45" s="45">
        <v>66</v>
      </c>
      <c r="G45" s="45">
        <v>38</v>
      </c>
      <c r="H45" s="45">
        <v>42</v>
      </c>
      <c r="I45" s="45">
        <v>20</v>
      </c>
      <c r="J45" s="45">
        <v>63</v>
      </c>
      <c r="K45" s="45">
        <v>4414</v>
      </c>
      <c r="L45" s="51">
        <v>1572</v>
      </c>
      <c r="M45" s="5"/>
      <c r="N45" s="5"/>
      <c r="O45" s="5"/>
      <c r="P45" s="5"/>
      <c r="Q45" s="5"/>
      <c r="R45" s="5"/>
      <c r="S45" s="5"/>
      <c r="T45" s="5"/>
    </row>
    <row r="46" spans="1:20" customFormat="1" hidden="1" x14ac:dyDescent="0.25">
      <c r="A46" s="46" t="s">
        <v>446</v>
      </c>
      <c r="B46" s="47" t="s">
        <v>31</v>
      </c>
      <c r="C46" s="47" t="s">
        <v>395</v>
      </c>
      <c r="D46" s="47" t="s">
        <v>2</v>
      </c>
      <c r="E46" s="48">
        <v>1</v>
      </c>
      <c r="F46" s="48">
        <v>0</v>
      </c>
      <c r="G46" s="48">
        <v>0</v>
      </c>
      <c r="H46" s="48">
        <v>0</v>
      </c>
      <c r="I46" s="48">
        <v>1</v>
      </c>
      <c r="J46" s="48">
        <v>0</v>
      </c>
      <c r="K46" s="48">
        <v>0</v>
      </c>
      <c r="L46" s="52">
        <v>8</v>
      </c>
      <c r="M46" s="5"/>
      <c r="N46" s="5"/>
      <c r="O46" s="5"/>
      <c r="P46" s="5"/>
      <c r="Q46" s="5"/>
      <c r="R46" s="5"/>
      <c r="S46" s="5"/>
      <c r="T46" s="5"/>
    </row>
    <row r="47" spans="1:20" customFormat="1" x14ac:dyDescent="0.25">
      <c r="A47" s="43" t="s">
        <v>390</v>
      </c>
      <c r="B47" s="44" t="s">
        <v>39</v>
      </c>
      <c r="C47" s="44" t="s">
        <v>395</v>
      </c>
      <c r="D47" s="44" t="s">
        <v>2</v>
      </c>
      <c r="E47" s="45">
        <v>54</v>
      </c>
      <c r="F47" s="45">
        <v>14</v>
      </c>
      <c r="G47" s="45">
        <v>22</v>
      </c>
      <c r="H47" s="45">
        <v>72</v>
      </c>
      <c r="I47" s="45">
        <v>9</v>
      </c>
      <c r="J47" s="45">
        <v>21</v>
      </c>
      <c r="K47" s="45">
        <v>112</v>
      </c>
      <c r="L47" s="51">
        <v>710</v>
      </c>
      <c r="M47" s="5"/>
      <c r="N47" s="5"/>
      <c r="O47" s="5"/>
      <c r="P47" s="5"/>
      <c r="Q47" s="5"/>
      <c r="R47" s="5"/>
      <c r="S47" s="5"/>
      <c r="T47" s="5"/>
    </row>
    <row r="48" spans="1:20" customFormat="1" x14ac:dyDescent="0.25">
      <c r="A48" s="46" t="s">
        <v>41</v>
      </c>
      <c r="B48" s="47" t="s">
        <v>39</v>
      </c>
      <c r="C48" s="47" t="s">
        <v>395</v>
      </c>
      <c r="D48" s="47" t="s">
        <v>2</v>
      </c>
      <c r="E48" s="48">
        <v>82</v>
      </c>
      <c r="F48" s="48">
        <v>43</v>
      </c>
      <c r="G48" s="48">
        <v>29</v>
      </c>
      <c r="H48" s="48">
        <v>47</v>
      </c>
      <c r="I48" s="48">
        <v>35</v>
      </c>
      <c r="J48" s="48">
        <v>48</v>
      </c>
      <c r="K48" s="48">
        <v>8505</v>
      </c>
      <c r="L48" s="52">
        <v>1451</v>
      </c>
      <c r="M48" s="5"/>
      <c r="N48" s="5"/>
      <c r="O48" s="5"/>
      <c r="P48" s="5"/>
      <c r="Q48" s="5"/>
      <c r="R48" s="5"/>
      <c r="S48" s="5"/>
      <c r="T48" s="5"/>
    </row>
    <row r="49" spans="1:20" customFormat="1" x14ac:dyDescent="0.25">
      <c r="A49" s="43" t="s">
        <v>154</v>
      </c>
      <c r="B49" s="44" t="s">
        <v>39</v>
      </c>
      <c r="C49" s="44" t="s">
        <v>395</v>
      </c>
      <c r="D49" s="44" t="s">
        <v>2</v>
      </c>
      <c r="E49" s="45">
        <v>56</v>
      </c>
      <c r="F49" s="45">
        <v>37</v>
      </c>
      <c r="G49" s="45">
        <v>16</v>
      </c>
      <c r="H49" s="45">
        <v>23</v>
      </c>
      <c r="I49" s="45">
        <v>27</v>
      </c>
      <c r="J49" s="45">
        <v>36</v>
      </c>
      <c r="K49" s="45">
        <v>2386</v>
      </c>
      <c r="L49" s="51">
        <v>956</v>
      </c>
      <c r="N49" s="29"/>
      <c r="O49" s="29"/>
      <c r="P49" s="29"/>
      <c r="Q49" s="29"/>
      <c r="R49" s="29"/>
      <c r="S49" s="29"/>
      <c r="T49" s="29"/>
    </row>
    <row r="50" spans="1:20" customFormat="1" hidden="1" x14ac:dyDescent="0.25">
      <c r="A50" s="43" t="s">
        <v>403</v>
      </c>
      <c r="B50" s="44" t="s">
        <v>37</v>
      </c>
      <c r="C50" s="44" t="s">
        <v>395</v>
      </c>
      <c r="D50" s="44" t="s">
        <v>2</v>
      </c>
      <c r="E50" s="45">
        <v>15</v>
      </c>
      <c r="F50" s="45">
        <v>7</v>
      </c>
      <c r="G50" s="45">
        <v>4</v>
      </c>
      <c r="H50" s="45">
        <v>23</v>
      </c>
      <c r="I50" s="45">
        <v>8</v>
      </c>
      <c r="J50" s="45">
        <v>3</v>
      </c>
      <c r="K50" s="45">
        <v>148</v>
      </c>
      <c r="L50" s="51">
        <v>159</v>
      </c>
      <c r="N50" s="29"/>
      <c r="O50" s="29"/>
      <c r="P50" s="29"/>
      <c r="Q50" s="29"/>
      <c r="R50" s="29"/>
      <c r="S50" s="29"/>
      <c r="T50" s="29"/>
    </row>
    <row r="51" spans="1:20" customFormat="1" x14ac:dyDescent="0.25">
      <c r="A51" s="46" t="s">
        <v>283</v>
      </c>
      <c r="B51" s="47" t="s">
        <v>31</v>
      </c>
      <c r="C51" s="47" t="s">
        <v>395</v>
      </c>
      <c r="D51" s="47" t="s">
        <v>2</v>
      </c>
      <c r="E51" s="48">
        <v>82</v>
      </c>
      <c r="F51" s="48">
        <v>45</v>
      </c>
      <c r="G51" s="48">
        <v>16</v>
      </c>
      <c r="H51" s="48">
        <v>43</v>
      </c>
      <c r="I51" s="48">
        <v>33</v>
      </c>
      <c r="J51" s="48">
        <v>41</v>
      </c>
      <c r="K51" s="48">
        <v>1854</v>
      </c>
      <c r="L51" s="52">
        <v>1418</v>
      </c>
      <c r="N51" s="29"/>
      <c r="O51" s="29"/>
      <c r="P51" s="29"/>
      <c r="Q51" s="29"/>
      <c r="R51" s="29"/>
      <c r="S51" s="29"/>
      <c r="T51" s="29"/>
    </row>
    <row r="52" spans="1:20" customFormat="1" x14ac:dyDescent="0.25">
      <c r="A52" s="46" t="s">
        <v>62</v>
      </c>
      <c r="B52" s="47" t="s">
        <v>43</v>
      </c>
      <c r="C52" s="47" t="s">
        <v>395</v>
      </c>
      <c r="D52" s="47" t="s">
        <v>2</v>
      </c>
      <c r="E52" s="48">
        <v>82</v>
      </c>
      <c r="F52" s="48">
        <v>61</v>
      </c>
      <c r="G52" s="48">
        <v>95</v>
      </c>
      <c r="H52" s="48">
        <v>124</v>
      </c>
      <c r="I52" s="48">
        <v>31</v>
      </c>
      <c r="J52" s="48">
        <v>58</v>
      </c>
      <c r="K52" s="48">
        <v>169</v>
      </c>
      <c r="L52" s="52">
        <v>1360</v>
      </c>
      <c r="M52" s="5"/>
      <c r="N52" s="5"/>
      <c r="O52" s="5"/>
      <c r="P52" s="5"/>
      <c r="Q52" s="5"/>
      <c r="R52" s="5"/>
      <c r="S52" s="5"/>
      <c r="T52" s="5"/>
    </row>
    <row r="53" spans="1:20" customFormat="1" x14ac:dyDescent="0.25">
      <c r="A53" s="43" t="s">
        <v>45</v>
      </c>
      <c r="B53" s="44" t="s">
        <v>37</v>
      </c>
      <c r="C53" s="44" t="s">
        <v>395</v>
      </c>
      <c r="D53" s="44" t="s">
        <v>2</v>
      </c>
      <c r="E53" s="45">
        <v>79</v>
      </c>
      <c r="F53" s="45">
        <v>53</v>
      </c>
      <c r="G53" s="45">
        <v>24</v>
      </c>
      <c r="H53" s="45">
        <v>54</v>
      </c>
      <c r="I53" s="45">
        <v>47</v>
      </c>
      <c r="J53" s="45">
        <v>65</v>
      </c>
      <c r="K53" s="45">
        <v>10206</v>
      </c>
      <c r="L53" s="51">
        <v>1534</v>
      </c>
      <c r="N53" s="29"/>
      <c r="O53" s="29"/>
      <c r="P53" s="29"/>
      <c r="Q53" s="29"/>
      <c r="R53" s="29"/>
      <c r="S53" s="29"/>
      <c r="T53" s="29"/>
    </row>
    <row r="54" spans="1:20" customFormat="1" x14ac:dyDescent="0.25">
      <c r="A54" s="46" t="s">
        <v>291</v>
      </c>
      <c r="B54" s="47" t="s">
        <v>31</v>
      </c>
      <c r="C54" s="47" t="s">
        <v>395</v>
      </c>
      <c r="D54" s="47" t="s">
        <v>2</v>
      </c>
      <c r="E54" s="48">
        <v>80</v>
      </c>
      <c r="F54" s="48">
        <v>59</v>
      </c>
      <c r="G54" s="48">
        <v>21</v>
      </c>
      <c r="H54" s="48">
        <v>58</v>
      </c>
      <c r="I54" s="48">
        <v>56</v>
      </c>
      <c r="J54" s="48">
        <v>44</v>
      </c>
      <c r="K54" s="48">
        <v>3039</v>
      </c>
      <c r="L54" s="52">
        <v>1470</v>
      </c>
      <c r="M54" s="5"/>
      <c r="N54" s="5"/>
      <c r="O54" s="5"/>
      <c r="P54" s="5"/>
      <c r="Q54" s="5"/>
      <c r="R54" s="5"/>
      <c r="S54" s="5"/>
      <c r="T54" s="5"/>
    </row>
    <row r="55" spans="1:20" customFormat="1" x14ac:dyDescent="0.25">
      <c r="A55" s="46" t="s">
        <v>328</v>
      </c>
      <c r="B55" s="47" t="s">
        <v>31</v>
      </c>
      <c r="C55" s="47" t="s">
        <v>395</v>
      </c>
      <c r="D55" s="47" t="s">
        <v>2</v>
      </c>
      <c r="E55" s="48">
        <v>61</v>
      </c>
      <c r="F55" s="48">
        <v>28</v>
      </c>
      <c r="G55" s="48">
        <v>6</v>
      </c>
      <c r="H55" s="48">
        <v>20</v>
      </c>
      <c r="I55" s="48">
        <v>27</v>
      </c>
      <c r="J55" s="48">
        <v>46</v>
      </c>
      <c r="K55" s="48">
        <v>64</v>
      </c>
      <c r="L55" s="52">
        <v>809</v>
      </c>
      <c r="N55" s="29"/>
      <c r="O55" s="29"/>
      <c r="P55" s="29"/>
      <c r="Q55" s="29"/>
      <c r="R55" s="29"/>
      <c r="S55" s="29"/>
      <c r="T55" s="29"/>
    </row>
    <row r="56" spans="1:20" customFormat="1" hidden="1" x14ac:dyDescent="0.25">
      <c r="A56" s="46" t="s">
        <v>322</v>
      </c>
      <c r="B56" s="47" t="s">
        <v>31</v>
      </c>
      <c r="C56" s="47" t="s">
        <v>395</v>
      </c>
      <c r="D56" s="47" t="s">
        <v>2</v>
      </c>
      <c r="E56" s="48">
        <v>7</v>
      </c>
      <c r="F56" s="48">
        <v>1</v>
      </c>
      <c r="G56" s="48">
        <v>0</v>
      </c>
      <c r="H56" s="48">
        <v>3</v>
      </c>
      <c r="I56" s="48">
        <v>2</v>
      </c>
      <c r="J56" s="48">
        <v>3</v>
      </c>
      <c r="K56" s="48">
        <v>10</v>
      </c>
      <c r="L56" s="52">
        <v>96</v>
      </c>
      <c r="M56" s="5"/>
      <c r="N56" s="5"/>
      <c r="O56" s="5"/>
      <c r="P56" s="5"/>
      <c r="Q56" s="5"/>
      <c r="R56" s="5"/>
      <c r="S56" s="5"/>
      <c r="T56" s="5"/>
    </row>
    <row r="57" spans="1:20" customFormat="1" x14ac:dyDescent="0.25">
      <c r="A57" s="46" t="s">
        <v>30</v>
      </c>
      <c r="B57" s="47" t="s">
        <v>31</v>
      </c>
      <c r="C57" s="47" t="s">
        <v>395</v>
      </c>
      <c r="D57" s="47" t="s">
        <v>2</v>
      </c>
      <c r="E57" s="48">
        <v>82</v>
      </c>
      <c r="F57" s="48">
        <v>86</v>
      </c>
      <c r="G57" s="48">
        <v>38</v>
      </c>
      <c r="H57" s="48">
        <v>45</v>
      </c>
      <c r="I57" s="48">
        <v>33</v>
      </c>
      <c r="J57" s="48">
        <v>61</v>
      </c>
      <c r="K57" s="48">
        <v>3416</v>
      </c>
      <c r="L57" s="52">
        <v>1497</v>
      </c>
      <c r="M57" s="5"/>
      <c r="N57" s="5"/>
      <c r="O57" s="5"/>
      <c r="P57" s="5"/>
      <c r="Q57" s="5"/>
      <c r="R57" s="5"/>
      <c r="S57" s="5"/>
      <c r="T57" s="5"/>
    </row>
    <row r="58" spans="1:20" customFormat="1" x14ac:dyDescent="0.25">
      <c r="A58" s="46" t="s">
        <v>277</v>
      </c>
      <c r="B58" s="47" t="s">
        <v>43</v>
      </c>
      <c r="C58" s="47" t="s">
        <v>395</v>
      </c>
      <c r="D58" s="47" t="s">
        <v>2</v>
      </c>
      <c r="E58" s="48">
        <v>64</v>
      </c>
      <c r="F58" s="48">
        <v>22</v>
      </c>
      <c r="G58" s="48">
        <v>34</v>
      </c>
      <c r="H58" s="48">
        <v>64</v>
      </c>
      <c r="I58" s="48">
        <v>29</v>
      </c>
      <c r="J58" s="48">
        <v>21</v>
      </c>
      <c r="K58" s="48">
        <v>1653</v>
      </c>
      <c r="L58" s="52">
        <v>971</v>
      </c>
      <c r="M58" s="5"/>
      <c r="N58" s="5"/>
      <c r="O58" s="5"/>
      <c r="P58" s="5"/>
      <c r="Q58" s="5"/>
      <c r="R58" s="5"/>
      <c r="S58" s="5"/>
      <c r="T58" s="5"/>
    </row>
    <row r="59" spans="1:20" customFormat="1" x14ac:dyDescent="0.25">
      <c r="A59" s="46" t="s">
        <v>245</v>
      </c>
      <c r="B59" s="47" t="s">
        <v>34</v>
      </c>
      <c r="C59" s="47" t="s">
        <v>395</v>
      </c>
      <c r="D59" s="47" t="s">
        <v>2</v>
      </c>
      <c r="E59" s="48">
        <v>80</v>
      </c>
      <c r="F59" s="48">
        <v>14</v>
      </c>
      <c r="G59" s="48">
        <v>22</v>
      </c>
      <c r="H59" s="48">
        <v>34</v>
      </c>
      <c r="I59" s="48">
        <v>42</v>
      </c>
      <c r="J59" s="48">
        <v>30</v>
      </c>
      <c r="K59" s="48">
        <v>3347</v>
      </c>
      <c r="L59" s="52">
        <v>1076</v>
      </c>
      <c r="M59" s="5"/>
      <c r="N59" s="5"/>
      <c r="O59" s="5"/>
      <c r="P59" s="5"/>
      <c r="Q59" s="5"/>
      <c r="R59" s="5"/>
      <c r="S59" s="5"/>
      <c r="T59" s="5"/>
    </row>
    <row r="60" spans="1:20" customFormat="1" x14ac:dyDescent="0.25">
      <c r="A60" s="43" t="s">
        <v>287</v>
      </c>
      <c r="B60" s="44" t="s">
        <v>31</v>
      </c>
      <c r="C60" s="44" t="s">
        <v>395</v>
      </c>
      <c r="D60" s="44" t="s">
        <v>2</v>
      </c>
      <c r="E60" s="45">
        <v>80</v>
      </c>
      <c r="F60" s="45">
        <v>13</v>
      </c>
      <c r="G60" s="45">
        <v>14</v>
      </c>
      <c r="H60" s="45">
        <v>81</v>
      </c>
      <c r="I60" s="45">
        <v>38</v>
      </c>
      <c r="J60" s="45">
        <v>20</v>
      </c>
      <c r="K60" s="45">
        <v>4189</v>
      </c>
      <c r="L60" s="51">
        <v>1118</v>
      </c>
      <c r="M60" s="5"/>
      <c r="N60" s="5"/>
      <c r="O60" s="5"/>
      <c r="P60" s="5"/>
      <c r="Q60" s="5"/>
      <c r="R60" s="5"/>
      <c r="S60" s="5"/>
      <c r="T60" s="5"/>
    </row>
    <row r="61" spans="1:20" customFormat="1" x14ac:dyDescent="0.25">
      <c r="A61" s="46" t="s">
        <v>143</v>
      </c>
      <c r="B61" s="47" t="s">
        <v>34</v>
      </c>
      <c r="C61" s="47" t="s">
        <v>395</v>
      </c>
      <c r="D61" s="47" t="s">
        <v>2</v>
      </c>
      <c r="E61" s="48">
        <v>75</v>
      </c>
      <c r="F61" s="48">
        <v>89</v>
      </c>
      <c r="G61" s="48">
        <v>24</v>
      </c>
      <c r="H61" s="48">
        <v>80</v>
      </c>
      <c r="I61" s="48">
        <v>27</v>
      </c>
      <c r="J61" s="48">
        <v>39</v>
      </c>
      <c r="K61" s="48">
        <v>531</v>
      </c>
      <c r="L61" s="52">
        <v>1491</v>
      </c>
      <c r="N61" s="29"/>
      <c r="O61" s="29"/>
      <c r="P61" s="29"/>
      <c r="Q61" s="29"/>
      <c r="R61" s="29"/>
      <c r="S61" s="29"/>
      <c r="T61" s="29"/>
    </row>
    <row r="62" spans="1:20" customFormat="1" x14ac:dyDescent="0.25">
      <c r="A62" s="43" t="s">
        <v>81</v>
      </c>
      <c r="B62" s="44" t="s">
        <v>31</v>
      </c>
      <c r="C62" s="44" t="s">
        <v>395</v>
      </c>
      <c r="D62" s="44" t="s">
        <v>2</v>
      </c>
      <c r="E62" s="45">
        <v>82</v>
      </c>
      <c r="F62" s="45">
        <v>66</v>
      </c>
      <c r="G62" s="45">
        <v>41</v>
      </c>
      <c r="H62" s="45">
        <v>86</v>
      </c>
      <c r="I62" s="45">
        <v>37</v>
      </c>
      <c r="J62" s="45">
        <v>24</v>
      </c>
      <c r="K62" s="45">
        <v>7469</v>
      </c>
      <c r="L62" s="51">
        <v>1479</v>
      </c>
      <c r="N62" s="29"/>
      <c r="O62" s="29"/>
      <c r="P62" s="29"/>
      <c r="Q62" s="29"/>
      <c r="R62" s="29"/>
      <c r="S62" s="29"/>
      <c r="T62" s="29"/>
    </row>
    <row r="63" spans="1:20" customFormat="1" hidden="1" x14ac:dyDescent="0.25">
      <c r="A63" s="46" t="s">
        <v>372</v>
      </c>
      <c r="B63" s="47" t="s">
        <v>34</v>
      </c>
      <c r="C63" s="47" t="s">
        <v>395</v>
      </c>
      <c r="D63" s="47" t="s">
        <v>2</v>
      </c>
      <c r="E63" s="48">
        <v>7</v>
      </c>
      <c r="F63" s="48">
        <v>1</v>
      </c>
      <c r="G63" s="48">
        <v>2</v>
      </c>
      <c r="H63" s="48">
        <v>3</v>
      </c>
      <c r="I63" s="48">
        <v>3</v>
      </c>
      <c r="J63" s="48">
        <v>2</v>
      </c>
      <c r="K63" s="48">
        <v>0</v>
      </c>
      <c r="L63" s="52">
        <v>74</v>
      </c>
      <c r="N63" s="29"/>
      <c r="O63" s="29"/>
      <c r="P63" s="29"/>
      <c r="Q63" s="29"/>
      <c r="R63" s="29"/>
      <c r="S63" s="29"/>
      <c r="T63" s="29"/>
    </row>
    <row r="64" spans="1:20" customFormat="1" hidden="1" x14ac:dyDescent="0.25">
      <c r="A64" s="46" t="s">
        <v>401</v>
      </c>
      <c r="B64" s="47" t="s">
        <v>39</v>
      </c>
      <c r="C64" s="47" t="s">
        <v>395</v>
      </c>
      <c r="D64" s="47" t="s">
        <v>2</v>
      </c>
      <c r="E64" s="48">
        <v>10</v>
      </c>
      <c r="F64" s="48">
        <v>2</v>
      </c>
      <c r="G64" s="48">
        <v>0</v>
      </c>
      <c r="H64" s="48">
        <v>8</v>
      </c>
      <c r="I64" s="48">
        <v>4</v>
      </c>
      <c r="J64" s="48">
        <v>3</v>
      </c>
      <c r="K64" s="48">
        <v>46</v>
      </c>
      <c r="L64" s="52">
        <v>118</v>
      </c>
      <c r="M64" s="5"/>
      <c r="N64" s="5"/>
      <c r="O64" s="5"/>
      <c r="P64" s="5"/>
      <c r="Q64" s="5"/>
      <c r="R64" s="5"/>
      <c r="S64" s="5"/>
      <c r="T64" s="5"/>
    </row>
    <row r="65" spans="1:20" customFormat="1" x14ac:dyDescent="0.25">
      <c r="A65" s="43" t="s">
        <v>243</v>
      </c>
      <c r="B65" s="44" t="s">
        <v>37</v>
      </c>
      <c r="C65" s="44" t="s">
        <v>395</v>
      </c>
      <c r="D65" s="44" t="s">
        <v>2</v>
      </c>
      <c r="E65" s="45">
        <v>60</v>
      </c>
      <c r="F65" s="45">
        <v>18</v>
      </c>
      <c r="G65" s="45">
        <v>25</v>
      </c>
      <c r="H65" s="45">
        <v>41</v>
      </c>
      <c r="I65" s="45">
        <v>20</v>
      </c>
      <c r="J65" s="45">
        <v>22</v>
      </c>
      <c r="K65" s="45">
        <v>32</v>
      </c>
      <c r="L65" s="51">
        <v>737</v>
      </c>
      <c r="M65" s="5"/>
      <c r="N65" s="5"/>
      <c r="O65" s="5"/>
      <c r="P65" s="5"/>
      <c r="Q65" s="5"/>
      <c r="R65" s="5"/>
      <c r="S65" s="5"/>
      <c r="T65" s="5"/>
    </row>
    <row r="66" spans="1:20" customFormat="1" x14ac:dyDescent="0.25">
      <c r="A66" s="43" t="s">
        <v>290</v>
      </c>
      <c r="B66" s="44" t="s">
        <v>31</v>
      </c>
      <c r="C66" s="44" t="s">
        <v>395</v>
      </c>
      <c r="D66" s="44" t="s">
        <v>2</v>
      </c>
      <c r="E66" s="45">
        <v>80</v>
      </c>
      <c r="F66" s="45">
        <v>23</v>
      </c>
      <c r="G66" s="45">
        <v>6</v>
      </c>
      <c r="H66" s="45">
        <v>50</v>
      </c>
      <c r="I66" s="45">
        <v>44</v>
      </c>
      <c r="J66" s="45">
        <v>41</v>
      </c>
      <c r="K66" s="45">
        <v>8592</v>
      </c>
      <c r="L66" s="51">
        <v>1168</v>
      </c>
      <c r="M66" s="5"/>
      <c r="N66" s="5"/>
      <c r="O66" s="5"/>
      <c r="P66" s="5"/>
      <c r="Q66" s="5"/>
      <c r="R66" s="5"/>
      <c r="S66" s="5"/>
      <c r="T66" s="5"/>
    </row>
    <row r="67" spans="1:20" customFormat="1" hidden="1" x14ac:dyDescent="0.25">
      <c r="A67" s="46" t="s">
        <v>450</v>
      </c>
      <c r="B67" s="47" t="s">
        <v>43</v>
      </c>
      <c r="C67" s="47" t="s">
        <v>395</v>
      </c>
      <c r="D67" s="47" t="s">
        <v>2</v>
      </c>
      <c r="E67" s="48">
        <v>6</v>
      </c>
      <c r="F67" s="48">
        <v>1</v>
      </c>
      <c r="G67" s="48">
        <v>0</v>
      </c>
      <c r="H67" s="48">
        <v>3</v>
      </c>
      <c r="I67" s="48">
        <v>3</v>
      </c>
      <c r="J67" s="48">
        <v>3</v>
      </c>
      <c r="K67" s="48">
        <v>338</v>
      </c>
      <c r="L67" s="52">
        <v>94</v>
      </c>
      <c r="M67" s="5"/>
      <c r="N67" s="5"/>
      <c r="O67" s="5"/>
      <c r="P67" s="5"/>
      <c r="Q67" s="5"/>
      <c r="R67" s="5"/>
      <c r="S67" s="5"/>
      <c r="T67" s="5"/>
    </row>
    <row r="68" spans="1:20" customFormat="1" hidden="1" x14ac:dyDescent="0.25">
      <c r="A68" s="46" t="s">
        <v>451</v>
      </c>
      <c r="B68" s="47" t="s">
        <v>34</v>
      </c>
      <c r="C68" s="47" t="s">
        <v>395</v>
      </c>
      <c r="D68" s="47" t="s">
        <v>2</v>
      </c>
      <c r="E68" s="48">
        <v>10</v>
      </c>
      <c r="F68" s="48">
        <v>0</v>
      </c>
      <c r="G68" s="48">
        <v>2</v>
      </c>
      <c r="H68" s="48">
        <v>13</v>
      </c>
      <c r="I68" s="48">
        <v>2</v>
      </c>
      <c r="J68" s="48">
        <v>1</v>
      </c>
      <c r="K68" s="48">
        <v>297</v>
      </c>
      <c r="L68" s="52">
        <v>92</v>
      </c>
      <c r="N68" s="29"/>
      <c r="O68" s="29"/>
      <c r="P68" s="29"/>
      <c r="Q68" s="29"/>
      <c r="R68" s="29"/>
      <c r="S68" s="29"/>
      <c r="T68" s="29"/>
    </row>
    <row r="69" spans="1:20" customFormat="1" hidden="1" x14ac:dyDescent="0.25">
      <c r="A69" s="43" t="s">
        <v>452</v>
      </c>
      <c r="B69" s="44" t="s">
        <v>37</v>
      </c>
      <c r="C69" s="44" t="s">
        <v>395</v>
      </c>
      <c r="D69" s="44" t="s">
        <v>2</v>
      </c>
      <c r="E69" s="45">
        <v>2</v>
      </c>
      <c r="F69" s="45">
        <v>0</v>
      </c>
      <c r="G69" s="45">
        <v>0</v>
      </c>
      <c r="H69" s="45">
        <v>0</v>
      </c>
      <c r="I69" s="45">
        <v>1</v>
      </c>
      <c r="J69" s="45">
        <v>1</v>
      </c>
      <c r="K69" s="45">
        <v>0</v>
      </c>
      <c r="L69" s="51">
        <v>27</v>
      </c>
      <c r="M69" s="5"/>
      <c r="N69" s="5"/>
      <c r="O69" s="5"/>
      <c r="P69" s="5"/>
      <c r="Q69" s="5"/>
      <c r="R69" s="5"/>
      <c r="S69" s="5"/>
      <c r="T69" s="5"/>
    </row>
    <row r="70" spans="1:20" customFormat="1" x14ac:dyDescent="0.25">
      <c r="A70" s="43" t="s">
        <v>304</v>
      </c>
      <c r="B70" s="44" t="s">
        <v>37</v>
      </c>
      <c r="C70" s="44" t="s">
        <v>395</v>
      </c>
      <c r="D70" s="44" t="s">
        <v>2</v>
      </c>
      <c r="E70" s="45">
        <v>81</v>
      </c>
      <c r="F70" s="45">
        <v>42</v>
      </c>
      <c r="G70" s="45">
        <v>16</v>
      </c>
      <c r="H70" s="45">
        <v>27</v>
      </c>
      <c r="I70" s="45">
        <v>33</v>
      </c>
      <c r="J70" s="45">
        <v>51</v>
      </c>
      <c r="K70" s="45">
        <v>77</v>
      </c>
      <c r="L70" s="51">
        <v>1315</v>
      </c>
      <c r="N70" s="29"/>
      <c r="O70" s="29"/>
      <c r="P70" s="29"/>
      <c r="Q70" s="29"/>
      <c r="R70" s="29"/>
      <c r="S70" s="29"/>
      <c r="T70" s="29"/>
    </row>
    <row r="71" spans="1:20" customFormat="1" x14ac:dyDescent="0.25">
      <c r="A71" s="46" t="s">
        <v>60</v>
      </c>
      <c r="B71" s="47" t="s">
        <v>31</v>
      </c>
      <c r="C71" s="47" t="s">
        <v>395</v>
      </c>
      <c r="D71" s="47" t="s">
        <v>2</v>
      </c>
      <c r="E71" s="48">
        <v>81</v>
      </c>
      <c r="F71" s="48">
        <v>39</v>
      </c>
      <c r="G71" s="48">
        <v>24</v>
      </c>
      <c r="H71" s="48">
        <v>92</v>
      </c>
      <c r="I71" s="48">
        <v>24</v>
      </c>
      <c r="J71" s="48">
        <v>37</v>
      </c>
      <c r="K71" s="48">
        <v>336</v>
      </c>
      <c r="L71" s="52">
        <v>1408</v>
      </c>
      <c r="M71" s="5"/>
      <c r="N71" s="5"/>
      <c r="O71" s="5"/>
      <c r="P71" s="5"/>
      <c r="Q71" s="5"/>
      <c r="R71" s="5"/>
      <c r="S71" s="5"/>
      <c r="T71" s="5"/>
    </row>
    <row r="72" spans="1:20" customFormat="1" x14ac:dyDescent="0.25">
      <c r="A72" s="43" t="s">
        <v>188</v>
      </c>
      <c r="B72" s="44" t="s">
        <v>31</v>
      </c>
      <c r="C72" s="44" t="s">
        <v>395</v>
      </c>
      <c r="D72" s="44" t="s">
        <v>2</v>
      </c>
      <c r="E72" s="45">
        <v>61</v>
      </c>
      <c r="F72" s="45">
        <v>52</v>
      </c>
      <c r="G72" s="45">
        <v>10</v>
      </c>
      <c r="H72" s="45">
        <v>39</v>
      </c>
      <c r="I72" s="45">
        <v>30</v>
      </c>
      <c r="J72" s="45">
        <v>49</v>
      </c>
      <c r="K72" s="45">
        <v>4684</v>
      </c>
      <c r="L72" s="51">
        <v>1184</v>
      </c>
      <c r="M72" s="5"/>
      <c r="N72" s="5"/>
      <c r="O72" s="5"/>
      <c r="P72" s="5"/>
      <c r="Q72" s="5"/>
      <c r="R72" s="5"/>
      <c r="S72" s="5"/>
      <c r="T72" s="5"/>
    </row>
    <row r="73" spans="1:20" customFormat="1" x14ac:dyDescent="0.25">
      <c r="A73" s="43" t="s">
        <v>105</v>
      </c>
      <c r="B73" s="44" t="s">
        <v>43</v>
      </c>
      <c r="C73" s="44" t="s">
        <v>395</v>
      </c>
      <c r="D73" s="44" t="s">
        <v>2</v>
      </c>
      <c r="E73" s="45">
        <v>80</v>
      </c>
      <c r="F73" s="45">
        <v>41</v>
      </c>
      <c r="G73" s="45">
        <v>91</v>
      </c>
      <c r="H73" s="45">
        <v>248</v>
      </c>
      <c r="I73" s="45">
        <v>60</v>
      </c>
      <c r="J73" s="45">
        <v>38</v>
      </c>
      <c r="K73" s="45">
        <v>8283</v>
      </c>
      <c r="L73" s="51">
        <v>1432</v>
      </c>
      <c r="N73" s="29"/>
      <c r="O73" s="29"/>
      <c r="P73" s="29"/>
      <c r="Q73" s="29"/>
      <c r="R73" s="29"/>
      <c r="S73" s="29"/>
      <c r="T73" s="29"/>
    </row>
    <row r="74" spans="1:20" customFormat="1" x14ac:dyDescent="0.25">
      <c r="A74" s="43" t="s">
        <v>53</v>
      </c>
      <c r="B74" s="44" t="s">
        <v>39</v>
      </c>
      <c r="C74" s="44" t="s">
        <v>395</v>
      </c>
      <c r="D74" s="44" t="s">
        <v>2</v>
      </c>
      <c r="E74" s="45">
        <v>82</v>
      </c>
      <c r="F74" s="45">
        <v>54</v>
      </c>
      <c r="G74" s="45">
        <v>26</v>
      </c>
      <c r="H74" s="45">
        <v>40</v>
      </c>
      <c r="I74" s="45">
        <v>51</v>
      </c>
      <c r="J74" s="45">
        <v>60</v>
      </c>
      <c r="K74" s="45">
        <v>2394</v>
      </c>
      <c r="L74" s="51">
        <v>1498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46" t="s">
        <v>367</v>
      </c>
      <c r="B75" s="47" t="s">
        <v>43</v>
      </c>
      <c r="C75" s="47" t="s">
        <v>395</v>
      </c>
      <c r="D75" s="47" t="s">
        <v>2</v>
      </c>
      <c r="E75" s="48">
        <v>60</v>
      </c>
      <c r="F75" s="48">
        <v>18</v>
      </c>
      <c r="G75" s="48">
        <v>16</v>
      </c>
      <c r="H75" s="48">
        <v>97</v>
      </c>
      <c r="I75" s="48">
        <v>19</v>
      </c>
      <c r="J75" s="48">
        <v>22</v>
      </c>
      <c r="K75" s="48">
        <v>2462</v>
      </c>
      <c r="L75" s="52">
        <v>794</v>
      </c>
      <c r="M75" s="5"/>
      <c r="N75" s="5"/>
      <c r="O75" s="5"/>
      <c r="P75" s="5"/>
      <c r="Q75" s="5"/>
      <c r="R75" s="5"/>
      <c r="S75" s="5"/>
      <c r="T75" s="5"/>
    </row>
    <row r="76" spans="1:20" customFormat="1" x14ac:dyDescent="0.25">
      <c r="A76" s="43" t="s">
        <v>198</v>
      </c>
      <c r="B76" s="44" t="s">
        <v>37</v>
      </c>
      <c r="C76" s="44" t="s">
        <v>395</v>
      </c>
      <c r="D76" s="44" t="s">
        <v>2</v>
      </c>
      <c r="E76" s="45">
        <v>82</v>
      </c>
      <c r="F76" s="45">
        <v>53</v>
      </c>
      <c r="G76" s="45">
        <v>16</v>
      </c>
      <c r="H76" s="45">
        <v>56</v>
      </c>
      <c r="I76" s="45">
        <v>30</v>
      </c>
      <c r="J76" s="45">
        <v>47</v>
      </c>
      <c r="K76" s="45">
        <v>8589</v>
      </c>
      <c r="L76" s="51">
        <v>1635</v>
      </c>
      <c r="N76" s="29"/>
      <c r="O76" s="29"/>
      <c r="P76" s="29"/>
      <c r="Q76" s="29"/>
      <c r="R76" s="29"/>
      <c r="S76" s="29"/>
      <c r="T76" s="29"/>
    </row>
    <row r="77" spans="1:20" customFormat="1" hidden="1" x14ac:dyDescent="0.25">
      <c r="A77" s="43" t="s">
        <v>375</v>
      </c>
      <c r="B77" s="44" t="s">
        <v>43</v>
      </c>
      <c r="C77" s="44" t="s">
        <v>395</v>
      </c>
      <c r="D77" s="44" t="s">
        <v>4</v>
      </c>
      <c r="E77" s="45">
        <v>11</v>
      </c>
      <c r="F77" s="45">
        <v>0</v>
      </c>
      <c r="G77" s="45">
        <v>4</v>
      </c>
      <c r="H77" s="45">
        <v>15</v>
      </c>
      <c r="I77" s="45">
        <v>5</v>
      </c>
      <c r="J77" s="45">
        <v>0</v>
      </c>
      <c r="K77" s="45">
        <v>39</v>
      </c>
      <c r="L77" s="51">
        <v>139</v>
      </c>
      <c r="N77" s="29"/>
      <c r="O77" s="29"/>
      <c r="P77" s="29"/>
      <c r="Q77" s="29"/>
      <c r="R77" s="29"/>
      <c r="S77" s="29"/>
      <c r="T77" s="29"/>
    </row>
    <row r="78" spans="1:20" customFormat="1" x14ac:dyDescent="0.25">
      <c r="A78" s="46" t="s">
        <v>348</v>
      </c>
      <c r="B78" s="47" t="s">
        <v>43</v>
      </c>
      <c r="C78" s="47" t="s">
        <v>395</v>
      </c>
      <c r="D78" s="47" t="s">
        <v>4</v>
      </c>
      <c r="E78" s="48">
        <v>82</v>
      </c>
      <c r="F78" s="48">
        <v>36</v>
      </c>
      <c r="G78" s="48">
        <v>38</v>
      </c>
      <c r="H78" s="48">
        <v>176</v>
      </c>
      <c r="I78" s="48">
        <v>136</v>
      </c>
      <c r="J78" s="48">
        <v>33</v>
      </c>
      <c r="K78" s="48">
        <v>8460</v>
      </c>
      <c r="L78" s="52">
        <v>1806</v>
      </c>
      <c r="N78" s="29"/>
      <c r="O78" s="29"/>
      <c r="P78" s="29"/>
      <c r="Q78" s="29"/>
      <c r="R78" s="29"/>
      <c r="S78" s="29"/>
      <c r="T78" s="29"/>
    </row>
    <row r="79" spans="1:20" customFormat="1" hidden="1" x14ac:dyDescent="0.25">
      <c r="A79" s="46" t="s">
        <v>410</v>
      </c>
      <c r="B79" s="47" t="s">
        <v>39</v>
      </c>
      <c r="C79" s="47" t="s">
        <v>395</v>
      </c>
      <c r="D79" s="47" t="s">
        <v>4</v>
      </c>
      <c r="E79" s="48">
        <v>1</v>
      </c>
      <c r="F79" s="48">
        <v>0</v>
      </c>
      <c r="G79" s="48">
        <v>0</v>
      </c>
      <c r="H79" s="48">
        <v>1</v>
      </c>
      <c r="I79" s="48">
        <v>1</v>
      </c>
      <c r="J79" s="48">
        <v>0</v>
      </c>
      <c r="K79" s="48">
        <v>0</v>
      </c>
      <c r="L79" s="52">
        <v>4</v>
      </c>
      <c r="M79" s="5"/>
      <c r="N79" s="5"/>
      <c r="O79" s="5"/>
      <c r="P79" s="5"/>
      <c r="Q79" s="5"/>
      <c r="R79" s="5"/>
      <c r="S79" s="5"/>
      <c r="T79" s="5"/>
    </row>
    <row r="80" spans="1:20" customFormat="1" x14ac:dyDescent="0.25">
      <c r="A80" s="46" t="s">
        <v>123</v>
      </c>
      <c r="B80" s="47" t="s">
        <v>39</v>
      </c>
      <c r="C80" s="47" t="s">
        <v>395</v>
      </c>
      <c r="D80" s="47" t="s">
        <v>4</v>
      </c>
      <c r="E80" s="48">
        <v>46</v>
      </c>
      <c r="F80" s="48">
        <v>17</v>
      </c>
      <c r="G80" s="48">
        <v>9</v>
      </c>
      <c r="H80" s="48">
        <v>87</v>
      </c>
      <c r="I80" s="48">
        <v>98</v>
      </c>
      <c r="J80" s="48">
        <v>18</v>
      </c>
      <c r="K80" s="48">
        <v>7812</v>
      </c>
      <c r="L80" s="52">
        <v>1016</v>
      </c>
      <c r="M80" s="5"/>
      <c r="N80" s="5"/>
      <c r="O80" s="5"/>
      <c r="P80" s="5"/>
      <c r="Q80" s="5"/>
      <c r="R80" s="5"/>
      <c r="S80" s="5"/>
      <c r="T80" s="5"/>
    </row>
    <row r="81" spans="1:20" customFormat="1" hidden="1" x14ac:dyDescent="0.25">
      <c r="A81" s="43" t="s">
        <v>439</v>
      </c>
      <c r="B81" s="44" t="s">
        <v>39</v>
      </c>
      <c r="C81" s="44" t="s">
        <v>395</v>
      </c>
      <c r="D81" s="44" t="s">
        <v>4</v>
      </c>
      <c r="E81" s="45">
        <v>9</v>
      </c>
      <c r="F81" s="45">
        <v>2</v>
      </c>
      <c r="G81" s="45">
        <v>4</v>
      </c>
      <c r="H81" s="45">
        <v>4</v>
      </c>
      <c r="I81" s="45">
        <v>10</v>
      </c>
      <c r="J81" s="45">
        <v>1</v>
      </c>
      <c r="K81" s="45">
        <v>60</v>
      </c>
      <c r="L81" s="51">
        <v>129</v>
      </c>
      <c r="M81" s="5"/>
      <c r="N81" s="5"/>
      <c r="O81" s="5"/>
      <c r="P81" s="5"/>
      <c r="Q81" s="5"/>
      <c r="R81" s="5"/>
      <c r="S81" s="5"/>
      <c r="T81" s="5"/>
    </row>
    <row r="82" spans="1:20" customFormat="1" x14ac:dyDescent="0.25">
      <c r="A82" s="43" t="s">
        <v>194</v>
      </c>
      <c r="B82" s="44" t="s">
        <v>31</v>
      </c>
      <c r="C82" s="44" t="s">
        <v>395</v>
      </c>
      <c r="D82" s="44" t="s">
        <v>4</v>
      </c>
      <c r="E82" s="45">
        <v>75</v>
      </c>
      <c r="F82" s="45">
        <v>42</v>
      </c>
      <c r="G82" s="45">
        <v>24</v>
      </c>
      <c r="H82" s="45">
        <v>61</v>
      </c>
      <c r="I82" s="45">
        <v>118</v>
      </c>
      <c r="J82" s="45">
        <v>32</v>
      </c>
      <c r="K82" s="45">
        <v>9544</v>
      </c>
      <c r="L82" s="51">
        <v>1755</v>
      </c>
      <c r="N82" s="29"/>
      <c r="O82" s="29"/>
      <c r="P82" s="29"/>
      <c r="Q82" s="29"/>
      <c r="R82" s="29"/>
      <c r="S82" s="29"/>
      <c r="T82" s="29"/>
    </row>
    <row r="83" spans="1:20" customFormat="1" x14ac:dyDescent="0.25">
      <c r="A83" s="46" t="s">
        <v>159</v>
      </c>
      <c r="B83" s="47" t="s">
        <v>43</v>
      </c>
      <c r="C83" s="47" t="s">
        <v>395</v>
      </c>
      <c r="D83" s="47" t="s">
        <v>4</v>
      </c>
      <c r="E83" s="48">
        <v>62</v>
      </c>
      <c r="F83" s="48">
        <v>36</v>
      </c>
      <c r="G83" s="48">
        <v>16</v>
      </c>
      <c r="H83" s="48">
        <v>39</v>
      </c>
      <c r="I83" s="48">
        <v>73</v>
      </c>
      <c r="J83" s="48">
        <v>28</v>
      </c>
      <c r="K83" s="48">
        <v>6433</v>
      </c>
      <c r="L83" s="52">
        <v>1354</v>
      </c>
      <c r="M83" s="5"/>
      <c r="N83" s="5"/>
      <c r="O83" s="5"/>
      <c r="P83" s="5"/>
      <c r="Q83" s="5"/>
      <c r="R83" s="5"/>
      <c r="S83" s="5"/>
      <c r="T83" s="5"/>
    </row>
    <row r="84" spans="1:20" customFormat="1" x14ac:dyDescent="0.25">
      <c r="A84" s="43" t="s">
        <v>242</v>
      </c>
      <c r="B84" s="44" t="s">
        <v>31</v>
      </c>
      <c r="C84" s="44" t="s">
        <v>395</v>
      </c>
      <c r="D84" s="44" t="s">
        <v>4</v>
      </c>
      <c r="E84" s="45">
        <v>82</v>
      </c>
      <c r="F84" s="45">
        <v>28</v>
      </c>
      <c r="G84" s="45">
        <v>46</v>
      </c>
      <c r="H84" s="45">
        <v>162</v>
      </c>
      <c r="I84" s="45">
        <v>122</v>
      </c>
      <c r="J84" s="45">
        <v>15</v>
      </c>
      <c r="K84" s="45">
        <v>10599</v>
      </c>
      <c r="L84" s="51">
        <v>1828</v>
      </c>
      <c r="M84" s="5"/>
      <c r="N84" s="5"/>
      <c r="O84" s="5"/>
      <c r="P84" s="5"/>
      <c r="Q84" s="5"/>
      <c r="R84" s="5"/>
      <c r="S84" s="5"/>
      <c r="T84" s="5"/>
    </row>
    <row r="85" spans="1:20" customFormat="1" x14ac:dyDescent="0.25">
      <c r="A85" s="46" t="s">
        <v>411</v>
      </c>
      <c r="B85" s="47" t="s">
        <v>43</v>
      </c>
      <c r="C85" s="47" t="s">
        <v>395</v>
      </c>
      <c r="D85" s="47" t="s">
        <v>4</v>
      </c>
      <c r="E85" s="48">
        <v>77</v>
      </c>
      <c r="F85" s="48">
        <v>17</v>
      </c>
      <c r="G85" s="48">
        <v>45</v>
      </c>
      <c r="H85" s="48">
        <v>201</v>
      </c>
      <c r="I85" s="48">
        <v>119</v>
      </c>
      <c r="J85" s="48">
        <v>13</v>
      </c>
      <c r="K85" s="48">
        <v>8526</v>
      </c>
      <c r="L85" s="52">
        <v>1477</v>
      </c>
      <c r="N85" s="29"/>
      <c r="O85" s="29"/>
      <c r="P85" s="29"/>
      <c r="Q85" s="29"/>
      <c r="R85" s="29"/>
      <c r="S85" s="29"/>
      <c r="T85" s="29"/>
    </row>
    <row r="86" spans="1:20" customFormat="1" hidden="1" x14ac:dyDescent="0.25">
      <c r="A86" s="46" t="s">
        <v>442</v>
      </c>
      <c r="B86" s="47" t="s">
        <v>31</v>
      </c>
      <c r="C86" s="47" t="s">
        <v>395</v>
      </c>
      <c r="D86" s="47" t="s">
        <v>4</v>
      </c>
      <c r="E86" s="48">
        <v>1</v>
      </c>
      <c r="F86" s="48">
        <v>0</v>
      </c>
      <c r="G86" s="48">
        <v>0</v>
      </c>
      <c r="H86" s="48">
        <v>7</v>
      </c>
      <c r="I86" s="48">
        <v>0</v>
      </c>
      <c r="J86" s="48">
        <v>1</v>
      </c>
      <c r="K86" s="48">
        <v>189</v>
      </c>
      <c r="L86" s="52">
        <v>18</v>
      </c>
      <c r="M86" s="5"/>
      <c r="N86" s="5"/>
      <c r="O86" s="5"/>
      <c r="P86" s="5"/>
      <c r="Q86" s="5"/>
      <c r="R86" s="5"/>
      <c r="S86" s="5"/>
      <c r="T86" s="5"/>
    </row>
    <row r="87" spans="1:20" customFormat="1" x14ac:dyDescent="0.25">
      <c r="A87" s="43" t="s">
        <v>359</v>
      </c>
      <c r="B87" s="44" t="s">
        <v>31</v>
      </c>
      <c r="C87" s="44" t="s">
        <v>395</v>
      </c>
      <c r="D87" s="44" t="s">
        <v>4</v>
      </c>
      <c r="E87" s="45">
        <v>82</v>
      </c>
      <c r="F87" s="45">
        <v>16</v>
      </c>
      <c r="G87" s="45">
        <v>59</v>
      </c>
      <c r="H87" s="45">
        <v>87</v>
      </c>
      <c r="I87" s="45">
        <v>115</v>
      </c>
      <c r="J87" s="45">
        <v>21</v>
      </c>
      <c r="K87" s="45">
        <v>12871</v>
      </c>
      <c r="L87" s="51">
        <v>1707</v>
      </c>
      <c r="N87" s="29"/>
      <c r="O87" s="29"/>
      <c r="P87" s="29"/>
      <c r="Q87" s="29"/>
      <c r="R87" s="29"/>
      <c r="S87" s="29"/>
      <c r="T87" s="29"/>
    </row>
    <row r="88" spans="1:20" customFormat="1" x14ac:dyDescent="0.25">
      <c r="A88" s="43" t="s">
        <v>131</v>
      </c>
      <c r="B88" s="44" t="s">
        <v>31</v>
      </c>
      <c r="C88" s="44" t="s">
        <v>395</v>
      </c>
      <c r="D88" s="44" t="s">
        <v>4</v>
      </c>
      <c r="E88" s="45">
        <v>82</v>
      </c>
      <c r="F88" s="45">
        <v>76</v>
      </c>
      <c r="G88" s="45">
        <v>40</v>
      </c>
      <c r="H88" s="45">
        <v>69</v>
      </c>
      <c r="I88" s="45">
        <v>142</v>
      </c>
      <c r="J88" s="45">
        <v>53</v>
      </c>
      <c r="K88" s="45">
        <v>8510</v>
      </c>
      <c r="L88" s="51">
        <v>2039</v>
      </c>
      <c r="N88" s="29"/>
      <c r="O88" s="29"/>
      <c r="P88" s="29"/>
      <c r="Q88" s="29"/>
      <c r="R88" s="29"/>
      <c r="S88" s="29"/>
      <c r="T88" s="29"/>
    </row>
    <row r="89" spans="1:20" customFormat="1" x14ac:dyDescent="0.25">
      <c r="A89" s="46" t="s">
        <v>122</v>
      </c>
      <c r="B89" s="47" t="s">
        <v>37</v>
      </c>
      <c r="C89" s="47" t="s">
        <v>395</v>
      </c>
      <c r="D89" s="47" t="s">
        <v>4</v>
      </c>
      <c r="E89" s="48">
        <v>82</v>
      </c>
      <c r="F89" s="48">
        <v>41</v>
      </c>
      <c r="G89" s="48">
        <v>39</v>
      </c>
      <c r="H89" s="48">
        <v>28</v>
      </c>
      <c r="I89" s="48">
        <v>76</v>
      </c>
      <c r="J89" s="48">
        <v>24</v>
      </c>
      <c r="K89" s="48">
        <v>8354</v>
      </c>
      <c r="L89" s="52">
        <v>1807</v>
      </c>
      <c r="M89" s="5"/>
      <c r="N89" s="5"/>
      <c r="O89" s="5"/>
      <c r="P89" s="5"/>
      <c r="Q89" s="5"/>
      <c r="R89" s="5"/>
      <c r="S89" s="5"/>
      <c r="T89" s="5"/>
    </row>
    <row r="90" spans="1:20" customFormat="1" hidden="1" x14ac:dyDescent="0.25">
      <c r="A90" s="46" t="s">
        <v>374</v>
      </c>
      <c r="B90" s="47" t="s">
        <v>34</v>
      </c>
      <c r="C90" s="47" t="s">
        <v>395</v>
      </c>
      <c r="D90" s="47" t="s">
        <v>4</v>
      </c>
      <c r="E90" s="48">
        <v>11</v>
      </c>
      <c r="F90" s="48">
        <v>0</v>
      </c>
      <c r="G90" s="48">
        <v>4</v>
      </c>
      <c r="H90" s="48">
        <v>14</v>
      </c>
      <c r="I90" s="48">
        <v>8</v>
      </c>
      <c r="J90" s="48">
        <v>3</v>
      </c>
      <c r="K90" s="48">
        <v>731</v>
      </c>
      <c r="L90" s="52">
        <v>164</v>
      </c>
      <c r="N90" s="29"/>
      <c r="O90" s="29"/>
      <c r="P90" s="29"/>
      <c r="Q90" s="29"/>
      <c r="R90" s="29"/>
      <c r="S90" s="29"/>
      <c r="T90" s="29"/>
    </row>
    <row r="91" spans="1:20" customFormat="1" x14ac:dyDescent="0.25">
      <c r="A91" s="43" t="s">
        <v>160</v>
      </c>
      <c r="B91" s="44" t="s">
        <v>34</v>
      </c>
      <c r="C91" s="44" t="s">
        <v>395</v>
      </c>
      <c r="D91" s="44" t="s">
        <v>4</v>
      </c>
      <c r="E91" s="45">
        <v>82</v>
      </c>
      <c r="F91" s="45">
        <v>23</v>
      </c>
      <c r="G91" s="45">
        <v>34</v>
      </c>
      <c r="H91" s="45">
        <v>61</v>
      </c>
      <c r="I91" s="45">
        <v>108</v>
      </c>
      <c r="J91" s="45">
        <v>38</v>
      </c>
      <c r="K91" s="45">
        <v>11131</v>
      </c>
      <c r="L91" s="51">
        <v>1924</v>
      </c>
      <c r="M91" s="5"/>
      <c r="N91" s="5"/>
      <c r="O91" s="5"/>
      <c r="P91" s="5"/>
      <c r="Q91" s="5"/>
      <c r="R91" s="5"/>
      <c r="S91" s="5"/>
      <c r="T91" s="5"/>
    </row>
    <row r="92" spans="1:20" customFormat="1" x14ac:dyDescent="0.25">
      <c r="A92" s="43" t="s">
        <v>146</v>
      </c>
      <c r="B92" s="44" t="s">
        <v>34</v>
      </c>
      <c r="C92" s="44" t="s">
        <v>395</v>
      </c>
      <c r="D92" s="44" t="s">
        <v>4</v>
      </c>
      <c r="E92" s="45">
        <v>79</v>
      </c>
      <c r="F92" s="45">
        <v>39</v>
      </c>
      <c r="G92" s="45">
        <v>48</v>
      </c>
      <c r="H92" s="45">
        <v>112</v>
      </c>
      <c r="I92" s="45">
        <v>85</v>
      </c>
      <c r="J92" s="45">
        <v>18</v>
      </c>
      <c r="K92" s="45">
        <v>7593</v>
      </c>
      <c r="L92" s="51">
        <v>1945</v>
      </c>
      <c r="M92" s="5"/>
      <c r="N92" s="5"/>
      <c r="O92" s="5"/>
      <c r="P92" s="5"/>
      <c r="Q92" s="5"/>
      <c r="R92" s="5"/>
      <c r="S92" s="5"/>
      <c r="T92" s="5"/>
    </row>
    <row r="93" spans="1:20" customFormat="1" x14ac:dyDescent="0.25">
      <c r="A93" s="46" t="s">
        <v>126</v>
      </c>
      <c r="B93" s="47" t="s">
        <v>34</v>
      </c>
      <c r="C93" s="47" t="s">
        <v>395</v>
      </c>
      <c r="D93" s="47" t="s">
        <v>4</v>
      </c>
      <c r="E93" s="48">
        <v>72</v>
      </c>
      <c r="F93" s="48">
        <v>37</v>
      </c>
      <c r="G93" s="48">
        <v>10</v>
      </c>
      <c r="H93" s="48">
        <v>58</v>
      </c>
      <c r="I93" s="48">
        <v>127</v>
      </c>
      <c r="J93" s="48">
        <v>51</v>
      </c>
      <c r="K93" s="48">
        <v>12863</v>
      </c>
      <c r="L93" s="52">
        <v>1635</v>
      </c>
      <c r="N93" s="29"/>
      <c r="O93" s="29"/>
      <c r="P93" s="29"/>
      <c r="Q93" s="29"/>
      <c r="R93" s="29"/>
      <c r="S93" s="29"/>
      <c r="T93" s="29"/>
    </row>
    <row r="94" spans="1:20" customFormat="1" x14ac:dyDescent="0.25">
      <c r="A94" s="46" t="s">
        <v>175</v>
      </c>
      <c r="B94" s="47" t="s">
        <v>37</v>
      </c>
      <c r="C94" s="47" t="s">
        <v>395</v>
      </c>
      <c r="D94" s="47" t="s">
        <v>4</v>
      </c>
      <c r="E94" s="48">
        <v>77</v>
      </c>
      <c r="F94" s="48">
        <v>42</v>
      </c>
      <c r="G94" s="48">
        <v>37</v>
      </c>
      <c r="H94" s="48">
        <v>80</v>
      </c>
      <c r="I94" s="48">
        <v>160</v>
      </c>
      <c r="J94" s="48">
        <v>45</v>
      </c>
      <c r="K94" s="48">
        <v>10924</v>
      </c>
      <c r="L94" s="52">
        <v>1876</v>
      </c>
      <c r="N94" s="29"/>
      <c r="O94" s="29"/>
      <c r="P94" s="29"/>
      <c r="Q94" s="29"/>
      <c r="R94" s="29"/>
      <c r="S94" s="29"/>
      <c r="T94" s="29"/>
    </row>
    <row r="95" spans="1:20" customFormat="1" x14ac:dyDescent="0.25">
      <c r="A95" s="43" t="s">
        <v>269</v>
      </c>
      <c r="B95" s="44" t="s">
        <v>39</v>
      </c>
      <c r="C95" s="44" t="s">
        <v>395</v>
      </c>
      <c r="D95" s="44" t="s">
        <v>4</v>
      </c>
      <c r="E95" s="45">
        <v>76</v>
      </c>
      <c r="F95" s="45">
        <v>39</v>
      </c>
      <c r="G95" s="45">
        <v>32</v>
      </c>
      <c r="H95" s="45">
        <v>43</v>
      </c>
      <c r="I95" s="45">
        <v>94</v>
      </c>
      <c r="J95" s="45">
        <v>18</v>
      </c>
      <c r="K95" s="45">
        <v>328</v>
      </c>
      <c r="L95" s="51">
        <v>1489</v>
      </c>
      <c r="N95" s="29"/>
      <c r="O95" s="29"/>
      <c r="P95" s="29"/>
      <c r="Q95" s="29"/>
      <c r="R95" s="29"/>
      <c r="S95" s="29"/>
      <c r="T95" s="29"/>
    </row>
    <row r="96" spans="1:20" customFormat="1" x14ac:dyDescent="0.25">
      <c r="A96" s="43" t="s">
        <v>241</v>
      </c>
      <c r="B96" s="44" t="s">
        <v>37</v>
      </c>
      <c r="C96" s="44" t="s">
        <v>395</v>
      </c>
      <c r="D96" s="44" t="s">
        <v>4</v>
      </c>
      <c r="E96" s="45">
        <v>75</v>
      </c>
      <c r="F96" s="45">
        <v>28</v>
      </c>
      <c r="G96" s="45">
        <v>35</v>
      </c>
      <c r="H96" s="45">
        <v>18</v>
      </c>
      <c r="I96" s="45">
        <v>146</v>
      </c>
      <c r="J96" s="45">
        <v>23</v>
      </c>
      <c r="K96" s="45">
        <v>9351</v>
      </c>
      <c r="L96" s="51">
        <v>1593</v>
      </c>
      <c r="N96" s="29"/>
      <c r="O96" s="29"/>
      <c r="P96" s="29"/>
      <c r="Q96" s="29"/>
      <c r="R96" s="29"/>
      <c r="S96" s="29"/>
      <c r="T96" s="29"/>
    </row>
    <row r="97" spans="1:20" customFormat="1" x14ac:dyDescent="0.25">
      <c r="A97" s="43" t="s">
        <v>128</v>
      </c>
      <c r="B97" s="44" t="s">
        <v>31</v>
      </c>
      <c r="C97" s="44" t="s">
        <v>395</v>
      </c>
      <c r="D97" s="44" t="s">
        <v>4</v>
      </c>
      <c r="E97" s="45">
        <v>80</v>
      </c>
      <c r="F97" s="45">
        <v>48</v>
      </c>
      <c r="G97" s="45">
        <v>24</v>
      </c>
      <c r="H97" s="45">
        <v>38</v>
      </c>
      <c r="I97" s="45">
        <v>158</v>
      </c>
      <c r="J97" s="45">
        <v>53</v>
      </c>
      <c r="K97" s="45">
        <v>14521</v>
      </c>
      <c r="L97" s="51">
        <v>2023</v>
      </c>
      <c r="N97" s="29"/>
      <c r="O97" s="29"/>
      <c r="P97" s="29"/>
      <c r="Q97" s="29"/>
      <c r="R97" s="29"/>
      <c r="S97" s="29"/>
      <c r="T97" s="29"/>
    </row>
    <row r="98" spans="1:20" customFormat="1" x14ac:dyDescent="0.25">
      <c r="A98" s="46" t="s">
        <v>314</v>
      </c>
      <c r="B98" s="47" t="s">
        <v>43</v>
      </c>
      <c r="C98" s="47" t="s">
        <v>395</v>
      </c>
      <c r="D98" s="47" t="s">
        <v>4</v>
      </c>
      <c r="E98" s="48">
        <v>81</v>
      </c>
      <c r="F98" s="48">
        <v>29</v>
      </c>
      <c r="G98" s="48">
        <v>26</v>
      </c>
      <c r="H98" s="48">
        <v>57</v>
      </c>
      <c r="I98" s="48">
        <v>73</v>
      </c>
      <c r="J98" s="48">
        <v>42</v>
      </c>
      <c r="K98" s="48">
        <v>185</v>
      </c>
      <c r="L98" s="52">
        <v>1452</v>
      </c>
      <c r="M98" s="5"/>
      <c r="N98" s="5"/>
      <c r="O98" s="5"/>
      <c r="P98" s="5"/>
      <c r="Q98" s="5"/>
      <c r="R98" s="5"/>
      <c r="S98" s="5"/>
      <c r="T98" s="5"/>
    </row>
    <row r="99" spans="1:20" customFormat="1" x14ac:dyDescent="0.25">
      <c r="A99" s="46" t="s">
        <v>336</v>
      </c>
      <c r="B99" s="47" t="s">
        <v>39</v>
      </c>
      <c r="C99" s="47" t="s">
        <v>395</v>
      </c>
      <c r="D99" s="47" t="s">
        <v>4</v>
      </c>
      <c r="E99" s="48">
        <v>78</v>
      </c>
      <c r="F99" s="48">
        <v>47</v>
      </c>
      <c r="G99" s="48">
        <v>14</v>
      </c>
      <c r="H99" s="48">
        <v>41</v>
      </c>
      <c r="I99" s="48">
        <v>90</v>
      </c>
      <c r="J99" s="48">
        <v>27</v>
      </c>
      <c r="K99" s="48">
        <v>3541</v>
      </c>
      <c r="L99" s="52">
        <v>1631</v>
      </c>
      <c r="N99" s="29"/>
      <c r="O99" s="29"/>
      <c r="P99" s="29"/>
      <c r="Q99" s="29"/>
      <c r="R99" s="29"/>
      <c r="S99" s="29"/>
      <c r="T99" s="29"/>
    </row>
    <row r="100" spans="1:20" customFormat="1" x14ac:dyDescent="0.25">
      <c r="A100" s="43" t="s">
        <v>361</v>
      </c>
      <c r="B100" s="44" t="s">
        <v>39</v>
      </c>
      <c r="C100" s="44" t="s">
        <v>395</v>
      </c>
      <c r="D100" s="44" t="s">
        <v>4</v>
      </c>
      <c r="E100" s="45">
        <v>68</v>
      </c>
      <c r="F100" s="45">
        <v>20</v>
      </c>
      <c r="G100" s="45">
        <v>47</v>
      </c>
      <c r="H100" s="45">
        <v>109</v>
      </c>
      <c r="I100" s="45">
        <v>99</v>
      </c>
      <c r="J100" s="45">
        <v>12</v>
      </c>
      <c r="K100" s="45">
        <v>4655</v>
      </c>
      <c r="L100" s="51">
        <v>1133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x14ac:dyDescent="0.25">
      <c r="A101" s="46" t="s">
        <v>133</v>
      </c>
      <c r="B101" s="47" t="s">
        <v>43</v>
      </c>
      <c r="C101" s="47" t="s">
        <v>395</v>
      </c>
      <c r="D101" s="47" t="s">
        <v>4</v>
      </c>
      <c r="E101" s="48">
        <v>82</v>
      </c>
      <c r="F101" s="48">
        <v>36</v>
      </c>
      <c r="G101" s="48">
        <v>28</v>
      </c>
      <c r="H101" s="48">
        <v>137</v>
      </c>
      <c r="I101" s="48">
        <v>143</v>
      </c>
      <c r="J101" s="48">
        <v>15</v>
      </c>
      <c r="K101" s="48">
        <v>12122</v>
      </c>
      <c r="L101" s="52">
        <v>1913</v>
      </c>
      <c r="N101" s="29"/>
      <c r="O101" s="29"/>
      <c r="P101" s="29"/>
      <c r="Q101" s="29"/>
      <c r="R101" s="29"/>
      <c r="S101" s="29"/>
      <c r="T101" s="29"/>
    </row>
    <row r="102" spans="1:20" customFormat="1" x14ac:dyDescent="0.25">
      <c r="A102" s="43" t="s">
        <v>412</v>
      </c>
      <c r="B102" s="44" t="s">
        <v>31</v>
      </c>
      <c r="C102" s="44" t="s">
        <v>395</v>
      </c>
      <c r="D102" s="44" t="s">
        <v>4</v>
      </c>
      <c r="E102" s="45">
        <v>27</v>
      </c>
      <c r="F102" s="45">
        <v>7</v>
      </c>
      <c r="G102" s="45">
        <v>6</v>
      </c>
      <c r="H102" s="45">
        <v>12</v>
      </c>
      <c r="I102" s="45">
        <v>14</v>
      </c>
      <c r="J102" s="45">
        <v>5</v>
      </c>
      <c r="K102" s="45">
        <v>100</v>
      </c>
      <c r="L102" s="51">
        <v>409</v>
      </c>
      <c r="N102" s="29"/>
      <c r="O102" s="29"/>
      <c r="P102" s="29"/>
      <c r="Q102" s="29"/>
      <c r="R102" s="29"/>
      <c r="S102" s="29"/>
      <c r="T102" s="29"/>
    </row>
    <row r="103" spans="1:20" customFormat="1" x14ac:dyDescent="0.25">
      <c r="A103" s="43" t="s">
        <v>347</v>
      </c>
      <c r="B103" s="44" t="s">
        <v>39</v>
      </c>
      <c r="C103" s="44" t="s">
        <v>395</v>
      </c>
      <c r="D103" s="44" t="s">
        <v>4</v>
      </c>
      <c r="E103" s="45">
        <v>81</v>
      </c>
      <c r="F103" s="45">
        <v>17</v>
      </c>
      <c r="G103" s="45">
        <v>36</v>
      </c>
      <c r="H103" s="45">
        <v>69</v>
      </c>
      <c r="I103" s="45">
        <v>118</v>
      </c>
      <c r="J103" s="45">
        <v>48</v>
      </c>
      <c r="K103" s="45">
        <v>12621</v>
      </c>
      <c r="L103" s="51">
        <v>1705</v>
      </c>
      <c r="N103" s="29"/>
      <c r="O103" s="29"/>
      <c r="P103" s="29"/>
      <c r="Q103" s="29"/>
      <c r="R103" s="29"/>
      <c r="S103" s="29"/>
      <c r="T103" s="29"/>
    </row>
    <row r="104" spans="1:20" customFormat="1" x14ac:dyDescent="0.25">
      <c r="A104" s="46" t="s">
        <v>161</v>
      </c>
      <c r="B104" s="47" t="s">
        <v>31</v>
      </c>
      <c r="C104" s="47" t="s">
        <v>395</v>
      </c>
      <c r="D104" s="47" t="s">
        <v>4</v>
      </c>
      <c r="E104" s="48">
        <v>74</v>
      </c>
      <c r="F104" s="48">
        <v>38</v>
      </c>
      <c r="G104" s="48">
        <v>18</v>
      </c>
      <c r="H104" s="48">
        <v>32</v>
      </c>
      <c r="I104" s="48">
        <v>75</v>
      </c>
      <c r="J104" s="48">
        <v>22</v>
      </c>
      <c r="K104" s="48">
        <v>2414</v>
      </c>
      <c r="L104" s="52">
        <v>1725</v>
      </c>
      <c r="N104" s="29"/>
      <c r="O104" s="29"/>
      <c r="P104" s="29"/>
      <c r="Q104" s="29"/>
      <c r="R104" s="29"/>
      <c r="S104" s="29"/>
      <c r="T104" s="29"/>
    </row>
    <row r="105" spans="1:20" customFormat="1" x14ac:dyDescent="0.25">
      <c r="A105" s="43" t="s">
        <v>406</v>
      </c>
      <c r="B105" s="44" t="s">
        <v>39</v>
      </c>
      <c r="C105" s="44" t="s">
        <v>395</v>
      </c>
      <c r="D105" s="44" t="s">
        <v>4</v>
      </c>
      <c r="E105" s="45">
        <v>66</v>
      </c>
      <c r="F105" s="45">
        <v>12</v>
      </c>
      <c r="G105" s="45">
        <v>51</v>
      </c>
      <c r="H105" s="45">
        <v>73</v>
      </c>
      <c r="I105" s="45">
        <v>87</v>
      </c>
      <c r="J105" s="45">
        <v>9</v>
      </c>
      <c r="K105" s="45">
        <v>7597</v>
      </c>
      <c r="L105" s="51">
        <v>1186</v>
      </c>
      <c r="M105" s="5"/>
      <c r="N105" s="5"/>
      <c r="O105" s="5"/>
      <c r="P105" s="5"/>
      <c r="Q105" s="5"/>
      <c r="R105" s="5"/>
      <c r="S105" s="5"/>
      <c r="T105" s="5"/>
    </row>
    <row r="106" spans="1:20" customFormat="1" x14ac:dyDescent="0.25">
      <c r="A106" s="46" t="s">
        <v>132</v>
      </c>
      <c r="B106" s="47" t="s">
        <v>43</v>
      </c>
      <c r="C106" s="47" t="s">
        <v>395</v>
      </c>
      <c r="D106" s="47" t="s">
        <v>4</v>
      </c>
      <c r="E106" s="48">
        <v>81</v>
      </c>
      <c r="F106" s="48">
        <v>39</v>
      </c>
      <c r="G106" s="48">
        <v>59</v>
      </c>
      <c r="H106" s="48">
        <v>78</v>
      </c>
      <c r="I106" s="48">
        <v>184</v>
      </c>
      <c r="J106" s="48">
        <v>45</v>
      </c>
      <c r="K106" s="48">
        <v>15743</v>
      </c>
      <c r="L106" s="52">
        <v>1910</v>
      </c>
      <c r="M106" s="5"/>
      <c r="N106" s="5"/>
      <c r="O106" s="5"/>
      <c r="P106" s="5"/>
      <c r="Q106" s="5"/>
      <c r="R106" s="5"/>
      <c r="S106" s="5"/>
      <c r="T106" s="5"/>
    </row>
    <row r="107" spans="1:20" customFormat="1" x14ac:dyDescent="0.25">
      <c r="A107" s="43" t="s">
        <v>130</v>
      </c>
      <c r="B107" s="44" t="s">
        <v>37</v>
      </c>
      <c r="C107" s="44" t="s">
        <v>395</v>
      </c>
      <c r="D107" s="44" t="s">
        <v>4</v>
      </c>
      <c r="E107" s="45">
        <v>79</v>
      </c>
      <c r="F107" s="45">
        <v>39</v>
      </c>
      <c r="G107" s="45">
        <v>26</v>
      </c>
      <c r="H107" s="45">
        <v>111</v>
      </c>
      <c r="I107" s="45">
        <v>147</v>
      </c>
      <c r="J107" s="45">
        <v>24</v>
      </c>
      <c r="K107" s="45">
        <v>8944</v>
      </c>
      <c r="L107" s="51">
        <v>1729</v>
      </c>
      <c r="N107" s="29"/>
      <c r="O107" s="29"/>
      <c r="P107" s="29"/>
      <c r="Q107" s="29"/>
      <c r="R107" s="29"/>
      <c r="S107" s="29"/>
      <c r="T107" s="29"/>
    </row>
    <row r="108" spans="1:20" customFormat="1" x14ac:dyDescent="0.25">
      <c r="A108" s="46" t="s">
        <v>251</v>
      </c>
      <c r="B108" s="47" t="s">
        <v>31</v>
      </c>
      <c r="C108" s="47" t="s">
        <v>395</v>
      </c>
      <c r="D108" s="47" t="s">
        <v>4</v>
      </c>
      <c r="E108" s="48">
        <v>60</v>
      </c>
      <c r="F108" s="48">
        <v>33</v>
      </c>
      <c r="G108" s="48">
        <v>54</v>
      </c>
      <c r="H108" s="48">
        <v>107</v>
      </c>
      <c r="I108" s="48">
        <v>118</v>
      </c>
      <c r="J108" s="48">
        <v>36</v>
      </c>
      <c r="K108" s="48">
        <v>10784</v>
      </c>
      <c r="L108" s="52">
        <v>1498</v>
      </c>
      <c r="N108" s="29"/>
      <c r="O108" s="29"/>
      <c r="P108" s="29"/>
      <c r="Q108" s="29"/>
      <c r="R108" s="29"/>
      <c r="S108" s="29"/>
      <c r="T108" s="29"/>
    </row>
    <row r="109" spans="1:20" customFormat="1" x14ac:dyDescent="0.25">
      <c r="A109" s="46" t="s">
        <v>369</v>
      </c>
      <c r="B109" s="47" t="s">
        <v>37</v>
      </c>
      <c r="C109" s="47" t="s">
        <v>395</v>
      </c>
      <c r="D109" s="47" t="s">
        <v>4</v>
      </c>
      <c r="E109" s="48">
        <v>34</v>
      </c>
      <c r="F109" s="48">
        <v>9</v>
      </c>
      <c r="G109" s="48">
        <v>28</v>
      </c>
      <c r="H109" s="48">
        <v>14</v>
      </c>
      <c r="I109" s="48">
        <v>30</v>
      </c>
      <c r="J109" s="48">
        <v>4</v>
      </c>
      <c r="K109" s="48">
        <v>1591</v>
      </c>
      <c r="L109" s="52">
        <v>589</v>
      </c>
      <c r="M109" s="5"/>
      <c r="N109" s="5"/>
      <c r="O109" s="5"/>
      <c r="P109" s="5"/>
      <c r="Q109" s="5"/>
      <c r="R109" s="5"/>
      <c r="S109" s="5"/>
      <c r="T109" s="5"/>
    </row>
    <row r="110" spans="1:20" customFormat="1" x14ac:dyDescent="0.25">
      <c r="A110" s="46" t="s">
        <v>112</v>
      </c>
      <c r="B110" s="47" t="s">
        <v>34</v>
      </c>
      <c r="C110" s="47" t="s">
        <v>395</v>
      </c>
      <c r="D110" s="47" t="s">
        <v>4</v>
      </c>
      <c r="E110" s="48">
        <v>41</v>
      </c>
      <c r="F110" s="48">
        <v>34</v>
      </c>
      <c r="G110" s="48">
        <v>32</v>
      </c>
      <c r="H110" s="48">
        <v>70</v>
      </c>
      <c r="I110" s="48">
        <v>70</v>
      </c>
      <c r="J110" s="48">
        <v>30</v>
      </c>
      <c r="K110" s="48">
        <v>5270</v>
      </c>
      <c r="L110" s="52">
        <v>1046</v>
      </c>
      <c r="N110" s="29"/>
      <c r="O110" s="29"/>
      <c r="P110" s="29"/>
      <c r="Q110" s="29"/>
      <c r="R110" s="29"/>
      <c r="S110" s="29"/>
      <c r="T110" s="29"/>
    </row>
    <row r="111" spans="1:20" customFormat="1" x14ac:dyDescent="0.25">
      <c r="A111" s="43" t="s">
        <v>145</v>
      </c>
      <c r="B111" s="44" t="s">
        <v>43</v>
      </c>
      <c r="C111" s="44" t="s">
        <v>395</v>
      </c>
      <c r="D111" s="44" t="s">
        <v>4</v>
      </c>
      <c r="E111" s="45">
        <v>79</v>
      </c>
      <c r="F111" s="45">
        <v>19</v>
      </c>
      <c r="G111" s="45">
        <v>55</v>
      </c>
      <c r="H111" s="45">
        <v>253</v>
      </c>
      <c r="I111" s="45">
        <v>160</v>
      </c>
      <c r="J111" s="45">
        <v>28</v>
      </c>
      <c r="K111" s="45">
        <v>7563</v>
      </c>
      <c r="L111" s="51">
        <v>1592</v>
      </c>
      <c r="N111" s="29"/>
      <c r="O111" s="29"/>
      <c r="P111" s="29"/>
      <c r="Q111" s="29"/>
      <c r="R111" s="29"/>
      <c r="S111" s="29"/>
      <c r="T111" s="29"/>
    </row>
    <row r="112" spans="1:20" customFormat="1" x14ac:dyDescent="0.25">
      <c r="A112" s="46" t="s">
        <v>244</v>
      </c>
      <c r="B112" s="47" t="s">
        <v>34</v>
      </c>
      <c r="C112" s="47" t="s">
        <v>395</v>
      </c>
      <c r="D112" s="47" t="s">
        <v>4</v>
      </c>
      <c r="E112" s="48">
        <v>82</v>
      </c>
      <c r="F112" s="48">
        <v>12</v>
      </c>
      <c r="G112" s="48">
        <v>33</v>
      </c>
      <c r="H112" s="48">
        <v>100</v>
      </c>
      <c r="I112" s="48">
        <v>170</v>
      </c>
      <c r="J112" s="48">
        <v>16</v>
      </c>
      <c r="K112" s="48">
        <v>13122</v>
      </c>
      <c r="L112" s="52">
        <v>1800</v>
      </c>
      <c r="N112" s="29"/>
      <c r="O112" s="29"/>
      <c r="P112" s="29"/>
      <c r="Q112" s="29"/>
      <c r="R112" s="29"/>
      <c r="S112" s="29"/>
      <c r="T112" s="29"/>
    </row>
    <row r="113" spans="1:20" customFormat="1" x14ac:dyDescent="0.25">
      <c r="A113" s="43" t="s">
        <v>263</v>
      </c>
      <c r="B113" s="44" t="s">
        <v>34</v>
      </c>
      <c r="C113" s="44" t="s">
        <v>395</v>
      </c>
      <c r="D113" s="44" t="s">
        <v>4</v>
      </c>
      <c r="E113" s="45">
        <v>82</v>
      </c>
      <c r="F113" s="45">
        <v>25</v>
      </c>
      <c r="G113" s="45">
        <v>36</v>
      </c>
      <c r="H113" s="45">
        <v>139</v>
      </c>
      <c r="I113" s="45">
        <v>190</v>
      </c>
      <c r="J113" s="45">
        <v>24</v>
      </c>
      <c r="K113" s="45">
        <v>9351</v>
      </c>
      <c r="L113" s="51">
        <v>1628</v>
      </c>
      <c r="N113" s="29"/>
      <c r="O113" s="29"/>
      <c r="P113" s="29"/>
      <c r="Q113" s="29"/>
      <c r="R113" s="29"/>
      <c r="S113" s="29"/>
      <c r="T113" s="29"/>
    </row>
    <row r="114" spans="1:20" customFormat="1" x14ac:dyDescent="0.25">
      <c r="A114" s="46" t="s">
        <v>206</v>
      </c>
      <c r="B114" s="47" t="s">
        <v>34</v>
      </c>
      <c r="C114" s="47" t="s">
        <v>395</v>
      </c>
      <c r="D114" s="47" t="s">
        <v>4</v>
      </c>
      <c r="E114" s="48">
        <v>71</v>
      </c>
      <c r="F114" s="48">
        <v>24</v>
      </c>
      <c r="G114" s="48">
        <v>30</v>
      </c>
      <c r="H114" s="48">
        <v>75</v>
      </c>
      <c r="I114" s="48">
        <v>128</v>
      </c>
      <c r="J114" s="48">
        <v>15</v>
      </c>
      <c r="K114" s="48">
        <v>9202</v>
      </c>
      <c r="L114" s="52">
        <v>1538</v>
      </c>
      <c r="M114" s="5"/>
      <c r="N114" s="5"/>
      <c r="O114" s="5"/>
      <c r="P114" s="5"/>
      <c r="Q114" s="5"/>
      <c r="R114" s="5"/>
      <c r="S114" s="5"/>
      <c r="T114" s="5"/>
    </row>
    <row r="115" spans="1:20" customFormat="1" x14ac:dyDescent="0.25">
      <c r="A115" s="46" t="s">
        <v>409</v>
      </c>
      <c r="B115" s="47" t="s">
        <v>43</v>
      </c>
      <c r="C115" s="47" t="s">
        <v>395</v>
      </c>
      <c r="D115" s="47" t="s">
        <v>4</v>
      </c>
      <c r="E115" s="48">
        <v>56</v>
      </c>
      <c r="F115" s="48">
        <v>10</v>
      </c>
      <c r="G115" s="48">
        <v>73</v>
      </c>
      <c r="H115" s="48">
        <v>153</v>
      </c>
      <c r="I115" s="48">
        <v>69</v>
      </c>
      <c r="J115" s="48">
        <v>12</v>
      </c>
      <c r="K115" s="48">
        <v>7186</v>
      </c>
      <c r="L115" s="52">
        <v>1066</v>
      </c>
      <c r="M115" s="5"/>
      <c r="N115" s="5"/>
      <c r="O115" s="5"/>
      <c r="P115" s="5"/>
      <c r="Q115" s="5"/>
      <c r="R115" s="5"/>
      <c r="S115" s="5"/>
      <c r="T115" s="5"/>
    </row>
    <row r="116" spans="1:20" customFormat="1" x14ac:dyDescent="0.25">
      <c r="A116" s="43" t="s">
        <v>118</v>
      </c>
      <c r="B116" s="44" t="s">
        <v>43</v>
      </c>
      <c r="C116" s="44" t="s">
        <v>395</v>
      </c>
      <c r="D116" s="44" t="s">
        <v>4</v>
      </c>
      <c r="E116" s="45">
        <v>80</v>
      </c>
      <c r="F116" s="45">
        <v>56</v>
      </c>
      <c r="G116" s="45">
        <v>47</v>
      </c>
      <c r="H116" s="45">
        <v>88</v>
      </c>
      <c r="I116" s="45">
        <v>95</v>
      </c>
      <c r="J116" s="45">
        <v>36</v>
      </c>
      <c r="K116" s="45">
        <v>1476</v>
      </c>
      <c r="L116" s="51">
        <v>1595</v>
      </c>
      <c r="M116" s="5"/>
      <c r="N116" s="5"/>
      <c r="O116" s="5"/>
      <c r="P116" s="5"/>
      <c r="Q116" s="5"/>
      <c r="R116" s="5"/>
      <c r="S116" s="5"/>
      <c r="T116" s="5"/>
    </row>
    <row r="117" spans="1:20" customFormat="1" x14ac:dyDescent="0.25">
      <c r="A117" s="46" t="s">
        <v>173</v>
      </c>
      <c r="B117" s="47" t="s">
        <v>43</v>
      </c>
      <c r="C117" s="47" t="s">
        <v>395</v>
      </c>
      <c r="D117" s="47" t="s">
        <v>4</v>
      </c>
      <c r="E117" s="48">
        <v>81</v>
      </c>
      <c r="F117" s="48">
        <v>50</v>
      </c>
      <c r="G117" s="48">
        <v>64</v>
      </c>
      <c r="H117" s="48">
        <v>68</v>
      </c>
      <c r="I117" s="48">
        <v>94</v>
      </c>
      <c r="J117" s="48">
        <v>17</v>
      </c>
      <c r="K117" s="48">
        <v>4298</v>
      </c>
      <c r="L117" s="52">
        <v>1594</v>
      </c>
      <c r="M117" s="5"/>
      <c r="N117" s="5"/>
      <c r="O117" s="5"/>
      <c r="P117" s="5"/>
      <c r="Q117" s="5"/>
      <c r="R117" s="5"/>
      <c r="S117" s="5"/>
      <c r="T117" s="5"/>
    </row>
    <row r="118" spans="1:20" customFormat="1" x14ac:dyDescent="0.25">
      <c r="A118" s="46" t="s">
        <v>139</v>
      </c>
      <c r="B118" s="47" t="s">
        <v>43</v>
      </c>
      <c r="C118" s="47" t="s">
        <v>395</v>
      </c>
      <c r="D118" s="47" t="s">
        <v>4</v>
      </c>
      <c r="E118" s="48">
        <v>49</v>
      </c>
      <c r="F118" s="48">
        <v>14</v>
      </c>
      <c r="G118" s="48">
        <v>60</v>
      </c>
      <c r="H118" s="48">
        <v>58</v>
      </c>
      <c r="I118" s="48">
        <v>108</v>
      </c>
      <c r="J118" s="48">
        <v>14</v>
      </c>
      <c r="K118" s="48">
        <v>6791</v>
      </c>
      <c r="L118" s="52">
        <v>1002</v>
      </c>
      <c r="N118" s="29"/>
      <c r="O118" s="29"/>
      <c r="P118" s="29"/>
      <c r="Q118" s="29"/>
      <c r="R118" s="29"/>
      <c r="S118" s="29"/>
      <c r="T118" s="29"/>
    </row>
    <row r="119" spans="1:20" customFormat="1" x14ac:dyDescent="0.25">
      <c r="A119" s="43" t="s">
        <v>129</v>
      </c>
      <c r="B119" s="44" t="s">
        <v>34</v>
      </c>
      <c r="C119" s="44" t="s">
        <v>395</v>
      </c>
      <c r="D119" s="44" t="s">
        <v>4</v>
      </c>
      <c r="E119" s="45">
        <v>57</v>
      </c>
      <c r="F119" s="45">
        <v>13</v>
      </c>
      <c r="G119" s="45">
        <v>32</v>
      </c>
      <c r="H119" s="45">
        <v>77</v>
      </c>
      <c r="I119" s="45">
        <v>81</v>
      </c>
      <c r="J119" s="45">
        <v>6</v>
      </c>
      <c r="K119" s="45">
        <v>3472</v>
      </c>
      <c r="L119" s="51">
        <v>1109</v>
      </c>
      <c r="M119" s="5"/>
      <c r="N119" s="5"/>
      <c r="O119" s="5"/>
      <c r="P119" s="5"/>
      <c r="Q119" s="5"/>
      <c r="R119" s="5"/>
      <c r="S119" s="5"/>
      <c r="T119" s="5"/>
    </row>
    <row r="120" spans="1:20" customFormat="1" x14ac:dyDescent="0.25">
      <c r="A120" s="46" t="s">
        <v>355</v>
      </c>
      <c r="B120" s="47" t="s">
        <v>31</v>
      </c>
      <c r="C120" s="47" t="s">
        <v>395</v>
      </c>
      <c r="D120" s="47" t="s">
        <v>4</v>
      </c>
      <c r="E120" s="48">
        <v>44</v>
      </c>
      <c r="F120" s="48">
        <v>11</v>
      </c>
      <c r="G120" s="48">
        <v>33</v>
      </c>
      <c r="H120" s="48">
        <v>107</v>
      </c>
      <c r="I120" s="48">
        <v>53</v>
      </c>
      <c r="J120" s="48">
        <v>11</v>
      </c>
      <c r="K120" s="48">
        <v>3134</v>
      </c>
      <c r="L120" s="52">
        <v>749</v>
      </c>
      <c r="M120" s="5"/>
      <c r="N120" s="5"/>
      <c r="O120" s="5"/>
      <c r="P120" s="5"/>
      <c r="Q120" s="5"/>
      <c r="R120" s="5"/>
      <c r="S120" s="5"/>
      <c r="T120" s="5"/>
    </row>
    <row r="121" spans="1:20" customFormat="1" hidden="1" x14ac:dyDescent="0.25">
      <c r="A121" s="46" t="s">
        <v>324</v>
      </c>
      <c r="B121" s="47" t="s">
        <v>31</v>
      </c>
      <c r="C121" s="47" t="s">
        <v>395</v>
      </c>
      <c r="D121" s="47" t="s">
        <v>4</v>
      </c>
      <c r="E121" s="48">
        <v>1</v>
      </c>
      <c r="F121" s="48">
        <v>0</v>
      </c>
      <c r="G121" s="48">
        <v>0</v>
      </c>
      <c r="H121" s="48">
        <v>1</v>
      </c>
      <c r="I121" s="48">
        <v>0</v>
      </c>
      <c r="J121" s="48">
        <v>0</v>
      </c>
      <c r="K121" s="48">
        <v>0</v>
      </c>
      <c r="L121" s="52">
        <v>7</v>
      </c>
      <c r="M121" s="5"/>
      <c r="N121" s="5"/>
      <c r="O121" s="5"/>
      <c r="P121" s="5"/>
      <c r="Q121" s="5"/>
      <c r="R121" s="5"/>
      <c r="S121" s="5"/>
      <c r="T121" s="5"/>
    </row>
    <row r="122" spans="1:20" customFormat="1" x14ac:dyDescent="0.25">
      <c r="A122" s="43" t="s">
        <v>311</v>
      </c>
      <c r="B122" s="44" t="s">
        <v>37</v>
      </c>
      <c r="C122" s="44" t="s">
        <v>395</v>
      </c>
      <c r="D122" s="44" t="s">
        <v>4</v>
      </c>
      <c r="E122" s="45">
        <v>71</v>
      </c>
      <c r="F122" s="45">
        <v>19</v>
      </c>
      <c r="G122" s="45">
        <v>31</v>
      </c>
      <c r="H122" s="45">
        <v>46</v>
      </c>
      <c r="I122" s="45">
        <v>106</v>
      </c>
      <c r="J122" s="45">
        <v>31</v>
      </c>
      <c r="K122" s="45">
        <v>2297</v>
      </c>
      <c r="L122" s="51">
        <v>1455</v>
      </c>
      <c r="N122" s="29"/>
      <c r="O122" s="29"/>
      <c r="P122" s="29"/>
      <c r="Q122" s="29"/>
      <c r="R122" s="29"/>
      <c r="S122" s="29"/>
      <c r="T122" s="29"/>
    </row>
    <row r="123" spans="1:20" customFormat="1" x14ac:dyDescent="0.25">
      <c r="A123" s="46" t="s">
        <v>408</v>
      </c>
      <c r="B123" s="47" t="s">
        <v>37</v>
      </c>
      <c r="C123" s="47" t="s">
        <v>395</v>
      </c>
      <c r="D123" s="47" t="s">
        <v>4</v>
      </c>
      <c r="E123" s="48">
        <v>39</v>
      </c>
      <c r="F123" s="48">
        <v>14</v>
      </c>
      <c r="G123" s="48">
        <v>37</v>
      </c>
      <c r="H123" s="48">
        <v>31</v>
      </c>
      <c r="I123" s="48">
        <v>48</v>
      </c>
      <c r="J123" s="48">
        <v>4</v>
      </c>
      <c r="K123" s="48">
        <v>128</v>
      </c>
      <c r="L123" s="52">
        <v>667</v>
      </c>
      <c r="N123" s="29"/>
      <c r="O123" s="29"/>
      <c r="P123" s="29"/>
      <c r="Q123" s="29"/>
      <c r="R123" s="29"/>
      <c r="S123" s="29"/>
      <c r="T123" s="29"/>
    </row>
    <row r="124" spans="1:20" customFormat="1" x14ac:dyDescent="0.25">
      <c r="A124" s="43" t="s">
        <v>272</v>
      </c>
      <c r="B124" s="44" t="s">
        <v>31</v>
      </c>
      <c r="C124" s="44" t="s">
        <v>395</v>
      </c>
      <c r="D124" s="44" t="s">
        <v>4</v>
      </c>
      <c r="E124" s="45">
        <v>82</v>
      </c>
      <c r="F124" s="45">
        <v>38</v>
      </c>
      <c r="G124" s="45">
        <v>6</v>
      </c>
      <c r="H124" s="45">
        <v>43</v>
      </c>
      <c r="I124" s="45">
        <v>146</v>
      </c>
      <c r="J124" s="45">
        <v>29</v>
      </c>
      <c r="K124" s="45">
        <v>8250</v>
      </c>
      <c r="L124" s="51">
        <v>1834</v>
      </c>
      <c r="M124" s="5"/>
      <c r="N124" s="5"/>
      <c r="O124" s="5"/>
      <c r="P124" s="5"/>
      <c r="Q124" s="5"/>
      <c r="R124" s="5"/>
      <c r="S124" s="5"/>
      <c r="T124" s="5"/>
    </row>
    <row r="125" spans="1:20" customFormat="1" x14ac:dyDescent="0.25">
      <c r="A125" s="46" t="s">
        <v>326</v>
      </c>
      <c r="B125" s="47" t="s">
        <v>37</v>
      </c>
      <c r="C125" s="47" t="s">
        <v>395</v>
      </c>
      <c r="D125" s="47" t="s">
        <v>4</v>
      </c>
      <c r="E125" s="48">
        <v>82</v>
      </c>
      <c r="F125" s="48">
        <v>30</v>
      </c>
      <c r="G125" s="48">
        <v>34</v>
      </c>
      <c r="H125" s="48">
        <v>111</v>
      </c>
      <c r="I125" s="48">
        <v>166</v>
      </c>
      <c r="J125" s="48">
        <v>23</v>
      </c>
      <c r="K125" s="48">
        <v>13939</v>
      </c>
      <c r="L125" s="52">
        <v>1802</v>
      </c>
      <c r="M125" s="5"/>
      <c r="N125" s="5"/>
      <c r="O125" s="5"/>
      <c r="P125" s="5"/>
      <c r="Q125" s="5"/>
      <c r="R125" s="5"/>
      <c r="S125" s="5"/>
      <c r="T125" s="5"/>
    </row>
    <row r="126" spans="1:20" customFormat="1" x14ac:dyDescent="0.25">
      <c r="A126" s="43" t="s">
        <v>116</v>
      </c>
      <c r="B126" s="44" t="s">
        <v>43</v>
      </c>
      <c r="C126" s="44" t="s">
        <v>395</v>
      </c>
      <c r="D126" s="44" t="s">
        <v>4</v>
      </c>
      <c r="E126" s="45">
        <v>75</v>
      </c>
      <c r="F126" s="45">
        <v>29</v>
      </c>
      <c r="G126" s="45">
        <v>59</v>
      </c>
      <c r="H126" s="45">
        <v>130</v>
      </c>
      <c r="I126" s="45">
        <v>140</v>
      </c>
      <c r="J126" s="45">
        <v>35</v>
      </c>
      <c r="K126" s="45">
        <v>16973</v>
      </c>
      <c r="L126" s="51">
        <v>1750</v>
      </c>
      <c r="M126" s="5"/>
      <c r="N126" s="5"/>
      <c r="O126" s="5"/>
      <c r="P126" s="5"/>
      <c r="Q126" s="5"/>
      <c r="R126" s="5"/>
      <c r="S126" s="5"/>
      <c r="T126" s="5"/>
    </row>
    <row r="127" spans="1:20" customFormat="1" x14ac:dyDescent="0.25">
      <c r="A127" s="46" t="s">
        <v>157</v>
      </c>
      <c r="B127" s="47" t="s">
        <v>43</v>
      </c>
      <c r="C127" s="47" t="s">
        <v>395</v>
      </c>
      <c r="D127" s="47" t="s">
        <v>4</v>
      </c>
      <c r="E127" s="48">
        <v>74</v>
      </c>
      <c r="F127" s="48">
        <v>23</v>
      </c>
      <c r="G127" s="48">
        <v>44</v>
      </c>
      <c r="H127" s="48">
        <v>127</v>
      </c>
      <c r="I127" s="48">
        <v>126</v>
      </c>
      <c r="J127" s="48">
        <v>22</v>
      </c>
      <c r="K127" s="48">
        <v>10900</v>
      </c>
      <c r="L127" s="52">
        <v>1616</v>
      </c>
      <c r="M127" s="5"/>
      <c r="N127" s="5"/>
      <c r="O127" s="5"/>
      <c r="P127" s="5"/>
      <c r="Q127" s="5"/>
      <c r="R127" s="5"/>
      <c r="S127" s="5"/>
      <c r="T127" s="5"/>
    </row>
    <row r="128" spans="1:20" customFormat="1" x14ac:dyDescent="0.25">
      <c r="A128" s="46" t="s">
        <v>127</v>
      </c>
      <c r="B128" s="47" t="s">
        <v>39</v>
      </c>
      <c r="C128" s="47" t="s">
        <v>395</v>
      </c>
      <c r="D128" s="47" t="s">
        <v>4</v>
      </c>
      <c r="E128" s="48">
        <v>82</v>
      </c>
      <c r="F128" s="48">
        <v>44</v>
      </c>
      <c r="G128" s="48">
        <v>46</v>
      </c>
      <c r="H128" s="48">
        <v>129</v>
      </c>
      <c r="I128" s="48">
        <v>109</v>
      </c>
      <c r="J128" s="48">
        <v>24</v>
      </c>
      <c r="K128" s="48">
        <v>12643</v>
      </c>
      <c r="L128" s="52">
        <v>2226</v>
      </c>
      <c r="M128" s="5"/>
      <c r="N128" s="5"/>
      <c r="O128" s="5"/>
      <c r="P128" s="5"/>
      <c r="Q128" s="5"/>
      <c r="R128" s="5"/>
      <c r="S128" s="5"/>
      <c r="T128" s="5"/>
    </row>
    <row r="129" spans="1:20" customFormat="1" x14ac:dyDescent="0.25">
      <c r="A129" s="43" t="s">
        <v>407</v>
      </c>
      <c r="B129" s="44" t="s">
        <v>37</v>
      </c>
      <c r="C129" s="44" t="s">
        <v>395</v>
      </c>
      <c r="D129" s="44" t="s">
        <v>4</v>
      </c>
      <c r="E129" s="45">
        <v>82</v>
      </c>
      <c r="F129" s="45">
        <v>20</v>
      </c>
      <c r="G129" s="45">
        <v>38</v>
      </c>
      <c r="H129" s="45">
        <v>145</v>
      </c>
      <c r="I129" s="45">
        <v>139</v>
      </c>
      <c r="J129" s="45">
        <v>15</v>
      </c>
      <c r="K129" s="45">
        <v>4292</v>
      </c>
      <c r="L129" s="51">
        <v>1598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x14ac:dyDescent="0.25">
      <c r="A130" s="43" t="s">
        <v>134</v>
      </c>
      <c r="B130" s="44" t="s">
        <v>37</v>
      </c>
      <c r="C130" s="44" t="s">
        <v>395</v>
      </c>
      <c r="D130" s="44" t="s">
        <v>4</v>
      </c>
      <c r="E130" s="45">
        <v>72</v>
      </c>
      <c r="F130" s="45">
        <v>36</v>
      </c>
      <c r="G130" s="45">
        <v>40</v>
      </c>
      <c r="H130" s="45">
        <v>67</v>
      </c>
      <c r="I130" s="45">
        <v>92</v>
      </c>
      <c r="J130" s="45">
        <v>24</v>
      </c>
      <c r="K130" s="45">
        <v>2540</v>
      </c>
      <c r="L130" s="51">
        <v>1696</v>
      </c>
      <c r="M130" s="5"/>
      <c r="N130" s="5"/>
      <c r="O130" s="5"/>
      <c r="P130" s="5"/>
      <c r="Q130" s="5"/>
      <c r="R130" s="5"/>
      <c r="S130" s="5"/>
      <c r="T130" s="5"/>
    </row>
    <row r="131" spans="1:20" customFormat="1" x14ac:dyDescent="0.25">
      <c r="A131" s="43" t="s">
        <v>114</v>
      </c>
      <c r="B131" s="44" t="s">
        <v>37</v>
      </c>
      <c r="C131" s="44" t="s">
        <v>395</v>
      </c>
      <c r="D131" s="44" t="s">
        <v>4</v>
      </c>
      <c r="E131" s="45">
        <v>81</v>
      </c>
      <c r="F131" s="45">
        <v>46</v>
      </c>
      <c r="G131" s="45">
        <v>12</v>
      </c>
      <c r="H131" s="45">
        <v>77</v>
      </c>
      <c r="I131" s="45">
        <v>109</v>
      </c>
      <c r="J131" s="45">
        <v>26</v>
      </c>
      <c r="K131" s="45">
        <v>3810</v>
      </c>
      <c r="L131" s="51">
        <v>1840</v>
      </c>
      <c r="N131" s="29"/>
      <c r="O131" s="29"/>
      <c r="P131" s="29"/>
      <c r="Q131" s="29"/>
      <c r="R131" s="29"/>
      <c r="S131" s="29"/>
      <c r="T131" s="29"/>
    </row>
    <row r="132" spans="1:20" customFormat="1" x14ac:dyDescent="0.25">
      <c r="A132" s="43" t="s">
        <v>413</v>
      </c>
      <c r="B132" s="44" t="s">
        <v>39</v>
      </c>
      <c r="C132" s="44" t="s">
        <v>395</v>
      </c>
      <c r="D132" s="44" t="s">
        <v>4</v>
      </c>
      <c r="E132" s="45">
        <v>29</v>
      </c>
      <c r="F132" s="45">
        <v>4</v>
      </c>
      <c r="G132" s="45">
        <v>8</v>
      </c>
      <c r="H132" s="45">
        <v>25</v>
      </c>
      <c r="I132" s="45">
        <v>27</v>
      </c>
      <c r="J132" s="45">
        <v>1</v>
      </c>
      <c r="K132" s="45">
        <v>658</v>
      </c>
      <c r="L132" s="51">
        <v>377</v>
      </c>
      <c r="M132" s="5"/>
      <c r="N132" s="5"/>
      <c r="O132" s="5"/>
      <c r="P132" s="5"/>
      <c r="Q132" s="5"/>
      <c r="R132" s="5"/>
      <c r="S132" s="5"/>
      <c r="T132" s="5"/>
    </row>
    <row r="133" spans="1:20" customFormat="1" x14ac:dyDescent="0.25">
      <c r="A133" s="46" t="s">
        <v>155</v>
      </c>
      <c r="B133" s="47" t="s">
        <v>39</v>
      </c>
      <c r="C133" s="47" t="s">
        <v>395</v>
      </c>
      <c r="D133" s="47" t="s">
        <v>4</v>
      </c>
      <c r="E133" s="48">
        <v>82</v>
      </c>
      <c r="F133" s="48">
        <v>43</v>
      </c>
      <c r="G133" s="48">
        <v>34</v>
      </c>
      <c r="H133" s="48">
        <v>69</v>
      </c>
      <c r="I133" s="48">
        <v>83</v>
      </c>
      <c r="J133" s="48">
        <v>44</v>
      </c>
      <c r="K133" s="48">
        <v>1556</v>
      </c>
      <c r="L133" s="52">
        <v>1766</v>
      </c>
      <c r="M133" s="5"/>
      <c r="N133" s="5"/>
      <c r="O133" s="5"/>
      <c r="P133" s="5"/>
      <c r="Q133" s="5"/>
      <c r="R133" s="5"/>
      <c r="S133" s="5"/>
      <c r="T133" s="5"/>
    </row>
    <row r="134" spans="1:20" customFormat="1" x14ac:dyDescent="0.25">
      <c r="A134" s="43" t="s">
        <v>278</v>
      </c>
      <c r="B134" s="44" t="s">
        <v>43</v>
      </c>
      <c r="C134" s="44" t="s">
        <v>395</v>
      </c>
      <c r="D134" s="44" t="s">
        <v>4</v>
      </c>
      <c r="E134" s="45">
        <v>49</v>
      </c>
      <c r="F134" s="45">
        <v>4</v>
      </c>
      <c r="G134" s="45">
        <v>54</v>
      </c>
      <c r="H134" s="45">
        <v>110</v>
      </c>
      <c r="I134" s="45">
        <v>54</v>
      </c>
      <c r="J134" s="45">
        <v>10</v>
      </c>
      <c r="K134" s="45">
        <v>1666</v>
      </c>
      <c r="L134" s="51">
        <v>738</v>
      </c>
      <c r="M134" s="5"/>
      <c r="N134" s="5"/>
      <c r="O134" s="5"/>
      <c r="P134" s="5"/>
      <c r="Q134" s="5"/>
      <c r="R134" s="5"/>
      <c r="S134" s="5"/>
      <c r="T134" s="5"/>
    </row>
    <row r="135" spans="1:20" customFormat="1" x14ac:dyDescent="0.25">
      <c r="A135" s="46" t="s">
        <v>267</v>
      </c>
      <c r="B135" s="47" t="s">
        <v>37</v>
      </c>
      <c r="C135" s="47" t="s">
        <v>395</v>
      </c>
      <c r="D135" s="47" t="s">
        <v>4</v>
      </c>
      <c r="E135" s="48">
        <v>68</v>
      </c>
      <c r="F135" s="48">
        <v>21</v>
      </c>
      <c r="G135" s="48">
        <v>58</v>
      </c>
      <c r="H135" s="48">
        <v>88</v>
      </c>
      <c r="I135" s="48">
        <v>62</v>
      </c>
      <c r="J135" s="48">
        <v>25</v>
      </c>
      <c r="K135" s="48">
        <v>3310</v>
      </c>
      <c r="L135" s="52">
        <v>1459</v>
      </c>
      <c r="M135" s="5"/>
      <c r="N135" s="5"/>
      <c r="O135" s="5"/>
      <c r="P135" s="5"/>
      <c r="Q135" s="5"/>
      <c r="R135" s="5"/>
      <c r="S135" s="5"/>
      <c r="T135" s="5"/>
    </row>
    <row r="136" spans="1:20" customFormat="1" x14ac:dyDescent="0.25">
      <c r="A136" s="46" t="s">
        <v>115</v>
      </c>
      <c r="B136" s="47" t="s">
        <v>43</v>
      </c>
      <c r="C136" s="47" t="s">
        <v>395</v>
      </c>
      <c r="D136" s="47" t="s">
        <v>4</v>
      </c>
      <c r="E136" s="48">
        <v>81</v>
      </c>
      <c r="F136" s="48">
        <v>30</v>
      </c>
      <c r="G136" s="48">
        <v>100</v>
      </c>
      <c r="H136" s="48">
        <v>132</v>
      </c>
      <c r="I136" s="48">
        <v>156</v>
      </c>
      <c r="J136" s="48">
        <v>16</v>
      </c>
      <c r="K136" s="48">
        <v>11880</v>
      </c>
      <c r="L136" s="52">
        <v>1866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x14ac:dyDescent="0.25">
      <c r="A137" s="46" t="s">
        <v>110</v>
      </c>
      <c r="B137" s="47" t="s">
        <v>37</v>
      </c>
      <c r="C137" s="47" t="s">
        <v>395</v>
      </c>
      <c r="D137" s="47" t="s">
        <v>4</v>
      </c>
      <c r="E137" s="48">
        <v>68</v>
      </c>
      <c r="F137" s="48">
        <v>21</v>
      </c>
      <c r="G137" s="48">
        <v>36</v>
      </c>
      <c r="H137" s="48">
        <v>106</v>
      </c>
      <c r="I137" s="48">
        <v>138</v>
      </c>
      <c r="J137" s="48">
        <v>17</v>
      </c>
      <c r="K137" s="48">
        <v>10528</v>
      </c>
      <c r="L137" s="52">
        <v>1653</v>
      </c>
      <c r="M137" s="5"/>
      <c r="N137" s="5"/>
      <c r="O137" s="5"/>
      <c r="P137" s="5"/>
      <c r="Q137" s="5"/>
      <c r="R137" s="5"/>
      <c r="S137" s="5"/>
      <c r="T137" s="5"/>
    </row>
    <row r="138" spans="1:20" customFormat="1" x14ac:dyDescent="0.25">
      <c r="A138" s="46" t="s">
        <v>197</v>
      </c>
      <c r="B138" s="47" t="s">
        <v>37</v>
      </c>
      <c r="C138" s="47" t="s">
        <v>395</v>
      </c>
      <c r="D138" s="47" t="s">
        <v>4</v>
      </c>
      <c r="E138" s="48">
        <v>55</v>
      </c>
      <c r="F138" s="48">
        <v>7</v>
      </c>
      <c r="G138" s="48">
        <v>12</v>
      </c>
      <c r="H138" s="48">
        <v>72</v>
      </c>
      <c r="I138" s="48">
        <v>102</v>
      </c>
      <c r="J138" s="48">
        <v>11</v>
      </c>
      <c r="K138" s="48">
        <v>7634</v>
      </c>
      <c r="L138" s="52">
        <v>994</v>
      </c>
      <c r="N138" s="29"/>
      <c r="O138" s="29"/>
      <c r="P138" s="29"/>
      <c r="Q138" s="29"/>
      <c r="R138" s="29"/>
      <c r="S138" s="29"/>
      <c r="T138" s="29"/>
    </row>
    <row r="139" spans="1:20" customFormat="1" x14ac:dyDescent="0.25">
      <c r="A139" s="46" t="s">
        <v>249</v>
      </c>
      <c r="B139" s="47" t="s">
        <v>34</v>
      </c>
      <c r="C139" s="47" t="s">
        <v>395</v>
      </c>
      <c r="D139" s="47" t="s">
        <v>4</v>
      </c>
      <c r="E139" s="48">
        <v>56</v>
      </c>
      <c r="F139" s="48">
        <v>19</v>
      </c>
      <c r="G139" s="48">
        <v>37</v>
      </c>
      <c r="H139" s="48">
        <v>29</v>
      </c>
      <c r="I139" s="48">
        <v>83</v>
      </c>
      <c r="J139" s="48">
        <v>20</v>
      </c>
      <c r="K139" s="48">
        <v>7982</v>
      </c>
      <c r="L139" s="52">
        <v>1141</v>
      </c>
      <c r="N139" s="29"/>
      <c r="O139" s="29"/>
      <c r="P139" s="29"/>
      <c r="Q139" s="29"/>
      <c r="R139" s="29"/>
      <c r="S139" s="29"/>
      <c r="T139" s="29"/>
    </row>
    <row r="140" spans="1:20" customFormat="1" hidden="1" x14ac:dyDescent="0.25">
      <c r="A140" s="43" t="s">
        <v>248</v>
      </c>
      <c r="B140" s="44" t="s">
        <v>37</v>
      </c>
      <c r="C140" s="44" t="s">
        <v>395</v>
      </c>
      <c r="D140" s="44" t="s">
        <v>4</v>
      </c>
      <c r="E140" s="45">
        <v>11</v>
      </c>
      <c r="F140" s="45">
        <v>5</v>
      </c>
      <c r="G140" s="45">
        <v>13</v>
      </c>
      <c r="H140" s="45">
        <v>12</v>
      </c>
      <c r="I140" s="45">
        <v>21</v>
      </c>
      <c r="J140" s="45">
        <v>6</v>
      </c>
      <c r="K140" s="45">
        <v>1947</v>
      </c>
      <c r="L140" s="51">
        <v>244</v>
      </c>
      <c r="N140" s="29"/>
      <c r="O140" s="29"/>
      <c r="P140" s="29"/>
      <c r="Q140" s="29"/>
      <c r="R140" s="29"/>
      <c r="S140" s="29"/>
      <c r="T140" s="29"/>
    </row>
    <row r="141" spans="1:20" customFormat="1" x14ac:dyDescent="0.25">
      <c r="A141" s="43" t="s">
        <v>156</v>
      </c>
      <c r="B141" s="44" t="s">
        <v>39</v>
      </c>
      <c r="C141" s="44" t="s">
        <v>395</v>
      </c>
      <c r="D141" s="44" t="s">
        <v>4</v>
      </c>
      <c r="E141" s="45">
        <v>75</v>
      </c>
      <c r="F141" s="45">
        <v>37</v>
      </c>
      <c r="G141" s="45">
        <v>32</v>
      </c>
      <c r="H141" s="45">
        <v>117</v>
      </c>
      <c r="I141" s="45">
        <v>84</v>
      </c>
      <c r="J141" s="45">
        <v>53</v>
      </c>
      <c r="K141" s="45">
        <v>3180</v>
      </c>
      <c r="L141" s="51">
        <v>1736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x14ac:dyDescent="0.25">
      <c r="A142" s="43" t="s">
        <v>120</v>
      </c>
      <c r="B142" s="44" t="s">
        <v>39</v>
      </c>
      <c r="C142" s="44" t="s">
        <v>395</v>
      </c>
      <c r="D142" s="44" t="s">
        <v>4</v>
      </c>
      <c r="E142" s="45">
        <v>82</v>
      </c>
      <c r="F142" s="45">
        <v>40</v>
      </c>
      <c r="G142" s="45">
        <v>36</v>
      </c>
      <c r="H142" s="45">
        <v>72</v>
      </c>
      <c r="I142" s="45">
        <v>105</v>
      </c>
      <c r="J142" s="45">
        <v>41</v>
      </c>
      <c r="K142" s="45">
        <v>11451</v>
      </c>
      <c r="L142" s="51">
        <v>2208</v>
      </c>
      <c r="N142" s="29"/>
      <c r="O142" s="29"/>
      <c r="P142" s="29"/>
      <c r="Q142" s="29"/>
      <c r="R142" s="29"/>
      <c r="S142" s="29"/>
      <c r="T142" s="29"/>
    </row>
    <row r="143" spans="1:20" customFormat="1" x14ac:dyDescent="0.25">
      <c r="A143" s="46" t="s">
        <v>202</v>
      </c>
      <c r="B143" s="47" t="s">
        <v>43</v>
      </c>
      <c r="C143" s="47" t="s">
        <v>395</v>
      </c>
      <c r="D143" s="47" t="s">
        <v>4</v>
      </c>
      <c r="E143" s="48">
        <v>76</v>
      </c>
      <c r="F143" s="48">
        <v>27</v>
      </c>
      <c r="G143" s="48">
        <v>21</v>
      </c>
      <c r="H143" s="48">
        <v>46</v>
      </c>
      <c r="I143" s="48">
        <v>120</v>
      </c>
      <c r="J143" s="48">
        <v>34</v>
      </c>
      <c r="K143" s="48">
        <v>10811</v>
      </c>
      <c r="L143" s="52">
        <v>1685</v>
      </c>
      <c r="N143" s="29"/>
      <c r="O143" s="29"/>
      <c r="P143" s="29"/>
      <c r="Q143" s="29"/>
      <c r="R143" s="29"/>
      <c r="S143" s="29"/>
      <c r="T143" s="29"/>
    </row>
    <row r="144" spans="1:20" customFormat="1" x14ac:dyDescent="0.25">
      <c r="A144" s="46" t="s">
        <v>312</v>
      </c>
      <c r="B144" s="47" t="s">
        <v>37</v>
      </c>
      <c r="C144" s="47" t="s">
        <v>395</v>
      </c>
      <c r="D144" s="47" t="s">
        <v>4</v>
      </c>
      <c r="E144" s="48">
        <v>61</v>
      </c>
      <c r="F144" s="48">
        <v>13</v>
      </c>
      <c r="G144" s="48">
        <v>55</v>
      </c>
      <c r="H144" s="48">
        <v>85</v>
      </c>
      <c r="I144" s="48">
        <v>36</v>
      </c>
      <c r="J144" s="48">
        <v>19</v>
      </c>
      <c r="K144" s="48">
        <v>961</v>
      </c>
      <c r="L144" s="52">
        <v>965</v>
      </c>
      <c r="N144" s="29"/>
      <c r="O144" s="29"/>
      <c r="P144" s="29"/>
      <c r="Q144" s="29"/>
      <c r="R144" s="29"/>
      <c r="S144" s="29"/>
      <c r="T144" s="29"/>
    </row>
    <row r="145" spans="1:20" customFormat="1" x14ac:dyDescent="0.25">
      <c r="A145" s="43" t="s">
        <v>158</v>
      </c>
      <c r="B145" s="44" t="s">
        <v>34</v>
      </c>
      <c r="C145" s="44" t="s">
        <v>395</v>
      </c>
      <c r="D145" s="44" t="s">
        <v>4</v>
      </c>
      <c r="E145" s="45">
        <v>51</v>
      </c>
      <c r="F145" s="45">
        <v>9</v>
      </c>
      <c r="G145" s="45">
        <v>63</v>
      </c>
      <c r="H145" s="45">
        <v>59</v>
      </c>
      <c r="I145" s="45">
        <v>65</v>
      </c>
      <c r="J145" s="45">
        <v>11</v>
      </c>
      <c r="K145" s="45">
        <v>5732</v>
      </c>
      <c r="L145" s="51">
        <v>981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x14ac:dyDescent="0.25">
      <c r="A146" s="46" t="s">
        <v>364</v>
      </c>
      <c r="B146" s="47" t="s">
        <v>39</v>
      </c>
      <c r="C146" s="47" t="s">
        <v>395</v>
      </c>
      <c r="D146" s="47" t="s">
        <v>4</v>
      </c>
      <c r="E146" s="48">
        <v>79</v>
      </c>
      <c r="F146" s="48">
        <v>17</v>
      </c>
      <c r="G146" s="48">
        <v>20</v>
      </c>
      <c r="H146" s="48">
        <v>111</v>
      </c>
      <c r="I146" s="48">
        <v>159</v>
      </c>
      <c r="J146" s="48">
        <v>22</v>
      </c>
      <c r="K146" s="48">
        <v>14312</v>
      </c>
      <c r="L146" s="52">
        <v>1833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x14ac:dyDescent="0.25">
      <c r="A147" s="46" t="s">
        <v>286</v>
      </c>
      <c r="B147" s="47" t="s">
        <v>31</v>
      </c>
      <c r="C147" s="47" t="s">
        <v>395</v>
      </c>
      <c r="D147" s="47" t="s">
        <v>4</v>
      </c>
      <c r="E147" s="48">
        <v>80</v>
      </c>
      <c r="F147" s="48">
        <v>31</v>
      </c>
      <c r="G147" s="48">
        <v>58</v>
      </c>
      <c r="H147" s="48">
        <v>79</v>
      </c>
      <c r="I147" s="48">
        <v>73</v>
      </c>
      <c r="J147" s="48">
        <v>24</v>
      </c>
      <c r="K147" s="48">
        <v>1514</v>
      </c>
      <c r="L147" s="52">
        <v>1628</v>
      </c>
      <c r="M147" s="5"/>
      <c r="N147" s="5"/>
      <c r="O147" s="5"/>
      <c r="P147" s="5"/>
      <c r="Q147" s="5"/>
      <c r="R147" s="5"/>
      <c r="S147" s="5"/>
      <c r="T147" s="5"/>
    </row>
    <row r="148" spans="1:20" customFormat="1" x14ac:dyDescent="0.25">
      <c r="A148" s="46" t="s">
        <v>113</v>
      </c>
      <c r="B148" s="47" t="s">
        <v>39</v>
      </c>
      <c r="C148" s="47" t="s">
        <v>395</v>
      </c>
      <c r="D148" s="47" t="s">
        <v>4</v>
      </c>
      <c r="E148" s="48">
        <v>47</v>
      </c>
      <c r="F148" s="48">
        <v>5</v>
      </c>
      <c r="G148" s="48">
        <v>26</v>
      </c>
      <c r="H148" s="48">
        <v>60</v>
      </c>
      <c r="I148" s="48">
        <v>72</v>
      </c>
      <c r="J148" s="48">
        <v>18</v>
      </c>
      <c r="K148" s="48">
        <v>4528</v>
      </c>
      <c r="L148" s="52">
        <v>1029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x14ac:dyDescent="0.25">
      <c r="A149" s="43" t="s">
        <v>137</v>
      </c>
      <c r="B149" s="44" t="s">
        <v>39</v>
      </c>
      <c r="C149" s="44" t="s">
        <v>395</v>
      </c>
      <c r="D149" s="44" t="s">
        <v>4</v>
      </c>
      <c r="E149" s="45">
        <v>78</v>
      </c>
      <c r="F149" s="45">
        <v>39</v>
      </c>
      <c r="G149" s="45">
        <v>32</v>
      </c>
      <c r="H149" s="45">
        <v>147</v>
      </c>
      <c r="I149" s="45">
        <v>93</v>
      </c>
      <c r="J149" s="45">
        <v>36</v>
      </c>
      <c r="K149" s="45">
        <v>12119</v>
      </c>
      <c r="L149" s="51">
        <v>1730</v>
      </c>
      <c r="N149" s="29"/>
      <c r="O149" s="29"/>
      <c r="P149" s="29"/>
      <c r="Q149" s="29"/>
      <c r="R149" s="29"/>
      <c r="S149" s="29"/>
      <c r="T149" s="29"/>
    </row>
    <row r="150" spans="1:20" customFormat="1" x14ac:dyDescent="0.25">
      <c r="A150" s="46" t="s">
        <v>186</v>
      </c>
      <c r="B150" s="47" t="s">
        <v>39</v>
      </c>
      <c r="C150" s="47" t="s">
        <v>395</v>
      </c>
      <c r="D150" s="47" t="s">
        <v>4</v>
      </c>
      <c r="E150" s="48">
        <v>81</v>
      </c>
      <c r="F150" s="48">
        <v>51</v>
      </c>
      <c r="G150" s="48">
        <v>37</v>
      </c>
      <c r="H150" s="48">
        <v>59</v>
      </c>
      <c r="I150" s="48">
        <v>82</v>
      </c>
      <c r="J150" s="48">
        <v>22</v>
      </c>
      <c r="K150" s="48">
        <v>1842</v>
      </c>
      <c r="L150" s="52">
        <v>1750</v>
      </c>
      <c r="N150" s="29"/>
      <c r="O150" s="29"/>
      <c r="P150" s="29"/>
      <c r="Q150" s="29"/>
      <c r="R150" s="29"/>
      <c r="S150" s="29"/>
      <c r="T150" s="29"/>
    </row>
    <row r="151" spans="1:20" customFormat="1" x14ac:dyDescent="0.25">
      <c r="A151" s="43" t="s">
        <v>125</v>
      </c>
      <c r="B151" s="44" t="s">
        <v>31</v>
      </c>
      <c r="C151" s="44" t="s">
        <v>395</v>
      </c>
      <c r="D151" s="44" t="s">
        <v>4</v>
      </c>
      <c r="E151" s="45">
        <v>80</v>
      </c>
      <c r="F151" s="45">
        <v>39</v>
      </c>
      <c r="G151" s="45">
        <v>20</v>
      </c>
      <c r="H151" s="45">
        <v>29</v>
      </c>
      <c r="I151" s="45">
        <v>134</v>
      </c>
      <c r="J151" s="45">
        <v>30</v>
      </c>
      <c r="K151" s="45">
        <v>13232</v>
      </c>
      <c r="L151" s="51">
        <v>1988</v>
      </c>
      <c r="N151" s="29"/>
      <c r="O151" s="29"/>
      <c r="P151" s="29"/>
      <c r="Q151" s="29"/>
      <c r="R151" s="29"/>
      <c r="S151" s="29"/>
      <c r="T151" s="29"/>
    </row>
    <row r="152" spans="1:20" customFormat="1" x14ac:dyDescent="0.25">
      <c r="A152" s="46" t="s">
        <v>389</v>
      </c>
      <c r="B152" s="47" t="s">
        <v>31</v>
      </c>
      <c r="C152" s="47" t="s">
        <v>395</v>
      </c>
      <c r="D152" s="47" t="s">
        <v>4</v>
      </c>
      <c r="E152" s="48">
        <v>38</v>
      </c>
      <c r="F152" s="48">
        <v>7</v>
      </c>
      <c r="G152" s="48">
        <v>14</v>
      </c>
      <c r="H152" s="48">
        <v>83</v>
      </c>
      <c r="I152" s="48">
        <v>35</v>
      </c>
      <c r="J152" s="48">
        <v>1</v>
      </c>
      <c r="K152" s="48">
        <v>3136</v>
      </c>
      <c r="L152" s="52">
        <v>611</v>
      </c>
      <c r="M152" s="5"/>
      <c r="N152" s="5"/>
      <c r="O152" s="5"/>
      <c r="P152" s="5"/>
      <c r="Q152" s="5"/>
      <c r="R152" s="5"/>
      <c r="S152" s="5"/>
      <c r="T152" s="5"/>
    </row>
    <row r="153" spans="1:20" customFormat="1" x14ac:dyDescent="0.25">
      <c r="A153" s="43" t="s">
        <v>363</v>
      </c>
      <c r="B153" s="44" t="s">
        <v>43</v>
      </c>
      <c r="C153" s="44" t="s">
        <v>395</v>
      </c>
      <c r="D153" s="44" t="s">
        <v>4</v>
      </c>
      <c r="E153" s="45">
        <v>25</v>
      </c>
      <c r="F153" s="45">
        <v>4</v>
      </c>
      <c r="G153" s="45">
        <v>2</v>
      </c>
      <c r="H153" s="45">
        <v>20</v>
      </c>
      <c r="I153" s="45">
        <v>9</v>
      </c>
      <c r="J153" s="45">
        <v>7</v>
      </c>
      <c r="K153" s="45">
        <v>0</v>
      </c>
      <c r="L153" s="51">
        <v>390</v>
      </c>
      <c r="N153" s="29"/>
      <c r="O153" s="29"/>
      <c r="P153" s="29"/>
      <c r="Q153" s="29"/>
      <c r="R153" s="29"/>
      <c r="S153" s="29"/>
      <c r="T153" s="29"/>
    </row>
    <row r="154" spans="1:20" customFormat="1" x14ac:dyDescent="0.25">
      <c r="A154" s="43" t="s">
        <v>140</v>
      </c>
      <c r="B154" s="44" t="s">
        <v>31</v>
      </c>
      <c r="C154" s="44" t="s">
        <v>395</v>
      </c>
      <c r="D154" s="44" t="s">
        <v>4</v>
      </c>
      <c r="E154" s="45">
        <v>82</v>
      </c>
      <c r="F154" s="45">
        <v>36</v>
      </c>
      <c r="G154" s="45">
        <v>24</v>
      </c>
      <c r="H154" s="45">
        <v>30</v>
      </c>
      <c r="I154" s="45">
        <v>115</v>
      </c>
      <c r="J154" s="45">
        <v>57</v>
      </c>
      <c r="K154" s="45">
        <v>11481</v>
      </c>
      <c r="L154" s="51">
        <v>1934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x14ac:dyDescent="0.25">
      <c r="A155" s="46" t="s">
        <v>253</v>
      </c>
      <c r="B155" s="47" t="s">
        <v>39</v>
      </c>
      <c r="C155" s="47" t="s">
        <v>395</v>
      </c>
      <c r="D155" s="47" t="s">
        <v>4</v>
      </c>
      <c r="E155" s="48">
        <v>79</v>
      </c>
      <c r="F155" s="48">
        <v>45</v>
      </c>
      <c r="G155" s="48">
        <v>58</v>
      </c>
      <c r="H155" s="48">
        <v>195</v>
      </c>
      <c r="I155" s="48">
        <v>161</v>
      </c>
      <c r="J155" s="48">
        <v>25</v>
      </c>
      <c r="K155" s="48">
        <v>14145</v>
      </c>
      <c r="L155" s="52">
        <v>2091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x14ac:dyDescent="0.25">
      <c r="A156" s="46" t="s">
        <v>200</v>
      </c>
      <c r="B156" s="47" t="s">
        <v>37</v>
      </c>
      <c r="C156" s="47" t="s">
        <v>395</v>
      </c>
      <c r="D156" s="47" t="s">
        <v>4</v>
      </c>
      <c r="E156" s="48">
        <v>60</v>
      </c>
      <c r="F156" s="48">
        <v>11</v>
      </c>
      <c r="G156" s="48">
        <v>24</v>
      </c>
      <c r="H156" s="48">
        <v>23</v>
      </c>
      <c r="I156" s="48">
        <v>96</v>
      </c>
      <c r="J156" s="48">
        <v>8</v>
      </c>
      <c r="K156" s="48">
        <v>6747</v>
      </c>
      <c r="L156" s="52">
        <v>1100</v>
      </c>
      <c r="N156" s="29"/>
      <c r="O156" s="29"/>
      <c r="P156" s="29"/>
      <c r="Q156" s="29"/>
      <c r="R156" s="29"/>
      <c r="S156" s="29"/>
      <c r="T156" s="29"/>
    </row>
    <row r="157" spans="1:20" customFormat="1" x14ac:dyDescent="0.25">
      <c r="A157" s="43" t="s">
        <v>150</v>
      </c>
      <c r="B157" s="44" t="s">
        <v>37</v>
      </c>
      <c r="C157" s="44" t="s">
        <v>395</v>
      </c>
      <c r="D157" s="44" t="s">
        <v>4</v>
      </c>
      <c r="E157" s="45">
        <v>72</v>
      </c>
      <c r="F157" s="45">
        <v>49</v>
      </c>
      <c r="G157" s="45">
        <v>18</v>
      </c>
      <c r="H157" s="45">
        <v>54</v>
      </c>
      <c r="I157" s="45">
        <v>119</v>
      </c>
      <c r="J157" s="45">
        <v>16</v>
      </c>
      <c r="K157" s="45">
        <v>9922</v>
      </c>
      <c r="L157" s="51">
        <v>1805</v>
      </c>
      <c r="M157" s="5"/>
      <c r="N157" s="5"/>
      <c r="O157" s="5"/>
      <c r="P157" s="5"/>
      <c r="Q157" s="5"/>
      <c r="R157" s="5"/>
      <c r="S157" s="5"/>
      <c r="T157" s="5"/>
    </row>
    <row r="158" spans="1:20" customFormat="1" x14ac:dyDescent="0.25">
      <c r="A158" s="43" t="s">
        <v>124</v>
      </c>
      <c r="B158" s="44" t="s">
        <v>34</v>
      </c>
      <c r="C158" s="44" t="s">
        <v>395</v>
      </c>
      <c r="D158" s="44" t="s">
        <v>4</v>
      </c>
      <c r="E158" s="45">
        <v>82</v>
      </c>
      <c r="F158" s="45">
        <v>23</v>
      </c>
      <c r="G158" s="45">
        <v>32</v>
      </c>
      <c r="H158" s="45">
        <v>94</v>
      </c>
      <c r="I158" s="45">
        <v>134</v>
      </c>
      <c r="J158" s="45">
        <v>20</v>
      </c>
      <c r="K158" s="45">
        <v>11905</v>
      </c>
      <c r="L158" s="51">
        <v>1789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x14ac:dyDescent="0.25">
      <c r="A159" s="43" t="s">
        <v>119</v>
      </c>
      <c r="B159" s="44" t="s">
        <v>39</v>
      </c>
      <c r="C159" s="44" t="s">
        <v>395</v>
      </c>
      <c r="D159" s="44" t="s">
        <v>4</v>
      </c>
      <c r="E159" s="45">
        <v>80</v>
      </c>
      <c r="F159" s="45">
        <v>53</v>
      </c>
      <c r="G159" s="45">
        <v>16</v>
      </c>
      <c r="H159" s="45">
        <v>24</v>
      </c>
      <c r="I159" s="45">
        <v>107</v>
      </c>
      <c r="J159" s="45">
        <v>32</v>
      </c>
      <c r="K159" s="45">
        <v>11716</v>
      </c>
      <c r="L159" s="51">
        <v>2049</v>
      </c>
      <c r="N159" s="29"/>
      <c r="O159" s="29"/>
      <c r="P159" s="29"/>
      <c r="Q159" s="29"/>
      <c r="R159" s="29"/>
      <c r="S159" s="29"/>
      <c r="T159" s="29"/>
    </row>
    <row r="160" spans="1:20" customFormat="1" x14ac:dyDescent="0.25">
      <c r="A160" s="46" t="s">
        <v>111</v>
      </c>
      <c r="B160" s="47" t="s">
        <v>34</v>
      </c>
      <c r="C160" s="47" t="s">
        <v>395</v>
      </c>
      <c r="D160" s="47" t="s">
        <v>4</v>
      </c>
      <c r="E160" s="48">
        <v>77</v>
      </c>
      <c r="F160" s="48">
        <v>71</v>
      </c>
      <c r="G160" s="48">
        <v>28</v>
      </c>
      <c r="H160" s="48">
        <v>67</v>
      </c>
      <c r="I160" s="48">
        <v>201</v>
      </c>
      <c r="J160" s="48">
        <v>59</v>
      </c>
      <c r="K160" s="48">
        <v>9937</v>
      </c>
      <c r="L160" s="52">
        <v>2066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x14ac:dyDescent="0.25">
      <c r="A161" s="46" t="s">
        <v>405</v>
      </c>
      <c r="B161" s="47" t="s">
        <v>31</v>
      </c>
      <c r="C161" s="47" t="s">
        <v>395</v>
      </c>
      <c r="D161" s="47" t="s">
        <v>4</v>
      </c>
      <c r="E161" s="48">
        <v>80</v>
      </c>
      <c r="F161" s="48">
        <v>39</v>
      </c>
      <c r="G161" s="48">
        <v>42</v>
      </c>
      <c r="H161" s="48">
        <v>147</v>
      </c>
      <c r="I161" s="48">
        <v>69</v>
      </c>
      <c r="J161" s="48">
        <v>17</v>
      </c>
      <c r="K161" s="48">
        <v>1411</v>
      </c>
      <c r="L161" s="52">
        <v>1397</v>
      </c>
      <c r="M161" s="5"/>
      <c r="N161" s="5"/>
      <c r="O161" s="5"/>
      <c r="P161" s="5"/>
      <c r="Q161" s="5"/>
      <c r="R161" s="5"/>
      <c r="S161" s="5"/>
      <c r="T161" s="5"/>
    </row>
    <row r="162" spans="1:20" customFormat="1" x14ac:dyDescent="0.25">
      <c r="A162" s="46" t="s">
        <v>320</v>
      </c>
      <c r="B162" s="47" t="s">
        <v>43</v>
      </c>
      <c r="C162" s="47" t="s">
        <v>395</v>
      </c>
      <c r="D162" s="47" t="s">
        <v>4</v>
      </c>
      <c r="E162" s="48">
        <v>48</v>
      </c>
      <c r="F162" s="48">
        <v>17</v>
      </c>
      <c r="G162" s="48">
        <v>24</v>
      </c>
      <c r="H162" s="48">
        <v>84</v>
      </c>
      <c r="I162" s="48">
        <v>21</v>
      </c>
      <c r="J162" s="48">
        <v>6</v>
      </c>
      <c r="K162" s="48">
        <v>127</v>
      </c>
      <c r="L162" s="52">
        <v>782</v>
      </c>
      <c r="N162" s="29"/>
      <c r="O162" s="29"/>
      <c r="P162" s="29"/>
      <c r="Q162" s="29"/>
      <c r="R162" s="29"/>
      <c r="S162" s="29"/>
      <c r="T162" s="29"/>
    </row>
    <row r="163" spans="1:20" customFormat="1" x14ac:dyDescent="0.25">
      <c r="A163" s="43" t="s">
        <v>183</v>
      </c>
      <c r="B163" s="44" t="s">
        <v>37</v>
      </c>
      <c r="C163" s="44" t="s">
        <v>395</v>
      </c>
      <c r="D163" s="44" t="s">
        <v>4</v>
      </c>
      <c r="E163" s="45">
        <v>74</v>
      </c>
      <c r="F163" s="45">
        <v>28</v>
      </c>
      <c r="G163" s="45">
        <v>44</v>
      </c>
      <c r="H163" s="45">
        <v>65</v>
      </c>
      <c r="I163" s="45">
        <v>102</v>
      </c>
      <c r="J163" s="45">
        <v>16</v>
      </c>
      <c r="K163" s="45">
        <v>4317</v>
      </c>
      <c r="L163" s="51">
        <v>1442</v>
      </c>
      <c r="N163" s="29"/>
      <c r="O163" s="29"/>
      <c r="P163" s="29"/>
      <c r="Q163" s="29"/>
      <c r="R163" s="29"/>
      <c r="S163" s="29"/>
      <c r="T163" s="29"/>
    </row>
    <row r="164" spans="1:20" customFormat="1" x14ac:dyDescent="0.25">
      <c r="A164" s="46" t="s">
        <v>349</v>
      </c>
      <c r="B164" s="47" t="s">
        <v>39</v>
      </c>
      <c r="C164" s="47" t="s">
        <v>395</v>
      </c>
      <c r="D164" s="47" t="s">
        <v>4</v>
      </c>
      <c r="E164" s="48">
        <v>76</v>
      </c>
      <c r="F164" s="48">
        <v>34</v>
      </c>
      <c r="G164" s="48">
        <v>59</v>
      </c>
      <c r="H164" s="48">
        <v>96</v>
      </c>
      <c r="I164" s="48">
        <v>71</v>
      </c>
      <c r="J164" s="48">
        <v>18</v>
      </c>
      <c r="K164" s="48">
        <v>2785</v>
      </c>
      <c r="L164" s="52">
        <v>1545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x14ac:dyDescent="0.25">
      <c r="A165" s="43" t="s">
        <v>151</v>
      </c>
      <c r="B165" s="44" t="s">
        <v>43</v>
      </c>
      <c r="C165" s="44" t="s">
        <v>395</v>
      </c>
      <c r="D165" s="44" t="s">
        <v>4</v>
      </c>
      <c r="E165" s="45">
        <v>71</v>
      </c>
      <c r="F165" s="45">
        <v>38</v>
      </c>
      <c r="G165" s="45">
        <v>29</v>
      </c>
      <c r="H165" s="45">
        <v>64</v>
      </c>
      <c r="I165" s="45">
        <v>137</v>
      </c>
      <c r="J165" s="45">
        <v>37</v>
      </c>
      <c r="K165" s="45">
        <v>11078</v>
      </c>
      <c r="L165" s="51">
        <v>1701</v>
      </c>
      <c r="N165" s="29"/>
      <c r="O165" s="29"/>
      <c r="P165" s="29"/>
      <c r="Q165" s="29"/>
      <c r="R165" s="29"/>
      <c r="S165" s="29"/>
      <c r="T165" s="29"/>
    </row>
    <row r="166" spans="1:20" customFormat="1" x14ac:dyDescent="0.25">
      <c r="A166" s="46" t="s">
        <v>303</v>
      </c>
      <c r="B166" s="47" t="s">
        <v>43</v>
      </c>
      <c r="C166" s="47" t="s">
        <v>395</v>
      </c>
      <c r="D166" s="47" t="s">
        <v>4</v>
      </c>
      <c r="E166" s="48">
        <v>76</v>
      </c>
      <c r="F166" s="48">
        <v>20</v>
      </c>
      <c r="G166" s="48">
        <v>26</v>
      </c>
      <c r="H166" s="48">
        <v>73</v>
      </c>
      <c r="I166" s="48">
        <v>114</v>
      </c>
      <c r="J166" s="48">
        <v>29</v>
      </c>
      <c r="K166" s="48">
        <v>7470</v>
      </c>
      <c r="L166" s="52">
        <v>1574</v>
      </c>
      <c r="M166" s="5"/>
      <c r="N166" s="5"/>
      <c r="O166" s="5"/>
      <c r="P166" s="5"/>
      <c r="Q166" s="5"/>
      <c r="R166" s="5"/>
      <c r="S166" s="5"/>
      <c r="T166" s="5"/>
    </row>
    <row r="167" spans="1:20" customFormat="1" x14ac:dyDescent="0.25">
      <c r="A167" s="43" t="s">
        <v>138</v>
      </c>
      <c r="B167" s="44" t="s">
        <v>37</v>
      </c>
      <c r="C167" s="44" t="s">
        <v>395</v>
      </c>
      <c r="D167" s="44" t="s">
        <v>4</v>
      </c>
      <c r="E167" s="45">
        <v>79</v>
      </c>
      <c r="F167" s="45">
        <v>72</v>
      </c>
      <c r="G167" s="45">
        <v>47</v>
      </c>
      <c r="H167" s="45">
        <v>93</v>
      </c>
      <c r="I167" s="45">
        <v>132</v>
      </c>
      <c r="J167" s="45">
        <v>39</v>
      </c>
      <c r="K167" s="45">
        <v>9748</v>
      </c>
      <c r="L167" s="51">
        <v>1936</v>
      </c>
      <c r="N167" s="29"/>
      <c r="O167" s="29"/>
      <c r="P167" s="29"/>
      <c r="Q167" s="29"/>
      <c r="R167" s="29"/>
      <c r="S167" s="29"/>
      <c r="T167" s="29"/>
    </row>
    <row r="168" spans="1:20" customFormat="1" x14ac:dyDescent="0.25">
      <c r="A168" s="46" t="s">
        <v>121</v>
      </c>
      <c r="B168" s="47" t="s">
        <v>39</v>
      </c>
      <c r="C168" s="47" t="s">
        <v>395</v>
      </c>
      <c r="D168" s="47" t="s">
        <v>4</v>
      </c>
      <c r="E168" s="48">
        <v>78</v>
      </c>
      <c r="F168" s="48">
        <v>42</v>
      </c>
      <c r="G168" s="48">
        <v>38</v>
      </c>
      <c r="H168" s="48">
        <v>140</v>
      </c>
      <c r="I168" s="48">
        <v>157</v>
      </c>
      <c r="J168" s="48">
        <v>11</v>
      </c>
      <c r="K168" s="48">
        <v>13750</v>
      </c>
      <c r="L168" s="52">
        <v>1955</v>
      </c>
      <c r="N168" s="29"/>
      <c r="O168" s="29"/>
      <c r="P168" s="29"/>
      <c r="Q168" s="29"/>
      <c r="R168" s="29"/>
      <c r="S168" s="29"/>
      <c r="T168" s="29"/>
    </row>
    <row r="169" spans="1:20" customFormat="1" x14ac:dyDescent="0.25">
      <c r="A169" s="43" t="s">
        <v>358</v>
      </c>
      <c r="B169" s="44" t="s">
        <v>34</v>
      </c>
      <c r="C169" s="44" t="s">
        <v>395</v>
      </c>
      <c r="D169" s="44" t="s">
        <v>4</v>
      </c>
      <c r="E169" s="45">
        <v>82</v>
      </c>
      <c r="F169" s="45">
        <v>34</v>
      </c>
      <c r="G169" s="45">
        <v>12</v>
      </c>
      <c r="H169" s="45">
        <v>35</v>
      </c>
      <c r="I169" s="45">
        <v>161</v>
      </c>
      <c r="J169" s="45">
        <v>83</v>
      </c>
      <c r="K169" s="45">
        <v>15349</v>
      </c>
      <c r="L169" s="51">
        <v>1922</v>
      </c>
      <c r="M169" s="5"/>
      <c r="N169" s="5"/>
      <c r="O169" s="5"/>
      <c r="P169" s="5"/>
      <c r="Q169" s="5"/>
      <c r="R169" s="5"/>
      <c r="S169" s="5"/>
      <c r="T169" s="5"/>
    </row>
    <row r="170" spans="1:20" customFormat="1" x14ac:dyDescent="0.25">
      <c r="A170" s="46" t="s">
        <v>135</v>
      </c>
      <c r="B170" s="47" t="s">
        <v>34</v>
      </c>
      <c r="C170" s="47" t="s">
        <v>395</v>
      </c>
      <c r="D170" s="47" t="s">
        <v>4</v>
      </c>
      <c r="E170" s="48">
        <v>66</v>
      </c>
      <c r="F170" s="48">
        <v>40</v>
      </c>
      <c r="G170" s="48">
        <v>44</v>
      </c>
      <c r="H170" s="48">
        <v>78</v>
      </c>
      <c r="I170" s="48">
        <v>104</v>
      </c>
      <c r="J170" s="48">
        <v>30</v>
      </c>
      <c r="K170" s="48">
        <v>8277</v>
      </c>
      <c r="L170" s="52">
        <v>1611</v>
      </c>
      <c r="N170" s="29"/>
      <c r="O170" s="29"/>
      <c r="P170" s="29"/>
      <c r="Q170" s="29"/>
      <c r="R170" s="29"/>
      <c r="S170" s="29"/>
      <c r="T170" s="29"/>
    </row>
    <row r="171" spans="1:20" customFormat="1" hidden="1" x14ac:dyDescent="0.25">
      <c r="A171" s="43" t="s">
        <v>377</v>
      </c>
      <c r="B171" s="44" t="s">
        <v>31</v>
      </c>
      <c r="C171" s="44" t="s">
        <v>395</v>
      </c>
      <c r="D171" s="44" t="s">
        <v>4</v>
      </c>
      <c r="E171" s="45">
        <v>4</v>
      </c>
      <c r="F171" s="45">
        <v>0</v>
      </c>
      <c r="G171" s="45">
        <v>0</v>
      </c>
      <c r="H171" s="45">
        <v>10</v>
      </c>
      <c r="I171" s="45">
        <v>3</v>
      </c>
      <c r="J171" s="45">
        <v>1</v>
      </c>
      <c r="K171" s="45">
        <v>0</v>
      </c>
      <c r="L171" s="51">
        <v>48</v>
      </c>
      <c r="M171" s="5"/>
      <c r="N171" s="5"/>
      <c r="O171" s="5"/>
      <c r="P171" s="5"/>
      <c r="Q171" s="5"/>
      <c r="R171" s="5"/>
      <c r="S171" s="5"/>
      <c r="T171" s="5"/>
    </row>
    <row r="172" spans="1:20" customFormat="1" x14ac:dyDescent="0.25">
      <c r="A172" s="46" t="s">
        <v>308</v>
      </c>
      <c r="B172" s="47" t="s">
        <v>31</v>
      </c>
      <c r="C172" s="47" t="s">
        <v>395</v>
      </c>
      <c r="D172" s="47" t="s">
        <v>4</v>
      </c>
      <c r="E172" s="48">
        <v>81</v>
      </c>
      <c r="F172" s="48">
        <v>35</v>
      </c>
      <c r="G172" s="48">
        <v>32</v>
      </c>
      <c r="H172" s="48">
        <v>80</v>
      </c>
      <c r="I172" s="48">
        <v>117</v>
      </c>
      <c r="J172" s="48">
        <v>38</v>
      </c>
      <c r="K172" s="48">
        <v>10262</v>
      </c>
      <c r="L172" s="52">
        <v>1717</v>
      </c>
      <c r="N172" s="29"/>
      <c r="O172" s="29"/>
      <c r="P172" s="29"/>
      <c r="Q172" s="29"/>
      <c r="R172" s="29"/>
      <c r="S172" s="29"/>
      <c r="T172" s="29"/>
    </row>
    <row r="173" spans="1:20" customFormat="1" x14ac:dyDescent="0.25">
      <c r="A173" s="46" t="s">
        <v>196</v>
      </c>
      <c r="B173" s="47" t="s">
        <v>37</v>
      </c>
      <c r="C173" s="47" t="s">
        <v>395</v>
      </c>
      <c r="D173" s="47" t="s">
        <v>4</v>
      </c>
      <c r="E173" s="48">
        <v>66</v>
      </c>
      <c r="F173" s="48">
        <v>20</v>
      </c>
      <c r="G173" s="48">
        <v>36</v>
      </c>
      <c r="H173" s="48">
        <v>98</v>
      </c>
      <c r="I173" s="48">
        <v>94</v>
      </c>
      <c r="J173" s="48">
        <v>18</v>
      </c>
      <c r="K173" s="48">
        <v>9616</v>
      </c>
      <c r="L173" s="52">
        <v>1482</v>
      </c>
      <c r="M173" s="5"/>
      <c r="N173" s="5"/>
      <c r="O173" s="5"/>
      <c r="P173" s="5"/>
      <c r="Q173" s="5"/>
      <c r="R173" s="5"/>
      <c r="S173" s="5"/>
      <c r="T173" s="5"/>
    </row>
    <row r="174" spans="1:20" customFormat="1" x14ac:dyDescent="0.25">
      <c r="A174" s="43" t="s">
        <v>117</v>
      </c>
      <c r="B174" s="44" t="s">
        <v>31</v>
      </c>
      <c r="C174" s="44" t="s">
        <v>395</v>
      </c>
      <c r="D174" s="44" t="s">
        <v>4</v>
      </c>
      <c r="E174" s="45">
        <v>80</v>
      </c>
      <c r="F174" s="45">
        <v>52</v>
      </c>
      <c r="G174" s="45">
        <v>117</v>
      </c>
      <c r="H174" s="45">
        <v>183</v>
      </c>
      <c r="I174" s="45">
        <v>124</v>
      </c>
      <c r="J174" s="45">
        <v>65</v>
      </c>
      <c r="K174" s="45">
        <v>11252</v>
      </c>
      <c r="L174" s="51">
        <v>2196</v>
      </c>
      <c r="N174" s="29"/>
      <c r="O174" s="29"/>
      <c r="P174" s="29"/>
      <c r="Q174" s="29"/>
      <c r="R174" s="29"/>
      <c r="S174" s="29"/>
      <c r="T174" s="29"/>
    </row>
    <row r="175" spans="1:20" customFormat="1" x14ac:dyDescent="0.25">
      <c r="A175" s="46" t="s">
        <v>136</v>
      </c>
      <c r="B175" s="47" t="s">
        <v>43</v>
      </c>
      <c r="C175" s="47" t="s">
        <v>395</v>
      </c>
      <c r="D175" s="47" t="s">
        <v>4</v>
      </c>
      <c r="E175" s="48">
        <v>56</v>
      </c>
      <c r="F175" s="48">
        <v>11</v>
      </c>
      <c r="G175" s="48">
        <v>46</v>
      </c>
      <c r="H175" s="48">
        <v>59</v>
      </c>
      <c r="I175" s="48">
        <v>97</v>
      </c>
      <c r="J175" s="48">
        <v>11</v>
      </c>
      <c r="K175" s="48">
        <v>5854</v>
      </c>
      <c r="L175" s="52">
        <v>1125</v>
      </c>
      <c r="M175" s="5"/>
      <c r="N175" s="5"/>
      <c r="O175" s="5"/>
      <c r="P175" s="5"/>
      <c r="Q175" s="5"/>
      <c r="R175" s="5"/>
      <c r="S175" s="5"/>
      <c r="T175" s="5"/>
    </row>
    <row r="176" spans="1:20" customFormat="1" x14ac:dyDescent="0.25">
      <c r="A176" s="46" t="s">
        <v>368</v>
      </c>
      <c r="B176" s="47" t="s">
        <v>34</v>
      </c>
      <c r="C176" s="47" t="s">
        <v>395</v>
      </c>
      <c r="D176" s="47" t="s">
        <v>4</v>
      </c>
      <c r="E176" s="48">
        <v>73</v>
      </c>
      <c r="F176" s="48">
        <v>18</v>
      </c>
      <c r="G176" s="48">
        <v>22</v>
      </c>
      <c r="H176" s="48">
        <v>93</v>
      </c>
      <c r="I176" s="48">
        <v>119</v>
      </c>
      <c r="J176" s="48">
        <v>34</v>
      </c>
      <c r="K176" s="48">
        <v>8879</v>
      </c>
      <c r="L176" s="52">
        <v>1597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x14ac:dyDescent="0.25">
      <c r="A177" s="46" t="s">
        <v>273</v>
      </c>
      <c r="B177" s="47" t="s">
        <v>37</v>
      </c>
      <c r="C177" s="47" t="s">
        <v>395</v>
      </c>
      <c r="D177" s="47" t="s">
        <v>4</v>
      </c>
      <c r="E177" s="48">
        <v>80</v>
      </c>
      <c r="F177" s="48">
        <v>49</v>
      </c>
      <c r="G177" s="48">
        <v>34</v>
      </c>
      <c r="H177" s="48">
        <v>42</v>
      </c>
      <c r="I177" s="48">
        <v>117</v>
      </c>
      <c r="J177" s="48">
        <v>40</v>
      </c>
      <c r="K177" s="48">
        <v>1057</v>
      </c>
      <c r="L177" s="52">
        <v>1868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hidden="1" x14ac:dyDescent="0.25">
      <c r="A178" s="46" t="s">
        <v>233</v>
      </c>
      <c r="B178" s="47" t="s">
        <v>39</v>
      </c>
      <c r="C178" s="47" t="s">
        <v>395</v>
      </c>
      <c r="D178" s="47" t="s">
        <v>182</v>
      </c>
      <c r="E178" s="48">
        <v>0</v>
      </c>
      <c r="F178" s="48">
        <v>0</v>
      </c>
      <c r="G178" s="48">
        <v>0</v>
      </c>
      <c r="H178" s="48">
        <v>0</v>
      </c>
      <c r="I178" s="48">
        <v>0</v>
      </c>
      <c r="J178" s="48">
        <v>0</v>
      </c>
      <c r="K178" s="48">
        <v>0</v>
      </c>
      <c r="L178" s="52">
        <v>2325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hidden="1" x14ac:dyDescent="0.25">
      <c r="A179" s="43" t="s">
        <v>231</v>
      </c>
      <c r="B179" s="44" t="s">
        <v>31</v>
      </c>
      <c r="C179" s="44" t="s">
        <v>395</v>
      </c>
      <c r="D179" s="44" t="s">
        <v>182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  <c r="K179" s="45">
        <v>0</v>
      </c>
      <c r="L179" s="51">
        <v>931</v>
      </c>
      <c r="M179" s="5"/>
      <c r="N179" s="5"/>
      <c r="O179" s="5"/>
      <c r="P179" s="5"/>
      <c r="Q179" s="5"/>
      <c r="R179" s="5"/>
      <c r="S179" s="5"/>
      <c r="T179" s="5"/>
    </row>
    <row r="180" spans="1:20" customFormat="1" hidden="1" x14ac:dyDescent="0.25">
      <c r="A180" s="46" t="s">
        <v>221</v>
      </c>
      <c r="B180" s="47" t="s">
        <v>34</v>
      </c>
      <c r="C180" s="47" t="s">
        <v>395</v>
      </c>
      <c r="D180" s="47" t="s">
        <v>182</v>
      </c>
      <c r="E180" s="48">
        <v>0</v>
      </c>
      <c r="F180" s="48">
        <v>0</v>
      </c>
      <c r="G180" s="48">
        <v>0</v>
      </c>
      <c r="H180" s="48">
        <v>0</v>
      </c>
      <c r="I180" s="48">
        <v>0</v>
      </c>
      <c r="J180" s="48">
        <v>0</v>
      </c>
      <c r="K180" s="48">
        <v>0</v>
      </c>
      <c r="L180" s="52">
        <v>1090</v>
      </c>
      <c r="N180" s="29"/>
      <c r="O180" s="29"/>
      <c r="P180" s="29"/>
      <c r="Q180" s="29"/>
      <c r="R180" s="29"/>
      <c r="S180" s="29"/>
      <c r="T180" s="29"/>
    </row>
    <row r="181" spans="1:20" customFormat="1" hidden="1" x14ac:dyDescent="0.25">
      <c r="A181" s="43" t="s">
        <v>305</v>
      </c>
      <c r="B181" s="44" t="s">
        <v>31</v>
      </c>
      <c r="C181" s="44" t="s">
        <v>395</v>
      </c>
      <c r="D181" s="44" t="s">
        <v>182</v>
      </c>
      <c r="E181" s="45">
        <v>0</v>
      </c>
      <c r="F181" s="45">
        <v>0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51">
        <v>3034</v>
      </c>
      <c r="N181" s="29"/>
      <c r="O181" s="29"/>
      <c r="P181" s="29"/>
      <c r="Q181" s="29"/>
      <c r="R181" s="29"/>
      <c r="S181" s="29"/>
      <c r="T181" s="29"/>
    </row>
    <row r="182" spans="1:20" customFormat="1" hidden="1" x14ac:dyDescent="0.25">
      <c r="A182" s="46" t="s">
        <v>298</v>
      </c>
      <c r="B182" s="47" t="s">
        <v>34</v>
      </c>
      <c r="C182" s="47" t="s">
        <v>395</v>
      </c>
      <c r="D182" s="47" t="s">
        <v>182</v>
      </c>
      <c r="E182" s="48">
        <v>0</v>
      </c>
      <c r="F182" s="48">
        <v>0</v>
      </c>
      <c r="G182" s="48">
        <v>0</v>
      </c>
      <c r="H182" s="48">
        <v>0</v>
      </c>
      <c r="I182" s="48">
        <v>0</v>
      </c>
      <c r="J182" s="48">
        <v>0</v>
      </c>
      <c r="K182" s="48">
        <v>0</v>
      </c>
      <c r="L182" s="52">
        <v>2820</v>
      </c>
      <c r="N182" s="29"/>
      <c r="O182" s="29"/>
      <c r="P182" s="29"/>
      <c r="Q182" s="29"/>
      <c r="R182" s="29"/>
      <c r="S182" s="29"/>
      <c r="T182" s="29"/>
    </row>
    <row r="183" spans="1:20" customFormat="1" hidden="1" x14ac:dyDescent="0.25">
      <c r="A183" s="43" t="s">
        <v>301</v>
      </c>
      <c r="B183" s="44" t="s">
        <v>37</v>
      </c>
      <c r="C183" s="44" t="s">
        <v>395</v>
      </c>
      <c r="D183" s="44" t="s">
        <v>182</v>
      </c>
      <c r="E183" s="45">
        <v>0</v>
      </c>
      <c r="F183" s="45">
        <v>0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51">
        <v>206</v>
      </c>
      <c r="N183" s="29"/>
      <c r="O183" s="29"/>
      <c r="P183" s="29"/>
      <c r="Q183" s="29"/>
      <c r="R183" s="29"/>
      <c r="S183" s="29"/>
      <c r="T183" s="29"/>
    </row>
    <row r="184" spans="1:20" customFormat="1" hidden="1" x14ac:dyDescent="0.25">
      <c r="A184" s="46" t="s">
        <v>234</v>
      </c>
      <c r="B184" s="47" t="s">
        <v>39</v>
      </c>
      <c r="C184" s="47" t="s">
        <v>395</v>
      </c>
      <c r="D184" s="47" t="s">
        <v>182</v>
      </c>
      <c r="E184" s="48">
        <v>0</v>
      </c>
      <c r="F184" s="48">
        <v>0</v>
      </c>
      <c r="G184" s="48">
        <v>0</v>
      </c>
      <c r="H184" s="48">
        <v>0</v>
      </c>
      <c r="I184" s="48">
        <v>0</v>
      </c>
      <c r="J184" s="48">
        <v>0</v>
      </c>
      <c r="K184" s="48">
        <v>0</v>
      </c>
      <c r="L184" s="52">
        <v>3568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hidden="1" x14ac:dyDescent="0.25">
      <c r="A185" s="43" t="s">
        <v>228</v>
      </c>
      <c r="B185" s="44" t="s">
        <v>34</v>
      </c>
      <c r="C185" s="44" t="s">
        <v>395</v>
      </c>
      <c r="D185" s="44" t="s">
        <v>182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51">
        <v>1364</v>
      </c>
      <c r="N185" s="29"/>
      <c r="O185" s="29"/>
      <c r="P185" s="29"/>
      <c r="Q185" s="29"/>
      <c r="R185" s="29"/>
      <c r="S185" s="29"/>
      <c r="T185" s="29"/>
    </row>
    <row r="186" spans="1:20" customFormat="1" hidden="1" x14ac:dyDescent="0.25">
      <c r="A186" s="46" t="s">
        <v>415</v>
      </c>
      <c r="B186" s="47" t="s">
        <v>43</v>
      </c>
      <c r="C186" s="47" t="s">
        <v>395</v>
      </c>
      <c r="D186" s="47" t="s">
        <v>182</v>
      </c>
      <c r="E186" s="48">
        <v>0</v>
      </c>
      <c r="F186" s="48">
        <v>0</v>
      </c>
      <c r="G186" s="48">
        <v>0</v>
      </c>
      <c r="H186" s="48">
        <v>0</v>
      </c>
      <c r="I186" s="48">
        <v>0</v>
      </c>
      <c r="J186" s="48">
        <v>0</v>
      </c>
      <c r="K186" s="48">
        <v>0</v>
      </c>
      <c r="L186" s="52">
        <v>2766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hidden="1" x14ac:dyDescent="0.25">
      <c r="A187" s="43" t="s">
        <v>216</v>
      </c>
      <c r="B187" s="44" t="s">
        <v>43</v>
      </c>
      <c r="C187" s="44" t="s">
        <v>395</v>
      </c>
      <c r="D187" s="44" t="s">
        <v>182</v>
      </c>
      <c r="E187" s="45">
        <v>0</v>
      </c>
      <c r="F187" s="45">
        <v>0</v>
      </c>
      <c r="G187" s="45">
        <v>0</v>
      </c>
      <c r="H187" s="45">
        <v>0</v>
      </c>
      <c r="I187" s="45">
        <v>0</v>
      </c>
      <c r="J187" s="45">
        <v>0</v>
      </c>
      <c r="K187" s="45">
        <v>0</v>
      </c>
      <c r="L187" s="51">
        <v>2813</v>
      </c>
      <c r="N187" s="29"/>
      <c r="O187" s="29"/>
      <c r="P187" s="29"/>
      <c r="Q187" s="29"/>
      <c r="R187" s="29"/>
      <c r="S187" s="29"/>
      <c r="T187" s="29"/>
    </row>
    <row r="188" spans="1:20" customFormat="1" hidden="1" x14ac:dyDescent="0.25">
      <c r="A188" s="46" t="s">
        <v>235</v>
      </c>
      <c r="B188" s="47" t="s">
        <v>39</v>
      </c>
      <c r="C188" s="47" t="s">
        <v>395</v>
      </c>
      <c r="D188" s="47" t="s">
        <v>182</v>
      </c>
      <c r="E188" s="48">
        <v>0</v>
      </c>
      <c r="F188" s="48">
        <v>0</v>
      </c>
      <c r="G188" s="48">
        <v>0</v>
      </c>
      <c r="H188" s="48">
        <v>0</v>
      </c>
      <c r="I188" s="48">
        <v>0</v>
      </c>
      <c r="J188" s="48">
        <v>0</v>
      </c>
      <c r="K188" s="48">
        <v>0</v>
      </c>
      <c r="L188" s="52">
        <v>3473</v>
      </c>
      <c r="N188" s="29"/>
      <c r="O188" s="29"/>
      <c r="P188" s="29"/>
      <c r="Q188" s="29"/>
      <c r="R188" s="29"/>
      <c r="S188" s="29"/>
      <c r="T188" s="29"/>
    </row>
    <row r="189" spans="1:20" customFormat="1" hidden="1" x14ac:dyDescent="0.25">
      <c r="A189" s="43" t="s">
        <v>209</v>
      </c>
      <c r="B189" s="44" t="s">
        <v>34</v>
      </c>
      <c r="C189" s="44" t="s">
        <v>395</v>
      </c>
      <c r="D189" s="44" t="s">
        <v>182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  <c r="K189" s="45">
        <v>0</v>
      </c>
      <c r="L189" s="51">
        <v>2223</v>
      </c>
      <c r="M189" s="5"/>
      <c r="N189" s="5"/>
      <c r="O189" s="5"/>
      <c r="P189" s="5"/>
      <c r="Q189" s="5"/>
      <c r="R189" s="5"/>
      <c r="S189" s="5"/>
      <c r="T189" s="5"/>
    </row>
    <row r="190" spans="1:20" customFormat="1" hidden="1" x14ac:dyDescent="0.25">
      <c r="A190" s="46" t="s">
        <v>237</v>
      </c>
      <c r="B190" s="47" t="s">
        <v>34</v>
      </c>
      <c r="C190" s="47" t="s">
        <v>395</v>
      </c>
      <c r="D190" s="47" t="s">
        <v>182</v>
      </c>
      <c r="E190" s="48">
        <v>0</v>
      </c>
      <c r="F190" s="48">
        <v>0</v>
      </c>
      <c r="G190" s="48">
        <v>0</v>
      </c>
      <c r="H190" s="48">
        <v>0</v>
      </c>
      <c r="I190" s="48">
        <v>0</v>
      </c>
      <c r="J190" s="48">
        <v>0</v>
      </c>
      <c r="K190" s="48">
        <v>0</v>
      </c>
      <c r="L190" s="52">
        <v>1348</v>
      </c>
      <c r="M190" s="5"/>
      <c r="N190" s="5"/>
      <c r="O190" s="5"/>
      <c r="P190" s="5"/>
      <c r="Q190" s="5"/>
      <c r="R190" s="5"/>
      <c r="S190" s="5"/>
      <c r="T190" s="5"/>
    </row>
    <row r="191" spans="1:20" customFormat="1" hidden="1" x14ac:dyDescent="0.25">
      <c r="A191" s="43" t="s">
        <v>211</v>
      </c>
      <c r="B191" s="44" t="s">
        <v>37</v>
      </c>
      <c r="C191" s="44" t="s">
        <v>395</v>
      </c>
      <c r="D191" s="44" t="s">
        <v>182</v>
      </c>
      <c r="E191" s="45">
        <v>0</v>
      </c>
      <c r="F191" s="45">
        <v>0</v>
      </c>
      <c r="G191" s="45">
        <v>0</v>
      </c>
      <c r="H191" s="45">
        <v>0</v>
      </c>
      <c r="I191" s="45">
        <v>0</v>
      </c>
      <c r="J191" s="45">
        <v>0</v>
      </c>
      <c r="K191" s="45">
        <v>0</v>
      </c>
      <c r="L191" s="51">
        <v>3247</v>
      </c>
      <c r="M191" s="5"/>
      <c r="N191" s="5"/>
      <c r="O191" s="5"/>
      <c r="P191" s="5"/>
      <c r="Q191" s="5"/>
      <c r="R191" s="5"/>
      <c r="S191" s="5"/>
      <c r="T191" s="5"/>
    </row>
    <row r="192" spans="1:20" customFormat="1" hidden="1" x14ac:dyDescent="0.25">
      <c r="A192" s="46" t="s">
        <v>214</v>
      </c>
      <c r="B192" s="47" t="s">
        <v>34</v>
      </c>
      <c r="C192" s="47" t="s">
        <v>395</v>
      </c>
      <c r="D192" s="47" t="s">
        <v>182</v>
      </c>
      <c r="E192" s="48">
        <v>0</v>
      </c>
      <c r="F192" s="48">
        <v>0</v>
      </c>
      <c r="G192" s="48">
        <v>0</v>
      </c>
      <c r="H192" s="48">
        <v>0</v>
      </c>
      <c r="I192" s="48">
        <v>0</v>
      </c>
      <c r="J192" s="48">
        <v>0</v>
      </c>
      <c r="K192" s="48">
        <v>0</v>
      </c>
      <c r="L192" s="52">
        <v>274</v>
      </c>
      <c r="M192" s="5"/>
      <c r="N192" s="5"/>
      <c r="O192" s="5"/>
      <c r="P192" s="5"/>
      <c r="Q192" s="5"/>
      <c r="R192" s="5"/>
      <c r="S192" s="5"/>
      <c r="T192" s="5"/>
    </row>
    <row r="193" spans="1:20" customFormat="1" hidden="1" x14ac:dyDescent="0.25">
      <c r="A193" s="43" t="s">
        <v>255</v>
      </c>
      <c r="B193" s="44" t="s">
        <v>39</v>
      </c>
      <c r="C193" s="44" t="s">
        <v>395</v>
      </c>
      <c r="D193" s="44" t="s">
        <v>182</v>
      </c>
      <c r="E193" s="45">
        <v>0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  <c r="K193" s="45">
        <v>0</v>
      </c>
      <c r="L193" s="51">
        <v>1459</v>
      </c>
      <c r="N193" s="29"/>
      <c r="O193" s="29"/>
      <c r="P193" s="29"/>
      <c r="Q193" s="29"/>
      <c r="R193" s="29"/>
      <c r="S193" s="29"/>
      <c r="T193" s="29"/>
    </row>
    <row r="194" spans="1:20" customFormat="1" hidden="1" x14ac:dyDescent="0.25">
      <c r="A194" s="46" t="s">
        <v>293</v>
      </c>
      <c r="B194" s="47" t="s">
        <v>37</v>
      </c>
      <c r="C194" s="47" t="s">
        <v>395</v>
      </c>
      <c r="D194" s="47" t="s">
        <v>182</v>
      </c>
      <c r="E194" s="48">
        <v>0</v>
      </c>
      <c r="F194" s="48">
        <v>0</v>
      </c>
      <c r="G194" s="48">
        <v>0</v>
      </c>
      <c r="H194" s="48">
        <v>0</v>
      </c>
      <c r="I194" s="48">
        <v>0</v>
      </c>
      <c r="J194" s="48">
        <v>0</v>
      </c>
      <c r="K194" s="48">
        <v>0</v>
      </c>
      <c r="L194" s="52">
        <v>1689</v>
      </c>
      <c r="N194" s="29"/>
      <c r="O194" s="29"/>
      <c r="P194" s="29"/>
      <c r="Q194" s="29"/>
      <c r="R194" s="29"/>
      <c r="S194" s="29"/>
      <c r="T194" s="29"/>
    </row>
    <row r="195" spans="1:20" customFormat="1" hidden="1" x14ac:dyDescent="0.25">
      <c r="A195" s="43" t="s">
        <v>418</v>
      </c>
      <c r="B195" s="44" t="s">
        <v>34</v>
      </c>
      <c r="C195" s="44" t="s">
        <v>395</v>
      </c>
      <c r="D195" s="44" t="s">
        <v>182</v>
      </c>
      <c r="E195" s="45">
        <v>0</v>
      </c>
      <c r="F195" s="45">
        <v>0</v>
      </c>
      <c r="G195" s="45">
        <v>0</v>
      </c>
      <c r="H195" s="45">
        <v>0</v>
      </c>
      <c r="I195" s="45">
        <v>0</v>
      </c>
      <c r="J195" s="45">
        <v>0</v>
      </c>
      <c r="K195" s="45">
        <v>0</v>
      </c>
      <c r="L195" s="51">
        <v>79</v>
      </c>
      <c r="M195" s="5"/>
      <c r="N195" s="5"/>
      <c r="O195" s="5"/>
      <c r="P195" s="5"/>
      <c r="Q195" s="5"/>
      <c r="R195" s="5"/>
      <c r="S195" s="5"/>
      <c r="T195" s="5"/>
    </row>
    <row r="196" spans="1:20" customFormat="1" hidden="1" x14ac:dyDescent="0.25">
      <c r="A196" s="46" t="s">
        <v>225</v>
      </c>
      <c r="B196" s="47" t="s">
        <v>39</v>
      </c>
      <c r="C196" s="47" t="s">
        <v>395</v>
      </c>
      <c r="D196" s="47" t="s">
        <v>182</v>
      </c>
      <c r="E196" s="48">
        <v>0</v>
      </c>
      <c r="F196" s="48">
        <v>0</v>
      </c>
      <c r="G196" s="48">
        <v>0</v>
      </c>
      <c r="H196" s="48">
        <v>0</v>
      </c>
      <c r="I196" s="48">
        <v>0</v>
      </c>
      <c r="J196" s="48">
        <v>0</v>
      </c>
      <c r="K196" s="48">
        <v>0</v>
      </c>
      <c r="L196" s="52">
        <v>1417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hidden="1" x14ac:dyDescent="0.25">
      <c r="A197" s="43" t="s">
        <v>212</v>
      </c>
      <c r="B197" s="44" t="s">
        <v>37</v>
      </c>
      <c r="C197" s="44" t="s">
        <v>395</v>
      </c>
      <c r="D197" s="44" t="s">
        <v>182</v>
      </c>
      <c r="E197" s="45">
        <v>0</v>
      </c>
      <c r="F197" s="45">
        <v>0</v>
      </c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51">
        <v>3758</v>
      </c>
      <c r="M197" s="5"/>
      <c r="N197" s="5"/>
      <c r="O197" s="5"/>
      <c r="P197" s="5"/>
      <c r="Q197" s="5"/>
      <c r="R197" s="5"/>
      <c r="S197" s="5"/>
      <c r="T197" s="5"/>
    </row>
    <row r="198" spans="1:20" customFormat="1" hidden="1" x14ac:dyDescent="0.25">
      <c r="A198" s="46" t="s">
        <v>302</v>
      </c>
      <c r="B198" s="47" t="s">
        <v>34</v>
      </c>
      <c r="C198" s="47" t="s">
        <v>395</v>
      </c>
      <c r="D198" s="47" t="s">
        <v>182</v>
      </c>
      <c r="E198" s="48">
        <v>0</v>
      </c>
      <c r="F198" s="48">
        <v>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52">
        <v>1484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hidden="1" x14ac:dyDescent="0.25">
      <c r="A199" s="43" t="s">
        <v>256</v>
      </c>
      <c r="B199" s="44" t="s">
        <v>43</v>
      </c>
      <c r="C199" s="44" t="s">
        <v>395</v>
      </c>
      <c r="D199" s="44" t="s">
        <v>182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51">
        <v>2013</v>
      </c>
      <c r="M199" s="5"/>
      <c r="N199" s="5"/>
      <c r="O199" s="5"/>
      <c r="P199" s="5"/>
      <c r="Q199" s="5"/>
      <c r="R199" s="5"/>
      <c r="S199" s="5"/>
      <c r="T199" s="5"/>
    </row>
    <row r="200" spans="1:20" customFormat="1" hidden="1" x14ac:dyDescent="0.25">
      <c r="A200" s="46" t="s">
        <v>227</v>
      </c>
      <c r="B200" s="47" t="s">
        <v>37</v>
      </c>
      <c r="C200" s="47" t="s">
        <v>395</v>
      </c>
      <c r="D200" s="47" t="s">
        <v>182</v>
      </c>
      <c r="E200" s="48">
        <v>0</v>
      </c>
      <c r="F200" s="48">
        <v>0</v>
      </c>
      <c r="G200" s="48">
        <v>0</v>
      </c>
      <c r="H200" s="48">
        <v>0</v>
      </c>
      <c r="I200" s="48">
        <v>0</v>
      </c>
      <c r="J200" s="48">
        <v>0</v>
      </c>
      <c r="K200" s="48">
        <v>0</v>
      </c>
      <c r="L200" s="52">
        <v>3212</v>
      </c>
      <c r="M200" s="5"/>
      <c r="N200" s="5"/>
      <c r="O200" s="5"/>
      <c r="P200" s="5"/>
      <c r="Q200" s="5"/>
      <c r="R200" s="5"/>
      <c r="S200" s="5"/>
      <c r="T200" s="5"/>
    </row>
    <row r="201" spans="1:20" customFormat="1" hidden="1" x14ac:dyDescent="0.25">
      <c r="A201" s="43" t="s">
        <v>219</v>
      </c>
      <c r="B201" s="44" t="s">
        <v>31</v>
      </c>
      <c r="C201" s="44" t="s">
        <v>395</v>
      </c>
      <c r="D201" s="44" t="s">
        <v>182</v>
      </c>
      <c r="E201" s="45">
        <v>0</v>
      </c>
      <c r="F201" s="45">
        <v>0</v>
      </c>
      <c r="G201" s="45">
        <v>0</v>
      </c>
      <c r="H201" s="45">
        <v>0</v>
      </c>
      <c r="I201" s="45">
        <v>0</v>
      </c>
      <c r="J201" s="45">
        <v>0</v>
      </c>
      <c r="K201" s="45">
        <v>0</v>
      </c>
      <c r="L201" s="51">
        <v>1397</v>
      </c>
      <c r="M201" s="5"/>
      <c r="N201" s="5"/>
      <c r="O201" s="5"/>
      <c r="P201" s="5"/>
      <c r="Q201" s="5"/>
      <c r="R201" s="5"/>
      <c r="S201" s="5"/>
      <c r="T201" s="5"/>
    </row>
    <row r="202" spans="1:20" customFormat="1" hidden="1" x14ac:dyDescent="0.25">
      <c r="A202" s="46" t="s">
        <v>223</v>
      </c>
      <c r="B202" s="47" t="s">
        <v>31</v>
      </c>
      <c r="C202" s="47" t="s">
        <v>395</v>
      </c>
      <c r="D202" s="47" t="s">
        <v>182</v>
      </c>
      <c r="E202" s="48">
        <v>0</v>
      </c>
      <c r="F202" s="48">
        <v>0</v>
      </c>
      <c r="G202" s="48">
        <v>0</v>
      </c>
      <c r="H202" s="48">
        <v>0</v>
      </c>
      <c r="I202" s="48">
        <v>0</v>
      </c>
      <c r="J202" s="48">
        <v>0</v>
      </c>
      <c r="K202" s="48">
        <v>0</v>
      </c>
      <c r="L202" s="52">
        <v>3240</v>
      </c>
      <c r="M202" s="5"/>
      <c r="N202" s="5"/>
      <c r="O202" s="5"/>
      <c r="P202" s="5"/>
      <c r="Q202" s="5"/>
      <c r="R202" s="5"/>
      <c r="S202" s="5"/>
      <c r="T202" s="5"/>
    </row>
    <row r="203" spans="1:20" customFormat="1" hidden="1" x14ac:dyDescent="0.25">
      <c r="A203" s="43" t="s">
        <v>327</v>
      </c>
      <c r="B203" s="44" t="s">
        <v>43</v>
      </c>
      <c r="C203" s="44" t="s">
        <v>395</v>
      </c>
      <c r="D203" s="44" t="s">
        <v>182</v>
      </c>
      <c r="E203" s="45">
        <v>0</v>
      </c>
      <c r="F203" s="45">
        <v>0</v>
      </c>
      <c r="G203" s="45">
        <v>0</v>
      </c>
      <c r="H203" s="45">
        <v>0</v>
      </c>
      <c r="I203" s="45">
        <v>0</v>
      </c>
      <c r="J203" s="45">
        <v>0</v>
      </c>
      <c r="K203" s="45">
        <v>0</v>
      </c>
      <c r="L203" s="51">
        <v>31</v>
      </c>
      <c r="M203" s="5"/>
      <c r="N203" s="5"/>
      <c r="O203" s="5"/>
      <c r="P203" s="5"/>
      <c r="Q203" s="5"/>
      <c r="R203" s="5"/>
      <c r="S203" s="5"/>
      <c r="T203" s="5"/>
    </row>
    <row r="204" spans="1:20" customFormat="1" hidden="1" x14ac:dyDescent="0.25">
      <c r="A204" s="46" t="s">
        <v>210</v>
      </c>
      <c r="B204" s="47" t="s">
        <v>39</v>
      </c>
      <c r="C204" s="47" t="s">
        <v>395</v>
      </c>
      <c r="D204" s="47" t="s">
        <v>182</v>
      </c>
      <c r="E204" s="48">
        <v>0</v>
      </c>
      <c r="F204" s="48">
        <v>0</v>
      </c>
      <c r="G204" s="48">
        <v>0</v>
      </c>
      <c r="H204" s="48">
        <v>0</v>
      </c>
      <c r="I204" s="48">
        <v>0</v>
      </c>
      <c r="J204" s="48">
        <v>0</v>
      </c>
      <c r="K204" s="48">
        <v>0</v>
      </c>
      <c r="L204" s="52">
        <v>3707</v>
      </c>
      <c r="N204" s="29"/>
      <c r="O204" s="29"/>
      <c r="P204" s="29"/>
      <c r="Q204" s="29"/>
      <c r="R204" s="29"/>
      <c r="S204" s="29"/>
      <c r="T204" s="29"/>
    </row>
    <row r="205" spans="1:20" customFormat="1" hidden="1" x14ac:dyDescent="0.25">
      <c r="A205" s="43" t="s">
        <v>258</v>
      </c>
      <c r="B205" s="44" t="s">
        <v>39</v>
      </c>
      <c r="C205" s="44" t="s">
        <v>395</v>
      </c>
      <c r="D205" s="44" t="s">
        <v>182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  <c r="K205" s="45">
        <v>0</v>
      </c>
      <c r="L205" s="51">
        <v>1135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hidden="1" x14ac:dyDescent="0.25">
      <c r="A206" s="46" t="s">
        <v>232</v>
      </c>
      <c r="B206" s="47" t="s">
        <v>43</v>
      </c>
      <c r="C206" s="47" t="s">
        <v>395</v>
      </c>
      <c r="D206" s="47" t="s">
        <v>182</v>
      </c>
      <c r="E206" s="48">
        <v>0</v>
      </c>
      <c r="F206" s="48">
        <v>0</v>
      </c>
      <c r="G206" s="48">
        <v>0</v>
      </c>
      <c r="H206" s="48">
        <v>0</v>
      </c>
      <c r="I206" s="48">
        <v>0</v>
      </c>
      <c r="J206" s="48">
        <v>0</v>
      </c>
      <c r="K206" s="48">
        <v>0</v>
      </c>
      <c r="L206" s="52">
        <v>3680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hidden="1" x14ac:dyDescent="0.25">
      <c r="A207" s="43" t="s">
        <v>394</v>
      </c>
      <c r="B207" s="44" t="s">
        <v>39</v>
      </c>
      <c r="C207" s="44" t="s">
        <v>395</v>
      </c>
      <c r="D207" s="44" t="s">
        <v>182</v>
      </c>
      <c r="E207" s="45">
        <v>0</v>
      </c>
      <c r="F207" s="45">
        <v>0</v>
      </c>
      <c r="G207" s="45">
        <v>0</v>
      </c>
      <c r="H207" s="45">
        <v>0</v>
      </c>
      <c r="I207" s="45">
        <v>0</v>
      </c>
      <c r="J207" s="45">
        <v>0</v>
      </c>
      <c r="K207" s="45">
        <v>0</v>
      </c>
      <c r="L207" s="51">
        <v>11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hidden="1" x14ac:dyDescent="0.25">
      <c r="A208" s="46" t="s">
        <v>332</v>
      </c>
      <c r="B208" s="47" t="s">
        <v>39</v>
      </c>
      <c r="C208" s="47" t="s">
        <v>395</v>
      </c>
      <c r="D208" s="47" t="s">
        <v>182</v>
      </c>
      <c r="E208" s="48">
        <v>0</v>
      </c>
      <c r="F208" s="48">
        <v>0</v>
      </c>
      <c r="G208" s="48">
        <v>0</v>
      </c>
      <c r="H208" s="48">
        <v>0</v>
      </c>
      <c r="I208" s="48">
        <v>0</v>
      </c>
      <c r="J208" s="48">
        <v>0</v>
      </c>
      <c r="K208" s="48">
        <v>0</v>
      </c>
      <c r="L208" s="52">
        <v>333</v>
      </c>
      <c r="N208" s="29"/>
      <c r="O208" s="29"/>
      <c r="P208" s="29"/>
      <c r="Q208" s="29"/>
      <c r="R208" s="29"/>
      <c r="S208" s="29"/>
      <c r="T208" s="29"/>
    </row>
    <row r="209" spans="1:20" customFormat="1" hidden="1" x14ac:dyDescent="0.25">
      <c r="A209" s="43" t="s">
        <v>229</v>
      </c>
      <c r="B209" s="44" t="s">
        <v>43</v>
      </c>
      <c r="C209" s="44" t="s">
        <v>395</v>
      </c>
      <c r="D209" s="44" t="s">
        <v>182</v>
      </c>
      <c r="E209" s="45">
        <v>0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  <c r="K209" s="45">
        <v>0</v>
      </c>
      <c r="L209" s="51">
        <v>1728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hidden="1" x14ac:dyDescent="0.25">
      <c r="A210" s="46" t="s">
        <v>217</v>
      </c>
      <c r="B210" s="47" t="s">
        <v>37</v>
      </c>
      <c r="C210" s="47" t="s">
        <v>395</v>
      </c>
      <c r="D210" s="47" t="s">
        <v>182</v>
      </c>
      <c r="E210" s="48">
        <v>0</v>
      </c>
      <c r="F210" s="48">
        <v>0</v>
      </c>
      <c r="G210" s="48">
        <v>0</v>
      </c>
      <c r="H210" s="48">
        <v>0</v>
      </c>
      <c r="I210" s="48">
        <v>0</v>
      </c>
      <c r="J210" s="48">
        <v>0</v>
      </c>
      <c r="K210" s="48">
        <v>0</v>
      </c>
      <c r="L210" s="52">
        <v>1605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hidden="1" x14ac:dyDescent="0.25">
      <c r="A211" s="43" t="s">
        <v>185</v>
      </c>
      <c r="B211" s="44" t="s">
        <v>31</v>
      </c>
      <c r="C211" s="44" t="s">
        <v>395</v>
      </c>
      <c r="D211" s="44" t="s">
        <v>182</v>
      </c>
      <c r="E211" s="45">
        <v>0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  <c r="K211" s="45">
        <v>0</v>
      </c>
      <c r="L211" s="51">
        <v>3799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hidden="1" x14ac:dyDescent="0.25">
      <c r="A212" s="46" t="s">
        <v>300</v>
      </c>
      <c r="B212" s="47" t="s">
        <v>39</v>
      </c>
      <c r="C212" s="47" t="s">
        <v>395</v>
      </c>
      <c r="D212" s="47" t="s">
        <v>182</v>
      </c>
      <c r="E212" s="48">
        <v>0</v>
      </c>
      <c r="F212" s="48">
        <v>0</v>
      </c>
      <c r="G212" s="48">
        <v>0</v>
      </c>
      <c r="H212" s="48">
        <v>0</v>
      </c>
      <c r="I212" s="48">
        <v>0</v>
      </c>
      <c r="J212" s="48">
        <v>0</v>
      </c>
      <c r="K212" s="48">
        <v>0</v>
      </c>
      <c r="L212" s="52">
        <v>1265</v>
      </c>
      <c r="N212" s="29"/>
      <c r="O212" s="29"/>
      <c r="P212" s="29"/>
      <c r="Q212" s="29"/>
      <c r="R212" s="29"/>
      <c r="S212" s="29"/>
      <c r="T212" s="29"/>
    </row>
    <row r="213" spans="1:20" customFormat="1" hidden="1" x14ac:dyDescent="0.25">
      <c r="A213" s="43" t="s">
        <v>299</v>
      </c>
      <c r="B213" s="44" t="s">
        <v>37</v>
      </c>
      <c r="C213" s="44" t="s">
        <v>395</v>
      </c>
      <c r="D213" s="44" t="s">
        <v>182</v>
      </c>
      <c r="E213" s="45">
        <v>0</v>
      </c>
      <c r="F213" s="45">
        <v>0</v>
      </c>
      <c r="G213" s="45">
        <v>0</v>
      </c>
      <c r="H213" s="45">
        <v>0</v>
      </c>
      <c r="I213" s="45">
        <v>0</v>
      </c>
      <c r="J213" s="45">
        <v>0</v>
      </c>
      <c r="K213" s="45">
        <v>0</v>
      </c>
      <c r="L213" s="51">
        <v>1617</v>
      </c>
      <c r="M213" s="5"/>
      <c r="N213" s="5"/>
      <c r="O213" s="5"/>
      <c r="P213" s="5"/>
      <c r="Q213" s="5"/>
      <c r="R213" s="5"/>
      <c r="S213" s="5"/>
      <c r="T213" s="5"/>
    </row>
    <row r="214" spans="1:20" customFormat="1" hidden="1" x14ac:dyDescent="0.25">
      <c r="A214" s="46" t="s">
        <v>391</v>
      </c>
      <c r="B214" s="47" t="s">
        <v>31</v>
      </c>
      <c r="C214" s="47" t="s">
        <v>395</v>
      </c>
      <c r="D214" s="47" t="s">
        <v>182</v>
      </c>
      <c r="E214" s="48">
        <v>0</v>
      </c>
      <c r="F214" s="48">
        <v>0</v>
      </c>
      <c r="G214" s="48">
        <v>0</v>
      </c>
      <c r="H214" s="48">
        <v>0</v>
      </c>
      <c r="I214" s="48">
        <v>0</v>
      </c>
      <c r="J214" s="48">
        <v>0</v>
      </c>
      <c r="K214" s="48">
        <v>0</v>
      </c>
      <c r="L214" s="52">
        <v>527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hidden="1" x14ac:dyDescent="0.25">
      <c r="A215" s="43" t="s">
        <v>297</v>
      </c>
      <c r="B215" s="44" t="s">
        <v>34</v>
      </c>
      <c r="C215" s="44" t="s">
        <v>395</v>
      </c>
      <c r="D215" s="44" t="s">
        <v>182</v>
      </c>
      <c r="E215" s="45">
        <v>0</v>
      </c>
      <c r="F215" s="45">
        <v>0</v>
      </c>
      <c r="G215" s="45">
        <v>0</v>
      </c>
      <c r="H215" s="45">
        <v>0</v>
      </c>
      <c r="I215" s="45">
        <v>0</v>
      </c>
      <c r="J215" s="45">
        <v>0</v>
      </c>
      <c r="K215" s="45">
        <v>0</v>
      </c>
      <c r="L215" s="51">
        <v>1476</v>
      </c>
      <c r="N215" s="29"/>
      <c r="O215" s="29"/>
      <c r="P215" s="29"/>
      <c r="Q215" s="29"/>
      <c r="R215" s="29"/>
      <c r="S215" s="29"/>
      <c r="T215" s="29"/>
    </row>
    <row r="216" spans="1:20" customFormat="1" hidden="1" x14ac:dyDescent="0.25">
      <c r="A216" s="46" t="s">
        <v>393</v>
      </c>
      <c r="B216" s="47" t="s">
        <v>34</v>
      </c>
      <c r="C216" s="47" t="s">
        <v>395</v>
      </c>
      <c r="D216" s="47" t="s">
        <v>182</v>
      </c>
      <c r="E216" s="48">
        <v>0</v>
      </c>
      <c r="F216" s="48">
        <v>0</v>
      </c>
      <c r="G216" s="48">
        <v>0</v>
      </c>
      <c r="H216" s="48">
        <v>0</v>
      </c>
      <c r="I216" s="48">
        <v>0</v>
      </c>
      <c r="J216" s="48">
        <v>0</v>
      </c>
      <c r="K216" s="48">
        <v>0</v>
      </c>
      <c r="L216" s="52">
        <v>712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hidden="1" x14ac:dyDescent="0.25">
      <c r="A217" s="43" t="s">
        <v>380</v>
      </c>
      <c r="B217" s="44" t="s">
        <v>43</v>
      </c>
      <c r="C217" s="44" t="s">
        <v>395</v>
      </c>
      <c r="D217" s="44" t="s">
        <v>182</v>
      </c>
      <c r="E217" s="45">
        <v>0</v>
      </c>
      <c r="F217" s="45">
        <v>0</v>
      </c>
      <c r="G217" s="45">
        <v>0</v>
      </c>
      <c r="H217" s="45">
        <v>0</v>
      </c>
      <c r="I217" s="45">
        <v>0</v>
      </c>
      <c r="J217" s="45">
        <v>0</v>
      </c>
      <c r="K217" s="45">
        <v>0</v>
      </c>
      <c r="L217" s="51">
        <v>1599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hidden="1" x14ac:dyDescent="0.25">
      <c r="A218" s="46" t="s">
        <v>236</v>
      </c>
      <c r="B218" s="47" t="s">
        <v>39</v>
      </c>
      <c r="C218" s="47" t="s">
        <v>395</v>
      </c>
      <c r="D218" s="47" t="s">
        <v>182</v>
      </c>
      <c r="E218" s="48">
        <v>0</v>
      </c>
      <c r="F218" s="48">
        <v>0</v>
      </c>
      <c r="G218" s="48">
        <v>0</v>
      </c>
      <c r="H218" s="48">
        <v>0</v>
      </c>
      <c r="I218" s="48">
        <v>0</v>
      </c>
      <c r="J218" s="48">
        <v>0</v>
      </c>
      <c r="K218" s="48">
        <v>0</v>
      </c>
      <c r="L218" s="52">
        <v>3202</v>
      </c>
      <c r="N218" s="29"/>
      <c r="O218" s="29"/>
      <c r="P218" s="29"/>
      <c r="Q218" s="29"/>
      <c r="R218" s="29"/>
      <c r="S218" s="29"/>
      <c r="T218" s="29"/>
    </row>
    <row r="219" spans="1:20" customFormat="1" hidden="1" x14ac:dyDescent="0.25">
      <c r="A219" s="43" t="s">
        <v>259</v>
      </c>
      <c r="B219" s="44" t="s">
        <v>43</v>
      </c>
      <c r="C219" s="44" t="s">
        <v>395</v>
      </c>
      <c r="D219" s="44" t="s">
        <v>182</v>
      </c>
      <c r="E219" s="45">
        <v>0</v>
      </c>
      <c r="F219" s="45">
        <v>0</v>
      </c>
      <c r="G219" s="45">
        <v>0</v>
      </c>
      <c r="H219" s="45">
        <v>0</v>
      </c>
      <c r="I219" s="45">
        <v>0</v>
      </c>
      <c r="J219" s="45">
        <v>0</v>
      </c>
      <c r="K219" s="45">
        <v>0</v>
      </c>
      <c r="L219" s="51">
        <v>2858</v>
      </c>
      <c r="N219" s="29"/>
      <c r="O219" s="29"/>
      <c r="P219" s="29"/>
      <c r="Q219" s="29"/>
      <c r="R219" s="29"/>
      <c r="S219" s="29"/>
      <c r="T219" s="29"/>
    </row>
    <row r="220" spans="1:20" customFormat="1" hidden="1" x14ac:dyDescent="0.25">
      <c r="A220" s="46" t="s">
        <v>381</v>
      </c>
      <c r="B220" s="47" t="s">
        <v>31</v>
      </c>
      <c r="C220" s="47" t="s">
        <v>395</v>
      </c>
      <c r="D220" s="47" t="s">
        <v>182</v>
      </c>
      <c r="E220" s="48">
        <v>0</v>
      </c>
      <c r="F220" s="48">
        <v>0</v>
      </c>
      <c r="G220" s="48">
        <v>0</v>
      </c>
      <c r="H220" s="48">
        <v>0</v>
      </c>
      <c r="I220" s="48">
        <v>0</v>
      </c>
      <c r="J220" s="48">
        <v>0</v>
      </c>
      <c r="K220" s="48">
        <v>0</v>
      </c>
      <c r="L220" s="52">
        <v>178</v>
      </c>
      <c r="N220" s="29"/>
      <c r="O220" s="29"/>
      <c r="P220" s="29"/>
      <c r="Q220" s="29"/>
      <c r="R220" s="29"/>
      <c r="S220" s="29"/>
      <c r="T220" s="29"/>
    </row>
    <row r="221" spans="1:20" customFormat="1" hidden="1" x14ac:dyDescent="0.25">
      <c r="A221" s="43" t="s">
        <v>419</v>
      </c>
      <c r="B221" s="44" t="s">
        <v>31</v>
      </c>
      <c r="C221" s="44" t="s">
        <v>395</v>
      </c>
      <c r="D221" s="44" t="s">
        <v>182</v>
      </c>
      <c r="E221" s="45">
        <v>0</v>
      </c>
      <c r="F221" s="45">
        <v>0</v>
      </c>
      <c r="G221" s="45">
        <v>0</v>
      </c>
      <c r="H221" s="45">
        <v>0</v>
      </c>
      <c r="I221" s="45">
        <v>0</v>
      </c>
      <c r="J221" s="45">
        <v>0</v>
      </c>
      <c r="K221" s="45">
        <v>0</v>
      </c>
      <c r="L221" s="51">
        <v>791</v>
      </c>
      <c r="M221" s="5"/>
      <c r="N221" s="5"/>
      <c r="O221" s="5"/>
      <c r="P221" s="5"/>
      <c r="Q221" s="5"/>
      <c r="R221" s="5"/>
      <c r="S221" s="5"/>
      <c r="T221" s="5"/>
    </row>
    <row r="222" spans="1:20" customFormat="1" hidden="1" x14ac:dyDescent="0.25">
      <c r="A222" s="46" t="s">
        <v>296</v>
      </c>
      <c r="B222" s="47" t="s">
        <v>43</v>
      </c>
      <c r="C222" s="47" t="s">
        <v>395</v>
      </c>
      <c r="D222" s="47" t="s">
        <v>182</v>
      </c>
      <c r="E222" s="48">
        <v>0</v>
      </c>
      <c r="F222" s="48">
        <v>0</v>
      </c>
      <c r="G222" s="48">
        <v>0</v>
      </c>
      <c r="H222" s="48">
        <v>0</v>
      </c>
      <c r="I222" s="48">
        <v>0</v>
      </c>
      <c r="J222" s="48">
        <v>0</v>
      </c>
      <c r="K222" s="48">
        <v>0</v>
      </c>
      <c r="L222" s="52">
        <v>3800</v>
      </c>
      <c r="M222" s="5"/>
      <c r="N222" s="5"/>
      <c r="O222" s="5"/>
      <c r="P222" s="5"/>
      <c r="Q222" s="5"/>
      <c r="R222" s="5"/>
      <c r="S222" s="5"/>
      <c r="T222" s="5"/>
    </row>
    <row r="223" spans="1:20" customFormat="1" hidden="1" x14ac:dyDescent="0.25">
      <c r="A223" s="43" t="s">
        <v>453</v>
      </c>
      <c r="B223" s="44" t="s">
        <v>39</v>
      </c>
      <c r="C223" s="44" t="s">
        <v>395</v>
      </c>
      <c r="D223" s="44" t="s">
        <v>182</v>
      </c>
      <c r="E223" s="45">
        <v>0</v>
      </c>
      <c r="F223" s="45">
        <v>0</v>
      </c>
      <c r="G223" s="45">
        <v>0</v>
      </c>
      <c r="H223" s="45">
        <v>0</v>
      </c>
      <c r="I223" s="45">
        <v>0</v>
      </c>
      <c r="J223" s="45">
        <v>0</v>
      </c>
      <c r="K223" s="45">
        <v>0</v>
      </c>
      <c r="L223" s="51">
        <v>59</v>
      </c>
      <c r="M223" s="5"/>
      <c r="N223" s="5"/>
      <c r="O223" s="5"/>
      <c r="P223" s="5"/>
      <c r="Q223" s="5"/>
      <c r="R223" s="5"/>
      <c r="S223" s="5"/>
      <c r="T223" s="5"/>
    </row>
    <row r="224" spans="1:20" customFormat="1" hidden="1" x14ac:dyDescent="0.25">
      <c r="A224" s="46" t="s">
        <v>292</v>
      </c>
      <c r="B224" s="47" t="s">
        <v>31</v>
      </c>
      <c r="C224" s="47" t="s">
        <v>395</v>
      </c>
      <c r="D224" s="47" t="s">
        <v>182</v>
      </c>
      <c r="E224" s="48">
        <v>0</v>
      </c>
      <c r="F224" s="48">
        <v>0</v>
      </c>
      <c r="G224" s="48">
        <v>0</v>
      </c>
      <c r="H224" s="48">
        <v>0</v>
      </c>
      <c r="I224" s="48">
        <v>0</v>
      </c>
      <c r="J224" s="48">
        <v>0</v>
      </c>
      <c r="K224" s="48">
        <v>0</v>
      </c>
      <c r="L224" s="52">
        <v>3418</v>
      </c>
      <c r="M224" s="5"/>
      <c r="N224" s="5"/>
      <c r="O224" s="5"/>
      <c r="P224" s="5"/>
      <c r="Q224" s="5"/>
      <c r="R224" s="5"/>
      <c r="S224" s="5"/>
      <c r="T224" s="5"/>
    </row>
    <row r="225" spans="1:20" customFormat="1" hidden="1" x14ac:dyDescent="0.25">
      <c r="A225" s="43" t="s">
        <v>218</v>
      </c>
      <c r="B225" s="44" t="s">
        <v>31</v>
      </c>
      <c r="C225" s="44" t="s">
        <v>395</v>
      </c>
      <c r="D225" s="44" t="s">
        <v>182</v>
      </c>
      <c r="E225" s="45">
        <v>0</v>
      </c>
      <c r="F225" s="45">
        <v>0</v>
      </c>
      <c r="G225" s="45">
        <v>0</v>
      </c>
      <c r="H225" s="45">
        <v>0</v>
      </c>
      <c r="I225" s="45">
        <v>0</v>
      </c>
      <c r="J225" s="45">
        <v>0</v>
      </c>
      <c r="K225" s="45">
        <v>0</v>
      </c>
      <c r="L225" s="51">
        <v>3680</v>
      </c>
      <c r="M225" s="5"/>
      <c r="N225" s="5"/>
      <c r="O225" s="5"/>
      <c r="P225" s="5"/>
      <c r="Q225" s="5"/>
      <c r="R225" s="5"/>
      <c r="S225" s="5"/>
      <c r="T225" s="5"/>
    </row>
    <row r="226" spans="1:20" customFormat="1" hidden="1" x14ac:dyDescent="0.25">
      <c r="A226" s="46" t="s">
        <v>220</v>
      </c>
      <c r="B226" s="47" t="s">
        <v>37</v>
      </c>
      <c r="C226" s="47" t="s">
        <v>395</v>
      </c>
      <c r="D226" s="47" t="s">
        <v>182</v>
      </c>
      <c r="E226" s="48">
        <v>0</v>
      </c>
      <c r="F226" s="48">
        <v>0</v>
      </c>
      <c r="G226" s="48">
        <v>0</v>
      </c>
      <c r="H226" s="48">
        <v>0</v>
      </c>
      <c r="I226" s="48">
        <v>0</v>
      </c>
      <c r="J226" s="48">
        <v>0</v>
      </c>
      <c r="K226" s="48">
        <v>0</v>
      </c>
      <c r="L226" s="52">
        <v>885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hidden="1" x14ac:dyDescent="0.25">
      <c r="A227" s="43" t="s">
        <v>215</v>
      </c>
      <c r="B227" s="44" t="s">
        <v>37</v>
      </c>
      <c r="C227" s="44" t="s">
        <v>395</v>
      </c>
      <c r="D227" s="44" t="s">
        <v>182</v>
      </c>
      <c r="E227" s="45">
        <v>0</v>
      </c>
      <c r="F227" s="45">
        <v>0</v>
      </c>
      <c r="G227" s="45">
        <v>0</v>
      </c>
      <c r="H227" s="45">
        <v>0</v>
      </c>
      <c r="I227" s="45">
        <v>0</v>
      </c>
      <c r="J227" s="45">
        <v>0</v>
      </c>
      <c r="K227" s="45">
        <v>0</v>
      </c>
      <c r="L227" s="51">
        <v>2125</v>
      </c>
      <c r="M227" s="5"/>
      <c r="N227" s="5"/>
      <c r="O227" s="5"/>
      <c r="P227" s="5"/>
      <c r="Q227" s="5"/>
      <c r="R227" s="5"/>
      <c r="S227" s="5"/>
      <c r="T227" s="5"/>
    </row>
    <row r="228" spans="1:20" customFormat="1" hidden="1" x14ac:dyDescent="0.25">
      <c r="A228" s="46" t="s">
        <v>184</v>
      </c>
      <c r="B228" s="47" t="s">
        <v>39</v>
      </c>
      <c r="C228" s="47" t="s">
        <v>395</v>
      </c>
      <c r="D228" s="47" t="s">
        <v>182</v>
      </c>
      <c r="E228" s="48">
        <v>0</v>
      </c>
      <c r="F228" s="48">
        <v>0</v>
      </c>
      <c r="G228" s="48">
        <v>0</v>
      </c>
      <c r="H228" s="48">
        <v>0</v>
      </c>
      <c r="I228" s="48">
        <v>0</v>
      </c>
      <c r="J228" s="48">
        <v>0</v>
      </c>
      <c r="K228" s="48">
        <v>0</v>
      </c>
      <c r="L228" s="52">
        <v>3405</v>
      </c>
      <c r="N228" s="29"/>
      <c r="O228" s="29"/>
      <c r="P228" s="29"/>
      <c r="Q228" s="29"/>
      <c r="R228" s="29"/>
      <c r="S228" s="29"/>
      <c r="T228" s="29"/>
    </row>
    <row r="229" spans="1:20" customFormat="1" hidden="1" x14ac:dyDescent="0.25">
      <c r="A229" s="43" t="s">
        <v>238</v>
      </c>
      <c r="B229" s="44" t="s">
        <v>43</v>
      </c>
      <c r="C229" s="44" t="s">
        <v>395</v>
      </c>
      <c r="D229" s="44" t="s">
        <v>182</v>
      </c>
      <c r="E229" s="45">
        <v>0</v>
      </c>
      <c r="F229" s="45">
        <v>0</v>
      </c>
      <c r="G229" s="45">
        <v>0</v>
      </c>
      <c r="H229" s="45">
        <v>0</v>
      </c>
      <c r="I229" s="45">
        <v>0</v>
      </c>
      <c r="J229" s="45">
        <v>0</v>
      </c>
      <c r="K229" s="45">
        <v>0</v>
      </c>
      <c r="L229" s="51">
        <v>3618</v>
      </c>
      <c r="M229" s="5"/>
      <c r="N229" s="5"/>
      <c r="O229" s="5"/>
      <c r="P229" s="5"/>
      <c r="Q229" s="5"/>
      <c r="R229" s="5"/>
      <c r="S229" s="5"/>
      <c r="T229" s="5"/>
    </row>
    <row r="230" spans="1:20" customFormat="1" hidden="1" x14ac:dyDescent="0.25">
      <c r="A230" s="46" t="s">
        <v>414</v>
      </c>
      <c r="B230" s="47" t="s">
        <v>31</v>
      </c>
      <c r="C230" s="47" t="s">
        <v>395</v>
      </c>
      <c r="D230" s="47" t="s">
        <v>182</v>
      </c>
      <c r="E230" s="48">
        <v>0</v>
      </c>
      <c r="F230" s="48">
        <v>0</v>
      </c>
      <c r="G230" s="48">
        <v>0</v>
      </c>
      <c r="H230" s="48">
        <v>0</v>
      </c>
      <c r="I230" s="48">
        <v>0</v>
      </c>
      <c r="J230" s="48">
        <v>0</v>
      </c>
      <c r="K230" s="48">
        <v>0</v>
      </c>
      <c r="L230" s="52">
        <v>332</v>
      </c>
      <c r="N230" s="29"/>
      <c r="O230" s="29"/>
      <c r="P230" s="29"/>
      <c r="Q230" s="29"/>
      <c r="R230" s="29"/>
      <c r="S230" s="29"/>
      <c r="T230" s="29"/>
    </row>
    <row r="231" spans="1:20" customFormat="1" hidden="1" x14ac:dyDescent="0.25">
      <c r="A231" s="43" t="s">
        <v>213</v>
      </c>
      <c r="B231" s="44" t="s">
        <v>37</v>
      </c>
      <c r="C231" s="44" t="s">
        <v>395</v>
      </c>
      <c r="D231" s="44" t="s">
        <v>182</v>
      </c>
      <c r="E231" s="45">
        <v>0</v>
      </c>
      <c r="F231" s="45">
        <v>0</v>
      </c>
      <c r="G231" s="45">
        <v>0</v>
      </c>
      <c r="H231" s="45">
        <v>0</v>
      </c>
      <c r="I231" s="45">
        <v>0</v>
      </c>
      <c r="J231" s="45">
        <v>0</v>
      </c>
      <c r="K231" s="45">
        <v>0</v>
      </c>
      <c r="L231" s="51">
        <v>2844</v>
      </c>
      <c r="M231" s="5"/>
      <c r="N231" s="5"/>
      <c r="O231" s="5"/>
      <c r="P231" s="5"/>
      <c r="Q231" s="5"/>
      <c r="R231" s="5"/>
      <c r="S231" s="5"/>
      <c r="T231" s="5"/>
    </row>
    <row r="232" spans="1:20" customFormat="1" hidden="1" x14ac:dyDescent="0.25">
      <c r="A232" s="46" t="s">
        <v>417</v>
      </c>
      <c r="B232" s="47" t="s">
        <v>34</v>
      </c>
      <c r="C232" s="47" t="s">
        <v>395</v>
      </c>
      <c r="D232" s="47" t="s">
        <v>182</v>
      </c>
      <c r="E232" s="48">
        <v>0</v>
      </c>
      <c r="F232" s="48">
        <v>0</v>
      </c>
      <c r="G232" s="48">
        <v>0</v>
      </c>
      <c r="H232" s="48">
        <v>0</v>
      </c>
      <c r="I232" s="48">
        <v>0</v>
      </c>
      <c r="J232" s="48">
        <v>0</v>
      </c>
      <c r="K232" s="48">
        <v>0</v>
      </c>
      <c r="L232" s="52">
        <v>440</v>
      </c>
      <c r="N232" s="29"/>
      <c r="O232" s="29"/>
      <c r="P232" s="29"/>
      <c r="Q232" s="29"/>
      <c r="R232" s="29"/>
      <c r="S232" s="29"/>
      <c r="T232" s="29"/>
    </row>
    <row r="233" spans="1:20" customFormat="1" hidden="1" x14ac:dyDescent="0.25">
      <c r="A233" s="43" t="s">
        <v>294</v>
      </c>
      <c r="B233" s="44" t="s">
        <v>37</v>
      </c>
      <c r="C233" s="44" t="s">
        <v>395</v>
      </c>
      <c r="D233" s="44" t="s">
        <v>182</v>
      </c>
      <c r="E233" s="45">
        <v>0</v>
      </c>
      <c r="F233" s="45">
        <v>0</v>
      </c>
      <c r="G233" s="45">
        <v>0</v>
      </c>
      <c r="H233" s="45">
        <v>0</v>
      </c>
      <c r="I233" s="45">
        <v>0</v>
      </c>
      <c r="J233" s="45">
        <v>0</v>
      </c>
      <c r="K233" s="45">
        <v>0</v>
      </c>
      <c r="L233" s="51">
        <v>2950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hidden="1" x14ac:dyDescent="0.25">
      <c r="A234" s="46" t="s">
        <v>392</v>
      </c>
      <c r="B234" s="47" t="s">
        <v>34</v>
      </c>
      <c r="C234" s="47" t="s">
        <v>395</v>
      </c>
      <c r="D234" s="47" t="s">
        <v>182</v>
      </c>
      <c r="E234" s="48">
        <v>0</v>
      </c>
      <c r="F234" s="48">
        <v>0</v>
      </c>
      <c r="G234" s="48">
        <v>0</v>
      </c>
      <c r="H234" s="48">
        <v>0</v>
      </c>
      <c r="I234" s="48">
        <v>0</v>
      </c>
      <c r="J234" s="48">
        <v>0</v>
      </c>
      <c r="K234" s="48">
        <v>0</v>
      </c>
      <c r="L234" s="52">
        <v>121</v>
      </c>
      <c r="N234" s="29"/>
      <c r="O234" s="29"/>
      <c r="P234" s="29"/>
      <c r="Q234" s="29"/>
      <c r="R234" s="29"/>
      <c r="S234" s="29"/>
      <c r="T234" s="29"/>
    </row>
    <row r="235" spans="1:20" customFormat="1" hidden="1" x14ac:dyDescent="0.25">
      <c r="A235" s="43" t="s">
        <v>207</v>
      </c>
      <c r="B235" s="44" t="s">
        <v>37</v>
      </c>
      <c r="C235" s="44" t="s">
        <v>395</v>
      </c>
      <c r="D235" s="44" t="s">
        <v>182</v>
      </c>
      <c r="E235" s="45">
        <v>0</v>
      </c>
      <c r="F235" s="45">
        <v>0</v>
      </c>
      <c r="G235" s="45">
        <v>0</v>
      </c>
      <c r="H235" s="45">
        <v>0</v>
      </c>
      <c r="I235" s="45">
        <v>0</v>
      </c>
      <c r="J235" s="45">
        <v>0</v>
      </c>
      <c r="K235" s="45">
        <v>0</v>
      </c>
      <c r="L235" s="51">
        <v>2421</v>
      </c>
      <c r="M235" s="5"/>
      <c r="N235" s="5"/>
      <c r="O235" s="5"/>
      <c r="P235" s="5"/>
      <c r="Q235" s="5"/>
      <c r="R235" s="5"/>
      <c r="S235" s="5"/>
      <c r="T235" s="5"/>
    </row>
    <row r="236" spans="1:20" customFormat="1" hidden="1" x14ac:dyDescent="0.25">
      <c r="A236" s="46" t="s">
        <v>260</v>
      </c>
      <c r="B236" s="47" t="s">
        <v>39</v>
      </c>
      <c r="C236" s="47" t="s">
        <v>395</v>
      </c>
      <c r="D236" s="47" t="s">
        <v>182</v>
      </c>
      <c r="E236" s="48">
        <v>0</v>
      </c>
      <c r="F236" s="48">
        <v>0</v>
      </c>
      <c r="G236" s="48">
        <v>0</v>
      </c>
      <c r="H236" s="48">
        <v>0</v>
      </c>
      <c r="I236" s="48">
        <v>0</v>
      </c>
      <c r="J236" s="48">
        <v>0</v>
      </c>
      <c r="K236" s="48">
        <v>0</v>
      </c>
      <c r="L236" s="52">
        <v>4294</v>
      </c>
      <c r="N236" s="29"/>
      <c r="O236" s="29"/>
      <c r="P236" s="29"/>
      <c r="Q236" s="29"/>
      <c r="R236" s="29"/>
      <c r="S236" s="29"/>
      <c r="T236" s="29"/>
    </row>
    <row r="237" spans="1:20" customFormat="1" hidden="1" x14ac:dyDescent="0.25">
      <c r="A237" s="43" t="s">
        <v>454</v>
      </c>
      <c r="B237" s="44" t="s">
        <v>34</v>
      </c>
      <c r="C237" s="44" t="s">
        <v>395</v>
      </c>
      <c r="D237" s="44" t="s">
        <v>182</v>
      </c>
      <c r="E237" s="45">
        <v>0</v>
      </c>
      <c r="F237" s="45">
        <v>0</v>
      </c>
      <c r="G237" s="45">
        <v>0</v>
      </c>
      <c r="H237" s="45">
        <v>0</v>
      </c>
      <c r="I237" s="45">
        <v>0</v>
      </c>
      <c r="J237" s="45">
        <v>0</v>
      </c>
      <c r="K237" s="45">
        <v>0</v>
      </c>
      <c r="L237" s="51">
        <v>119</v>
      </c>
      <c r="M237" s="5"/>
      <c r="N237" s="5"/>
      <c r="O237" s="5"/>
      <c r="P237" s="5"/>
      <c r="Q237" s="5"/>
      <c r="R237" s="5"/>
      <c r="S237" s="5"/>
      <c r="T237" s="5"/>
    </row>
    <row r="238" spans="1:20" customFormat="1" hidden="1" x14ac:dyDescent="0.25">
      <c r="A238" s="46" t="s">
        <v>224</v>
      </c>
      <c r="B238" s="47" t="s">
        <v>43</v>
      </c>
      <c r="C238" s="47" t="s">
        <v>395</v>
      </c>
      <c r="D238" s="47" t="s">
        <v>182</v>
      </c>
      <c r="E238" s="48">
        <v>0</v>
      </c>
      <c r="F238" s="48">
        <v>0</v>
      </c>
      <c r="G238" s="48">
        <v>0</v>
      </c>
      <c r="H238" s="48">
        <v>0</v>
      </c>
      <c r="I238" s="48">
        <v>0</v>
      </c>
      <c r="J238" s="48">
        <v>0</v>
      </c>
      <c r="K238" s="48">
        <v>0</v>
      </c>
      <c r="L238" s="52">
        <v>2327</v>
      </c>
      <c r="N238" s="29"/>
      <c r="O238" s="29"/>
      <c r="P238" s="29"/>
      <c r="Q238" s="29"/>
      <c r="R238" s="29"/>
      <c r="S238" s="29"/>
      <c r="T238" s="29"/>
    </row>
    <row r="239" spans="1:20" customFormat="1" hidden="1" x14ac:dyDescent="0.25">
      <c r="A239" s="43" t="s">
        <v>416</v>
      </c>
      <c r="B239" s="44" t="s">
        <v>39</v>
      </c>
      <c r="C239" s="44" t="s">
        <v>395</v>
      </c>
      <c r="D239" s="44" t="s">
        <v>182</v>
      </c>
      <c r="E239" s="45">
        <v>0</v>
      </c>
      <c r="F239" s="45">
        <v>0</v>
      </c>
      <c r="G239" s="45">
        <v>0</v>
      </c>
      <c r="H239" s="45">
        <v>0</v>
      </c>
      <c r="I239" s="45">
        <v>0</v>
      </c>
      <c r="J239" s="45">
        <v>0</v>
      </c>
      <c r="K239" s="45">
        <v>0</v>
      </c>
      <c r="L239" s="51">
        <v>59</v>
      </c>
      <c r="N239" s="29"/>
      <c r="O239" s="29"/>
      <c r="P239" s="29"/>
      <c r="Q239" s="29"/>
      <c r="R239" s="29"/>
      <c r="S239" s="29"/>
      <c r="T239" s="29"/>
    </row>
    <row r="240" spans="1:20" customFormat="1" hidden="1" x14ac:dyDescent="0.25">
      <c r="A240" s="46" t="s">
        <v>295</v>
      </c>
      <c r="B240" s="47" t="s">
        <v>37</v>
      </c>
      <c r="C240" s="47" t="s">
        <v>395</v>
      </c>
      <c r="D240" s="47" t="s">
        <v>182</v>
      </c>
      <c r="E240" s="48">
        <v>0</v>
      </c>
      <c r="F240" s="48">
        <v>0</v>
      </c>
      <c r="G240" s="48">
        <v>0</v>
      </c>
      <c r="H240" s="48">
        <v>0</v>
      </c>
      <c r="I240" s="48">
        <v>0</v>
      </c>
      <c r="J240" s="48">
        <v>0</v>
      </c>
      <c r="K240" s="48">
        <v>0</v>
      </c>
      <c r="L240" s="52">
        <v>1378</v>
      </c>
      <c r="M240" s="5"/>
      <c r="N240" s="5"/>
      <c r="O240" s="5"/>
      <c r="P240" s="5"/>
      <c r="Q240" s="5"/>
      <c r="R240" s="5"/>
      <c r="S240" s="5"/>
      <c r="T240" s="5"/>
    </row>
    <row r="241" spans="1:20" customFormat="1" hidden="1" x14ac:dyDescent="0.25">
      <c r="A241" s="43" t="s">
        <v>222</v>
      </c>
      <c r="B241" s="44" t="s">
        <v>43</v>
      </c>
      <c r="C241" s="44" t="s">
        <v>395</v>
      </c>
      <c r="D241" s="44" t="s">
        <v>182</v>
      </c>
      <c r="E241" s="45">
        <v>0</v>
      </c>
      <c r="F241" s="45">
        <v>0</v>
      </c>
      <c r="G241" s="45">
        <v>0</v>
      </c>
      <c r="H241" s="45">
        <v>0</v>
      </c>
      <c r="I241" s="45">
        <v>0</v>
      </c>
      <c r="J241" s="45">
        <v>0</v>
      </c>
      <c r="K241" s="45">
        <v>0</v>
      </c>
      <c r="L241" s="51">
        <v>3177</v>
      </c>
      <c r="N241" s="29"/>
      <c r="O241" s="29"/>
      <c r="P241" s="29"/>
      <c r="Q241" s="29"/>
      <c r="R241" s="29"/>
      <c r="S241" s="29"/>
      <c r="T241" s="29"/>
    </row>
    <row r="242" spans="1:20" customFormat="1" hidden="1" x14ac:dyDescent="0.25">
      <c r="A242" s="46" t="s">
        <v>321</v>
      </c>
      <c r="B242" s="47" t="s">
        <v>34</v>
      </c>
      <c r="C242" s="47" t="s">
        <v>395</v>
      </c>
      <c r="D242" s="47" t="s">
        <v>182</v>
      </c>
      <c r="E242" s="48">
        <v>0</v>
      </c>
      <c r="F242" s="48">
        <v>0</v>
      </c>
      <c r="G242" s="48">
        <v>0</v>
      </c>
      <c r="H242" s="48">
        <v>0</v>
      </c>
      <c r="I242" s="48">
        <v>0</v>
      </c>
      <c r="J242" s="48">
        <v>0</v>
      </c>
      <c r="K242" s="48">
        <v>0</v>
      </c>
      <c r="L242" s="52">
        <v>2831</v>
      </c>
      <c r="N242" s="29"/>
      <c r="O242" s="29"/>
      <c r="P242" s="29"/>
      <c r="Q242" s="29"/>
      <c r="R242" s="29"/>
      <c r="S242" s="29"/>
      <c r="T242" s="29"/>
    </row>
    <row r="243" spans="1:20" customFormat="1" hidden="1" x14ac:dyDescent="0.25">
      <c r="A243" s="43" t="s">
        <v>257</v>
      </c>
      <c r="B243" s="44" t="s">
        <v>37</v>
      </c>
      <c r="C243" s="44" t="s">
        <v>395</v>
      </c>
      <c r="D243" s="44" t="s">
        <v>182</v>
      </c>
      <c r="E243" s="45">
        <v>0</v>
      </c>
      <c r="F243" s="45">
        <v>0</v>
      </c>
      <c r="G243" s="45">
        <v>0</v>
      </c>
      <c r="H243" s="45">
        <v>0</v>
      </c>
      <c r="I243" s="45">
        <v>0</v>
      </c>
      <c r="J243" s="45">
        <v>0</v>
      </c>
      <c r="K243" s="45">
        <v>0</v>
      </c>
      <c r="L243" s="51">
        <v>1053</v>
      </c>
      <c r="N243" s="29"/>
      <c r="O243" s="29"/>
      <c r="P243" s="29"/>
      <c r="Q243" s="29"/>
      <c r="R243" s="29"/>
      <c r="S243" s="29"/>
      <c r="T243" s="29"/>
    </row>
    <row r="244" spans="1:20" customFormat="1" hidden="1" x14ac:dyDescent="0.25">
      <c r="A244" s="46" t="s">
        <v>226</v>
      </c>
      <c r="B244" s="47" t="s">
        <v>34</v>
      </c>
      <c r="C244" s="47" t="s">
        <v>395</v>
      </c>
      <c r="D244" s="47" t="s">
        <v>182</v>
      </c>
      <c r="E244" s="48">
        <v>0</v>
      </c>
      <c r="F244" s="48">
        <v>0</v>
      </c>
      <c r="G244" s="48">
        <v>0</v>
      </c>
      <c r="H244" s="48">
        <v>0</v>
      </c>
      <c r="I244" s="48">
        <v>0</v>
      </c>
      <c r="J244" s="48">
        <v>0</v>
      </c>
      <c r="K244" s="48">
        <v>0</v>
      </c>
      <c r="L244" s="52">
        <v>3225</v>
      </c>
      <c r="M244" s="5"/>
      <c r="N244" s="5"/>
      <c r="O244" s="5"/>
      <c r="P244" s="5"/>
      <c r="Q244" s="5"/>
      <c r="R244" s="5"/>
      <c r="S244" s="5"/>
      <c r="T244" s="5"/>
    </row>
    <row r="245" spans="1:20" customFormat="1" hidden="1" x14ac:dyDescent="0.25">
      <c r="A245" s="43" t="s">
        <v>208</v>
      </c>
      <c r="B245" s="44" t="s">
        <v>43</v>
      </c>
      <c r="C245" s="44" t="s">
        <v>395</v>
      </c>
      <c r="D245" s="44" t="s">
        <v>182</v>
      </c>
      <c r="E245" s="45">
        <v>0</v>
      </c>
      <c r="F245" s="45">
        <v>0</v>
      </c>
      <c r="G245" s="45">
        <v>0</v>
      </c>
      <c r="H245" s="45">
        <v>0</v>
      </c>
      <c r="I245" s="45">
        <v>0</v>
      </c>
      <c r="J245" s="45">
        <v>0</v>
      </c>
      <c r="K245" s="45">
        <v>0</v>
      </c>
      <c r="L245" s="51">
        <v>1993</v>
      </c>
      <c r="N245" s="29"/>
      <c r="O245" s="29"/>
      <c r="P245" s="29"/>
      <c r="Q245" s="29"/>
      <c r="R245" s="29"/>
      <c r="S245" s="29"/>
      <c r="T245" s="29"/>
    </row>
    <row r="246" spans="1:20" customFormat="1" hidden="1" x14ac:dyDescent="0.25">
      <c r="A246" s="46" t="s">
        <v>455</v>
      </c>
      <c r="B246" s="47" t="s">
        <v>43</v>
      </c>
      <c r="C246" s="47" t="s">
        <v>395</v>
      </c>
      <c r="D246" s="47" t="s">
        <v>182</v>
      </c>
      <c r="E246" s="48">
        <v>0</v>
      </c>
      <c r="F246" s="48">
        <v>0</v>
      </c>
      <c r="G246" s="48">
        <v>0</v>
      </c>
      <c r="H246" s="48">
        <v>0</v>
      </c>
      <c r="I246" s="48">
        <v>0</v>
      </c>
      <c r="J246" s="48">
        <v>0</v>
      </c>
      <c r="K246" s="48">
        <v>0</v>
      </c>
      <c r="L246" s="52">
        <v>60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hidden="1" x14ac:dyDescent="0.25">
      <c r="A247" s="43" t="s">
        <v>230</v>
      </c>
      <c r="B247" s="44" t="s">
        <v>34</v>
      </c>
      <c r="C247" s="44" t="s">
        <v>395</v>
      </c>
      <c r="D247" s="44" t="s">
        <v>182</v>
      </c>
      <c r="E247" s="45">
        <v>0</v>
      </c>
      <c r="F247" s="45">
        <v>0</v>
      </c>
      <c r="G247" s="45">
        <v>0</v>
      </c>
      <c r="H247" s="45">
        <v>0</v>
      </c>
      <c r="I247" s="45">
        <v>0</v>
      </c>
      <c r="J247" s="45">
        <v>0</v>
      </c>
      <c r="K247" s="45">
        <v>0</v>
      </c>
      <c r="L247" s="51">
        <v>3708</v>
      </c>
      <c r="N247" s="29"/>
      <c r="O247" s="29"/>
      <c r="P247" s="29"/>
      <c r="Q247" s="29"/>
      <c r="R247" s="29"/>
      <c r="S247" s="29"/>
      <c r="T247" s="29"/>
    </row>
    <row r="248" spans="1:20" customFormat="1" x14ac:dyDescent="0.25">
      <c r="A248" s="46" t="s">
        <v>351</v>
      </c>
      <c r="B248" s="47" t="s">
        <v>39</v>
      </c>
      <c r="C248" s="47" t="s">
        <v>395</v>
      </c>
      <c r="D248" s="47" t="s">
        <v>1</v>
      </c>
      <c r="E248" s="48">
        <v>54</v>
      </c>
      <c r="F248" s="48">
        <v>13</v>
      </c>
      <c r="G248" s="48">
        <v>12</v>
      </c>
      <c r="H248" s="48">
        <v>12</v>
      </c>
      <c r="I248" s="48">
        <v>10</v>
      </c>
      <c r="J248" s="48">
        <v>16</v>
      </c>
      <c r="K248" s="48">
        <v>236</v>
      </c>
      <c r="L248" s="52">
        <v>589</v>
      </c>
      <c r="M248" s="5"/>
      <c r="N248" s="5"/>
      <c r="O248" s="5"/>
      <c r="P248" s="5"/>
      <c r="Q248" s="5"/>
      <c r="R248" s="5"/>
      <c r="S248" s="5"/>
      <c r="T248" s="5"/>
    </row>
    <row r="249" spans="1:20" customFormat="1" x14ac:dyDescent="0.25">
      <c r="A249" s="43" t="s">
        <v>164</v>
      </c>
      <c r="B249" s="44" t="s">
        <v>37</v>
      </c>
      <c r="C249" s="44" t="s">
        <v>395</v>
      </c>
      <c r="D249" s="44" t="s">
        <v>1</v>
      </c>
      <c r="E249" s="45">
        <v>82</v>
      </c>
      <c r="F249" s="45">
        <v>53</v>
      </c>
      <c r="G249" s="45">
        <v>8</v>
      </c>
      <c r="H249" s="45">
        <v>24</v>
      </c>
      <c r="I249" s="45">
        <v>26</v>
      </c>
      <c r="J249" s="45">
        <v>43</v>
      </c>
      <c r="K249" s="45">
        <v>2442</v>
      </c>
      <c r="L249" s="51">
        <v>1396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x14ac:dyDescent="0.25">
      <c r="A250" s="46" t="s">
        <v>98</v>
      </c>
      <c r="B250" s="47" t="s">
        <v>31</v>
      </c>
      <c r="C250" s="47" t="s">
        <v>395</v>
      </c>
      <c r="D250" s="47" t="s">
        <v>1</v>
      </c>
      <c r="E250" s="48">
        <v>80</v>
      </c>
      <c r="F250" s="48">
        <v>85</v>
      </c>
      <c r="G250" s="48">
        <v>81</v>
      </c>
      <c r="H250" s="48">
        <v>51</v>
      </c>
      <c r="I250" s="48">
        <v>35</v>
      </c>
      <c r="J250" s="48">
        <v>69</v>
      </c>
      <c r="K250" s="48">
        <v>9107</v>
      </c>
      <c r="L250" s="52">
        <v>1555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46" t="s">
        <v>366</v>
      </c>
      <c r="B251" s="47" t="s">
        <v>39</v>
      </c>
      <c r="C251" s="47" t="s">
        <v>395</v>
      </c>
      <c r="D251" s="47" t="s">
        <v>1</v>
      </c>
      <c r="E251" s="48">
        <v>39</v>
      </c>
      <c r="F251" s="48">
        <v>10</v>
      </c>
      <c r="G251" s="48">
        <v>8</v>
      </c>
      <c r="H251" s="48">
        <v>20</v>
      </c>
      <c r="I251" s="48">
        <v>14</v>
      </c>
      <c r="J251" s="48">
        <v>18</v>
      </c>
      <c r="K251" s="48">
        <v>111</v>
      </c>
      <c r="L251" s="52">
        <v>465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43" t="s">
        <v>192</v>
      </c>
      <c r="B252" s="44" t="s">
        <v>31</v>
      </c>
      <c r="C252" s="44" t="s">
        <v>395</v>
      </c>
      <c r="D252" s="44" t="s">
        <v>1</v>
      </c>
      <c r="E252" s="45">
        <v>49</v>
      </c>
      <c r="F252" s="45">
        <v>22</v>
      </c>
      <c r="G252" s="45">
        <v>14</v>
      </c>
      <c r="H252" s="45">
        <v>76</v>
      </c>
      <c r="I252" s="45">
        <v>42</v>
      </c>
      <c r="J252" s="45">
        <v>30</v>
      </c>
      <c r="K252" s="45">
        <v>3574</v>
      </c>
      <c r="L252" s="51">
        <v>844</v>
      </c>
      <c r="N252" s="29"/>
      <c r="O252" s="29"/>
      <c r="P252" s="29"/>
      <c r="Q252" s="29"/>
      <c r="R252" s="29"/>
      <c r="S252" s="29"/>
      <c r="T252" s="29"/>
    </row>
    <row r="253" spans="1:20" customFormat="1" hidden="1" x14ac:dyDescent="0.25">
      <c r="A253" s="46" t="s">
        <v>437</v>
      </c>
      <c r="B253" s="47" t="s">
        <v>34</v>
      </c>
      <c r="C253" s="47" t="s">
        <v>395</v>
      </c>
      <c r="D253" s="47" t="s">
        <v>1</v>
      </c>
      <c r="E253" s="48">
        <v>4</v>
      </c>
      <c r="F253" s="48">
        <v>1</v>
      </c>
      <c r="G253" s="48">
        <v>0</v>
      </c>
      <c r="H253" s="48">
        <v>1</v>
      </c>
      <c r="I253" s="48">
        <v>2</v>
      </c>
      <c r="J253" s="48">
        <v>3</v>
      </c>
      <c r="K253" s="48">
        <v>0</v>
      </c>
      <c r="L253" s="52">
        <v>49</v>
      </c>
      <c r="M253" s="5"/>
      <c r="N253" s="5"/>
      <c r="O253" s="5"/>
      <c r="P253" s="5"/>
      <c r="Q253" s="5"/>
      <c r="R253" s="5"/>
      <c r="S253" s="5"/>
      <c r="T253" s="5"/>
    </row>
    <row r="254" spans="1:20" customFormat="1" x14ac:dyDescent="0.25">
      <c r="A254" s="43" t="s">
        <v>333</v>
      </c>
      <c r="B254" s="44" t="s">
        <v>43</v>
      </c>
      <c r="C254" s="44" t="s">
        <v>395</v>
      </c>
      <c r="D254" s="44" t="s">
        <v>1</v>
      </c>
      <c r="E254" s="45">
        <v>80</v>
      </c>
      <c r="F254" s="45">
        <v>27</v>
      </c>
      <c r="G254" s="45">
        <v>26</v>
      </c>
      <c r="H254" s="45">
        <v>64</v>
      </c>
      <c r="I254" s="45">
        <v>37</v>
      </c>
      <c r="J254" s="45">
        <v>44</v>
      </c>
      <c r="K254" s="45">
        <v>48</v>
      </c>
      <c r="L254" s="51">
        <v>1091</v>
      </c>
      <c r="M254" s="5"/>
      <c r="N254" s="5"/>
      <c r="O254" s="5"/>
      <c r="P254" s="5"/>
      <c r="Q254" s="5"/>
      <c r="R254" s="5"/>
      <c r="S254" s="5"/>
      <c r="T254" s="5"/>
    </row>
    <row r="255" spans="1:20" customFormat="1" hidden="1" x14ac:dyDescent="0.25">
      <c r="A255" s="46" t="s">
        <v>440</v>
      </c>
      <c r="B255" s="47" t="s">
        <v>31</v>
      </c>
      <c r="C255" s="47" t="s">
        <v>395</v>
      </c>
      <c r="D255" s="47" t="s">
        <v>1</v>
      </c>
      <c r="E255" s="48">
        <v>1</v>
      </c>
      <c r="F255" s="48">
        <v>0</v>
      </c>
      <c r="G255" s="48">
        <v>0</v>
      </c>
      <c r="H255" s="48">
        <v>3</v>
      </c>
      <c r="I255" s="48">
        <v>0</v>
      </c>
      <c r="J255" s="48">
        <v>1</v>
      </c>
      <c r="K255" s="48">
        <v>0</v>
      </c>
      <c r="L255" s="52">
        <v>16</v>
      </c>
      <c r="M255" s="5"/>
      <c r="N255" s="5"/>
      <c r="O255" s="5"/>
      <c r="P255" s="5"/>
      <c r="Q255" s="5"/>
      <c r="R255" s="5"/>
      <c r="S255" s="5"/>
      <c r="T255" s="5"/>
    </row>
    <row r="256" spans="1:20" customFormat="1" x14ac:dyDescent="0.25">
      <c r="A256" s="43" t="s">
        <v>100</v>
      </c>
      <c r="B256" s="44" t="s">
        <v>34</v>
      </c>
      <c r="C256" s="44" t="s">
        <v>395</v>
      </c>
      <c r="D256" s="44" t="s">
        <v>1</v>
      </c>
      <c r="E256" s="45">
        <v>72</v>
      </c>
      <c r="F256" s="45">
        <v>53</v>
      </c>
      <c r="G256" s="45">
        <v>32</v>
      </c>
      <c r="H256" s="45">
        <v>59</v>
      </c>
      <c r="I256" s="45">
        <v>31</v>
      </c>
      <c r="J256" s="45">
        <v>43</v>
      </c>
      <c r="K256" s="45">
        <v>1215</v>
      </c>
      <c r="L256" s="51">
        <v>1392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46" t="s">
        <v>63</v>
      </c>
      <c r="B257" s="47" t="s">
        <v>39</v>
      </c>
      <c r="C257" s="47" t="s">
        <v>395</v>
      </c>
      <c r="D257" s="47" t="s">
        <v>1</v>
      </c>
      <c r="E257" s="48">
        <v>79</v>
      </c>
      <c r="F257" s="48">
        <v>55</v>
      </c>
      <c r="G257" s="48">
        <v>38</v>
      </c>
      <c r="H257" s="48">
        <v>189</v>
      </c>
      <c r="I257" s="48">
        <v>42</v>
      </c>
      <c r="J257" s="48">
        <v>18</v>
      </c>
      <c r="K257" s="48">
        <v>59</v>
      </c>
      <c r="L257" s="52">
        <v>1407</v>
      </c>
      <c r="M257" s="5"/>
      <c r="N257" s="5"/>
      <c r="O257" s="5"/>
      <c r="P257" s="5"/>
      <c r="Q257" s="5"/>
      <c r="R257" s="5"/>
      <c r="S257" s="5"/>
      <c r="T257" s="5"/>
    </row>
    <row r="258" spans="1:20" customFormat="1" hidden="1" x14ac:dyDescent="0.25">
      <c r="A258" s="43" t="s">
        <v>421</v>
      </c>
      <c r="B258" s="44" t="s">
        <v>43</v>
      </c>
      <c r="C258" s="44" t="s">
        <v>395</v>
      </c>
      <c r="D258" s="44" t="s">
        <v>1</v>
      </c>
      <c r="E258" s="45">
        <v>2</v>
      </c>
      <c r="F258" s="45">
        <v>0</v>
      </c>
      <c r="G258" s="45">
        <v>2</v>
      </c>
      <c r="H258" s="45">
        <v>1</v>
      </c>
      <c r="I258" s="45">
        <v>1</v>
      </c>
      <c r="J258" s="45">
        <v>0</v>
      </c>
      <c r="K258" s="45">
        <v>0</v>
      </c>
      <c r="L258" s="51">
        <v>20</v>
      </c>
      <c r="M258" s="5"/>
      <c r="N258" s="5"/>
      <c r="O258" s="5"/>
      <c r="P258" s="5"/>
      <c r="Q258" s="5"/>
      <c r="R258" s="5"/>
      <c r="S258" s="5"/>
      <c r="T258" s="5"/>
    </row>
    <row r="259" spans="1:20" customFormat="1" x14ac:dyDescent="0.25">
      <c r="A259" s="46" t="s">
        <v>95</v>
      </c>
      <c r="B259" s="47" t="s">
        <v>37</v>
      </c>
      <c r="C259" s="47" t="s">
        <v>395</v>
      </c>
      <c r="D259" s="47" t="s">
        <v>1</v>
      </c>
      <c r="E259" s="48">
        <v>78</v>
      </c>
      <c r="F259" s="48">
        <v>37</v>
      </c>
      <c r="G259" s="48">
        <v>63</v>
      </c>
      <c r="H259" s="48">
        <v>94</v>
      </c>
      <c r="I259" s="48">
        <v>40</v>
      </c>
      <c r="J259" s="48">
        <v>17</v>
      </c>
      <c r="K259" s="48">
        <v>26</v>
      </c>
      <c r="L259" s="52">
        <v>941</v>
      </c>
      <c r="N259" s="29"/>
      <c r="O259" s="29"/>
      <c r="P259" s="29"/>
      <c r="Q259" s="29"/>
      <c r="R259" s="29"/>
      <c r="S259" s="29"/>
      <c r="T259" s="29"/>
    </row>
    <row r="260" spans="1:20" customFormat="1" x14ac:dyDescent="0.25">
      <c r="A260" s="46" t="s">
        <v>49</v>
      </c>
      <c r="B260" s="47" t="s">
        <v>39</v>
      </c>
      <c r="C260" s="47" t="s">
        <v>395</v>
      </c>
      <c r="D260" s="47" t="s">
        <v>1</v>
      </c>
      <c r="E260" s="48">
        <v>82</v>
      </c>
      <c r="F260" s="48">
        <v>58</v>
      </c>
      <c r="G260" s="48">
        <v>10</v>
      </c>
      <c r="H260" s="48">
        <v>32</v>
      </c>
      <c r="I260" s="48">
        <v>22</v>
      </c>
      <c r="J260" s="48">
        <v>40</v>
      </c>
      <c r="K260" s="48">
        <v>157</v>
      </c>
      <c r="L260" s="52">
        <v>1394</v>
      </c>
      <c r="M260" s="5"/>
      <c r="N260" s="5"/>
      <c r="O260" s="5"/>
      <c r="P260" s="5"/>
      <c r="Q260" s="5"/>
      <c r="R260" s="5"/>
      <c r="S260" s="5"/>
      <c r="T260" s="5"/>
    </row>
    <row r="261" spans="1:20" customFormat="1" x14ac:dyDescent="0.25">
      <c r="A261" s="46" t="s">
        <v>86</v>
      </c>
      <c r="B261" s="47" t="s">
        <v>39</v>
      </c>
      <c r="C261" s="47" t="s">
        <v>395</v>
      </c>
      <c r="D261" s="47" t="s">
        <v>1</v>
      </c>
      <c r="E261" s="48">
        <v>77</v>
      </c>
      <c r="F261" s="48">
        <v>69</v>
      </c>
      <c r="G261" s="48">
        <v>66</v>
      </c>
      <c r="H261" s="48">
        <v>89</v>
      </c>
      <c r="I261" s="48">
        <v>47</v>
      </c>
      <c r="J261" s="48">
        <v>55</v>
      </c>
      <c r="K261" s="48">
        <v>6732</v>
      </c>
      <c r="L261" s="52">
        <v>1492</v>
      </c>
      <c r="M261" s="5"/>
      <c r="N261" s="5"/>
      <c r="O261" s="5"/>
      <c r="P261" s="5"/>
      <c r="Q261" s="5"/>
      <c r="R261" s="5"/>
      <c r="S261" s="5"/>
      <c r="T261" s="5"/>
    </row>
    <row r="262" spans="1:20" customFormat="1" x14ac:dyDescent="0.25">
      <c r="A262" s="43" t="s">
        <v>323</v>
      </c>
      <c r="B262" s="44" t="s">
        <v>31</v>
      </c>
      <c r="C262" s="44" t="s">
        <v>395</v>
      </c>
      <c r="D262" s="44" t="s">
        <v>1</v>
      </c>
      <c r="E262" s="45">
        <v>20</v>
      </c>
      <c r="F262" s="45">
        <v>5</v>
      </c>
      <c r="G262" s="45">
        <v>4</v>
      </c>
      <c r="H262" s="45">
        <v>1</v>
      </c>
      <c r="I262" s="45">
        <v>8</v>
      </c>
      <c r="J262" s="45">
        <v>11</v>
      </c>
      <c r="K262" s="45">
        <v>0</v>
      </c>
      <c r="L262" s="51">
        <v>244</v>
      </c>
      <c r="M262" s="5"/>
      <c r="N262" s="5"/>
      <c r="O262" s="5"/>
      <c r="P262" s="5"/>
      <c r="Q262" s="5"/>
      <c r="R262" s="5"/>
      <c r="S262" s="5"/>
      <c r="T262" s="5"/>
    </row>
    <row r="263" spans="1:20" customFormat="1" x14ac:dyDescent="0.25">
      <c r="A263" s="46" t="s">
        <v>87</v>
      </c>
      <c r="B263" s="47" t="s">
        <v>37</v>
      </c>
      <c r="C263" s="47" t="s">
        <v>395</v>
      </c>
      <c r="D263" s="47" t="s">
        <v>1</v>
      </c>
      <c r="E263" s="48">
        <v>79</v>
      </c>
      <c r="F263" s="48">
        <v>63</v>
      </c>
      <c r="G263" s="48">
        <v>28</v>
      </c>
      <c r="H263" s="48">
        <v>33</v>
      </c>
      <c r="I263" s="48">
        <v>28</v>
      </c>
      <c r="J263" s="48">
        <v>65</v>
      </c>
      <c r="K263" s="48">
        <v>37</v>
      </c>
      <c r="L263" s="52">
        <v>1401</v>
      </c>
      <c r="N263" s="29"/>
      <c r="O263" s="29"/>
      <c r="P263" s="29"/>
      <c r="Q263" s="29"/>
      <c r="R263" s="29"/>
      <c r="S263" s="29"/>
      <c r="T263" s="29"/>
    </row>
    <row r="264" spans="1:20" customFormat="1" x14ac:dyDescent="0.25">
      <c r="A264" s="46" t="s">
        <v>360</v>
      </c>
      <c r="B264" s="47" t="s">
        <v>34</v>
      </c>
      <c r="C264" s="47" t="s">
        <v>395</v>
      </c>
      <c r="D264" s="47" t="s">
        <v>1</v>
      </c>
      <c r="E264" s="48">
        <v>52</v>
      </c>
      <c r="F264" s="48">
        <v>11</v>
      </c>
      <c r="G264" s="48">
        <v>20</v>
      </c>
      <c r="H264" s="48">
        <v>91</v>
      </c>
      <c r="I264" s="48">
        <v>22</v>
      </c>
      <c r="J264" s="48">
        <v>13</v>
      </c>
      <c r="K264" s="48">
        <v>83</v>
      </c>
      <c r="L264" s="52">
        <v>690</v>
      </c>
      <c r="N264" s="29"/>
      <c r="O264" s="29"/>
      <c r="P264" s="29"/>
      <c r="Q264" s="29"/>
      <c r="R264" s="29"/>
      <c r="S264" s="29"/>
      <c r="T264" s="29"/>
    </row>
    <row r="265" spans="1:20" customFormat="1" x14ac:dyDescent="0.25">
      <c r="A265" s="43" t="s">
        <v>388</v>
      </c>
      <c r="B265" s="44" t="s">
        <v>43</v>
      </c>
      <c r="C265" s="44" t="s">
        <v>395</v>
      </c>
      <c r="D265" s="44" t="s">
        <v>1</v>
      </c>
      <c r="E265" s="45">
        <v>72</v>
      </c>
      <c r="F265" s="45">
        <v>12</v>
      </c>
      <c r="G265" s="45">
        <v>48</v>
      </c>
      <c r="H265" s="45">
        <v>160</v>
      </c>
      <c r="I265" s="45">
        <v>29</v>
      </c>
      <c r="J265" s="45">
        <v>14</v>
      </c>
      <c r="K265" s="45">
        <v>6398</v>
      </c>
      <c r="L265" s="51">
        <v>856</v>
      </c>
      <c r="N265" s="29"/>
      <c r="O265" s="29"/>
      <c r="P265" s="29"/>
      <c r="Q265" s="29"/>
      <c r="R265" s="29"/>
      <c r="S265" s="29"/>
      <c r="T265" s="29"/>
    </row>
    <row r="266" spans="1:20" customFormat="1" x14ac:dyDescent="0.25">
      <c r="A266" s="43" t="s">
        <v>357</v>
      </c>
      <c r="B266" s="44" t="s">
        <v>37</v>
      </c>
      <c r="C266" s="44" t="s">
        <v>395</v>
      </c>
      <c r="D266" s="44" t="s">
        <v>1</v>
      </c>
      <c r="E266" s="45">
        <v>78</v>
      </c>
      <c r="F266" s="45">
        <v>33</v>
      </c>
      <c r="G266" s="45">
        <v>22</v>
      </c>
      <c r="H266" s="45">
        <v>72</v>
      </c>
      <c r="I266" s="45">
        <v>56</v>
      </c>
      <c r="J266" s="45">
        <v>14</v>
      </c>
      <c r="K266" s="45">
        <v>3964</v>
      </c>
      <c r="L266" s="51">
        <v>1218</v>
      </c>
      <c r="N266" s="29"/>
      <c r="O266" s="29"/>
      <c r="P266" s="29"/>
      <c r="Q266" s="29"/>
      <c r="R266" s="29"/>
      <c r="S266" s="29"/>
      <c r="T266" s="29"/>
    </row>
    <row r="267" spans="1:20" customFormat="1" x14ac:dyDescent="0.25">
      <c r="A267" s="46" t="s">
        <v>91</v>
      </c>
      <c r="B267" s="47" t="s">
        <v>31</v>
      </c>
      <c r="C267" s="47" t="s">
        <v>395</v>
      </c>
      <c r="D267" s="47" t="s">
        <v>1</v>
      </c>
      <c r="E267" s="48">
        <v>81</v>
      </c>
      <c r="F267" s="48">
        <v>67</v>
      </c>
      <c r="G267" s="48">
        <v>38</v>
      </c>
      <c r="H267" s="48">
        <v>63</v>
      </c>
      <c r="I267" s="48">
        <v>35</v>
      </c>
      <c r="J267" s="48">
        <v>44</v>
      </c>
      <c r="K267" s="48">
        <v>4700</v>
      </c>
      <c r="L267" s="52">
        <v>1553</v>
      </c>
      <c r="M267" s="5"/>
      <c r="N267" s="5"/>
      <c r="O267" s="5"/>
      <c r="P267" s="5"/>
      <c r="Q267" s="5"/>
      <c r="R267" s="5"/>
      <c r="S267" s="5"/>
      <c r="T267" s="5"/>
    </row>
    <row r="268" spans="1:20" customFormat="1" x14ac:dyDescent="0.25">
      <c r="A268" s="46" t="s">
        <v>84</v>
      </c>
      <c r="B268" s="47" t="s">
        <v>43</v>
      </c>
      <c r="C268" s="47" t="s">
        <v>395</v>
      </c>
      <c r="D268" s="47" t="s">
        <v>1</v>
      </c>
      <c r="E268" s="48">
        <v>82</v>
      </c>
      <c r="F268" s="48">
        <v>44</v>
      </c>
      <c r="G268" s="48">
        <v>32</v>
      </c>
      <c r="H268" s="48">
        <v>20</v>
      </c>
      <c r="I268" s="48">
        <v>18</v>
      </c>
      <c r="J268" s="48">
        <v>26</v>
      </c>
      <c r="K268" s="48">
        <v>592</v>
      </c>
      <c r="L268" s="52">
        <v>1508</v>
      </c>
      <c r="M268" s="5"/>
      <c r="N268" s="5"/>
      <c r="O268" s="5"/>
      <c r="P268" s="5"/>
      <c r="Q268" s="5"/>
      <c r="R268" s="5"/>
      <c r="S268" s="5"/>
      <c r="T268" s="5"/>
    </row>
    <row r="269" spans="1:20" customFormat="1" x14ac:dyDescent="0.25">
      <c r="A269" s="46" t="s">
        <v>386</v>
      </c>
      <c r="B269" s="47" t="s">
        <v>31</v>
      </c>
      <c r="C269" s="47" t="s">
        <v>395</v>
      </c>
      <c r="D269" s="47" t="s">
        <v>1</v>
      </c>
      <c r="E269" s="48">
        <v>60</v>
      </c>
      <c r="F269" s="48">
        <v>36</v>
      </c>
      <c r="G269" s="48">
        <v>53</v>
      </c>
      <c r="H269" s="48">
        <v>46</v>
      </c>
      <c r="I269" s="48">
        <v>33</v>
      </c>
      <c r="J269" s="48">
        <v>26</v>
      </c>
      <c r="K269" s="48">
        <v>149</v>
      </c>
      <c r="L269" s="52">
        <v>954</v>
      </c>
      <c r="M269" s="5"/>
      <c r="N269" s="5"/>
      <c r="O269" s="5"/>
      <c r="P269" s="5"/>
      <c r="Q269" s="5"/>
      <c r="R269" s="5"/>
      <c r="S269" s="5"/>
      <c r="T269" s="5"/>
    </row>
    <row r="270" spans="1:20" customFormat="1" x14ac:dyDescent="0.25">
      <c r="A270" s="46" t="s">
        <v>427</v>
      </c>
      <c r="B270" s="47" t="s">
        <v>39</v>
      </c>
      <c r="C270" s="47" t="s">
        <v>395</v>
      </c>
      <c r="D270" s="47" t="s">
        <v>1</v>
      </c>
      <c r="E270" s="48">
        <v>57</v>
      </c>
      <c r="F270" s="48">
        <v>21</v>
      </c>
      <c r="G270" s="48">
        <v>20</v>
      </c>
      <c r="H270" s="48">
        <v>42</v>
      </c>
      <c r="I270" s="48">
        <v>15</v>
      </c>
      <c r="J270" s="48">
        <v>8</v>
      </c>
      <c r="K270" s="48">
        <v>147</v>
      </c>
      <c r="L270" s="52">
        <v>846</v>
      </c>
      <c r="N270" s="29"/>
      <c r="O270" s="29"/>
      <c r="P270" s="29"/>
      <c r="Q270" s="29"/>
      <c r="R270" s="29"/>
      <c r="S270" s="29"/>
      <c r="T270" s="29"/>
    </row>
    <row r="271" spans="1:20" customFormat="1" x14ac:dyDescent="0.25">
      <c r="A271" s="43" t="s">
        <v>59</v>
      </c>
      <c r="B271" s="44" t="s">
        <v>43</v>
      </c>
      <c r="C271" s="44" t="s">
        <v>395</v>
      </c>
      <c r="D271" s="44" t="s">
        <v>1</v>
      </c>
      <c r="E271" s="45">
        <v>65</v>
      </c>
      <c r="F271" s="45">
        <v>45</v>
      </c>
      <c r="G271" s="45">
        <v>30</v>
      </c>
      <c r="H271" s="45">
        <v>97</v>
      </c>
      <c r="I271" s="45">
        <v>26</v>
      </c>
      <c r="J271" s="45">
        <v>33</v>
      </c>
      <c r="K271" s="45">
        <v>110</v>
      </c>
      <c r="L271" s="51">
        <v>1059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x14ac:dyDescent="0.25">
      <c r="A272" s="46" t="s">
        <v>191</v>
      </c>
      <c r="B272" s="47" t="s">
        <v>31</v>
      </c>
      <c r="C272" s="47" t="s">
        <v>395</v>
      </c>
      <c r="D272" s="47" t="s">
        <v>1</v>
      </c>
      <c r="E272" s="48">
        <v>75</v>
      </c>
      <c r="F272" s="48">
        <v>16</v>
      </c>
      <c r="G272" s="48">
        <v>18</v>
      </c>
      <c r="H272" s="48">
        <v>120</v>
      </c>
      <c r="I272" s="48">
        <v>26</v>
      </c>
      <c r="J272" s="48">
        <v>17</v>
      </c>
      <c r="K272" s="48">
        <v>5188</v>
      </c>
      <c r="L272" s="52">
        <v>987</v>
      </c>
      <c r="M272" s="5"/>
      <c r="N272" s="5"/>
      <c r="O272" s="5"/>
      <c r="P272" s="5"/>
      <c r="Q272" s="5"/>
      <c r="R272" s="5"/>
      <c r="S272" s="5"/>
      <c r="T272" s="5"/>
    </row>
    <row r="273" spans="1:20" customFormat="1" x14ac:dyDescent="0.25">
      <c r="A273" s="46" t="s">
        <v>331</v>
      </c>
      <c r="B273" s="47" t="s">
        <v>39</v>
      </c>
      <c r="C273" s="47" t="s">
        <v>395</v>
      </c>
      <c r="D273" s="47" t="s">
        <v>1</v>
      </c>
      <c r="E273" s="48">
        <v>68</v>
      </c>
      <c r="F273" s="48">
        <v>40</v>
      </c>
      <c r="G273" s="48">
        <v>14</v>
      </c>
      <c r="H273" s="48">
        <v>39</v>
      </c>
      <c r="I273" s="48">
        <v>31</v>
      </c>
      <c r="J273" s="48">
        <v>30</v>
      </c>
      <c r="K273" s="48">
        <v>1124</v>
      </c>
      <c r="L273" s="52">
        <v>1165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x14ac:dyDescent="0.25">
      <c r="A274" s="46" t="s">
        <v>250</v>
      </c>
      <c r="B274" s="47" t="s">
        <v>37</v>
      </c>
      <c r="C274" s="47" t="s">
        <v>395</v>
      </c>
      <c r="D274" s="47" t="s">
        <v>1</v>
      </c>
      <c r="E274" s="48">
        <v>78</v>
      </c>
      <c r="F274" s="48">
        <v>39</v>
      </c>
      <c r="G274" s="48">
        <v>14</v>
      </c>
      <c r="H274" s="48">
        <v>24</v>
      </c>
      <c r="I274" s="48">
        <v>17</v>
      </c>
      <c r="J274" s="48">
        <v>36</v>
      </c>
      <c r="K274" s="48">
        <v>1063</v>
      </c>
      <c r="L274" s="52">
        <v>1099</v>
      </c>
      <c r="M274" s="5"/>
      <c r="N274" s="5"/>
      <c r="O274" s="5"/>
      <c r="P274" s="5"/>
      <c r="Q274" s="5"/>
      <c r="R274" s="5"/>
      <c r="S274" s="5"/>
      <c r="T274" s="5"/>
    </row>
    <row r="275" spans="1:20" customFormat="1" x14ac:dyDescent="0.25">
      <c r="A275" s="46" t="s">
        <v>276</v>
      </c>
      <c r="B275" s="47" t="s">
        <v>37</v>
      </c>
      <c r="C275" s="47" t="s">
        <v>395</v>
      </c>
      <c r="D275" s="47" t="s">
        <v>1</v>
      </c>
      <c r="E275" s="48">
        <v>81</v>
      </c>
      <c r="F275" s="48">
        <v>52</v>
      </c>
      <c r="G275" s="48">
        <v>56</v>
      </c>
      <c r="H275" s="48">
        <v>172</v>
      </c>
      <c r="I275" s="48">
        <v>34</v>
      </c>
      <c r="J275" s="48">
        <v>22</v>
      </c>
      <c r="K275" s="48">
        <v>109</v>
      </c>
      <c r="L275" s="52">
        <v>1263</v>
      </c>
      <c r="M275" s="5"/>
      <c r="N275" s="5"/>
      <c r="O275" s="5"/>
      <c r="P275" s="5"/>
      <c r="Q275" s="5"/>
      <c r="R275" s="5"/>
      <c r="S275" s="5"/>
      <c r="T275" s="5"/>
    </row>
    <row r="276" spans="1:20" customFormat="1" x14ac:dyDescent="0.25">
      <c r="A276" s="46" t="s">
        <v>383</v>
      </c>
      <c r="B276" s="47" t="s">
        <v>39</v>
      </c>
      <c r="C276" s="47" t="s">
        <v>395</v>
      </c>
      <c r="D276" s="47" t="s">
        <v>1</v>
      </c>
      <c r="E276" s="48">
        <v>44</v>
      </c>
      <c r="F276" s="48">
        <v>18</v>
      </c>
      <c r="G276" s="48">
        <v>14</v>
      </c>
      <c r="H276" s="48">
        <v>51</v>
      </c>
      <c r="I276" s="48">
        <v>16</v>
      </c>
      <c r="J276" s="48">
        <v>9</v>
      </c>
      <c r="K276" s="48">
        <v>132</v>
      </c>
      <c r="L276" s="52">
        <v>593</v>
      </c>
      <c r="M276" s="5"/>
      <c r="N276" s="5"/>
      <c r="O276" s="5"/>
      <c r="P276" s="5"/>
      <c r="Q276" s="5"/>
      <c r="R276" s="5"/>
      <c r="S276" s="5"/>
      <c r="T276" s="5"/>
    </row>
    <row r="277" spans="1:20" customFormat="1" x14ac:dyDescent="0.25">
      <c r="A277" s="43" t="s">
        <v>163</v>
      </c>
      <c r="B277" s="44" t="s">
        <v>37</v>
      </c>
      <c r="C277" s="44" t="s">
        <v>395</v>
      </c>
      <c r="D277" s="44" t="s">
        <v>1</v>
      </c>
      <c r="E277" s="45">
        <v>68</v>
      </c>
      <c r="F277" s="45">
        <v>35</v>
      </c>
      <c r="G277" s="45">
        <v>8</v>
      </c>
      <c r="H277" s="45">
        <v>52</v>
      </c>
      <c r="I277" s="45">
        <v>29</v>
      </c>
      <c r="J277" s="45">
        <v>39</v>
      </c>
      <c r="K277" s="45">
        <v>1114</v>
      </c>
      <c r="L277" s="51">
        <v>1080</v>
      </c>
      <c r="N277" s="29"/>
      <c r="O277" s="29"/>
      <c r="P277" s="29"/>
      <c r="Q277" s="29"/>
      <c r="R277" s="29"/>
      <c r="S277" s="29"/>
      <c r="T277" s="29"/>
    </row>
    <row r="278" spans="1:20" customFormat="1" x14ac:dyDescent="0.25">
      <c r="A278" s="46" t="s">
        <v>181</v>
      </c>
      <c r="B278" s="47" t="s">
        <v>37</v>
      </c>
      <c r="C278" s="47" t="s">
        <v>395</v>
      </c>
      <c r="D278" s="47" t="s">
        <v>1</v>
      </c>
      <c r="E278" s="48">
        <v>79</v>
      </c>
      <c r="F278" s="48">
        <v>47</v>
      </c>
      <c r="G278" s="48">
        <v>30</v>
      </c>
      <c r="H278" s="48">
        <v>73</v>
      </c>
      <c r="I278" s="48">
        <v>42</v>
      </c>
      <c r="J278" s="48">
        <v>44</v>
      </c>
      <c r="K278" s="48">
        <v>2905</v>
      </c>
      <c r="L278" s="52">
        <v>1208</v>
      </c>
      <c r="N278" s="29"/>
      <c r="O278" s="29"/>
      <c r="P278" s="29"/>
      <c r="Q278" s="29"/>
      <c r="R278" s="29"/>
      <c r="S278" s="29"/>
      <c r="T278" s="29"/>
    </row>
    <row r="279" spans="1:20" customFormat="1" x14ac:dyDescent="0.25">
      <c r="A279" s="43" t="s">
        <v>379</v>
      </c>
      <c r="B279" s="44" t="s">
        <v>39</v>
      </c>
      <c r="C279" s="44" t="s">
        <v>395</v>
      </c>
      <c r="D279" s="44" t="s">
        <v>1</v>
      </c>
      <c r="E279" s="45">
        <v>40</v>
      </c>
      <c r="F279" s="45">
        <v>9</v>
      </c>
      <c r="G279" s="45">
        <v>11</v>
      </c>
      <c r="H279" s="45">
        <v>28</v>
      </c>
      <c r="I279" s="45">
        <v>12</v>
      </c>
      <c r="J279" s="45">
        <v>8</v>
      </c>
      <c r="K279" s="45">
        <v>0</v>
      </c>
      <c r="L279" s="51">
        <v>386</v>
      </c>
      <c r="N279" s="29"/>
      <c r="O279" s="29"/>
      <c r="P279" s="29"/>
      <c r="Q279" s="29"/>
      <c r="R279" s="29"/>
      <c r="S279" s="29"/>
      <c r="T279" s="29"/>
    </row>
    <row r="280" spans="1:20" customFormat="1" x14ac:dyDescent="0.25">
      <c r="A280" s="46" t="s">
        <v>152</v>
      </c>
      <c r="B280" s="47" t="s">
        <v>37</v>
      </c>
      <c r="C280" s="47" t="s">
        <v>395</v>
      </c>
      <c r="D280" s="47" t="s">
        <v>1</v>
      </c>
      <c r="E280" s="48">
        <v>78</v>
      </c>
      <c r="F280" s="48">
        <v>55</v>
      </c>
      <c r="G280" s="48">
        <v>18</v>
      </c>
      <c r="H280" s="48">
        <v>71</v>
      </c>
      <c r="I280" s="48">
        <v>43</v>
      </c>
      <c r="J280" s="48">
        <v>59</v>
      </c>
      <c r="K280" s="48">
        <v>5107</v>
      </c>
      <c r="L280" s="52">
        <v>1475</v>
      </c>
      <c r="N280" s="29"/>
      <c r="O280" s="29"/>
      <c r="P280" s="29"/>
      <c r="Q280" s="29"/>
      <c r="R280" s="29"/>
      <c r="S280" s="29"/>
      <c r="T280" s="29"/>
    </row>
    <row r="281" spans="1:20" customFormat="1" x14ac:dyDescent="0.25">
      <c r="A281" s="46" t="s">
        <v>193</v>
      </c>
      <c r="B281" s="47" t="s">
        <v>37</v>
      </c>
      <c r="C281" s="47" t="s">
        <v>395</v>
      </c>
      <c r="D281" s="47" t="s">
        <v>1</v>
      </c>
      <c r="E281" s="48">
        <v>82</v>
      </c>
      <c r="F281" s="48">
        <v>34</v>
      </c>
      <c r="G281" s="48">
        <v>52</v>
      </c>
      <c r="H281" s="48">
        <v>216</v>
      </c>
      <c r="I281" s="48">
        <v>80</v>
      </c>
      <c r="J281" s="48">
        <v>42</v>
      </c>
      <c r="K281" s="48">
        <v>4195</v>
      </c>
      <c r="L281" s="52">
        <v>1317</v>
      </c>
      <c r="N281" s="29"/>
      <c r="O281" s="29"/>
      <c r="P281" s="29"/>
      <c r="Q281" s="29"/>
      <c r="R281" s="29"/>
      <c r="S281" s="29"/>
      <c r="T281" s="29"/>
    </row>
    <row r="282" spans="1:20" customFormat="1" x14ac:dyDescent="0.25">
      <c r="A282" s="46" t="s">
        <v>345</v>
      </c>
      <c r="B282" s="47" t="s">
        <v>43</v>
      </c>
      <c r="C282" s="47" t="s">
        <v>395</v>
      </c>
      <c r="D282" s="47" t="s">
        <v>1</v>
      </c>
      <c r="E282" s="48">
        <v>61</v>
      </c>
      <c r="F282" s="48">
        <v>53</v>
      </c>
      <c r="G282" s="48">
        <v>22</v>
      </c>
      <c r="H282" s="48">
        <v>29</v>
      </c>
      <c r="I282" s="48">
        <v>23</v>
      </c>
      <c r="J282" s="48">
        <v>26</v>
      </c>
      <c r="K282" s="48">
        <v>40</v>
      </c>
      <c r="L282" s="52">
        <v>972</v>
      </c>
      <c r="M282" s="5"/>
      <c r="N282" s="5"/>
      <c r="O282" s="5"/>
      <c r="P282" s="5"/>
      <c r="Q282" s="5"/>
      <c r="R282" s="5"/>
      <c r="S282" s="5"/>
      <c r="T282" s="5"/>
    </row>
    <row r="283" spans="1:20" customFormat="1" x14ac:dyDescent="0.25">
      <c r="A283" s="43" t="s">
        <v>261</v>
      </c>
      <c r="B283" s="44" t="s">
        <v>34</v>
      </c>
      <c r="C283" s="44" t="s">
        <v>395</v>
      </c>
      <c r="D283" s="44" t="s">
        <v>1</v>
      </c>
      <c r="E283" s="45">
        <v>64</v>
      </c>
      <c r="F283" s="45">
        <v>35</v>
      </c>
      <c r="G283" s="45">
        <v>14</v>
      </c>
      <c r="H283" s="45">
        <v>31</v>
      </c>
      <c r="I283" s="45">
        <v>25</v>
      </c>
      <c r="J283" s="45">
        <v>33</v>
      </c>
      <c r="K283" s="45">
        <v>14</v>
      </c>
      <c r="L283" s="51">
        <v>849</v>
      </c>
      <c r="N283" s="29"/>
      <c r="O283" s="29"/>
      <c r="P283" s="29"/>
      <c r="Q283" s="29"/>
      <c r="R283" s="29"/>
      <c r="S283" s="29"/>
      <c r="T283" s="29"/>
    </row>
    <row r="284" spans="1:20" customFormat="1" x14ac:dyDescent="0.25">
      <c r="A284" s="43" t="s">
        <v>148</v>
      </c>
      <c r="B284" s="44" t="s">
        <v>31</v>
      </c>
      <c r="C284" s="44" t="s">
        <v>395</v>
      </c>
      <c r="D284" s="44" t="s">
        <v>1</v>
      </c>
      <c r="E284" s="45">
        <v>82</v>
      </c>
      <c r="F284" s="45">
        <v>57</v>
      </c>
      <c r="G284" s="45">
        <v>53</v>
      </c>
      <c r="H284" s="45">
        <v>120</v>
      </c>
      <c r="I284" s="45">
        <v>20</v>
      </c>
      <c r="J284" s="45">
        <v>32</v>
      </c>
      <c r="K284" s="45">
        <v>9</v>
      </c>
      <c r="L284" s="51">
        <v>1236</v>
      </c>
      <c r="N284" s="29"/>
      <c r="O284" s="29"/>
      <c r="P284" s="29"/>
      <c r="Q284" s="29"/>
      <c r="R284" s="29"/>
      <c r="S284" s="29"/>
      <c r="T284" s="29"/>
    </row>
    <row r="285" spans="1:20" customFormat="1" x14ac:dyDescent="0.25">
      <c r="A285" s="43" t="s">
        <v>344</v>
      </c>
      <c r="B285" s="44" t="s">
        <v>34</v>
      </c>
      <c r="C285" s="44" t="s">
        <v>395</v>
      </c>
      <c r="D285" s="44" t="s">
        <v>1</v>
      </c>
      <c r="E285" s="45">
        <v>82</v>
      </c>
      <c r="F285" s="45">
        <v>32</v>
      </c>
      <c r="G285" s="45">
        <v>31</v>
      </c>
      <c r="H285" s="45">
        <v>232</v>
      </c>
      <c r="I285" s="45">
        <v>50</v>
      </c>
      <c r="J285" s="45">
        <v>46</v>
      </c>
      <c r="K285" s="45">
        <v>10583</v>
      </c>
      <c r="L285" s="51">
        <v>1400</v>
      </c>
      <c r="M285" s="5"/>
      <c r="N285" s="5"/>
      <c r="O285" s="5"/>
      <c r="P285" s="5"/>
      <c r="Q285" s="5"/>
      <c r="R285" s="5"/>
      <c r="S285" s="5"/>
      <c r="T285" s="5"/>
    </row>
    <row r="286" spans="1:20" customFormat="1" x14ac:dyDescent="0.25">
      <c r="A286" s="43" t="s">
        <v>430</v>
      </c>
      <c r="B286" s="44" t="s">
        <v>34</v>
      </c>
      <c r="C286" s="44" t="s">
        <v>395</v>
      </c>
      <c r="D286" s="44" t="s">
        <v>1</v>
      </c>
      <c r="E286" s="45">
        <v>66</v>
      </c>
      <c r="F286" s="45">
        <v>24</v>
      </c>
      <c r="G286" s="45">
        <v>10</v>
      </c>
      <c r="H286" s="45">
        <v>81</v>
      </c>
      <c r="I286" s="45">
        <v>26</v>
      </c>
      <c r="J286" s="45">
        <v>17</v>
      </c>
      <c r="K286" s="45">
        <v>244</v>
      </c>
      <c r="L286" s="51">
        <v>859</v>
      </c>
      <c r="N286" s="29"/>
      <c r="O286" s="29"/>
      <c r="P286" s="29"/>
      <c r="Q286" s="29"/>
      <c r="R286" s="29"/>
      <c r="S286" s="29"/>
      <c r="T286" s="29"/>
    </row>
    <row r="287" spans="1:20" customFormat="1" x14ac:dyDescent="0.25">
      <c r="A287" s="46" t="s">
        <v>362</v>
      </c>
      <c r="B287" s="47" t="s">
        <v>43</v>
      </c>
      <c r="C287" s="47" t="s">
        <v>395</v>
      </c>
      <c r="D287" s="47" t="s">
        <v>1</v>
      </c>
      <c r="E287" s="48">
        <v>69</v>
      </c>
      <c r="F287" s="48">
        <v>28</v>
      </c>
      <c r="G287" s="48">
        <v>39</v>
      </c>
      <c r="H287" s="48">
        <v>28</v>
      </c>
      <c r="I287" s="48">
        <v>33</v>
      </c>
      <c r="J287" s="48">
        <v>27</v>
      </c>
      <c r="K287" s="48">
        <v>5627</v>
      </c>
      <c r="L287" s="52">
        <v>1201</v>
      </c>
      <c r="M287" s="5"/>
      <c r="N287" s="5"/>
      <c r="O287" s="5"/>
      <c r="P287" s="5"/>
      <c r="Q287" s="5"/>
      <c r="R287" s="5"/>
      <c r="S287" s="5"/>
      <c r="T287" s="5"/>
    </row>
    <row r="288" spans="1:20" customFormat="1" x14ac:dyDescent="0.25">
      <c r="A288" s="43" t="s">
        <v>94</v>
      </c>
      <c r="B288" s="44" t="s">
        <v>37</v>
      </c>
      <c r="C288" s="44" t="s">
        <v>395</v>
      </c>
      <c r="D288" s="44" t="s">
        <v>1</v>
      </c>
      <c r="E288" s="45">
        <v>82</v>
      </c>
      <c r="F288" s="45">
        <v>69</v>
      </c>
      <c r="G288" s="45">
        <v>50</v>
      </c>
      <c r="H288" s="45">
        <v>216</v>
      </c>
      <c r="I288" s="45">
        <v>29</v>
      </c>
      <c r="J288" s="45">
        <v>29</v>
      </c>
      <c r="K288" s="45">
        <v>134</v>
      </c>
      <c r="L288" s="51">
        <v>1506</v>
      </c>
      <c r="N288" s="29"/>
      <c r="O288" s="29"/>
      <c r="P288" s="29"/>
      <c r="Q288" s="29"/>
      <c r="R288" s="29"/>
      <c r="S288" s="29"/>
      <c r="T288" s="29"/>
    </row>
    <row r="289" spans="1:20" customFormat="1" x14ac:dyDescent="0.25">
      <c r="A289" s="46" t="s">
        <v>190</v>
      </c>
      <c r="B289" s="47" t="s">
        <v>43</v>
      </c>
      <c r="C289" s="47" t="s">
        <v>395</v>
      </c>
      <c r="D289" s="47" t="s">
        <v>1</v>
      </c>
      <c r="E289" s="48">
        <v>82</v>
      </c>
      <c r="F289" s="48">
        <v>58</v>
      </c>
      <c r="G289" s="48">
        <v>32</v>
      </c>
      <c r="H289" s="48">
        <v>97</v>
      </c>
      <c r="I289" s="48">
        <v>26</v>
      </c>
      <c r="J289" s="48">
        <v>76</v>
      </c>
      <c r="K289" s="48">
        <v>7143</v>
      </c>
      <c r="L289" s="52">
        <v>1518</v>
      </c>
      <c r="M289" s="5"/>
      <c r="N289" s="5"/>
      <c r="O289" s="5"/>
      <c r="P289" s="5"/>
      <c r="Q289" s="5"/>
      <c r="R289" s="5"/>
      <c r="S289" s="5"/>
      <c r="T289" s="5"/>
    </row>
    <row r="290" spans="1:20" customFormat="1" x14ac:dyDescent="0.25">
      <c r="A290" s="43" t="s">
        <v>149</v>
      </c>
      <c r="B290" s="44" t="s">
        <v>37</v>
      </c>
      <c r="C290" s="44" t="s">
        <v>395</v>
      </c>
      <c r="D290" s="44" t="s">
        <v>1</v>
      </c>
      <c r="E290" s="45">
        <v>72</v>
      </c>
      <c r="F290" s="45">
        <v>33</v>
      </c>
      <c r="G290" s="45">
        <v>62</v>
      </c>
      <c r="H290" s="45">
        <v>143</v>
      </c>
      <c r="I290" s="45">
        <v>41</v>
      </c>
      <c r="J290" s="45">
        <v>65</v>
      </c>
      <c r="K290" s="45">
        <v>7737</v>
      </c>
      <c r="L290" s="51">
        <v>1352</v>
      </c>
      <c r="M290" s="5"/>
      <c r="N290" s="5"/>
      <c r="O290" s="5"/>
      <c r="P290" s="5"/>
      <c r="Q290" s="5"/>
      <c r="R290" s="5"/>
      <c r="S290" s="5"/>
      <c r="T290" s="5"/>
    </row>
    <row r="291" spans="1:20" customFormat="1" x14ac:dyDescent="0.25">
      <c r="A291" s="43" t="s">
        <v>106</v>
      </c>
      <c r="B291" s="44" t="s">
        <v>39</v>
      </c>
      <c r="C291" s="44" t="s">
        <v>395</v>
      </c>
      <c r="D291" s="44" t="s">
        <v>1</v>
      </c>
      <c r="E291" s="45">
        <v>69</v>
      </c>
      <c r="F291" s="45">
        <v>42</v>
      </c>
      <c r="G291" s="45">
        <v>30</v>
      </c>
      <c r="H291" s="45">
        <v>46</v>
      </c>
      <c r="I291" s="45">
        <v>69</v>
      </c>
      <c r="J291" s="45">
        <v>33</v>
      </c>
      <c r="K291" s="45">
        <v>4316</v>
      </c>
      <c r="L291" s="51">
        <v>1203</v>
      </c>
      <c r="N291" s="29"/>
      <c r="O291" s="29"/>
      <c r="P291" s="29"/>
      <c r="Q291" s="29"/>
      <c r="R291" s="29"/>
      <c r="S291" s="29"/>
      <c r="T291" s="29"/>
    </row>
    <row r="292" spans="1:20" customFormat="1" x14ac:dyDescent="0.25">
      <c r="A292" s="46" t="s">
        <v>310</v>
      </c>
      <c r="B292" s="47" t="s">
        <v>31</v>
      </c>
      <c r="C292" s="47" t="s">
        <v>395</v>
      </c>
      <c r="D292" s="47" t="s">
        <v>1</v>
      </c>
      <c r="E292" s="48">
        <v>82</v>
      </c>
      <c r="F292" s="48">
        <v>64</v>
      </c>
      <c r="G292" s="48">
        <v>38</v>
      </c>
      <c r="H292" s="48">
        <v>43</v>
      </c>
      <c r="I292" s="48">
        <v>28</v>
      </c>
      <c r="J292" s="48">
        <v>36</v>
      </c>
      <c r="K292" s="48">
        <v>89</v>
      </c>
      <c r="L292" s="52">
        <v>1434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hidden="1" x14ac:dyDescent="0.25">
      <c r="A293" s="43" t="s">
        <v>443</v>
      </c>
      <c r="B293" s="44" t="s">
        <v>34</v>
      </c>
      <c r="C293" s="44" t="s">
        <v>395</v>
      </c>
      <c r="D293" s="44" t="s">
        <v>1</v>
      </c>
      <c r="E293" s="45">
        <v>1</v>
      </c>
      <c r="F293" s="45">
        <v>0</v>
      </c>
      <c r="G293" s="45">
        <v>0</v>
      </c>
      <c r="H293" s="45">
        <v>0</v>
      </c>
      <c r="I293" s="45">
        <v>2</v>
      </c>
      <c r="J293" s="45">
        <v>0</v>
      </c>
      <c r="K293" s="45">
        <v>0</v>
      </c>
      <c r="L293" s="51">
        <v>11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46" t="s">
        <v>282</v>
      </c>
      <c r="B294" s="47" t="s">
        <v>37</v>
      </c>
      <c r="C294" s="47" t="s">
        <v>395</v>
      </c>
      <c r="D294" s="47" t="s">
        <v>1</v>
      </c>
      <c r="E294" s="48">
        <v>80</v>
      </c>
      <c r="F294" s="48">
        <v>44</v>
      </c>
      <c r="G294" s="48">
        <v>13</v>
      </c>
      <c r="H294" s="48">
        <v>124</v>
      </c>
      <c r="I294" s="48">
        <v>31</v>
      </c>
      <c r="J294" s="48">
        <v>25</v>
      </c>
      <c r="K294" s="48">
        <v>5229</v>
      </c>
      <c r="L294" s="52">
        <v>1306</v>
      </c>
      <c r="N294" s="29"/>
      <c r="O294" s="29"/>
      <c r="P294" s="29"/>
      <c r="Q294" s="29"/>
      <c r="R294" s="29"/>
      <c r="S294" s="29"/>
      <c r="T294" s="29"/>
    </row>
    <row r="295" spans="1:20" customFormat="1" x14ac:dyDescent="0.25">
      <c r="A295" s="43" t="s">
        <v>240</v>
      </c>
      <c r="B295" s="44" t="s">
        <v>31</v>
      </c>
      <c r="C295" s="44" t="s">
        <v>395</v>
      </c>
      <c r="D295" s="44" t="s">
        <v>1</v>
      </c>
      <c r="E295" s="45">
        <v>81</v>
      </c>
      <c r="F295" s="45">
        <v>36</v>
      </c>
      <c r="G295" s="45">
        <v>66</v>
      </c>
      <c r="H295" s="45">
        <v>99</v>
      </c>
      <c r="I295" s="45">
        <v>25</v>
      </c>
      <c r="J295" s="45">
        <v>33</v>
      </c>
      <c r="K295" s="45">
        <v>7046</v>
      </c>
      <c r="L295" s="51">
        <v>1458</v>
      </c>
      <c r="N295" s="29"/>
      <c r="O295" s="29"/>
      <c r="P295" s="29"/>
      <c r="Q295" s="29"/>
      <c r="R295" s="29"/>
      <c r="S295" s="29"/>
      <c r="T295" s="29"/>
    </row>
    <row r="296" spans="1:20" customFormat="1" x14ac:dyDescent="0.25">
      <c r="A296" s="43" t="s">
        <v>92</v>
      </c>
      <c r="B296" s="44" t="s">
        <v>39</v>
      </c>
      <c r="C296" s="44" t="s">
        <v>395</v>
      </c>
      <c r="D296" s="44" t="s">
        <v>1</v>
      </c>
      <c r="E296" s="45">
        <v>82</v>
      </c>
      <c r="F296" s="45">
        <v>50</v>
      </c>
      <c r="G296" s="45">
        <v>50</v>
      </c>
      <c r="H296" s="45">
        <v>202</v>
      </c>
      <c r="I296" s="45">
        <v>20</v>
      </c>
      <c r="J296" s="45">
        <v>26</v>
      </c>
      <c r="K296" s="45">
        <v>40</v>
      </c>
      <c r="L296" s="51">
        <v>1407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x14ac:dyDescent="0.25">
      <c r="A297" s="46" t="s">
        <v>444</v>
      </c>
      <c r="B297" s="47" t="s">
        <v>31</v>
      </c>
      <c r="C297" s="47" t="s">
        <v>395</v>
      </c>
      <c r="D297" s="47" t="s">
        <v>1</v>
      </c>
      <c r="E297" s="48">
        <v>21</v>
      </c>
      <c r="F297" s="48">
        <v>5</v>
      </c>
      <c r="G297" s="48">
        <v>4</v>
      </c>
      <c r="H297" s="48">
        <v>11</v>
      </c>
      <c r="I297" s="48">
        <v>21</v>
      </c>
      <c r="J297" s="48">
        <v>6</v>
      </c>
      <c r="K297" s="48">
        <v>1062</v>
      </c>
      <c r="L297" s="52">
        <v>314</v>
      </c>
      <c r="M297" s="5"/>
      <c r="N297" s="5"/>
      <c r="O297" s="5"/>
      <c r="P297" s="5"/>
      <c r="Q297" s="5"/>
      <c r="R297" s="5"/>
      <c r="S297" s="5"/>
      <c r="T297" s="5"/>
    </row>
    <row r="298" spans="1:20" customFormat="1" x14ac:dyDescent="0.25">
      <c r="A298" s="46" t="s">
        <v>204</v>
      </c>
      <c r="B298" s="47" t="s">
        <v>34</v>
      </c>
      <c r="C298" s="47" t="s">
        <v>395</v>
      </c>
      <c r="D298" s="47" t="s">
        <v>1</v>
      </c>
      <c r="E298" s="48">
        <v>76</v>
      </c>
      <c r="F298" s="48">
        <v>51</v>
      </c>
      <c r="G298" s="48">
        <v>53</v>
      </c>
      <c r="H298" s="48">
        <v>33</v>
      </c>
      <c r="I298" s="48">
        <v>69</v>
      </c>
      <c r="J298" s="48">
        <v>27</v>
      </c>
      <c r="K298" s="48">
        <v>8477</v>
      </c>
      <c r="L298" s="52">
        <v>1467</v>
      </c>
      <c r="M298" s="5"/>
      <c r="N298" s="5"/>
      <c r="O298" s="5"/>
      <c r="P298" s="5"/>
      <c r="Q298" s="5"/>
      <c r="R298" s="5"/>
      <c r="S298" s="5"/>
      <c r="T298" s="5"/>
    </row>
    <row r="299" spans="1:20" customFormat="1" x14ac:dyDescent="0.25">
      <c r="A299" s="43" t="s">
        <v>424</v>
      </c>
      <c r="B299" s="44" t="s">
        <v>34</v>
      </c>
      <c r="C299" s="44" t="s">
        <v>395</v>
      </c>
      <c r="D299" s="44" t="s">
        <v>1</v>
      </c>
      <c r="E299" s="45">
        <v>26</v>
      </c>
      <c r="F299" s="45">
        <v>3</v>
      </c>
      <c r="G299" s="45">
        <v>11</v>
      </c>
      <c r="H299" s="45">
        <v>71</v>
      </c>
      <c r="I299" s="45">
        <v>13</v>
      </c>
      <c r="J299" s="45">
        <v>2</v>
      </c>
      <c r="K299" s="45">
        <v>0</v>
      </c>
      <c r="L299" s="51">
        <v>307</v>
      </c>
      <c r="N299" s="29"/>
      <c r="O299" s="29"/>
      <c r="P299" s="29"/>
      <c r="Q299" s="29"/>
      <c r="R299" s="29"/>
      <c r="S299" s="29"/>
      <c r="T299" s="29"/>
    </row>
    <row r="300" spans="1:20" customFormat="1" x14ac:dyDescent="0.25">
      <c r="A300" s="43" t="s">
        <v>268</v>
      </c>
      <c r="B300" s="44" t="s">
        <v>31</v>
      </c>
      <c r="C300" s="44" t="s">
        <v>395</v>
      </c>
      <c r="D300" s="44" t="s">
        <v>1</v>
      </c>
      <c r="E300" s="45">
        <v>72</v>
      </c>
      <c r="F300" s="45">
        <v>61</v>
      </c>
      <c r="G300" s="45">
        <v>4</v>
      </c>
      <c r="H300" s="45">
        <v>9</v>
      </c>
      <c r="I300" s="45">
        <v>14</v>
      </c>
      <c r="J300" s="45">
        <v>44</v>
      </c>
      <c r="K300" s="45">
        <v>85</v>
      </c>
      <c r="L300" s="51">
        <v>1331</v>
      </c>
      <c r="M300" s="5"/>
      <c r="N300" s="5"/>
      <c r="O300" s="5"/>
      <c r="P300" s="5"/>
      <c r="Q300" s="5"/>
      <c r="R300" s="5"/>
      <c r="S300" s="5"/>
      <c r="T300" s="5"/>
    </row>
    <row r="301" spans="1:20" customFormat="1" hidden="1" x14ac:dyDescent="0.25">
      <c r="A301" s="46" t="s">
        <v>425</v>
      </c>
      <c r="B301" s="47" t="s">
        <v>34</v>
      </c>
      <c r="C301" s="47" t="s">
        <v>395</v>
      </c>
      <c r="D301" s="47" t="s">
        <v>1</v>
      </c>
      <c r="E301" s="48">
        <v>7</v>
      </c>
      <c r="F301" s="48">
        <v>0</v>
      </c>
      <c r="G301" s="48">
        <v>0</v>
      </c>
      <c r="H301" s="48">
        <v>12</v>
      </c>
      <c r="I301" s="48">
        <v>0</v>
      </c>
      <c r="J301" s="48">
        <v>1</v>
      </c>
      <c r="K301" s="48">
        <v>0</v>
      </c>
      <c r="L301" s="52">
        <v>64</v>
      </c>
      <c r="N301" s="29"/>
      <c r="O301" s="29"/>
      <c r="P301" s="29"/>
      <c r="Q301" s="29"/>
      <c r="R301" s="29"/>
      <c r="S301" s="29"/>
      <c r="T301" s="29"/>
    </row>
    <row r="302" spans="1:20" customFormat="1" x14ac:dyDescent="0.25">
      <c r="A302" s="43" t="s">
        <v>400</v>
      </c>
      <c r="B302" s="44" t="s">
        <v>43</v>
      </c>
      <c r="C302" s="44" t="s">
        <v>395</v>
      </c>
      <c r="D302" s="44" t="s">
        <v>1</v>
      </c>
      <c r="E302" s="45">
        <v>70</v>
      </c>
      <c r="F302" s="45">
        <v>24</v>
      </c>
      <c r="G302" s="45">
        <v>19</v>
      </c>
      <c r="H302" s="45">
        <v>54</v>
      </c>
      <c r="I302" s="45">
        <v>24</v>
      </c>
      <c r="J302" s="45">
        <v>16</v>
      </c>
      <c r="K302" s="45">
        <v>2941</v>
      </c>
      <c r="L302" s="51">
        <v>1002</v>
      </c>
      <c r="M302" s="5"/>
      <c r="N302" s="5"/>
      <c r="O302" s="5"/>
      <c r="P302" s="5"/>
      <c r="Q302" s="5"/>
      <c r="R302" s="5"/>
      <c r="S302" s="5"/>
      <c r="T302" s="5"/>
    </row>
    <row r="303" spans="1:20" customFormat="1" x14ac:dyDescent="0.25">
      <c r="A303" s="43" t="s">
        <v>96</v>
      </c>
      <c r="B303" s="44" t="s">
        <v>31</v>
      </c>
      <c r="C303" s="44" t="s">
        <v>395</v>
      </c>
      <c r="D303" s="44" t="s">
        <v>1</v>
      </c>
      <c r="E303" s="45">
        <v>82</v>
      </c>
      <c r="F303" s="45">
        <v>62</v>
      </c>
      <c r="G303" s="45">
        <v>37</v>
      </c>
      <c r="H303" s="45">
        <v>62</v>
      </c>
      <c r="I303" s="45">
        <v>29</v>
      </c>
      <c r="J303" s="45">
        <v>37</v>
      </c>
      <c r="K303" s="45">
        <v>254</v>
      </c>
      <c r="L303" s="51">
        <v>1303</v>
      </c>
      <c r="M303" s="5"/>
      <c r="N303" s="5"/>
      <c r="O303" s="5"/>
      <c r="P303" s="5"/>
      <c r="Q303" s="5"/>
      <c r="R303" s="5"/>
      <c r="S303" s="5"/>
      <c r="T303" s="5"/>
    </row>
    <row r="304" spans="1:20" customFormat="1" x14ac:dyDescent="0.25">
      <c r="A304" s="43" t="s">
        <v>108</v>
      </c>
      <c r="B304" s="44" t="s">
        <v>34</v>
      </c>
      <c r="C304" s="44" t="s">
        <v>395</v>
      </c>
      <c r="D304" s="44" t="s">
        <v>1</v>
      </c>
      <c r="E304" s="45">
        <v>78</v>
      </c>
      <c r="F304" s="45">
        <v>31</v>
      </c>
      <c r="G304" s="45">
        <v>45</v>
      </c>
      <c r="H304" s="45">
        <v>112</v>
      </c>
      <c r="I304" s="45">
        <v>54</v>
      </c>
      <c r="J304" s="45">
        <v>37</v>
      </c>
      <c r="K304" s="45">
        <v>3920</v>
      </c>
      <c r="L304" s="51">
        <v>1262</v>
      </c>
      <c r="M304" s="5"/>
      <c r="N304" s="5"/>
      <c r="O304" s="5"/>
      <c r="P304" s="5"/>
      <c r="Q304" s="5"/>
      <c r="R304" s="5"/>
      <c r="S304" s="5"/>
      <c r="T304" s="5"/>
    </row>
    <row r="305" spans="1:20" customFormat="1" x14ac:dyDescent="0.25">
      <c r="A305" s="46" t="s">
        <v>172</v>
      </c>
      <c r="B305" s="47" t="s">
        <v>43</v>
      </c>
      <c r="C305" s="47" t="s">
        <v>395</v>
      </c>
      <c r="D305" s="47" t="s">
        <v>1</v>
      </c>
      <c r="E305" s="48">
        <v>61</v>
      </c>
      <c r="F305" s="48">
        <v>22</v>
      </c>
      <c r="G305" s="48">
        <v>16</v>
      </c>
      <c r="H305" s="48">
        <v>66</v>
      </c>
      <c r="I305" s="48">
        <v>24</v>
      </c>
      <c r="J305" s="48">
        <v>19</v>
      </c>
      <c r="K305" s="48">
        <v>8278</v>
      </c>
      <c r="L305" s="52">
        <v>945</v>
      </c>
      <c r="M305" s="5"/>
      <c r="N305" s="5"/>
      <c r="O305" s="5"/>
      <c r="P305" s="5"/>
      <c r="Q305" s="5"/>
      <c r="R305" s="5"/>
      <c r="S305" s="5"/>
      <c r="T305" s="5"/>
    </row>
    <row r="306" spans="1:20" customFormat="1" x14ac:dyDescent="0.25">
      <c r="A306" s="43" t="s">
        <v>434</v>
      </c>
      <c r="B306" s="44" t="s">
        <v>37</v>
      </c>
      <c r="C306" s="44" t="s">
        <v>395</v>
      </c>
      <c r="D306" s="44" t="s">
        <v>1</v>
      </c>
      <c r="E306" s="45">
        <v>34</v>
      </c>
      <c r="F306" s="45">
        <v>6</v>
      </c>
      <c r="G306" s="45">
        <v>10</v>
      </c>
      <c r="H306" s="45">
        <v>64</v>
      </c>
      <c r="I306" s="45">
        <v>5</v>
      </c>
      <c r="J306" s="45">
        <v>24</v>
      </c>
      <c r="K306" s="45">
        <v>827</v>
      </c>
      <c r="L306" s="51">
        <v>424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x14ac:dyDescent="0.25">
      <c r="A307" s="43" t="s">
        <v>247</v>
      </c>
      <c r="B307" s="44" t="s">
        <v>43</v>
      </c>
      <c r="C307" s="44" t="s">
        <v>395</v>
      </c>
      <c r="D307" s="44" t="s">
        <v>1</v>
      </c>
      <c r="E307" s="45">
        <v>81</v>
      </c>
      <c r="F307" s="45">
        <v>42</v>
      </c>
      <c r="G307" s="45">
        <v>95</v>
      </c>
      <c r="H307" s="45">
        <v>189</v>
      </c>
      <c r="I307" s="45">
        <v>23</v>
      </c>
      <c r="J307" s="45">
        <v>33</v>
      </c>
      <c r="K307" s="45">
        <v>59</v>
      </c>
      <c r="L307" s="51">
        <v>1356</v>
      </c>
      <c r="M307" s="5"/>
      <c r="N307" s="5"/>
      <c r="O307" s="5"/>
      <c r="P307" s="5"/>
      <c r="Q307" s="5"/>
      <c r="R307" s="5"/>
      <c r="S307" s="5"/>
      <c r="T307" s="5"/>
    </row>
    <row r="308" spans="1:20" customFormat="1" x14ac:dyDescent="0.25">
      <c r="A308" s="46" t="s">
        <v>252</v>
      </c>
      <c r="B308" s="47" t="s">
        <v>34</v>
      </c>
      <c r="C308" s="47" t="s">
        <v>395</v>
      </c>
      <c r="D308" s="47" t="s">
        <v>1</v>
      </c>
      <c r="E308" s="48">
        <v>71</v>
      </c>
      <c r="F308" s="48">
        <v>51</v>
      </c>
      <c r="G308" s="48">
        <v>12</v>
      </c>
      <c r="H308" s="48">
        <v>81</v>
      </c>
      <c r="I308" s="48">
        <v>32</v>
      </c>
      <c r="J308" s="48">
        <v>23</v>
      </c>
      <c r="K308" s="48">
        <v>37</v>
      </c>
      <c r="L308" s="52">
        <v>1234</v>
      </c>
      <c r="N308" s="29"/>
      <c r="O308" s="29"/>
      <c r="P308" s="29"/>
      <c r="Q308" s="29"/>
      <c r="R308" s="29"/>
      <c r="S308" s="29"/>
      <c r="T308" s="29"/>
    </row>
    <row r="309" spans="1:20" customFormat="1" x14ac:dyDescent="0.25">
      <c r="A309" s="43" t="s">
        <v>342</v>
      </c>
      <c r="B309" s="44" t="s">
        <v>43</v>
      </c>
      <c r="C309" s="44" t="s">
        <v>395</v>
      </c>
      <c r="D309" s="44" t="s">
        <v>1</v>
      </c>
      <c r="E309" s="45">
        <v>76</v>
      </c>
      <c r="F309" s="45">
        <v>48</v>
      </c>
      <c r="G309" s="45">
        <v>105</v>
      </c>
      <c r="H309" s="45">
        <v>65</v>
      </c>
      <c r="I309" s="45">
        <v>22</v>
      </c>
      <c r="J309" s="45">
        <v>40</v>
      </c>
      <c r="K309" s="45">
        <v>96</v>
      </c>
      <c r="L309" s="51">
        <v>1114</v>
      </c>
      <c r="N309" s="29"/>
      <c r="O309" s="29"/>
      <c r="P309" s="29"/>
      <c r="Q309" s="29"/>
      <c r="R309" s="29"/>
      <c r="S309" s="29"/>
      <c r="T309" s="29"/>
    </row>
    <row r="310" spans="1:20" customFormat="1" x14ac:dyDescent="0.25">
      <c r="A310" s="43" t="s">
        <v>97</v>
      </c>
      <c r="B310" s="44" t="s">
        <v>34</v>
      </c>
      <c r="C310" s="44" t="s">
        <v>395</v>
      </c>
      <c r="D310" s="44" t="s">
        <v>1</v>
      </c>
      <c r="E310" s="45">
        <v>67</v>
      </c>
      <c r="F310" s="45">
        <v>38</v>
      </c>
      <c r="G310" s="45">
        <v>26</v>
      </c>
      <c r="H310" s="45">
        <v>63</v>
      </c>
      <c r="I310" s="45">
        <v>35</v>
      </c>
      <c r="J310" s="45">
        <v>43</v>
      </c>
      <c r="K310" s="45">
        <v>4842</v>
      </c>
      <c r="L310" s="51">
        <v>1103</v>
      </c>
      <c r="M310" s="5"/>
      <c r="N310" s="5"/>
      <c r="O310" s="5"/>
      <c r="P310" s="5"/>
      <c r="Q310" s="5"/>
      <c r="R310" s="5"/>
      <c r="S310" s="5"/>
      <c r="T310" s="5"/>
    </row>
    <row r="311" spans="1:20" x14ac:dyDescent="0.25">
      <c r="A311" s="43" t="s">
        <v>356</v>
      </c>
      <c r="B311" s="44" t="s">
        <v>34</v>
      </c>
      <c r="C311" s="44" t="s">
        <v>395</v>
      </c>
      <c r="D311" s="44" t="s">
        <v>1</v>
      </c>
      <c r="E311" s="45">
        <v>77</v>
      </c>
      <c r="F311" s="45">
        <v>28</v>
      </c>
      <c r="G311" s="45">
        <v>62</v>
      </c>
      <c r="H311" s="45">
        <v>247</v>
      </c>
      <c r="I311" s="45">
        <v>24</v>
      </c>
      <c r="J311" s="45">
        <v>16</v>
      </c>
      <c r="K311" s="45">
        <v>266</v>
      </c>
      <c r="L311" s="51">
        <v>1000</v>
      </c>
    </row>
    <row r="312" spans="1:20" x14ac:dyDescent="0.25">
      <c r="A312" s="46" t="s">
        <v>330</v>
      </c>
      <c r="B312" s="47" t="s">
        <v>34</v>
      </c>
      <c r="C312" s="47" t="s">
        <v>395</v>
      </c>
      <c r="D312" s="47" t="s">
        <v>1</v>
      </c>
      <c r="E312" s="48">
        <v>41</v>
      </c>
      <c r="F312" s="48">
        <v>20</v>
      </c>
      <c r="G312" s="48">
        <v>13</v>
      </c>
      <c r="H312" s="48">
        <v>17</v>
      </c>
      <c r="I312" s="48">
        <v>8</v>
      </c>
      <c r="J312" s="48">
        <v>11</v>
      </c>
      <c r="K312" s="48">
        <v>17</v>
      </c>
      <c r="L312" s="52">
        <v>544</v>
      </c>
    </row>
    <row r="313" spans="1:20" x14ac:dyDescent="0.25">
      <c r="A313" s="43" t="s">
        <v>341</v>
      </c>
      <c r="B313" s="44" t="s">
        <v>37</v>
      </c>
      <c r="C313" s="44" t="s">
        <v>395</v>
      </c>
      <c r="D313" s="44" t="s">
        <v>1</v>
      </c>
      <c r="E313" s="45">
        <v>51</v>
      </c>
      <c r="F313" s="45">
        <v>29</v>
      </c>
      <c r="G313" s="45">
        <v>27</v>
      </c>
      <c r="H313" s="45">
        <v>64</v>
      </c>
      <c r="I313" s="45">
        <v>14</v>
      </c>
      <c r="J313" s="45">
        <v>20</v>
      </c>
      <c r="K313" s="45">
        <v>124</v>
      </c>
      <c r="L313" s="51">
        <v>796</v>
      </c>
    </row>
    <row r="314" spans="1:20" x14ac:dyDescent="0.25">
      <c r="A314" s="43" t="s">
        <v>80</v>
      </c>
      <c r="B314" s="44" t="s">
        <v>39</v>
      </c>
      <c r="C314" s="44" t="s">
        <v>395</v>
      </c>
      <c r="D314" s="44" t="s">
        <v>1</v>
      </c>
      <c r="E314" s="45">
        <v>81</v>
      </c>
      <c r="F314" s="45">
        <v>26</v>
      </c>
      <c r="G314" s="45">
        <v>10</v>
      </c>
      <c r="H314" s="45">
        <v>71</v>
      </c>
      <c r="I314" s="45">
        <v>35</v>
      </c>
      <c r="J314" s="45">
        <v>31</v>
      </c>
      <c r="K314" s="45">
        <v>4088</v>
      </c>
      <c r="L314" s="51">
        <v>1162</v>
      </c>
    </row>
    <row r="315" spans="1:20" x14ac:dyDescent="0.25">
      <c r="A315" s="43" t="s">
        <v>354</v>
      </c>
      <c r="B315" s="44" t="s">
        <v>37</v>
      </c>
      <c r="C315" s="44" t="s">
        <v>395</v>
      </c>
      <c r="D315" s="44" t="s">
        <v>1</v>
      </c>
      <c r="E315" s="45">
        <v>33</v>
      </c>
      <c r="F315" s="45">
        <v>7</v>
      </c>
      <c r="G315" s="45">
        <v>14</v>
      </c>
      <c r="H315" s="45">
        <v>27</v>
      </c>
      <c r="I315" s="45">
        <v>24</v>
      </c>
      <c r="J315" s="45">
        <v>13</v>
      </c>
      <c r="K315" s="45">
        <v>2206</v>
      </c>
      <c r="L315" s="51">
        <v>376</v>
      </c>
    </row>
    <row r="316" spans="1:20" x14ac:dyDescent="0.25">
      <c r="A316" s="43" t="s">
        <v>280</v>
      </c>
      <c r="B316" s="44" t="s">
        <v>31</v>
      </c>
      <c r="C316" s="44" t="s">
        <v>395</v>
      </c>
      <c r="D316" s="44" t="s">
        <v>1</v>
      </c>
      <c r="E316" s="45">
        <v>59</v>
      </c>
      <c r="F316" s="45">
        <v>13</v>
      </c>
      <c r="G316" s="45">
        <v>8</v>
      </c>
      <c r="H316" s="45">
        <v>41</v>
      </c>
      <c r="I316" s="45">
        <v>34</v>
      </c>
      <c r="J316" s="45">
        <v>28</v>
      </c>
      <c r="K316" s="45">
        <v>5904</v>
      </c>
      <c r="L316" s="51">
        <v>881</v>
      </c>
    </row>
    <row r="317" spans="1:20" x14ac:dyDescent="0.25">
      <c r="A317" s="43" t="s">
        <v>420</v>
      </c>
      <c r="B317" s="44" t="s">
        <v>31</v>
      </c>
      <c r="C317" s="44" t="s">
        <v>395</v>
      </c>
      <c r="D317" s="44" t="s">
        <v>1</v>
      </c>
      <c r="E317" s="45">
        <v>25</v>
      </c>
      <c r="F317" s="45">
        <v>6</v>
      </c>
      <c r="G317" s="45">
        <v>6</v>
      </c>
      <c r="H317" s="45">
        <v>23</v>
      </c>
      <c r="I317" s="45">
        <v>7</v>
      </c>
      <c r="J317" s="45">
        <v>5</v>
      </c>
      <c r="K317" s="45">
        <v>938</v>
      </c>
      <c r="L317" s="51">
        <v>306</v>
      </c>
      <c r="M317"/>
      <c r="N317" s="29"/>
      <c r="O317" s="29"/>
      <c r="P317" s="29"/>
      <c r="Q317" s="29"/>
      <c r="R317" s="29"/>
      <c r="S317" s="29"/>
      <c r="T317" s="29"/>
    </row>
    <row r="318" spans="1:20" x14ac:dyDescent="0.25">
      <c r="A318" s="46" t="s">
        <v>174</v>
      </c>
      <c r="B318" s="47" t="s">
        <v>39</v>
      </c>
      <c r="C318" s="47" t="s">
        <v>395</v>
      </c>
      <c r="D318" s="47" t="s">
        <v>1</v>
      </c>
      <c r="E318" s="48">
        <v>75</v>
      </c>
      <c r="F318" s="48">
        <v>53</v>
      </c>
      <c r="G318" s="48">
        <v>58</v>
      </c>
      <c r="H318" s="48">
        <v>132</v>
      </c>
      <c r="I318" s="48">
        <v>30</v>
      </c>
      <c r="J318" s="48">
        <v>17</v>
      </c>
      <c r="K318" s="48">
        <v>117</v>
      </c>
      <c r="L318" s="52">
        <v>1275</v>
      </c>
      <c r="M318"/>
      <c r="N318" s="29"/>
      <c r="O318" s="29"/>
      <c r="P318" s="29"/>
      <c r="Q318" s="29"/>
      <c r="R318" s="29"/>
      <c r="S318" s="29"/>
      <c r="T318" s="29"/>
    </row>
    <row r="319" spans="1:20" x14ac:dyDescent="0.25">
      <c r="A319" s="46" t="s">
        <v>285</v>
      </c>
      <c r="B319" s="47" t="s">
        <v>31</v>
      </c>
      <c r="C319" s="47" t="s">
        <v>395</v>
      </c>
      <c r="D319" s="47" t="s">
        <v>1</v>
      </c>
      <c r="E319" s="48">
        <v>80</v>
      </c>
      <c r="F319" s="48">
        <v>34</v>
      </c>
      <c r="G319" s="48">
        <v>6</v>
      </c>
      <c r="H319" s="48">
        <v>24</v>
      </c>
      <c r="I319" s="48">
        <v>38</v>
      </c>
      <c r="J319" s="48">
        <v>34</v>
      </c>
      <c r="K319" s="48">
        <v>11324</v>
      </c>
      <c r="L319" s="52">
        <v>1385</v>
      </c>
    </row>
    <row r="320" spans="1:20" x14ac:dyDescent="0.25">
      <c r="A320" s="43" t="s">
        <v>317</v>
      </c>
      <c r="B320" s="44" t="s">
        <v>39</v>
      </c>
      <c r="C320" s="44" t="s">
        <v>395</v>
      </c>
      <c r="D320" s="44" t="s">
        <v>1</v>
      </c>
      <c r="E320" s="45">
        <v>80</v>
      </c>
      <c r="F320" s="45">
        <v>61</v>
      </c>
      <c r="G320" s="45">
        <v>28</v>
      </c>
      <c r="H320" s="45">
        <v>23</v>
      </c>
      <c r="I320" s="45">
        <v>45</v>
      </c>
      <c r="J320" s="45">
        <v>37</v>
      </c>
      <c r="K320" s="45">
        <v>5110</v>
      </c>
      <c r="L320" s="51">
        <v>1372</v>
      </c>
      <c r="M320"/>
      <c r="N320" s="29"/>
      <c r="O320" s="29"/>
      <c r="P320" s="29"/>
      <c r="Q320" s="29"/>
      <c r="R320" s="29"/>
      <c r="S320" s="29"/>
      <c r="T320" s="29"/>
    </row>
    <row r="321" spans="1:20" x14ac:dyDescent="0.25">
      <c r="A321" s="43" t="s">
        <v>93</v>
      </c>
      <c r="B321" s="44" t="s">
        <v>34</v>
      </c>
      <c r="C321" s="44" t="s">
        <v>395</v>
      </c>
      <c r="D321" s="44" t="s">
        <v>1</v>
      </c>
      <c r="E321" s="45">
        <v>82</v>
      </c>
      <c r="F321" s="45">
        <v>46</v>
      </c>
      <c r="G321" s="45">
        <v>28</v>
      </c>
      <c r="H321" s="45">
        <v>82</v>
      </c>
      <c r="I321" s="45">
        <v>32</v>
      </c>
      <c r="J321" s="45">
        <v>46</v>
      </c>
      <c r="K321" s="45">
        <v>484</v>
      </c>
      <c r="L321" s="51">
        <v>1407</v>
      </c>
    </row>
    <row r="322" spans="1:20" x14ac:dyDescent="0.25">
      <c r="A322" s="46" t="s">
        <v>431</v>
      </c>
      <c r="B322" s="47" t="s">
        <v>31</v>
      </c>
      <c r="C322" s="47" t="s">
        <v>395</v>
      </c>
      <c r="D322" s="47" t="s">
        <v>1</v>
      </c>
      <c r="E322" s="48">
        <v>31</v>
      </c>
      <c r="F322" s="48">
        <v>26</v>
      </c>
      <c r="G322" s="48">
        <v>13</v>
      </c>
      <c r="H322" s="48">
        <v>18</v>
      </c>
      <c r="I322" s="48">
        <v>7</v>
      </c>
      <c r="J322" s="48">
        <v>15</v>
      </c>
      <c r="K322" s="48">
        <v>173</v>
      </c>
      <c r="L322" s="52">
        <v>556</v>
      </c>
    </row>
    <row r="323" spans="1:20" hidden="1" x14ac:dyDescent="0.25">
      <c r="A323" s="46" t="s">
        <v>449</v>
      </c>
      <c r="B323" s="47" t="s">
        <v>37</v>
      </c>
      <c r="C323" s="47" t="s">
        <v>395</v>
      </c>
      <c r="D323" s="47" t="s">
        <v>1</v>
      </c>
      <c r="E323" s="48">
        <v>2</v>
      </c>
      <c r="F323" s="48">
        <v>0</v>
      </c>
      <c r="G323" s="48">
        <v>0</v>
      </c>
      <c r="H323" s="48">
        <v>2</v>
      </c>
      <c r="I323" s="48">
        <v>1</v>
      </c>
      <c r="J323" s="48">
        <v>0</v>
      </c>
      <c r="K323" s="48">
        <v>0</v>
      </c>
      <c r="L323" s="52">
        <v>26</v>
      </c>
    </row>
    <row r="324" spans="1:20" x14ac:dyDescent="0.25">
      <c r="A324" s="43" t="s">
        <v>246</v>
      </c>
      <c r="B324" s="44" t="s">
        <v>37</v>
      </c>
      <c r="C324" s="44" t="s">
        <v>395</v>
      </c>
      <c r="D324" s="44" t="s">
        <v>1</v>
      </c>
      <c r="E324" s="45">
        <v>75</v>
      </c>
      <c r="F324" s="45">
        <v>52</v>
      </c>
      <c r="G324" s="45">
        <v>39</v>
      </c>
      <c r="H324" s="45">
        <v>141</v>
      </c>
      <c r="I324" s="45">
        <v>66</v>
      </c>
      <c r="J324" s="45">
        <v>60</v>
      </c>
      <c r="K324" s="45">
        <v>7691</v>
      </c>
      <c r="L324" s="51">
        <v>1434</v>
      </c>
      <c r="M324"/>
      <c r="N324" s="29"/>
      <c r="O324" s="29"/>
      <c r="P324" s="29"/>
      <c r="Q324" s="29"/>
      <c r="R324" s="29"/>
      <c r="S324" s="29"/>
      <c r="T324" s="29"/>
    </row>
    <row r="325" spans="1:20" x14ac:dyDescent="0.25">
      <c r="A325" s="46" t="s">
        <v>262</v>
      </c>
      <c r="B325" s="47" t="s">
        <v>34</v>
      </c>
      <c r="C325" s="47" t="s">
        <v>395</v>
      </c>
      <c r="D325" s="47" t="s">
        <v>1</v>
      </c>
      <c r="E325" s="48">
        <v>38</v>
      </c>
      <c r="F325" s="48">
        <v>11</v>
      </c>
      <c r="G325" s="48">
        <v>10</v>
      </c>
      <c r="H325" s="48">
        <v>83</v>
      </c>
      <c r="I325" s="48">
        <v>14</v>
      </c>
      <c r="J325" s="48">
        <v>18</v>
      </c>
      <c r="K325" s="48">
        <v>76</v>
      </c>
      <c r="L325" s="52">
        <v>406</v>
      </c>
      <c r="M325"/>
      <c r="N325" s="29"/>
      <c r="O325" s="29"/>
      <c r="P325" s="29"/>
      <c r="Q325" s="29"/>
      <c r="R325" s="29"/>
      <c r="S325" s="29"/>
      <c r="T325" s="29"/>
    </row>
    <row r="326" spans="1:20" x14ac:dyDescent="0.25">
      <c r="A326" s="43" t="s">
        <v>334</v>
      </c>
      <c r="B326" s="44" t="s">
        <v>37</v>
      </c>
      <c r="C326" s="44" t="s">
        <v>395</v>
      </c>
      <c r="D326" s="44" t="s">
        <v>1</v>
      </c>
      <c r="E326" s="45">
        <v>73</v>
      </c>
      <c r="F326" s="45">
        <v>64</v>
      </c>
      <c r="G326" s="45">
        <v>26</v>
      </c>
      <c r="H326" s="45">
        <v>80</v>
      </c>
      <c r="I326" s="45">
        <v>33</v>
      </c>
      <c r="J326" s="45">
        <v>43</v>
      </c>
      <c r="K326" s="45">
        <v>85</v>
      </c>
      <c r="L326" s="51">
        <v>1308</v>
      </c>
    </row>
    <row r="327" spans="1:20" x14ac:dyDescent="0.25">
      <c r="A327" s="43" t="s">
        <v>102</v>
      </c>
      <c r="B327" s="44" t="s">
        <v>34</v>
      </c>
      <c r="C327" s="44" t="s">
        <v>395</v>
      </c>
      <c r="D327" s="44" t="s">
        <v>1</v>
      </c>
      <c r="E327" s="45">
        <v>81</v>
      </c>
      <c r="F327" s="45">
        <v>32</v>
      </c>
      <c r="G327" s="45">
        <v>10</v>
      </c>
      <c r="H327" s="45">
        <v>37</v>
      </c>
      <c r="I327" s="45">
        <v>18</v>
      </c>
      <c r="J327" s="45">
        <v>18</v>
      </c>
      <c r="K327" s="45">
        <v>42</v>
      </c>
      <c r="L327" s="51">
        <v>940</v>
      </c>
    </row>
    <row r="328" spans="1:20" x14ac:dyDescent="0.25">
      <c r="A328" s="46" t="s">
        <v>319</v>
      </c>
      <c r="B328" s="47" t="s">
        <v>34</v>
      </c>
      <c r="C328" s="47" t="s">
        <v>395</v>
      </c>
      <c r="D328" s="47" t="s">
        <v>1</v>
      </c>
      <c r="E328" s="48">
        <v>75</v>
      </c>
      <c r="F328" s="48">
        <v>39</v>
      </c>
      <c r="G328" s="48">
        <v>22</v>
      </c>
      <c r="H328" s="48">
        <v>29</v>
      </c>
      <c r="I328" s="48">
        <v>33</v>
      </c>
      <c r="J328" s="48">
        <v>49</v>
      </c>
      <c r="K328" s="48">
        <v>346</v>
      </c>
      <c r="L328" s="52">
        <v>1354</v>
      </c>
    </row>
    <row r="329" spans="1:20" x14ac:dyDescent="0.25">
      <c r="A329" s="43" t="s">
        <v>352</v>
      </c>
      <c r="B329" s="44" t="s">
        <v>43</v>
      </c>
      <c r="C329" s="44" t="s">
        <v>395</v>
      </c>
      <c r="D329" s="44" t="s">
        <v>1</v>
      </c>
      <c r="E329" s="45">
        <v>61</v>
      </c>
      <c r="F329" s="45">
        <v>31</v>
      </c>
      <c r="G329" s="45">
        <v>21</v>
      </c>
      <c r="H329" s="45">
        <v>44</v>
      </c>
      <c r="I329" s="45">
        <v>14</v>
      </c>
      <c r="J329" s="45">
        <v>24</v>
      </c>
      <c r="K329" s="45">
        <v>204</v>
      </c>
      <c r="L329" s="51">
        <v>1059</v>
      </c>
      <c r="M329"/>
      <c r="N329" s="29"/>
      <c r="O329" s="29"/>
      <c r="P329" s="29"/>
      <c r="Q329" s="29"/>
      <c r="R329" s="29"/>
      <c r="S329" s="29"/>
      <c r="T329" s="29"/>
    </row>
    <row r="330" spans="1:20" x14ac:dyDescent="0.25">
      <c r="A330" s="46" t="s">
        <v>171</v>
      </c>
      <c r="B330" s="47" t="s">
        <v>37</v>
      </c>
      <c r="C330" s="47" t="s">
        <v>395</v>
      </c>
      <c r="D330" s="47" t="s">
        <v>1</v>
      </c>
      <c r="E330" s="48">
        <v>75</v>
      </c>
      <c r="F330" s="48">
        <v>23</v>
      </c>
      <c r="G330" s="48">
        <v>18</v>
      </c>
      <c r="H330" s="48">
        <v>27</v>
      </c>
      <c r="I330" s="48">
        <v>26</v>
      </c>
      <c r="J330" s="48">
        <v>35</v>
      </c>
      <c r="K330" s="48">
        <v>4942</v>
      </c>
      <c r="L330" s="52">
        <v>1057</v>
      </c>
    </row>
    <row r="331" spans="1:20" x14ac:dyDescent="0.25">
      <c r="A331" s="46" t="s">
        <v>306</v>
      </c>
      <c r="B331" s="47" t="s">
        <v>39</v>
      </c>
      <c r="C331" s="47" t="s">
        <v>395</v>
      </c>
      <c r="D331" s="47" t="s">
        <v>1</v>
      </c>
      <c r="E331" s="48">
        <v>82</v>
      </c>
      <c r="F331" s="48">
        <v>74</v>
      </c>
      <c r="G331" s="48">
        <v>21</v>
      </c>
      <c r="H331" s="48">
        <v>23</v>
      </c>
      <c r="I331" s="48">
        <v>14</v>
      </c>
      <c r="J331" s="48">
        <v>57</v>
      </c>
      <c r="K331" s="48">
        <v>150</v>
      </c>
      <c r="L331" s="52">
        <v>1597</v>
      </c>
    </row>
    <row r="332" spans="1:20" x14ac:dyDescent="0.25">
      <c r="A332" s="43" t="s">
        <v>397</v>
      </c>
      <c r="B332" s="44" t="s">
        <v>43</v>
      </c>
      <c r="C332" s="44" t="s">
        <v>395</v>
      </c>
      <c r="D332" s="44" t="s">
        <v>1</v>
      </c>
      <c r="E332" s="45">
        <v>30</v>
      </c>
      <c r="F332" s="45">
        <v>12</v>
      </c>
      <c r="G332" s="45">
        <v>2</v>
      </c>
      <c r="H332" s="45">
        <v>34</v>
      </c>
      <c r="I332" s="45">
        <v>14</v>
      </c>
      <c r="J332" s="45">
        <v>9</v>
      </c>
      <c r="K332" s="45">
        <v>32</v>
      </c>
      <c r="L332" s="51">
        <v>354</v>
      </c>
      <c r="M332"/>
      <c r="N332" s="29"/>
      <c r="O332" s="29"/>
      <c r="P332" s="29"/>
      <c r="Q332" s="29"/>
      <c r="R332" s="29"/>
      <c r="S332" s="29"/>
      <c r="T332" s="29"/>
    </row>
    <row r="333" spans="1:20" x14ac:dyDescent="0.25">
      <c r="A333" s="46" t="s">
        <v>201</v>
      </c>
      <c r="B333" s="47" t="s">
        <v>43</v>
      </c>
      <c r="C333" s="47" t="s">
        <v>395</v>
      </c>
      <c r="D333" s="47" t="s">
        <v>1</v>
      </c>
      <c r="E333" s="48">
        <v>81</v>
      </c>
      <c r="F333" s="48">
        <v>45</v>
      </c>
      <c r="G333" s="48">
        <v>36</v>
      </c>
      <c r="H333" s="48">
        <v>50</v>
      </c>
      <c r="I333" s="48">
        <v>48</v>
      </c>
      <c r="J333" s="48">
        <v>43</v>
      </c>
      <c r="K333" s="48">
        <v>2942</v>
      </c>
      <c r="L333" s="52">
        <v>1268</v>
      </c>
      <c r="M333"/>
      <c r="N333" s="29"/>
      <c r="O333" s="29"/>
      <c r="P333" s="29"/>
      <c r="Q333" s="29"/>
      <c r="R333" s="29"/>
      <c r="S333" s="29"/>
      <c r="T333" s="29"/>
    </row>
    <row r="334" spans="1:20" x14ac:dyDescent="0.25">
      <c r="A334" s="43" t="s">
        <v>109</v>
      </c>
      <c r="B334" s="44" t="s">
        <v>43</v>
      </c>
      <c r="C334" s="44" t="s">
        <v>395</v>
      </c>
      <c r="D334" s="44" t="s">
        <v>1</v>
      </c>
      <c r="E334" s="45">
        <v>82</v>
      </c>
      <c r="F334" s="45">
        <v>68</v>
      </c>
      <c r="G334" s="45">
        <v>22</v>
      </c>
      <c r="H334" s="45">
        <v>58</v>
      </c>
      <c r="I334" s="45">
        <v>30</v>
      </c>
      <c r="J334" s="45">
        <v>38</v>
      </c>
      <c r="K334" s="45">
        <v>286</v>
      </c>
      <c r="L334" s="51">
        <v>1617</v>
      </c>
    </row>
    <row r="335" spans="1:20" x14ac:dyDescent="0.25">
      <c r="A335" s="46" t="s">
        <v>271</v>
      </c>
      <c r="B335" s="47" t="s">
        <v>43</v>
      </c>
      <c r="C335" s="47" t="s">
        <v>395</v>
      </c>
      <c r="D335" s="47" t="s">
        <v>1</v>
      </c>
      <c r="E335" s="48">
        <v>74</v>
      </c>
      <c r="F335" s="48">
        <v>61</v>
      </c>
      <c r="G335" s="48">
        <v>51</v>
      </c>
      <c r="H335" s="48">
        <v>41</v>
      </c>
      <c r="I335" s="48">
        <v>21</v>
      </c>
      <c r="J335" s="48">
        <v>45</v>
      </c>
      <c r="K335" s="48">
        <v>55</v>
      </c>
      <c r="L335" s="52">
        <v>1302</v>
      </c>
      <c r="M335"/>
      <c r="N335" s="29"/>
      <c r="O335" s="29"/>
      <c r="P335" s="29"/>
      <c r="Q335" s="29"/>
      <c r="R335" s="29"/>
      <c r="S335" s="29"/>
      <c r="T335" s="29"/>
    </row>
    <row r="336" spans="1:20" x14ac:dyDescent="0.25">
      <c r="A336" s="43" t="s">
        <v>307</v>
      </c>
      <c r="B336" s="44" t="s">
        <v>34</v>
      </c>
      <c r="C336" s="44" t="s">
        <v>395</v>
      </c>
      <c r="D336" s="44" t="s">
        <v>1</v>
      </c>
      <c r="E336" s="45">
        <v>59</v>
      </c>
      <c r="F336" s="45">
        <v>38</v>
      </c>
      <c r="G336" s="45">
        <v>40</v>
      </c>
      <c r="H336" s="45">
        <v>28</v>
      </c>
      <c r="I336" s="45">
        <v>21</v>
      </c>
      <c r="J336" s="45">
        <v>27</v>
      </c>
      <c r="K336" s="45">
        <v>393</v>
      </c>
      <c r="L336" s="51">
        <v>1002</v>
      </c>
      <c r="M336"/>
      <c r="N336" s="29"/>
      <c r="O336" s="29"/>
      <c r="P336" s="29"/>
      <c r="Q336" s="29"/>
      <c r="R336" s="29"/>
      <c r="S336" s="29"/>
      <c r="T336" s="29"/>
    </row>
    <row r="337" spans="1:20" x14ac:dyDescent="0.25">
      <c r="A337" s="46" t="s">
        <v>350</v>
      </c>
      <c r="B337" s="47" t="s">
        <v>34</v>
      </c>
      <c r="C337" s="47" t="s">
        <v>395</v>
      </c>
      <c r="D337" s="47" t="s">
        <v>1</v>
      </c>
      <c r="E337" s="48">
        <v>80</v>
      </c>
      <c r="F337" s="48">
        <v>32</v>
      </c>
      <c r="G337" s="48">
        <v>37</v>
      </c>
      <c r="H337" s="48">
        <v>67</v>
      </c>
      <c r="I337" s="48">
        <v>22</v>
      </c>
      <c r="J337" s="48">
        <v>49</v>
      </c>
      <c r="K337" s="48">
        <v>1630</v>
      </c>
      <c r="L337" s="52">
        <v>1292</v>
      </c>
      <c r="M337"/>
      <c r="N337" s="29"/>
      <c r="O337" s="29"/>
      <c r="P337" s="29"/>
      <c r="Q337" s="29"/>
      <c r="R337" s="29"/>
      <c r="S337" s="29"/>
      <c r="T337" s="29"/>
    </row>
    <row r="338" spans="1:20" hidden="1" x14ac:dyDescent="0.25">
      <c r="A338" s="43" t="s">
        <v>423</v>
      </c>
      <c r="B338" s="44" t="s">
        <v>43</v>
      </c>
      <c r="C338" s="44" t="s">
        <v>395</v>
      </c>
      <c r="D338" s="44" t="s">
        <v>1</v>
      </c>
      <c r="E338" s="45">
        <v>4</v>
      </c>
      <c r="F338" s="45">
        <v>0</v>
      </c>
      <c r="G338" s="45">
        <v>0</v>
      </c>
      <c r="H338" s="45">
        <v>3</v>
      </c>
      <c r="I338" s="45">
        <v>2</v>
      </c>
      <c r="J338" s="45">
        <v>1</v>
      </c>
      <c r="K338" s="45">
        <v>0</v>
      </c>
      <c r="L338" s="51">
        <v>47</v>
      </c>
      <c r="M338"/>
      <c r="N338" s="29"/>
      <c r="O338" s="29"/>
      <c r="P338" s="29"/>
      <c r="Q338" s="29"/>
      <c r="R338" s="29"/>
      <c r="S338" s="29"/>
      <c r="T338" s="29"/>
    </row>
    <row r="339" spans="1:20" x14ac:dyDescent="0.25">
      <c r="A339" s="43" t="s">
        <v>99</v>
      </c>
      <c r="B339" s="44" t="s">
        <v>43</v>
      </c>
      <c r="C339" s="44" t="s">
        <v>395</v>
      </c>
      <c r="D339" s="44" t="s">
        <v>1</v>
      </c>
      <c r="E339" s="45">
        <v>70</v>
      </c>
      <c r="F339" s="45">
        <v>43</v>
      </c>
      <c r="G339" s="45">
        <v>113</v>
      </c>
      <c r="H339" s="45">
        <v>109</v>
      </c>
      <c r="I339" s="45">
        <v>29</v>
      </c>
      <c r="J339" s="45">
        <v>34</v>
      </c>
      <c r="K339" s="45">
        <v>5488</v>
      </c>
      <c r="L339" s="51">
        <v>1344</v>
      </c>
      <c r="M339"/>
      <c r="N339" s="29"/>
      <c r="O339" s="29"/>
      <c r="P339" s="29"/>
      <c r="Q339" s="29"/>
      <c r="R339" s="29"/>
      <c r="S339" s="29"/>
      <c r="T339" s="29"/>
    </row>
    <row r="340" spans="1:20" x14ac:dyDescent="0.25">
      <c r="A340" s="46" t="s">
        <v>316</v>
      </c>
      <c r="B340" s="47" t="s">
        <v>43</v>
      </c>
      <c r="C340" s="47" t="s">
        <v>395</v>
      </c>
      <c r="D340" s="47" t="s">
        <v>3</v>
      </c>
      <c r="E340" s="48">
        <v>41</v>
      </c>
      <c r="F340" s="48">
        <v>10</v>
      </c>
      <c r="G340" s="48">
        <v>4</v>
      </c>
      <c r="H340" s="48">
        <v>64</v>
      </c>
      <c r="I340" s="48">
        <v>15</v>
      </c>
      <c r="J340" s="48">
        <v>19</v>
      </c>
      <c r="K340" s="48">
        <v>29</v>
      </c>
      <c r="L340" s="52">
        <v>456</v>
      </c>
    </row>
    <row r="341" spans="1:20" x14ac:dyDescent="0.25">
      <c r="A341" s="43" t="s">
        <v>288</v>
      </c>
      <c r="B341" s="44" t="s">
        <v>43</v>
      </c>
      <c r="C341" s="44" t="s">
        <v>395</v>
      </c>
      <c r="D341" s="44" t="s">
        <v>3</v>
      </c>
      <c r="E341" s="45">
        <v>71</v>
      </c>
      <c r="F341" s="45">
        <v>54</v>
      </c>
      <c r="G341" s="45">
        <v>25</v>
      </c>
      <c r="H341" s="45">
        <v>43</v>
      </c>
      <c r="I341" s="45">
        <v>53</v>
      </c>
      <c r="J341" s="45">
        <v>96</v>
      </c>
      <c r="K341" s="45">
        <v>234</v>
      </c>
      <c r="L341" s="51">
        <v>1318</v>
      </c>
      <c r="M341"/>
      <c r="N341" s="29"/>
      <c r="O341" s="29"/>
      <c r="P341" s="29"/>
      <c r="Q341" s="29"/>
      <c r="R341" s="29"/>
      <c r="S341" s="29"/>
      <c r="T341" s="29"/>
    </row>
    <row r="342" spans="1:20" x14ac:dyDescent="0.25">
      <c r="A342" s="43" t="s">
        <v>90</v>
      </c>
      <c r="B342" s="44" t="s">
        <v>34</v>
      </c>
      <c r="C342" s="44" t="s">
        <v>395</v>
      </c>
      <c r="D342" s="44" t="s">
        <v>3</v>
      </c>
      <c r="E342" s="45">
        <v>70</v>
      </c>
      <c r="F342" s="45">
        <v>41</v>
      </c>
      <c r="G342" s="45">
        <v>35</v>
      </c>
      <c r="H342" s="45">
        <v>84</v>
      </c>
      <c r="I342" s="45">
        <v>18</v>
      </c>
      <c r="J342" s="45">
        <v>40</v>
      </c>
      <c r="K342" s="45">
        <v>262</v>
      </c>
      <c r="L342" s="51">
        <v>1239</v>
      </c>
    </row>
    <row r="343" spans="1:20" x14ac:dyDescent="0.25">
      <c r="A343" s="43" t="s">
        <v>101</v>
      </c>
      <c r="B343" s="44" t="s">
        <v>43</v>
      </c>
      <c r="C343" s="44" t="s">
        <v>395</v>
      </c>
      <c r="D343" s="44" t="s">
        <v>3</v>
      </c>
      <c r="E343" s="45">
        <v>74</v>
      </c>
      <c r="F343" s="45">
        <v>25</v>
      </c>
      <c r="G343" s="45">
        <v>31</v>
      </c>
      <c r="H343" s="45">
        <v>171</v>
      </c>
      <c r="I343" s="45">
        <v>39</v>
      </c>
      <c r="J343" s="45">
        <v>22</v>
      </c>
      <c r="K343" s="45">
        <v>6894</v>
      </c>
      <c r="L343" s="51">
        <v>1200</v>
      </c>
      <c r="M343"/>
      <c r="N343" s="29"/>
      <c r="O343" s="29"/>
      <c r="P343" s="29"/>
      <c r="Q343" s="29"/>
      <c r="R343" s="29"/>
      <c r="S343" s="29"/>
      <c r="T343" s="29"/>
    </row>
    <row r="344" spans="1:20" hidden="1" x14ac:dyDescent="0.25">
      <c r="A344" s="46" t="s">
        <v>33</v>
      </c>
      <c r="B344" s="47" t="s">
        <v>34</v>
      </c>
      <c r="C344" s="47" t="s">
        <v>395</v>
      </c>
      <c r="D344" s="47" t="s">
        <v>3</v>
      </c>
      <c r="E344" s="48">
        <v>17</v>
      </c>
      <c r="F344" s="48">
        <v>20</v>
      </c>
      <c r="G344" s="48">
        <v>14</v>
      </c>
      <c r="H344" s="48">
        <v>21</v>
      </c>
      <c r="I344" s="48">
        <v>3</v>
      </c>
      <c r="J344" s="48">
        <v>15</v>
      </c>
      <c r="K344" s="48">
        <v>784</v>
      </c>
      <c r="L344" s="52">
        <v>304</v>
      </c>
      <c r="M344"/>
      <c r="N344" s="29"/>
      <c r="O344" s="29"/>
      <c r="P344" s="29"/>
      <c r="Q344" s="29"/>
      <c r="R344" s="29"/>
      <c r="S344" s="29"/>
      <c r="T344" s="29"/>
    </row>
    <row r="345" spans="1:20" x14ac:dyDescent="0.25">
      <c r="A345" s="43" t="s">
        <v>177</v>
      </c>
      <c r="B345" s="44" t="s">
        <v>31</v>
      </c>
      <c r="C345" s="44" t="s">
        <v>395</v>
      </c>
      <c r="D345" s="44" t="s">
        <v>3</v>
      </c>
      <c r="E345" s="45">
        <v>80</v>
      </c>
      <c r="F345" s="45">
        <v>37</v>
      </c>
      <c r="G345" s="45">
        <v>17</v>
      </c>
      <c r="H345" s="45">
        <v>75</v>
      </c>
      <c r="I345" s="45">
        <v>34</v>
      </c>
      <c r="J345" s="45">
        <v>49</v>
      </c>
      <c r="K345" s="45">
        <v>8246</v>
      </c>
      <c r="L345" s="51">
        <v>1468</v>
      </c>
      <c r="M345"/>
      <c r="N345" s="29"/>
      <c r="O345" s="29"/>
      <c r="P345" s="29"/>
      <c r="Q345" s="29"/>
      <c r="R345" s="29"/>
      <c r="S345" s="29"/>
      <c r="T345" s="29"/>
    </row>
    <row r="346" spans="1:20" x14ac:dyDescent="0.25">
      <c r="A346" s="43" t="s">
        <v>178</v>
      </c>
      <c r="B346" s="44" t="s">
        <v>31</v>
      </c>
      <c r="C346" s="44" t="s">
        <v>395</v>
      </c>
      <c r="D346" s="44" t="s">
        <v>3</v>
      </c>
      <c r="E346" s="45">
        <v>82</v>
      </c>
      <c r="F346" s="45">
        <v>75</v>
      </c>
      <c r="G346" s="45">
        <v>12</v>
      </c>
      <c r="H346" s="45">
        <v>50</v>
      </c>
      <c r="I346" s="45">
        <v>31</v>
      </c>
      <c r="J346" s="45">
        <v>29</v>
      </c>
      <c r="K346" s="45">
        <v>900</v>
      </c>
      <c r="L346" s="51">
        <v>1515</v>
      </c>
    </row>
    <row r="347" spans="1:20" x14ac:dyDescent="0.25">
      <c r="A347" s="46" t="s">
        <v>318</v>
      </c>
      <c r="B347" s="47" t="s">
        <v>37</v>
      </c>
      <c r="C347" s="47" t="s">
        <v>395</v>
      </c>
      <c r="D347" s="47" t="s">
        <v>3</v>
      </c>
      <c r="E347" s="48">
        <v>64</v>
      </c>
      <c r="F347" s="48">
        <v>29</v>
      </c>
      <c r="G347" s="48">
        <v>28</v>
      </c>
      <c r="H347" s="48">
        <v>30</v>
      </c>
      <c r="I347" s="48">
        <v>21</v>
      </c>
      <c r="J347" s="48">
        <v>17</v>
      </c>
      <c r="K347" s="48">
        <v>1989</v>
      </c>
      <c r="L347" s="52">
        <v>862</v>
      </c>
      <c r="M347"/>
      <c r="N347" s="29"/>
      <c r="O347" s="29"/>
      <c r="P347" s="29"/>
      <c r="Q347" s="29"/>
      <c r="R347" s="29"/>
      <c r="S347" s="29"/>
      <c r="T347" s="29"/>
    </row>
    <row r="348" spans="1:20" x14ac:dyDescent="0.25">
      <c r="A348" s="43" t="s">
        <v>52</v>
      </c>
      <c r="B348" s="44" t="s">
        <v>39</v>
      </c>
      <c r="C348" s="44" t="s">
        <v>395</v>
      </c>
      <c r="D348" s="44" t="s">
        <v>3</v>
      </c>
      <c r="E348" s="45">
        <v>74</v>
      </c>
      <c r="F348" s="45">
        <v>38</v>
      </c>
      <c r="G348" s="45">
        <v>69</v>
      </c>
      <c r="H348" s="45">
        <v>226</v>
      </c>
      <c r="I348" s="45">
        <v>47</v>
      </c>
      <c r="J348" s="45">
        <v>28</v>
      </c>
      <c r="K348" s="45">
        <v>2372</v>
      </c>
      <c r="L348" s="51">
        <v>1267</v>
      </c>
      <c r="M348"/>
      <c r="N348" s="29"/>
      <c r="O348" s="29"/>
      <c r="P348" s="29"/>
      <c r="Q348" s="29"/>
      <c r="R348" s="29"/>
      <c r="S348" s="29"/>
      <c r="T348" s="29"/>
    </row>
    <row r="349" spans="1:20" x14ac:dyDescent="0.25">
      <c r="A349" s="46" t="s">
        <v>78</v>
      </c>
      <c r="B349" s="47" t="s">
        <v>39</v>
      </c>
      <c r="C349" s="47" t="s">
        <v>395</v>
      </c>
      <c r="D349" s="47" t="s">
        <v>3</v>
      </c>
      <c r="E349" s="48">
        <v>82</v>
      </c>
      <c r="F349" s="48">
        <v>74</v>
      </c>
      <c r="G349" s="48">
        <v>47</v>
      </c>
      <c r="H349" s="48">
        <v>100</v>
      </c>
      <c r="I349" s="48">
        <v>51</v>
      </c>
      <c r="J349" s="48">
        <v>39</v>
      </c>
      <c r="K349" s="48">
        <v>6856</v>
      </c>
      <c r="L349" s="52">
        <v>1652</v>
      </c>
      <c r="M349"/>
      <c r="N349" s="29"/>
      <c r="O349" s="29"/>
      <c r="P349" s="29"/>
      <c r="Q349" s="29"/>
      <c r="R349" s="29"/>
      <c r="S349" s="29"/>
      <c r="T349" s="29"/>
    </row>
    <row r="350" spans="1:20" x14ac:dyDescent="0.25">
      <c r="A350" s="43" t="s">
        <v>436</v>
      </c>
      <c r="B350" s="44" t="s">
        <v>37</v>
      </c>
      <c r="C350" s="44" t="s">
        <v>395</v>
      </c>
      <c r="D350" s="44" t="s">
        <v>3</v>
      </c>
      <c r="E350" s="45">
        <v>31</v>
      </c>
      <c r="F350" s="45">
        <v>5</v>
      </c>
      <c r="G350" s="45">
        <v>41</v>
      </c>
      <c r="H350" s="45">
        <v>75</v>
      </c>
      <c r="I350" s="45">
        <v>11</v>
      </c>
      <c r="J350" s="45">
        <v>7</v>
      </c>
      <c r="K350" s="45">
        <v>18</v>
      </c>
      <c r="L350" s="51">
        <v>307</v>
      </c>
      <c r="M350"/>
      <c r="N350" s="29"/>
      <c r="O350" s="29"/>
      <c r="P350" s="29"/>
      <c r="Q350" s="29"/>
      <c r="R350" s="29"/>
      <c r="S350" s="29"/>
      <c r="T350" s="29"/>
    </row>
    <row r="351" spans="1:20" x14ac:dyDescent="0.25">
      <c r="A351" s="43" t="s">
        <v>64</v>
      </c>
      <c r="B351" s="44" t="s">
        <v>34</v>
      </c>
      <c r="C351" s="44" t="s">
        <v>395</v>
      </c>
      <c r="D351" s="44" t="s">
        <v>3</v>
      </c>
      <c r="E351" s="45">
        <v>82</v>
      </c>
      <c r="F351" s="45">
        <v>70</v>
      </c>
      <c r="G351" s="45">
        <v>20</v>
      </c>
      <c r="H351" s="45">
        <v>12</v>
      </c>
      <c r="I351" s="45">
        <v>15</v>
      </c>
      <c r="J351" s="45">
        <v>15</v>
      </c>
      <c r="K351" s="45">
        <v>67</v>
      </c>
      <c r="L351" s="51">
        <v>1471</v>
      </c>
    </row>
    <row r="352" spans="1:20" x14ac:dyDescent="0.25">
      <c r="A352" s="43" t="s">
        <v>205</v>
      </c>
      <c r="B352" s="44" t="s">
        <v>43</v>
      </c>
      <c r="C352" s="44" t="s">
        <v>395</v>
      </c>
      <c r="D352" s="44" t="s">
        <v>3</v>
      </c>
      <c r="E352" s="45">
        <v>63</v>
      </c>
      <c r="F352" s="45">
        <v>34</v>
      </c>
      <c r="G352" s="45">
        <v>22</v>
      </c>
      <c r="H352" s="45">
        <v>54</v>
      </c>
      <c r="I352" s="45">
        <v>4</v>
      </c>
      <c r="J352" s="45">
        <v>19</v>
      </c>
      <c r="K352" s="45">
        <v>3981</v>
      </c>
      <c r="L352" s="51">
        <v>1045</v>
      </c>
      <c r="M352"/>
      <c r="N352" s="29"/>
      <c r="O352" s="29"/>
      <c r="P352" s="29"/>
      <c r="Q352" s="29"/>
      <c r="R352" s="29"/>
      <c r="S352" s="29"/>
      <c r="T352" s="29"/>
    </row>
    <row r="353" spans="1:20" hidden="1" x14ac:dyDescent="0.25">
      <c r="A353" s="43" t="s">
        <v>441</v>
      </c>
      <c r="B353" s="44" t="s">
        <v>34</v>
      </c>
      <c r="C353" s="44" t="s">
        <v>395</v>
      </c>
      <c r="D353" s="44" t="s">
        <v>3</v>
      </c>
      <c r="E353" s="45">
        <v>9</v>
      </c>
      <c r="F353" s="45">
        <v>5</v>
      </c>
      <c r="G353" s="45">
        <v>0</v>
      </c>
      <c r="H353" s="45">
        <v>5</v>
      </c>
      <c r="I353" s="45">
        <v>0</v>
      </c>
      <c r="J353" s="45">
        <v>1</v>
      </c>
      <c r="K353" s="45">
        <v>0</v>
      </c>
      <c r="L353" s="51">
        <v>146</v>
      </c>
    </row>
    <row r="354" spans="1:20" hidden="1" x14ac:dyDescent="0.25">
      <c r="A354" s="43" t="s">
        <v>371</v>
      </c>
      <c r="B354" s="44" t="s">
        <v>43</v>
      </c>
      <c r="C354" s="44" t="s">
        <v>395</v>
      </c>
      <c r="D354" s="44" t="s">
        <v>3</v>
      </c>
      <c r="E354" s="45">
        <v>13</v>
      </c>
      <c r="F354" s="45">
        <v>2</v>
      </c>
      <c r="G354" s="45">
        <v>6</v>
      </c>
      <c r="H354" s="45">
        <v>4</v>
      </c>
      <c r="I354" s="45">
        <v>3</v>
      </c>
      <c r="J354" s="45">
        <v>2</v>
      </c>
      <c r="K354" s="45">
        <v>0</v>
      </c>
      <c r="L354" s="51">
        <v>124</v>
      </c>
    </row>
    <row r="355" spans="1:20" x14ac:dyDescent="0.25">
      <c r="A355" s="46" t="s">
        <v>329</v>
      </c>
      <c r="B355" s="47" t="s">
        <v>39</v>
      </c>
      <c r="C355" s="47" t="s">
        <v>395</v>
      </c>
      <c r="D355" s="47" t="s">
        <v>3</v>
      </c>
      <c r="E355" s="48">
        <v>26</v>
      </c>
      <c r="F355" s="48">
        <v>13</v>
      </c>
      <c r="G355" s="48">
        <v>6</v>
      </c>
      <c r="H355" s="48">
        <v>14</v>
      </c>
      <c r="I355" s="48">
        <v>9</v>
      </c>
      <c r="J355" s="48">
        <v>8</v>
      </c>
      <c r="K355" s="48">
        <v>4</v>
      </c>
      <c r="L355" s="52">
        <v>366</v>
      </c>
    </row>
    <row r="356" spans="1:20" x14ac:dyDescent="0.25">
      <c r="A356" s="46" t="s">
        <v>284</v>
      </c>
      <c r="B356" s="47" t="s">
        <v>43</v>
      </c>
      <c r="C356" s="47" t="s">
        <v>395</v>
      </c>
      <c r="D356" s="47" t="s">
        <v>3</v>
      </c>
      <c r="E356" s="48">
        <v>79</v>
      </c>
      <c r="F356" s="48">
        <v>47</v>
      </c>
      <c r="G356" s="48">
        <v>8</v>
      </c>
      <c r="H356" s="48">
        <v>21</v>
      </c>
      <c r="I356" s="48">
        <v>40</v>
      </c>
      <c r="J356" s="48">
        <v>25</v>
      </c>
      <c r="K356" s="48">
        <v>239</v>
      </c>
      <c r="L356" s="52">
        <v>1360</v>
      </c>
      <c r="M356"/>
      <c r="N356" s="29"/>
      <c r="O356" s="29"/>
      <c r="P356" s="29"/>
      <c r="Q356" s="29"/>
      <c r="R356" s="29"/>
      <c r="S356" s="29"/>
      <c r="T356" s="29"/>
    </row>
    <row r="357" spans="1:20" x14ac:dyDescent="0.25">
      <c r="A357" s="43" t="s">
        <v>61</v>
      </c>
      <c r="B357" s="44" t="s">
        <v>37</v>
      </c>
      <c r="C357" s="44" t="s">
        <v>395</v>
      </c>
      <c r="D357" s="44" t="s">
        <v>3</v>
      </c>
      <c r="E357" s="45">
        <v>64</v>
      </c>
      <c r="F357" s="45">
        <v>21</v>
      </c>
      <c r="G357" s="45">
        <v>50</v>
      </c>
      <c r="H357" s="45">
        <v>144</v>
      </c>
      <c r="I357" s="45">
        <v>27</v>
      </c>
      <c r="J357" s="45">
        <v>15</v>
      </c>
      <c r="K357" s="45">
        <v>4665</v>
      </c>
      <c r="L357" s="51">
        <v>1066</v>
      </c>
    </row>
    <row r="358" spans="1:20" x14ac:dyDescent="0.25">
      <c r="A358" s="46" t="s">
        <v>339</v>
      </c>
      <c r="B358" s="47" t="s">
        <v>43</v>
      </c>
      <c r="C358" s="47" t="s">
        <v>395</v>
      </c>
      <c r="D358" s="47" t="s">
        <v>3</v>
      </c>
      <c r="E358" s="48">
        <v>82</v>
      </c>
      <c r="F358" s="48">
        <v>49</v>
      </c>
      <c r="G358" s="48">
        <v>26</v>
      </c>
      <c r="H358" s="48">
        <v>51</v>
      </c>
      <c r="I358" s="48">
        <v>14</v>
      </c>
      <c r="J358" s="48">
        <v>40</v>
      </c>
      <c r="K358" s="48">
        <v>1074</v>
      </c>
      <c r="L358" s="52">
        <v>1377</v>
      </c>
    </row>
    <row r="359" spans="1:20" x14ac:dyDescent="0.25">
      <c r="A359" s="43" t="s">
        <v>179</v>
      </c>
      <c r="B359" s="44" t="s">
        <v>43</v>
      </c>
      <c r="C359" s="44" t="s">
        <v>395</v>
      </c>
      <c r="D359" s="44" t="s">
        <v>3</v>
      </c>
      <c r="E359" s="45">
        <v>82</v>
      </c>
      <c r="F359" s="45">
        <v>46</v>
      </c>
      <c r="G359" s="45">
        <v>26</v>
      </c>
      <c r="H359" s="45">
        <v>92</v>
      </c>
      <c r="I359" s="45">
        <v>24</v>
      </c>
      <c r="J359" s="45">
        <v>34</v>
      </c>
      <c r="K359" s="45">
        <v>231</v>
      </c>
      <c r="L359" s="51">
        <v>1417</v>
      </c>
    </row>
    <row r="360" spans="1:20" x14ac:dyDescent="0.25">
      <c r="A360" s="46" t="s">
        <v>162</v>
      </c>
      <c r="B360" s="47" t="s">
        <v>37</v>
      </c>
      <c r="C360" s="47" t="s">
        <v>395</v>
      </c>
      <c r="D360" s="47" t="s">
        <v>3</v>
      </c>
      <c r="E360" s="48">
        <v>66</v>
      </c>
      <c r="F360" s="48">
        <v>23</v>
      </c>
      <c r="G360" s="48">
        <v>40</v>
      </c>
      <c r="H360" s="48">
        <v>89</v>
      </c>
      <c r="I360" s="48">
        <v>12</v>
      </c>
      <c r="J360" s="48">
        <v>16</v>
      </c>
      <c r="K360" s="48">
        <v>63</v>
      </c>
      <c r="L360" s="52">
        <v>706</v>
      </c>
    </row>
    <row r="361" spans="1:20" x14ac:dyDescent="0.25">
      <c r="A361" s="43" t="s">
        <v>79</v>
      </c>
      <c r="B361" s="44" t="s">
        <v>34</v>
      </c>
      <c r="C361" s="44" t="s">
        <v>395</v>
      </c>
      <c r="D361" s="44" t="s">
        <v>3</v>
      </c>
      <c r="E361" s="45">
        <v>79</v>
      </c>
      <c r="F361" s="45">
        <v>21</v>
      </c>
      <c r="G361" s="45">
        <v>94</v>
      </c>
      <c r="H361" s="45">
        <v>85</v>
      </c>
      <c r="I361" s="45">
        <v>19</v>
      </c>
      <c r="J361" s="45">
        <v>15</v>
      </c>
      <c r="K361" s="45">
        <v>13</v>
      </c>
      <c r="L361" s="51">
        <v>821</v>
      </c>
    </row>
    <row r="362" spans="1:20" x14ac:dyDescent="0.25">
      <c r="A362" s="43" t="s">
        <v>83</v>
      </c>
      <c r="B362" s="44" t="s">
        <v>43</v>
      </c>
      <c r="C362" s="44" t="s">
        <v>395</v>
      </c>
      <c r="D362" s="44" t="s">
        <v>3</v>
      </c>
      <c r="E362" s="45">
        <v>80</v>
      </c>
      <c r="F362" s="45">
        <v>59</v>
      </c>
      <c r="G362" s="45">
        <v>26</v>
      </c>
      <c r="H362" s="45">
        <v>85</v>
      </c>
      <c r="I362" s="45">
        <v>52</v>
      </c>
      <c r="J362" s="45">
        <v>70</v>
      </c>
      <c r="K362" s="45">
        <v>2162</v>
      </c>
      <c r="L362" s="51">
        <v>1506</v>
      </c>
    </row>
    <row r="363" spans="1:20" x14ac:dyDescent="0.25">
      <c r="A363" s="43" t="s">
        <v>77</v>
      </c>
      <c r="B363" s="44" t="s">
        <v>37</v>
      </c>
      <c r="C363" s="44" t="s">
        <v>395</v>
      </c>
      <c r="D363" s="44" t="s">
        <v>3</v>
      </c>
      <c r="E363" s="45">
        <v>82</v>
      </c>
      <c r="F363" s="45">
        <v>54</v>
      </c>
      <c r="G363" s="45">
        <v>122</v>
      </c>
      <c r="H363" s="45">
        <v>162</v>
      </c>
      <c r="I363" s="45">
        <v>60</v>
      </c>
      <c r="J363" s="45">
        <v>38</v>
      </c>
      <c r="K363" s="45">
        <v>7447</v>
      </c>
      <c r="L363" s="51">
        <v>1556</v>
      </c>
    </row>
    <row r="364" spans="1:20" x14ac:dyDescent="0.25">
      <c r="A364" s="43" t="s">
        <v>74</v>
      </c>
      <c r="B364" s="44" t="s">
        <v>34</v>
      </c>
      <c r="C364" s="44" t="s">
        <v>395</v>
      </c>
      <c r="D364" s="44" t="s">
        <v>3</v>
      </c>
      <c r="E364" s="45">
        <v>82</v>
      </c>
      <c r="F364" s="45">
        <v>53</v>
      </c>
      <c r="G364" s="45">
        <v>76</v>
      </c>
      <c r="H364" s="45">
        <v>81</v>
      </c>
      <c r="I364" s="45">
        <v>35</v>
      </c>
      <c r="J364" s="45">
        <v>32</v>
      </c>
      <c r="K364" s="45">
        <v>146</v>
      </c>
      <c r="L364" s="51">
        <v>1453</v>
      </c>
      <c r="M364"/>
      <c r="N364" s="29"/>
      <c r="O364" s="29"/>
      <c r="P364" s="29"/>
      <c r="Q364" s="29"/>
      <c r="R364" s="29"/>
      <c r="S364" s="29"/>
      <c r="T364" s="29"/>
    </row>
    <row r="365" spans="1:20" x14ac:dyDescent="0.25">
      <c r="A365" s="46" t="s">
        <v>82</v>
      </c>
      <c r="B365" s="47" t="s">
        <v>34</v>
      </c>
      <c r="C365" s="47" t="s">
        <v>395</v>
      </c>
      <c r="D365" s="47" t="s">
        <v>3</v>
      </c>
      <c r="E365" s="48">
        <v>65</v>
      </c>
      <c r="F365" s="48">
        <v>45</v>
      </c>
      <c r="G365" s="48">
        <v>24</v>
      </c>
      <c r="H365" s="48">
        <v>53</v>
      </c>
      <c r="I365" s="48">
        <v>25</v>
      </c>
      <c r="J365" s="48">
        <v>26</v>
      </c>
      <c r="K365" s="48">
        <v>492</v>
      </c>
      <c r="L365" s="52">
        <v>1233</v>
      </c>
      <c r="M365"/>
      <c r="N365" s="29"/>
      <c r="O365" s="29"/>
      <c r="P365" s="29"/>
      <c r="Q365" s="29"/>
      <c r="R365" s="29"/>
      <c r="S365" s="29"/>
      <c r="T365" s="29"/>
    </row>
    <row r="366" spans="1:20" x14ac:dyDescent="0.25">
      <c r="A366" s="43" t="s">
        <v>313</v>
      </c>
      <c r="B366" s="44" t="s">
        <v>37</v>
      </c>
      <c r="C366" s="44" t="s">
        <v>395</v>
      </c>
      <c r="D366" s="44" t="s">
        <v>3</v>
      </c>
      <c r="E366" s="45">
        <v>75</v>
      </c>
      <c r="F366" s="45">
        <v>70</v>
      </c>
      <c r="G366" s="45">
        <v>34</v>
      </c>
      <c r="H366" s="45">
        <v>72</v>
      </c>
      <c r="I366" s="45">
        <v>32</v>
      </c>
      <c r="J366" s="45">
        <v>50</v>
      </c>
      <c r="K366" s="45">
        <v>71</v>
      </c>
      <c r="L366" s="51">
        <v>1349</v>
      </c>
    </row>
    <row r="367" spans="1:20" x14ac:dyDescent="0.25">
      <c r="A367" s="43" t="s">
        <v>266</v>
      </c>
      <c r="B367" s="44" t="s">
        <v>34</v>
      </c>
      <c r="C367" s="44" t="s">
        <v>395</v>
      </c>
      <c r="D367" s="44" t="s">
        <v>3</v>
      </c>
      <c r="E367" s="45">
        <v>58</v>
      </c>
      <c r="F367" s="45">
        <v>15</v>
      </c>
      <c r="G367" s="45">
        <v>14</v>
      </c>
      <c r="H367" s="45">
        <v>22</v>
      </c>
      <c r="I367" s="45">
        <v>17</v>
      </c>
      <c r="J367" s="45">
        <v>30</v>
      </c>
      <c r="K367" s="45">
        <v>16</v>
      </c>
      <c r="L367" s="51">
        <v>771</v>
      </c>
      <c r="M367"/>
      <c r="N367" s="29"/>
      <c r="O367" s="29"/>
      <c r="P367" s="29"/>
      <c r="Q367" s="29"/>
      <c r="R367" s="29"/>
      <c r="S367" s="29"/>
      <c r="T367" s="29"/>
    </row>
    <row r="368" spans="1:20" x14ac:dyDescent="0.25">
      <c r="A368" s="46" t="s">
        <v>104</v>
      </c>
      <c r="B368" s="47" t="s">
        <v>37</v>
      </c>
      <c r="C368" s="47" t="s">
        <v>395</v>
      </c>
      <c r="D368" s="47" t="s">
        <v>3</v>
      </c>
      <c r="E368" s="48">
        <v>79</v>
      </c>
      <c r="F368" s="48">
        <v>51</v>
      </c>
      <c r="G368" s="48">
        <v>55</v>
      </c>
      <c r="H368" s="48">
        <v>157</v>
      </c>
      <c r="I368" s="48">
        <v>50</v>
      </c>
      <c r="J368" s="48">
        <v>44</v>
      </c>
      <c r="K368" s="48">
        <v>2797</v>
      </c>
      <c r="L368" s="52">
        <v>1456</v>
      </c>
    </row>
    <row r="369" spans="1:20" x14ac:dyDescent="0.25">
      <c r="A369" s="43" t="s">
        <v>76</v>
      </c>
      <c r="B369" s="44" t="s">
        <v>31</v>
      </c>
      <c r="C369" s="44" t="s">
        <v>395</v>
      </c>
      <c r="D369" s="44" t="s">
        <v>3</v>
      </c>
      <c r="E369" s="45">
        <v>80</v>
      </c>
      <c r="F369" s="45">
        <v>27</v>
      </c>
      <c r="G369" s="45">
        <v>70</v>
      </c>
      <c r="H369" s="45">
        <v>116</v>
      </c>
      <c r="I369" s="45">
        <v>21</v>
      </c>
      <c r="J369" s="45">
        <v>24</v>
      </c>
      <c r="K369" s="45">
        <v>110</v>
      </c>
      <c r="L369" s="51">
        <v>1210</v>
      </c>
      <c r="M369"/>
      <c r="N369" s="29"/>
      <c r="O369" s="29"/>
      <c r="P369" s="29"/>
      <c r="Q369" s="29"/>
      <c r="R369" s="29"/>
      <c r="S369" s="29"/>
      <c r="T369" s="29"/>
    </row>
    <row r="370" spans="1:20" x14ac:dyDescent="0.25">
      <c r="A370" s="43" t="s">
        <v>189</v>
      </c>
      <c r="B370" s="44" t="s">
        <v>39</v>
      </c>
      <c r="C370" s="44" t="s">
        <v>395</v>
      </c>
      <c r="D370" s="44" t="s">
        <v>3</v>
      </c>
      <c r="E370" s="45">
        <v>82</v>
      </c>
      <c r="F370" s="45">
        <v>56</v>
      </c>
      <c r="G370" s="45">
        <v>36</v>
      </c>
      <c r="H370" s="45">
        <v>101</v>
      </c>
      <c r="I370" s="45">
        <v>63</v>
      </c>
      <c r="J370" s="45">
        <v>30</v>
      </c>
      <c r="K370" s="45">
        <v>1766</v>
      </c>
      <c r="L370" s="51">
        <v>1370</v>
      </c>
    </row>
    <row r="371" spans="1:20" x14ac:dyDescent="0.25">
      <c r="A371" s="46" t="s">
        <v>402</v>
      </c>
      <c r="B371" s="47" t="s">
        <v>39</v>
      </c>
      <c r="C371" s="47" t="s">
        <v>395</v>
      </c>
      <c r="D371" s="47" t="s">
        <v>3</v>
      </c>
      <c r="E371" s="48">
        <v>81</v>
      </c>
      <c r="F371" s="48">
        <v>61</v>
      </c>
      <c r="G371" s="48">
        <v>32</v>
      </c>
      <c r="H371" s="48">
        <v>25</v>
      </c>
      <c r="I371" s="48">
        <v>16</v>
      </c>
      <c r="J371" s="48">
        <v>59</v>
      </c>
      <c r="K371" s="48">
        <v>37</v>
      </c>
      <c r="L371" s="52">
        <v>1297</v>
      </c>
      <c r="M371"/>
      <c r="N371" s="29"/>
      <c r="O371" s="29"/>
      <c r="P371" s="29"/>
      <c r="Q371" s="29"/>
      <c r="R371" s="29"/>
      <c r="S371" s="29"/>
      <c r="T371" s="29"/>
    </row>
    <row r="372" spans="1:20" x14ac:dyDescent="0.25">
      <c r="A372" s="46" t="s">
        <v>68</v>
      </c>
      <c r="B372" s="47" t="s">
        <v>39</v>
      </c>
      <c r="C372" s="47" t="s">
        <v>395</v>
      </c>
      <c r="D372" s="47" t="s">
        <v>3</v>
      </c>
      <c r="E372" s="48">
        <v>82</v>
      </c>
      <c r="F372" s="48">
        <v>89</v>
      </c>
      <c r="G372" s="48">
        <v>32</v>
      </c>
      <c r="H372" s="48">
        <v>28</v>
      </c>
      <c r="I372" s="48">
        <v>15</v>
      </c>
      <c r="J372" s="48">
        <v>49</v>
      </c>
      <c r="K372" s="48">
        <v>374</v>
      </c>
      <c r="L372" s="52">
        <v>1754</v>
      </c>
    </row>
    <row r="373" spans="1:20" x14ac:dyDescent="0.25">
      <c r="A373" s="43" t="s">
        <v>426</v>
      </c>
      <c r="B373" s="44" t="s">
        <v>34</v>
      </c>
      <c r="C373" s="44" t="s">
        <v>395</v>
      </c>
      <c r="D373" s="44" t="s">
        <v>3</v>
      </c>
      <c r="E373" s="45">
        <v>21</v>
      </c>
      <c r="F373" s="45">
        <v>6</v>
      </c>
      <c r="G373" s="45">
        <v>2</v>
      </c>
      <c r="H373" s="45">
        <v>6</v>
      </c>
      <c r="I373" s="45">
        <v>7</v>
      </c>
      <c r="J373" s="45">
        <v>4</v>
      </c>
      <c r="K373" s="45">
        <v>0</v>
      </c>
      <c r="L373" s="51">
        <v>233</v>
      </c>
      <c r="M373"/>
      <c r="N373" s="29"/>
      <c r="O373" s="29"/>
      <c r="P373" s="29"/>
      <c r="Q373" s="29"/>
      <c r="R373" s="29"/>
      <c r="S373" s="29"/>
      <c r="T373" s="29"/>
    </row>
    <row r="374" spans="1:20" x14ac:dyDescent="0.25">
      <c r="A374" s="46" t="s">
        <v>353</v>
      </c>
      <c r="B374" s="47" t="s">
        <v>39</v>
      </c>
      <c r="C374" s="47" t="s">
        <v>395</v>
      </c>
      <c r="D374" s="47" t="s">
        <v>3</v>
      </c>
      <c r="E374" s="48">
        <v>28</v>
      </c>
      <c r="F374" s="48">
        <v>8</v>
      </c>
      <c r="G374" s="48">
        <v>10</v>
      </c>
      <c r="H374" s="48">
        <v>11</v>
      </c>
      <c r="I374" s="48">
        <v>10</v>
      </c>
      <c r="J374" s="48">
        <v>12</v>
      </c>
      <c r="K374" s="48">
        <v>16</v>
      </c>
      <c r="L374" s="52">
        <v>315</v>
      </c>
    </row>
    <row r="375" spans="1:20" hidden="1" x14ac:dyDescent="0.25">
      <c r="A375" s="43" t="s">
        <v>75</v>
      </c>
      <c r="B375" s="44" t="s">
        <v>34</v>
      </c>
      <c r="C375" s="44" t="s">
        <v>395</v>
      </c>
      <c r="D375" s="44" t="s">
        <v>3</v>
      </c>
      <c r="E375" s="45">
        <v>18</v>
      </c>
      <c r="F375" s="45">
        <v>4</v>
      </c>
      <c r="G375" s="45">
        <v>23</v>
      </c>
      <c r="H375" s="45">
        <v>48</v>
      </c>
      <c r="I375" s="45">
        <v>13</v>
      </c>
      <c r="J375" s="45">
        <v>7</v>
      </c>
      <c r="K375" s="45">
        <v>2139</v>
      </c>
      <c r="L375" s="51">
        <v>255</v>
      </c>
    </row>
    <row r="376" spans="1:20" hidden="1" x14ac:dyDescent="0.25">
      <c r="A376" s="43" t="s">
        <v>384</v>
      </c>
      <c r="B376" s="44" t="s">
        <v>37</v>
      </c>
      <c r="C376" s="44" t="s">
        <v>395</v>
      </c>
      <c r="D376" s="44" t="s">
        <v>3</v>
      </c>
      <c r="E376" s="45">
        <v>3</v>
      </c>
      <c r="F376" s="45">
        <v>1</v>
      </c>
      <c r="G376" s="45">
        <v>0</v>
      </c>
      <c r="H376" s="45">
        <v>0</v>
      </c>
      <c r="I376" s="45">
        <v>1</v>
      </c>
      <c r="J376" s="45">
        <v>2</v>
      </c>
      <c r="K376" s="45">
        <v>0</v>
      </c>
      <c r="L376" s="51">
        <v>27</v>
      </c>
      <c r="M376"/>
      <c r="N376" s="29"/>
      <c r="O376" s="29"/>
      <c r="P376" s="29"/>
      <c r="Q376" s="29"/>
      <c r="R376" s="29"/>
      <c r="S376" s="29"/>
      <c r="T376" s="29"/>
    </row>
    <row r="377" spans="1:20" x14ac:dyDescent="0.25">
      <c r="A377" s="46" t="s">
        <v>85</v>
      </c>
      <c r="B377" s="47" t="s">
        <v>39</v>
      </c>
      <c r="C377" s="47" t="s">
        <v>395</v>
      </c>
      <c r="D377" s="47" t="s">
        <v>3</v>
      </c>
      <c r="E377" s="48">
        <v>68</v>
      </c>
      <c r="F377" s="48">
        <v>48</v>
      </c>
      <c r="G377" s="48">
        <v>22</v>
      </c>
      <c r="H377" s="48">
        <v>29</v>
      </c>
      <c r="I377" s="48">
        <v>5</v>
      </c>
      <c r="J377" s="48">
        <v>21</v>
      </c>
      <c r="K377" s="48">
        <v>65</v>
      </c>
      <c r="L377" s="52">
        <v>979</v>
      </c>
      <c r="M377"/>
      <c r="N377" s="29"/>
      <c r="O377" s="29"/>
      <c r="P377" s="29"/>
      <c r="Q377" s="29"/>
      <c r="R377" s="29"/>
      <c r="S377" s="29"/>
      <c r="T377" s="29"/>
    </row>
    <row r="378" spans="1:20" x14ac:dyDescent="0.25">
      <c r="A378" s="43" t="s">
        <v>72</v>
      </c>
      <c r="B378" s="44" t="s">
        <v>43</v>
      </c>
      <c r="C378" s="44" t="s">
        <v>395</v>
      </c>
      <c r="D378" s="44" t="s">
        <v>3</v>
      </c>
      <c r="E378" s="45">
        <v>70</v>
      </c>
      <c r="F378" s="45">
        <v>44</v>
      </c>
      <c r="G378" s="45">
        <v>28</v>
      </c>
      <c r="H378" s="45">
        <v>227</v>
      </c>
      <c r="I378" s="45">
        <v>62</v>
      </c>
      <c r="J378" s="45">
        <v>30</v>
      </c>
      <c r="K378" s="45">
        <v>67</v>
      </c>
      <c r="L378" s="51">
        <v>1117</v>
      </c>
    </row>
    <row r="379" spans="1:20" x14ac:dyDescent="0.25">
      <c r="A379" s="43" t="s">
        <v>239</v>
      </c>
      <c r="B379" s="44" t="s">
        <v>43</v>
      </c>
      <c r="C379" s="44" t="s">
        <v>395</v>
      </c>
      <c r="D379" s="44" t="s">
        <v>3</v>
      </c>
      <c r="E379" s="45">
        <v>82</v>
      </c>
      <c r="F379" s="45">
        <v>46</v>
      </c>
      <c r="G379" s="45">
        <v>56</v>
      </c>
      <c r="H379" s="45">
        <v>21</v>
      </c>
      <c r="I379" s="45">
        <v>4</v>
      </c>
      <c r="J379" s="45">
        <v>40</v>
      </c>
      <c r="K379" s="45">
        <v>76</v>
      </c>
      <c r="L379" s="51">
        <v>1394</v>
      </c>
    </row>
    <row r="380" spans="1:20" x14ac:dyDescent="0.25">
      <c r="A380" s="43" t="s">
        <v>147</v>
      </c>
      <c r="B380" s="44" t="s">
        <v>34</v>
      </c>
      <c r="C380" s="44" t="s">
        <v>395</v>
      </c>
      <c r="D380" s="44" t="s">
        <v>3</v>
      </c>
      <c r="E380" s="45">
        <v>82</v>
      </c>
      <c r="F380" s="45">
        <v>46</v>
      </c>
      <c r="G380" s="45">
        <v>54</v>
      </c>
      <c r="H380" s="45">
        <v>87</v>
      </c>
      <c r="I380" s="45">
        <v>28</v>
      </c>
      <c r="J380" s="45">
        <v>48</v>
      </c>
      <c r="K380" s="45">
        <v>5623</v>
      </c>
      <c r="L380" s="51">
        <v>1418</v>
      </c>
    </row>
    <row r="381" spans="1:20" x14ac:dyDescent="0.25">
      <c r="A381" s="46" t="s">
        <v>254</v>
      </c>
      <c r="B381" s="47" t="s">
        <v>31</v>
      </c>
      <c r="C381" s="47" t="s">
        <v>395</v>
      </c>
      <c r="D381" s="47" t="s">
        <v>3</v>
      </c>
      <c r="E381" s="48">
        <v>68</v>
      </c>
      <c r="F381" s="48">
        <v>21</v>
      </c>
      <c r="G381" s="48">
        <v>16</v>
      </c>
      <c r="H381" s="48">
        <v>99</v>
      </c>
      <c r="I381" s="48">
        <v>44</v>
      </c>
      <c r="J381" s="48">
        <v>29</v>
      </c>
      <c r="K381" s="48">
        <v>6427</v>
      </c>
      <c r="L381" s="52">
        <v>938</v>
      </c>
    </row>
    <row r="382" spans="1:20" x14ac:dyDescent="0.25">
      <c r="A382" s="43" t="s">
        <v>429</v>
      </c>
      <c r="B382" s="44" t="s">
        <v>39</v>
      </c>
      <c r="C382" s="44" t="s">
        <v>395</v>
      </c>
      <c r="D382" s="44" t="s">
        <v>3</v>
      </c>
      <c r="E382" s="45">
        <v>54</v>
      </c>
      <c r="F382" s="45">
        <v>16</v>
      </c>
      <c r="G382" s="45">
        <v>18</v>
      </c>
      <c r="H382" s="45">
        <v>44</v>
      </c>
      <c r="I382" s="45">
        <v>14</v>
      </c>
      <c r="J382" s="45">
        <v>39</v>
      </c>
      <c r="K382" s="45">
        <v>419</v>
      </c>
      <c r="L382" s="51">
        <v>730</v>
      </c>
      <c r="M382"/>
      <c r="N382" s="29"/>
      <c r="O382" s="29"/>
      <c r="P382" s="29"/>
      <c r="Q382" s="29"/>
      <c r="R382" s="29"/>
      <c r="S382" s="29"/>
      <c r="T382" s="29"/>
    </row>
    <row r="383" spans="1:20" x14ac:dyDescent="0.25">
      <c r="A383" s="46" t="s">
        <v>281</v>
      </c>
      <c r="B383" s="47" t="s">
        <v>37</v>
      </c>
      <c r="C383" s="47" t="s">
        <v>395</v>
      </c>
      <c r="D383" s="47" t="s">
        <v>3</v>
      </c>
      <c r="E383" s="48">
        <v>76</v>
      </c>
      <c r="F383" s="48">
        <v>48</v>
      </c>
      <c r="G383" s="48">
        <v>18</v>
      </c>
      <c r="H383" s="48">
        <v>54</v>
      </c>
      <c r="I383" s="48">
        <v>20</v>
      </c>
      <c r="J383" s="48">
        <v>32</v>
      </c>
      <c r="K383" s="48">
        <v>134</v>
      </c>
      <c r="L383" s="52">
        <v>1325</v>
      </c>
    </row>
    <row r="384" spans="1:20" x14ac:dyDescent="0.25">
      <c r="A384" s="46" t="s">
        <v>88</v>
      </c>
      <c r="B384" s="47" t="s">
        <v>31</v>
      </c>
      <c r="C384" s="47" t="s">
        <v>395</v>
      </c>
      <c r="D384" s="47" t="s">
        <v>3</v>
      </c>
      <c r="E384" s="48">
        <v>65</v>
      </c>
      <c r="F384" s="48">
        <v>24</v>
      </c>
      <c r="G384" s="48">
        <v>8</v>
      </c>
      <c r="H384" s="48">
        <v>11</v>
      </c>
      <c r="I384" s="48">
        <v>26</v>
      </c>
      <c r="J384" s="48">
        <v>37</v>
      </c>
      <c r="K384" s="48">
        <v>5555</v>
      </c>
      <c r="L384" s="52">
        <v>1214</v>
      </c>
      <c r="M384"/>
      <c r="N384" s="29"/>
      <c r="O384" s="29"/>
      <c r="P384" s="29"/>
      <c r="Q384" s="29"/>
      <c r="R384" s="29"/>
      <c r="S384" s="29"/>
      <c r="T384" s="29"/>
    </row>
    <row r="385" spans="1:20" hidden="1" x14ac:dyDescent="0.25">
      <c r="A385" s="43" t="s">
        <v>432</v>
      </c>
      <c r="B385" s="44" t="s">
        <v>37</v>
      </c>
      <c r="C385" s="44" t="s">
        <v>395</v>
      </c>
      <c r="D385" s="44" t="s">
        <v>3</v>
      </c>
      <c r="E385" s="45">
        <v>6</v>
      </c>
      <c r="F385" s="45">
        <v>0</v>
      </c>
      <c r="G385" s="45">
        <v>0</v>
      </c>
      <c r="H385" s="45">
        <v>5</v>
      </c>
      <c r="I385" s="45">
        <v>7</v>
      </c>
      <c r="J385" s="45">
        <v>2</v>
      </c>
      <c r="K385" s="45">
        <v>0</v>
      </c>
      <c r="L385" s="51">
        <v>64</v>
      </c>
    </row>
    <row r="386" spans="1:20" x14ac:dyDescent="0.25">
      <c r="A386" s="46" t="s">
        <v>176</v>
      </c>
      <c r="B386" s="47" t="s">
        <v>31</v>
      </c>
      <c r="C386" s="47" t="s">
        <v>395</v>
      </c>
      <c r="D386" s="47" t="s">
        <v>3</v>
      </c>
      <c r="E386" s="48">
        <v>82</v>
      </c>
      <c r="F386" s="48">
        <v>56</v>
      </c>
      <c r="G386" s="48">
        <v>21</v>
      </c>
      <c r="H386" s="48">
        <v>101</v>
      </c>
      <c r="I386" s="48">
        <v>56</v>
      </c>
      <c r="J386" s="48">
        <v>49</v>
      </c>
      <c r="K386" s="48">
        <v>6189</v>
      </c>
      <c r="L386" s="52">
        <v>1342</v>
      </c>
      <c r="M386"/>
      <c r="N386" s="29"/>
      <c r="O386" s="29"/>
      <c r="P386" s="29"/>
      <c r="Q386" s="29"/>
      <c r="R386" s="29"/>
      <c r="S386" s="29"/>
      <c r="T386" s="29"/>
    </row>
    <row r="387" spans="1:20" x14ac:dyDescent="0.25">
      <c r="A387" s="46" t="s">
        <v>170</v>
      </c>
      <c r="B387" s="47" t="s">
        <v>31</v>
      </c>
      <c r="C387" s="47" t="s">
        <v>395</v>
      </c>
      <c r="D387" s="47" t="s">
        <v>3</v>
      </c>
      <c r="E387" s="48">
        <v>81</v>
      </c>
      <c r="F387" s="48">
        <v>69</v>
      </c>
      <c r="G387" s="48">
        <v>12</v>
      </c>
      <c r="H387" s="48">
        <v>50</v>
      </c>
      <c r="I387" s="48">
        <v>50</v>
      </c>
      <c r="J387" s="48">
        <v>43</v>
      </c>
      <c r="K387" s="48">
        <v>7300</v>
      </c>
      <c r="L387" s="52">
        <v>1525</v>
      </c>
    </row>
    <row r="388" spans="1:20" hidden="1" x14ac:dyDescent="0.25">
      <c r="A388" s="46" t="s">
        <v>373</v>
      </c>
      <c r="B388" s="47" t="s">
        <v>31</v>
      </c>
      <c r="C388" s="47" t="s">
        <v>395</v>
      </c>
      <c r="D388" s="47" t="s">
        <v>3</v>
      </c>
      <c r="E388" s="48">
        <v>10</v>
      </c>
      <c r="F388" s="48">
        <v>1</v>
      </c>
      <c r="G388" s="48">
        <v>2</v>
      </c>
      <c r="H388" s="48">
        <v>17</v>
      </c>
      <c r="I388" s="48">
        <v>2</v>
      </c>
      <c r="J388" s="48">
        <v>1</v>
      </c>
      <c r="K388" s="48">
        <v>323</v>
      </c>
      <c r="L388" s="52">
        <v>104</v>
      </c>
    </row>
    <row r="389" spans="1:20" hidden="1" x14ac:dyDescent="0.25">
      <c r="A389" s="43" t="s">
        <v>445</v>
      </c>
      <c r="B389" s="44" t="s">
        <v>31</v>
      </c>
      <c r="C389" s="44" t="s">
        <v>395</v>
      </c>
      <c r="D389" s="44" t="s">
        <v>3</v>
      </c>
      <c r="E389" s="45">
        <v>1</v>
      </c>
      <c r="F389" s="45">
        <v>0</v>
      </c>
      <c r="G389" s="45">
        <v>0</v>
      </c>
      <c r="H389" s="45">
        <v>1</v>
      </c>
      <c r="I389" s="45">
        <v>3</v>
      </c>
      <c r="J389" s="45">
        <v>0</v>
      </c>
      <c r="K389" s="45">
        <v>0</v>
      </c>
      <c r="L389" s="51">
        <v>13</v>
      </c>
    </row>
    <row r="390" spans="1:20" x14ac:dyDescent="0.25">
      <c r="A390" s="43" t="s">
        <v>385</v>
      </c>
      <c r="B390" s="44" t="s">
        <v>34</v>
      </c>
      <c r="C390" s="44" t="s">
        <v>395</v>
      </c>
      <c r="D390" s="44" t="s">
        <v>3</v>
      </c>
      <c r="E390" s="45">
        <v>29</v>
      </c>
      <c r="F390" s="45">
        <v>1</v>
      </c>
      <c r="G390" s="45">
        <v>4</v>
      </c>
      <c r="H390" s="45">
        <v>21</v>
      </c>
      <c r="I390" s="45">
        <v>9</v>
      </c>
      <c r="J390" s="45">
        <v>3</v>
      </c>
      <c r="K390" s="45">
        <v>113</v>
      </c>
      <c r="L390" s="51">
        <v>308</v>
      </c>
    </row>
    <row r="391" spans="1:20" hidden="1" x14ac:dyDescent="0.25">
      <c r="A391" s="46" t="s">
        <v>370</v>
      </c>
      <c r="B391" s="47" t="s">
        <v>37</v>
      </c>
      <c r="C391" s="47" t="s">
        <v>395</v>
      </c>
      <c r="D391" s="47" t="s">
        <v>3</v>
      </c>
      <c r="E391" s="48">
        <v>10</v>
      </c>
      <c r="F391" s="48">
        <v>1</v>
      </c>
      <c r="G391" s="48">
        <v>2</v>
      </c>
      <c r="H391" s="48">
        <v>17</v>
      </c>
      <c r="I391" s="48">
        <v>4</v>
      </c>
      <c r="J391" s="48">
        <v>4</v>
      </c>
      <c r="K391" s="48">
        <v>0</v>
      </c>
      <c r="L391" s="52">
        <v>101</v>
      </c>
      <c r="M391"/>
      <c r="N391" s="29"/>
      <c r="O391" s="29"/>
      <c r="P391" s="29"/>
      <c r="Q391" s="29"/>
      <c r="R391" s="29"/>
      <c r="S391" s="29"/>
      <c r="T391" s="29"/>
    </row>
    <row r="392" spans="1:20" x14ac:dyDescent="0.25">
      <c r="A392" s="46" t="s">
        <v>447</v>
      </c>
      <c r="B392" s="47" t="s">
        <v>43</v>
      </c>
      <c r="C392" s="47" t="s">
        <v>395</v>
      </c>
      <c r="D392" s="47" t="s">
        <v>3</v>
      </c>
      <c r="E392" s="48">
        <v>21</v>
      </c>
      <c r="F392" s="48">
        <v>10</v>
      </c>
      <c r="G392" s="48">
        <v>12</v>
      </c>
      <c r="H392" s="48">
        <v>4</v>
      </c>
      <c r="I392" s="48">
        <v>2</v>
      </c>
      <c r="J392" s="48">
        <v>9</v>
      </c>
      <c r="K392" s="48">
        <v>0</v>
      </c>
      <c r="L392" s="52">
        <v>346</v>
      </c>
    </row>
    <row r="393" spans="1:20" x14ac:dyDescent="0.25">
      <c r="A393" s="46" t="s">
        <v>433</v>
      </c>
      <c r="B393" s="47" t="s">
        <v>31</v>
      </c>
      <c r="C393" s="47" t="s">
        <v>395</v>
      </c>
      <c r="D393" s="47" t="s">
        <v>3</v>
      </c>
      <c r="E393" s="48">
        <v>78</v>
      </c>
      <c r="F393" s="48">
        <v>24</v>
      </c>
      <c r="G393" s="48">
        <v>38</v>
      </c>
      <c r="H393" s="48">
        <v>153</v>
      </c>
      <c r="I393" s="48">
        <v>23</v>
      </c>
      <c r="J393" s="48">
        <v>15</v>
      </c>
      <c r="K393" s="48">
        <v>32</v>
      </c>
      <c r="L393" s="52">
        <v>1006</v>
      </c>
    </row>
    <row r="394" spans="1:20" x14ac:dyDescent="0.25">
      <c r="A394" s="46" t="s">
        <v>66</v>
      </c>
      <c r="B394" s="47" t="s">
        <v>43</v>
      </c>
      <c r="C394" s="47" t="s">
        <v>395</v>
      </c>
      <c r="D394" s="47" t="s">
        <v>3</v>
      </c>
      <c r="E394" s="48">
        <v>78</v>
      </c>
      <c r="F394" s="48">
        <v>47</v>
      </c>
      <c r="G394" s="48">
        <v>4</v>
      </c>
      <c r="H394" s="48">
        <v>44</v>
      </c>
      <c r="I394" s="48">
        <v>38</v>
      </c>
      <c r="J394" s="48">
        <v>22</v>
      </c>
      <c r="K394" s="48">
        <v>4243</v>
      </c>
      <c r="L394" s="52">
        <v>1110</v>
      </c>
      <c r="M394"/>
      <c r="N394" s="29"/>
      <c r="O394" s="29"/>
      <c r="P394" s="29"/>
      <c r="Q394" s="29"/>
      <c r="R394" s="29"/>
      <c r="S394" s="29"/>
      <c r="T394" s="29"/>
    </row>
    <row r="395" spans="1:20" hidden="1" x14ac:dyDescent="0.25">
      <c r="A395" s="43" t="s">
        <v>435</v>
      </c>
      <c r="B395" s="44" t="s">
        <v>31</v>
      </c>
      <c r="C395" s="44" t="s">
        <v>395</v>
      </c>
      <c r="D395" s="44" t="s">
        <v>3</v>
      </c>
      <c r="E395" s="45">
        <v>3</v>
      </c>
      <c r="F395" s="45">
        <v>1</v>
      </c>
      <c r="G395" s="45">
        <v>0</v>
      </c>
      <c r="H395" s="45">
        <v>0</v>
      </c>
      <c r="I395" s="45">
        <v>1</v>
      </c>
      <c r="J395" s="45">
        <v>0</v>
      </c>
      <c r="K395" s="45">
        <v>0</v>
      </c>
      <c r="L395" s="51">
        <v>34</v>
      </c>
      <c r="M395"/>
      <c r="N395" s="29"/>
      <c r="O395" s="29"/>
      <c r="P395" s="29"/>
      <c r="Q395" s="29"/>
      <c r="R395" s="29"/>
      <c r="S395" s="29"/>
      <c r="T395" s="29"/>
    </row>
    <row r="396" spans="1:20" x14ac:dyDescent="0.25">
      <c r="A396" s="43" t="s">
        <v>89</v>
      </c>
      <c r="B396" s="44" t="s">
        <v>43</v>
      </c>
      <c r="C396" s="44" t="s">
        <v>395</v>
      </c>
      <c r="D396" s="44" t="s">
        <v>3</v>
      </c>
      <c r="E396" s="45">
        <v>48</v>
      </c>
      <c r="F396" s="45">
        <v>18</v>
      </c>
      <c r="G396" s="45">
        <v>31</v>
      </c>
      <c r="H396" s="45">
        <v>24</v>
      </c>
      <c r="I396" s="45">
        <v>24</v>
      </c>
      <c r="J396" s="45">
        <v>16</v>
      </c>
      <c r="K396" s="45">
        <v>787</v>
      </c>
      <c r="L396" s="51">
        <v>765</v>
      </c>
    </row>
    <row r="397" spans="1:20" hidden="1" x14ac:dyDescent="0.25">
      <c r="A397" s="43" t="s">
        <v>448</v>
      </c>
      <c r="B397" s="44" t="s">
        <v>43</v>
      </c>
      <c r="C397" s="44" t="s">
        <v>395</v>
      </c>
      <c r="D397" s="44" t="s">
        <v>3</v>
      </c>
      <c r="E397" s="45">
        <v>8</v>
      </c>
      <c r="F397" s="45">
        <v>1</v>
      </c>
      <c r="G397" s="45">
        <v>0</v>
      </c>
      <c r="H397" s="45">
        <v>6</v>
      </c>
      <c r="I397" s="45">
        <v>2</v>
      </c>
      <c r="J397" s="45">
        <v>2</v>
      </c>
      <c r="K397" s="45">
        <v>670</v>
      </c>
      <c r="L397" s="51">
        <v>86</v>
      </c>
      <c r="M397"/>
      <c r="N397" s="29"/>
      <c r="O397" s="29"/>
      <c r="P397" s="29"/>
      <c r="Q397" s="29"/>
      <c r="R397" s="29"/>
      <c r="S397" s="29"/>
      <c r="T397" s="29"/>
    </row>
    <row r="398" spans="1:20" x14ac:dyDescent="0.25">
      <c r="A398" s="43" t="s">
        <v>203</v>
      </c>
      <c r="B398" s="44" t="s">
        <v>39</v>
      </c>
      <c r="C398" s="44" t="s">
        <v>395</v>
      </c>
      <c r="D398" s="44" t="s">
        <v>3</v>
      </c>
      <c r="E398" s="45">
        <v>79</v>
      </c>
      <c r="F398" s="45">
        <v>49</v>
      </c>
      <c r="G398" s="45">
        <v>20</v>
      </c>
      <c r="H398" s="45">
        <v>47</v>
      </c>
      <c r="I398" s="45">
        <v>46</v>
      </c>
      <c r="J398" s="45">
        <v>46</v>
      </c>
      <c r="K398" s="45">
        <v>7741</v>
      </c>
      <c r="L398" s="51">
        <v>1460</v>
      </c>
      <c r="M398"/>
      <c r="N398" s="29"/>
      <c r="O398" s="29"/>
      <c r="P398" s="29"/>
      <c r="Q398" s="29"/>
      <c r="R398" s="29"/>
      <c r="S398" s="29"/>
      <c r="T398" s="29"/>
    </row>
    <row r="399" spans="1:20" x14ac:dyDescent="0.25">
      <c r="A399" s="43" t="s">
        <v>103</v>
      </c>
      <c r="B399" s="44" t="s">
        <v>31</v>
      </c>
      <c r="C399" s="44" t="s">
        <v>395</v>
      </c>
      <c r="D399" s="44" t="s">
        <v>3</v>
      </c>
      <c r="E399" s="45">
        <v>62</v>
      </c>
      <c r="F399" s="45">
        <v>25</v>
      </c>
      <c r="G399" s="45">
        <v>24</v>
      </c>
      <c r="H399" s="45">
        <v>109</v>
      </c>
      <c r="I399" s="45">
        <v>36</v>
      </c>
      <c r="J399" s="45">
        <v>27</v>
      </c>
      <c r="K399" s="45">
        <v>66</v>
      </c>
      <c r="L399" s="51">
        <v>963</v>
      </c>
      <c r="M399"/>
      <c r="N399" s="29"/>
      <c r="O399" s="29"/>
      <c r="P399" s="29"/>
      <c r="Q399" s="29"/>
      <c r="R399" s="29"/>
      <c r="S399" s="29"/>
      <c r="T399" s="29"/>
    </row>
    <row r="400" spans="1:20" x14ac:dyDescent="0.25">
      <c r="A400" s="46" t="s">
        <v>180</v>
      </c>
      <c r="B400" s="47" t="s">
        <v>37</v>
      </c>
      <c r="C400" s="47" t="s">
        <v>395</v>
      </c>
      <c r="D400" s="47" t="s">
        <v>3</v>
      </c>
      <c r="E400" s="48">
        <v>40</v>
      </c>
      <c r="F400" s="48">
        <v>9</v>
      </c>
      <c r="G400" s="48">
        <v>14</v>
      </c>
      <c r="H400" s="48">
        <v>32</v>
      </c>
      <c r="I400" s="48">
        <v>8</v>
      </c>
      <c r="J400" s="48">
        <v>11</v>
      </c>
      <c r="K400" s="48">
        <v>10</v>
      </c>
      <c r="L400" s="52">
        <v>426</v>
      </c>
      <c r="M400"/>
      <c r="N400" s="29"/>
      <c r="O400" s="29"/>
      <c r="P400" s="29"/>
      <c r="Q400" s="29"/>
      <c r="R400" s="29"/>
      <c r="S400" s="29"/>
      <c r="T400" s="29"/>
    </row>
    <row r="401" spans="1:20" x14ac:dyDescent="0.25">
      <c r="A401" s="43" t="s">
        <v>166</v>
      </c>
      <c r="B401" s="44" t="s">
        <v>34</v>
      </c>
      <c r="C401" s="44" t="s">
        <v>395</v>
      </c>
      <c r="D401" s="44" t="s">
        <v>3</v>
      </c>
      <c r="E401" s="45">
        <v>82</v>
      </c>
      <c r="F401" s="45">
        <v>62</v>
      </c>
      <c r="G401" s="45">
        <v>22</v>
      </c>
      <c r="H401" s="45">
        <v>33</v>
      </c>
      <c r="I401" s="45">
        <v>34</v>
      </c>
      <c r="J401" s="45">
        <v>36</v>
      </c>
      <c r="K401" s="45">
        <v>7663</v>
      </c>
      <c r="L401" s="51">
        <v>1483</v>
      </c>
    </row>
    <row r="402" spans="1:20" x14ac:dyDescent="0.25">
      <c r="A402" s="43" t="s">
        <v>36</v>
      </c>
      <c r="B402" s="44" t="s">
        <v>31</v>
      </c>
      <c r="C402" s="44" t="s">
        <v>395</v>
      </c>
      <c r="D402" s="44" t="s">
        <v>3</v>
      </c>
      <c r="E402" s="45">
        <v>81</v>
      </c>
      <c r="F402" s="45">
        <v>68</v>
      </c>
      <c r="G402" s="45">
        <v>34</v>
      </c>
      <c r="H402" s="45">
        <v>130</v>
      </c>
      <c r="I402" s="45">
        <v>73</v>
      </c>
      <c r="J402" s="45">
        <v>33</v>
      </c>
      <c r="K402" s="45">
        <v>1460</v>
      </c>
      <c r="L402" s="51">
        <v>1548</v>
      </c>
      <c r="M402"/>
      <c r="N402" s="29"/>
      <c r="O402" s="29"/>
      <c r="P402" s="29"/>
      <c r="Q402" s="29"/>
      <c r="R402" s="29"/>
      <c r="S402" s="29"/>
      <c r="T402" s="29"/>
    </row>
    <row r="403" spans="1:20" x14ac:dyDescent="0.25">
      <c r="A403" s="46" t="s">
        <v>325</v>
      </c>
      <c r="B403" s="47" t="s">
        <v>39</v>
      </c>
      <c r="C403" s="47" t="s">
        <v>395</v>
      </c>
      <c r="D403" s="47" t="s">
        <v>3</v>
      </c>
      <c r="E403" s="48">
        <v>77</v>
      </c>
      <c r="F403" s="48">
        <v>61</v>
      </c>
      <c r="G403" s="48">
        <v>38</v>
      </c>
      <c r="H403" s="48">
        <v>41</v>
      </c>
      <c r="I403" s="48">
        <v>39</v>
      </c>
      <c r="J403" s="48">
        <v>67</v>
      </c>
      <c r="K403" s="48">
        <v>613</v>
      </c>
      <c r="L403" s="52">
        <v>1294</v>
      </c>
    </row>
    <row r="404" spans="1:20" x14ac:dyDescent="0.25">
      <c r="A404" s="43" t="s">
        <v>73</v>
      </c>
      <c r="B404" s="44" t="s">
        <v>37</v>
      </c>
      <c r="C404" s="44" t="s">
        <v>395</v>
      </c>
      <c r="D404" s="44" t="s">
        <v>3</v>
      </c>
      <c r="E404" s="45">
        <v>68</v>
      </c>
      <c r="F404" s="45">
        <v>56</v>
      </c>
      <c r="G404" s="45">
        <v>36</v>
      </c>
      <c r="H404" s="45">
        <v>95</v>
      </c>
      <c r="I404" s="45">
        <v>50</v>
      </c>
      <c r="J404" s="45">
        <v>49</v>
      </c>
      <c r="K404" s="45">
        <v>4042</v>
      </c>
      <c r="L404" s="51">
        <v>1214</v>
      </c>
      <c r="M404"/>
      <c r="N404" s="29"/>
      <c r="O404" s="29"/>
      <c r="P404" s="29"/>
      <c r="Q404" s="29"/>
      <c r="R404" s="29"/>
      <c r="S404" s="29"/>
      <c r="T404" s="29"/>
    </row>
    <row r="405" spans="1:20" x14ac:dyDescent="0.25">
      <c r="A405" s="43" t="s">
        <v>69</v>
      </c>
      <c r="B405" s="44" t="s">
        <v>31</v>
      </c>
      <c r="C405" s="44" t="s">
        <v>395</v>
      </c>
      <c r="D405" s="44" t="s">
        <v>3</v>
      </c>
      <c r="E405" s="45">
        <v>82</v>
      </c>
      <c r="F405" s="45">
        <v>51</v>
      </c>
      <c r="G405" s="45">
        <v>16</v>
      </c>
      <c r="H405" s="45">
        <v>26</v>
      </c>
      <c r="I405" s="45">
        <v>37</v>
      </c>
      <c r="J405" s="45">
        <v>38</v>
      </c>
      <c r="K405" s="45">
        <v>71</v>
      </c>
      <c r="L405" s="51">
        <v>1375</v>
      </c>
      <c r="M405"/>
      <c r="N405" s="29"/>
      <c r="O405" s="29"/>
      <c r="P405" s="29"/>
      <c r="Q405" s="29"/>
      <c r="R405" s="29"/>
      <c r="S405" s="29"/>
      <c r="T405" s="29"/>
    </row>
    <row r="406" spans="1:20" hidden="1" x14ac:dyDescent="0.25">
      <c r="A406" s="46" t="s">
        <v>428</v>
      </c>
      <c r="B406" s="47" t="s">
        <v>37</v>
      </c>
      <c r="C406" s="47" t="s">
        <v>395</v>
      </c>
      <c r="D406" s="47" t="s">
        <v>3</v>
      </c>
      <c r="E406" s="48">
        <v>14</v>
      </c>
      <c r="F406" s="48">
        <v>3</v>
      </c>
      <c r="G406" s="48">
        <v>0</v>
      </c>
      <c r="H406" s="48">
        <v>1</v>
      </c>
      <c r="I406" s="48">
        <v>4</v>
      </c>
      <c r="J406" s="48">
        <v>3</v>
      </c>
      <c r="K406" s="48">
        <v>0</v>
      </c>
      <c r="L406" s="52">
        <v>159</v>
      </c>
    </row>
    <row r="407" spans="1:20" x14ac:dyDescent="0.25">
      <c r="A407" s="46" t="s">
        <v>274</v>
      </c>
      <c r="B407" s="47" t="s">
        <v>37</v>
      </c>
      <c r="C407" s="47" t="s">
        <v>395</v>
      </c>
      <c r="D407" s="47" t="s">
        <v>3</v>
      </c>
      <c r="E407" s="48">
        <v>74</v>
      </c>
      <c r="F407" s="48">
        <v>85</v>
      </c>
      <c r="G407" s="48">
        <v>38</v>
      </c>
      <c r="H407" s="48">
        <v>30</v>
      </c>
      <c r="I407" s="48">
        <v>20</v>
      </c>
      <c r="J407" s="48">
        <v>54</v>
      </c>
      <c r="K407" s="48">
        <v>110</v>
      </c>
      <c r="L407" s="52">
        <v>1439</v>
      </c>
    </row>
    <row r="408" spans="1:20" x14ac:dyDescent="0.25">
      <c r="A408" s="43" t="s">
        <v>315</v>
      </c>
      <c r="B408" s="44" t="s">
        <v>34</v>
      </c>
      <c r="C408" s="44" t="s">
        <v>395</v>
      </c>
      <c r="D408" s="44" t="s">
        <v>3</v>
      </c>
      <c r="E408" s="45">
        <v>61</v>
      </c>
      <c r="F408" s="45">
        <v>17</v>
      </c>
      <c r="G408" s="45">
        <v>10</v>
      </c>
      <c r="H408" s="45">
        <v>27</v>
      </c>
      <c r="I408" s="45">
        <v>27</v>
      </c>
      <c r="J408" s="45">
        <v>31</v>
      </c>
      <c r="K408" s="45">
        <v>49</v>
      </c>
      <c r="L408" s="51">
        <v>842</v>
      </c>
      <c r="M408"/>
      <c r="N408" s="29"/>
      <c r="O408" s="29"/>
      <c r="P408" s="29"/>
      <c r="Q408" s="29"/>
      <c r="R408" s="29"/>
      <c r="S408" s="29"/>
      <c r="T408" s="29"/>
    </row>
    <row r="409" spans="1:20" x14ac:dyDescent="0.25">
      <c r="A409" s="46" t="s">
        <v>422</v>
      </c>
      <c r="B409" s="47" t="s">
        <v>43</v>
      </c>
      <c r="C409" s="47" t="s">
        <v>395</v>
      </c>
      <c r="D409" s="47" t="s">
        <v>3</v>
      </c>
      <c r="E409" s="48">
        <v>76</v>
      </c>
      <c r="F409" s="48">
        <v>31</v>
      </c>
      <c r="G409" s="48">
        <v>70</v>
      </c>
      <c r="H409" s="48">
        <v>121</v>
      </c>
      <c r="I409" s="48">
        <v>30</v>
      </c>
      <c r="J409" s="48">
        <v>36</v>
      </c>
      <c r="K409" s="48">
        <v>413</v>
      </c>
      <c r="L409" s="52">
        <v>970</v>
      </c>
    </row>
    <row r="410" spans="1:20" x14ac:dyDescent="0.25">
      <c r="A410" s="43" t="s">
        <v>71</v>
      </c>
      <c r="B410" s="44" t="s">
        <v>39</v>
      </c>
      <c r="C410" s="44" t="s">
        <v>395</v>
      </c>
      <c r="D410" s="44" t="s">
        <v>3</v>
      </c>
      <c r="E410" s="45">
        <v>82</v>
      </c>
      <c r="F410" s="45">
        <v>61</v>
      </c>
      <c r="G410" s="45">
        <v>56</v>
      </c>
      <c r="H410" s="45">
        <v>30</v>
      </c>
      <c r="I410" s="45">
        <v>22</v>
      </c>
      <c r="J410" s="45">
        <v>24</v>
      </c>
      <c r="K410" s="45">
        <v>94</v>
      </c>
      <c r="L410" s="51">
        <v>1565</v>
      </c>
    </row>
    <row r="411" spans="1:20" x14ac:dyDescent="0.25">
      <c r="A411" s="46" t="s">
        <v>169</v>
      </c>
      <c r="B411" s="47" t="s">
        <v>43</v>
      </c>
      <c r="C411" s="47" t="s">
        <v>395</v>
      </c>
      <c r="D411" s="47" t="s">
        <v>3</v>
      </c>
      <c r="E411" s="48">
        <v>64</v>
      </c>
      <c r="F411" s="48">
        <v>29</v>
      </c>
      <c r="G411" s="48">
        <v>39</v>
      </c>
      <c r="H411" s="48">
        <v>69</v>
      </c>
      <c r="I411" s="48">
        <v>15</v>
      </c>
      <c r="J411" s="48">
        <v>33</v>
      </c>
      <c r="K411" s="48">
        <v>135</v>
      </c>
      <c r="L411" s="52">
        <v>966</v>
      </c>
      <c r="M411"/>
      <c r="N411" s="29"/>
      <c r="O411" s="29"/>
      <c r="P411" s="29"/>
      <c r="Q411" s="29"/>
      <c r="R411" s="29"/>
      <c r="S411" s="29"/>
      <c r="T411" s="29"/>
    </row>
    <row r="412" spans="1:20" hidden="1" x14ac:dyDescent="0.25">
      <c r="A412" s="46" t="s">
        <v>378</v>
      </c>
      <c r="B412" s="47" t="s">
        <v>34</v>
      </c>
      <c r="C412" s="47" t="s">
        <v>395</v>
      </c>
      <c r="D412" s="47" t="s">
        <v>3</v>
      </c>
      <c r="E412" s="48">
        <v>9</v>
      </c>
      <c r="F412" s="48">
        <v>2</v>
      </c>
      <c r="G412" s="48">
        <v>0</v>
      </c>
      <c r="H412" s="48">
        <v>10</v>
      </c>
      <c r="I412" s="48">
        <v>4</v>
      </c>
      <c r="J412" s="48">
        <v>4</v>
      </c>
      <c r="K412" s="48">
        <v>4</v>
      </c>
      <c r="L412" s="52">
        <v>97</v>
      </c>
      <c r="M412"/>
      <c r="N412" s="29"/>
      <c r="O412" s="29"/>
      <c r="P412" s="29"/>
      <c r="Q412" s="29"/>
      <c r="R412" s="29"/>
      <c r="S412" s="29"/>
      <c r="T412" s="29"/>
    </row>
    <row r="413" spans="1:20" x14ac:dyDescent="0.25">
      <c r="A413" s="43" t="s">
        <v>195</v>
      </c>
      <c r="B413" s="44" t="s">
        <v>39</v>
      </c>
      <c r="C413" s="44" t="s">
        <v>395</v>
      </c>
      <c r="D413" s="44" t="s">
        <v>3</v>
      </c>
      <c r="E413" s="45">
        <v>72</v>
      </c>
      <c r="F413" s="45">
        <v>45</v>
      </c>
      <c r="G413" s="45">
        <v>16</v>
      </c>
      <c r="H413" s="45">
        <v>99</v>
      </c>
      <c r="I413" s="45">
        <v>43</v>
      </c>
      <c r="J413" s="45">
        <v>57</v>
      </c>
      <c r="K413" s="45">
        <v>5339</v>
      </c>
      <c r="L413" s="51">
        <v>1309</v>
      </c>
    </row>
    <row r="414" spans="1:20" x14ac:dyDescent="0.25">
      <c r="A414" s="43" t="s">
        <v>289</v>
      </c>
      <c r="B414" s="44" t="s">
        <v>43</v>
      </c>
      <c r="C414" s="44" t="s">
        <v>395</v>
      </c>
      <c r="D414" s="44" t="s">
        <v>3</v>
      </c>
      <c r="E414" s="45">
        <v>69</v>
      </c>
      <c r="F414" s="45">
        <v>30</v>
      </c>
      <c r="G414" s="45">
        <v>40</v>
      </c>
      <c r="H414" s="45">
        <v>59</v>
      </c>
      <c r="I414" s="45">
        <v>21</v>
      </c>
      <c r="J414" s="45">
        <v>33</v>
      </c>
      <c r="K414" s="45">
        <v>149</v>
      </c>
      <c r="L414" s="51">
        <v>1008</v>
      </c>
    </row>
    <row r="415" spans="1:20" x14ac:dyDescent="0.25">
      <c r="A415" s="46" t="s">
        <v>265</v>
      </c>
      <c r="B415" s="47" t="s">
        <v>43</v>
      </c>
      <c r="C415" s="47" t="s">
        <v>395</v>
      </c>
      <c r="D415" s="47" t="s">
        <v>3</v>
      </c>
      <c r="E415" s="48">
        <v>73</v>
      </c>
      <c r="F415" s="48">
        <v>53</v>
      </c>
      <c r="G415" s="48">
        <v>16</v>
      </c>
      <c r="H415" s="48">
        <v>50</v>
      </c>
      <c r="I415" s="48">
        <v>16</v>
      </c>
      <c r="J415" s="48">
        <v>45</v>
      </c>
      <c r="K415" s="48">
        <v>24</v>
      </c>
      <c r="L415" s="52">
        <v>1293</v>
      </c>
    </row>
    <row r="416" spans="1:20" x14ac:dyDescent="0.25">
      <c r="A416" s="46" t="s">
        <v>141</v>
      </c>
      <c r="B416" s="47" t="s">
        <v>43</v>
      </c>
      <c r="C416" s="47" t="s">
        <v>395</v>
      </c>
      <c r="D416" s="47" t="s">
        <v>3</v>
      </c>
      <c r="E416" s="48">
        <v>78</v>
      </c>
      <c r="F416" s="48">
        <v>29</v>
      </c>
      <c r="G416" s="48">
        <v>30</v>
      </c>
      <c r="H416" s="48">
        <v>93</v>
      </c>
      <c r="I416" s="48">
        <v>16</v>
      </c>
      <c r="J416" s="48">
        <v>34</v>
      </c>
      <c r="K416" s="48">
        <v>76</v>
      </c>
      <c r="L416" s="52">
        <v>1078</v>
      </c>
    </row>
    <row r="417" spans="1:20" x14ac:dyDescent="0.25">
      <c r="A417" s="43" t="s">
        <v>335</v>
      </c>
      <c r="B417" s="44" t="s">
        <v>43</v>
      </c>
      <c r="C417" s="44" t="s">
        <v>395</v>
      </c>
      <c r="D417" s="44" t="s">
        <v>3</v>
      </c>
      <c r="E417" s="45">
        <v>76</v>
      </c>
      <c r="F417" s="45">
        <v>54</v>
      </c>
      <c r="G417" s="45">
        <v>62</v>
      </c>
      <c r="H417" s="45">
        <v>76</v>
      </c>
      <c r="I417" s="45">
        <v>41</v>
      </c>
      <c r="J417" s="45">
        <v>42</v>
      </c>
      <c r="K417" s="45">
        <v>93</v>
      </c>
      <c r="L417" s="51">
        <v>1390</v>
      </c>
      <c r="M417"/>
      <c r="N417" s="29"/>
      <c r="O417" s="29"/>
      <c r="P417" s="29"/>
      <c r="Q417" s="29"/>
      <c r="R417" s="29"/>
      <c r="S417" s="29"/>
      <c r="T417" s="29"/>
    </row>
    <row r="418" spans="1:20" x14ac:dyDescent="0.25">
      <c r="A418" s="46" t="s">
        <v>167</v>
      </c>
      <c r="B418" s="47" t="s">
        <v>37</v>
      </c>
      <c r="C418" s="47" t="s">
        <v>395</v>
      </c>
      <c r="D418" s="47" t="s">
        <v>3</v>
      </c>
      <c r="E418" s="48">
        <v>80</v>
      </c>
      <c r="F418" s="48">
        <v>53</v>
      </c>
      <c r="G418" s="48">
        <v>46</v>
      </c>
      <c r="H418" s="48">
        <v>124</v>
      </c>
      <c r="I418" s="48">
        <v>36</v>
      </c>
      <c r="J418" s="48">
        <v>29</v>
      </c>
      <c r="K418" s="48">
        <v>4547</v>
      </c>
      <c r="L418" s="52">
        <v>1388</v>
      </c>
      <c r="M418"/>
      <c r="N418" s="29"/>
      <c r="O418" s="29"/>
      <c r="P418" s="29"/>
      <c r="Q418" s="29"/>
      <c r="R418" s="29"/>
      <c r="S418" s="29"/>
      <c r="T418" s="29"/>
    </row>
    <row r="419" spans="1:20" x14ac:dyDescent="0.25">
      <c r="A419" s="43" t="s">
        <v>35</v>
      </c>
      <c r="B419" s="44" t="s">
        <v>31</v>
      </c>
      <c r="C419" s="44" t="s">
        <v>395</v>
      </c>
      <c r="D419" s="44" t="s">
        <v>3</v>
      </c>
      <c r="E419" s="45">
        <v>68</v>
      </c>
      <c r="F419" s="45">
        <v>50</v>
      </c>
      <c r="G419" s="45">
        <v>29</v>
      </c>
      <c r="H419" s="45">
        <v>13</v>
      </c>
      <c r="I419" s="45">
        <v>31</v>
      </c>
      <c r="J419" s="45">
        <v>32</v>
      </c>
      <c r="K419" s="45">
        <v>1110</v>
      </c>
      <c r="L419" s="51">
        <v>1100</v>
      </c>
      <c r="M419"/>
      <c r="N419" s="29"/>
      <c r="O419" s="29"/>
      <c r="P419" s="29"/>
      <c r="Q419" s="29"/>
      <c r="R419" s="29"/>
      <c r="S419" s="29"/>
      <c r="T419" s="29"/>
    </row>
    <row r="420" spans="1:20" x14ac:dyDescent="0.25">
      <c r="A420" s="43" t="s">
        <v>107</v>
      </c>
      <c r="B420" s="44" t="s">
        <v>37</v>
      </c>
      <c r="C420" s="44" t="s">
        <v>395</v>
      </c>
      <c r="D420" s="44" t="s">
        <v>3</v>
      </c>
      <c r="E420" s="45">
        <v>32</v>
      </c>
      <c r="F420" s="45">
        <v>11</v>
      </c>
      <c r="G420" s="45">
        <v>4</v>
      </c>
      <c r="H420" s="45">
        <v>9</v>
      </c>
      <c r="I420" s="45">
        <v>3</v>
      </c>
      <c r="J420" s="45">
        <v>12</v>
      </c>
      <c r="K420" s="45">
        <v>5</v>
      </c>
      <c r="L420" s="51">
        <v>379</v>
      </c>
      <c r="M420"/>
      <c r="N420" s="29"/>
      <c r="O420" s="29"/>
      <c r="P420" s="29"/>
      <c r="Q420" s="29"/>
      <c r="R420" s="29"/>
      <c r="S420" s="29"/>
      <c r="T420" s="29"/>
    </row>
    <row r="421" spans="1:20" hidden="1" x14ac:dyDescent="0.25">
      <c r="A421" s="46"/>
      <c r="B421" s="47"/>
      <c r="C421" s="47"/>
      <c r="D421" s="47"/>
      <c r="E421" s="48"/>
      <c r="F421" s="48"/>
      <c r="G421" s="48"/>
      <c r="H421" s="48"/>
      <c r="I421" s="48"/>
      <c r="J421" s="48"/>
      <c r="K421" s="48"/>
      <c r="L421" s="52"/>
    </row>
    <row r="422" spans="1:20" hidden="1" x14ac:dyDescent="0.25">
      <c r="A422" s="46"/>
      <c r="B422" s="47"/>
      <c r="C422" s="47"/>
      <c r="D422" s="47"/>
      <c r="E422" s="48"/>
      <c r="F422" s="48"/>
      <c r="G422" s="48"/>
      <c r="H422" s="48"/>
      <c r="I422" s="48"/>
      <c r="J422" s="48"/>
      <c r="K422" s="48"/>
      <c r="L422" s="52"/>
      <c r="M422"/>
      <c r="N422" s="29"/>
      <c r="O422" s="29"/>
      <c r="P422" s="29"/>
      <c r="Q422" s="29"/>
      <c r="R422" s="29"/>
      <c r="S422" s="29"/>
      <c r="T422" s="29"/>
    </row>
    <row r="423" spans="1:20" hidden="1" x14ac:dyDescent="0.25">
      <c r="A423" s="43"/>
      <c r="B423" s="44"/>
      <c r="C423" s="44"/>
      <c r="D423" s="44"/>
      <c r="E423" s="45"/>
      <c r="F423" s="45"/>
      <c r="G423" s="45"/>
      <c r="H423" s="45"/>
      <c r="I423" s="45"/>
      <c r="J423" s="45"/>
      <c r="K423" s="45"/>
      <c r="L423" s="51"/>
      <c r="M423"/>
      <c r="N423" s="29"/>
      <c r="O423" s="29"/>
      <c r="P423" s="29"/>
      <c r="Q423" s="29"/>
      <c r="R423" s="29"/>
      <c r="S423" s="29"/>
      <c r="T423" s="29"/>
    </row>
    <row r="424" spans="1:20" hidden="1" x14ac:dyDescent="0.25">
      <c r="A424" s="43"/>
      <c r="B424" s="44"/>
      <c r="C424" s="44"/>
      <c r="D424" s="44"/>
      <c r="E424" s="45"/>
      <c r="F424" s="45"/>
      <c r="G424" s="45"/>
      <c r="H424" s="45"/>
      <c r="I424" s="45"/>
      <c r="J424" s="45"/>
      <c r="K424" s="45"/>
      <c r="L424" s="51"/>
      <c r="M424"/>
      <c r="N424" s="29"/>
      <c r="O424" s="29"/>
      <c r="P424" s="29"/>
      <c r="Q424" s="29"/>
      <c r="R424" s="29"/>
      <c r="S424" s="29"/>
      <c r="T424" s="29"/>
    </row>
    <row r="425" spans="1:20" hidden="1" x14ac:dyDescent="0.25">
      <c r="A425" s="46"/>
      <c r="B425" s="47"/>
      <c r="C425" s="47"/>
      <c r="D425" s="47"/>
      <c r="E425" s="48"/>
      <c r="F425" s="48"/>
      <c r="G425" s="48"/>
      <c r="H425" s="48"/>
      <c r="I425" s="48"/>
      <c r="J425" s="48"/>
      <c r="K425" s="48"/>
      <c r="L425" s="52"/>
    </row>
    <row r="426" spans="1:20" hidden="1" x14ac:dyDescent="0.25">
      <c r="A426" s="46"/>
      <c r="B426" s="47"/>
      <c r="C426" s="47"/>
      <c r="D426" s="47"/>
      <c r="E426" s="48"/>
      <c r="F426" s="48"/>
      <c r="G426" s="48"/>
      <c r="H426" s="48"/>
      <c r="I426" s="48"/>
      <c r="J426" s="48"/>
      <c r="K426" s="48"/>
      <c r="L426" s="52"/>
    </row>
    <row r="427" spans="1:20" hidden="1" x14ac:dyDescent="0.25">
      <c r="A427" s="46"/>
      <c r="B427" s="47"/>
      <c r="C427" s="47"/>
      <c r="D427" s="47"/>
      <c r="E427" s="48"/>
      <c r="F427" s="48"/>
      <c r="G427" s="48"/>
      <c r="H427" s="48"/>
      <c r="I427" s="48"/>
      <c r="J427" s="48"/>
      <c r="K427" s="48"/>
      <c r="L427" s="52"/>
    </row>
    <row r="428" spans="1:20" hidden="1" x14ac:dyDescent="0.25">
      <c r="A428" s="43"/>
      <c r="B428" s="44"/>
      <c r="C428" s="44"/>
      <c r="D428" s="44"/>
      <c r="E428" s="45"/>
      <c r="F428" s="45"/>
      <c r="G428" s="45"/>
      <c r="H428" s="45"/>
      <c r="I428" s="45"/>
      <c r="J428" s="45"/>
      <c r="K428" s="45"/>
      <c r="L428" s="51"/>
    </row>
    <row r="429" spans="1:20" hidden="1" x14ac:dyDescent="0.25">
      <c r="A429" s="46"/>
      <c r="B429" s="47"/>
      <c r="C429" s="47"/>
      <c r="D429" s="47"/>
      <c r="E429" s="48"/>
      <c r="F429" s="48"/>
      <c r="G429" s="48"/>
      <c r="H429" s="48"/>
      <c r="I429" s="48"/>
      <c r="J429" s="48"/>
      <c r="K429" s="48"/>
      <c r="L429" s="52"/>
    </row>
    <row r="430" spans="1:20" hidden="1" x14ac:dyDescent="0.25">
      <c r="A430" s="46"/>
      <c r="B430" s="47"/>
      <c r="C430" s="47"/>
      <c r="D430" s="47"/>
      <c r="E430" s="48"/>
      <c r="F430" s="48"/>
      <c r="G430" s="48"/>
      <c r="H430" s="48"/>
      <c r="I430" s="48"/>
      <c r="J430" s="48"/>
      <c r="K430" s="48"/>
      <c r="L430" s="52"/>
      <c r="M430"/>
      <c r="N430" s="29"/>
      <c r="O430" s="29"/>
      <c r="P430" s="29"/>
      <c r="Q430" s="29"/>
      <c r="R430" s="29"/>
      <c r="S430" s="29"/>
      <c r="T430" s="29"/>
    </row>
    <row r="431" spans="1:20" hidden="1" x14ac:dyDescent="0.25">
      <c r="A431" s="46"/>
      <c r="B431" s="47"/>
      <c r="C431" s="47"/>
      <c r="D431" s="47"/>
      <c r="E431" s="48"/>
      <c r="F431" s="48"/>
      <c r="G431" s="48"/>
      <c r="H431" s="48"/>
      <c r="I431" s="48"/>
      <c r="J431" s="48"/>
      <c r="K431" s="48"/>
      <c r="L431" s="52"/>
    </row>
    <row r="432" spans="1:20" hidden="1" x14ac:dyDescent="0.25">
      <c r="A432" s="46"/>
      <c r="B432" s="47"/>
      <c r="C432" s="47"/>
      <c r="D432" s="47"/>
      <c r="E432" s="48"/>
      <c r="F432" s="48"/>
      <c r="G432" s="48"/>
      <c r="H432" s="48"/>
      <c r="I432" s="48"/>
      <c r="J432" s="48"/>
      <c r="K432" s="48"/>
      <c r="L432" s="52"/>
      <c r="M432"/>
      <c r="N432" s="29"/>
      <c r="O432" s="29"/>
      <c r="P432" s="29"/>
      <c r="Q432" s="29"/>
      <c r="R432" s="29"/>
      <c r="S432" s="29"/>
      <c r="T432" s="29"/>
    </row>
    <row r="433" spans="1:20" hidden="1" x14ac:dyDescent="0.25">
      <c r="A433" s="46"/>
      <c r="B433" s="47"/>
      <c r="C433" s="47"/>
      <c r="D433" s="47"/>
      <c r="E433" s="48"/>
      <c r="F433" s="48"/>
      <c r="G433" s="48"/>
      <c r="H433" s="48"/>
      <c r="I433" s="48"/>
      <c r="J433" s="48"/>
      <c r="K433" s="48"/>
      <c r="L433" s="52"/>
    </row>
    <row r="434" spans="1:20" hidden="1" x14ac:dyDescent="0.25">
      <c r="A434" s="43"/>
      <c r="B434" s="44"/>
      <c r="C434" s="44"/>
      <c r="D434" s="44"/>
      <c r="E434" s="45"/>
      <c r="F434" s="45"/>
      <c r="G434" s="45"/>
      <c r="H434" s="45"/>
      <c r="I434" s="45"/>
      <c r="J434" s="45"/>
      <c r="K434" s="45"/>
      <c r="L434" s="51"/>
    </row>
    <row r="435" spans="1:20" hidden="1" x14ac:dyDescent="0.25">
      <c r="A435" s="46"/>
      <c r="B435" s="47"/>
      <c r="C435" s="47"/>
      <c r="D435" s="47"/>
      <c r="E435" s="48"/>
      <c r="F435" s="48"/>
      <c r="G435" s="48"/>
      <c r="H435" s="48"/>
      <c r="I435" s="48"/>
      <c r="J435" s="48"/>
      <c r="K435" s="48"/>
      <c r="L435" s="52"/>
    </row>
    <row r="436" spans="1:20" hidden="1" x14ac:dyDescent="0.25">
      <c r="A436" s="43"/>
      <c r="B436" s="44"/>
      <c r="C436" s="44"/>
      <c r="D436" s="44"/>
      <c r="E436" s="45"/>
      <c r="F436" s="45"/>
      <c r="G436" s="45"/>
      <c r="H436" s="45"/>
      <c r="I436" s="45"/>
      <c r="J436" s="45"/>
      <c r="K436" s="45"/>
      <c r="L436" s="51"/>
    </row>
    <row r="437" spans="1:20" hidden="1" x14ac:dyDescent="0.25">
      <c r="A437" s="46"/>
      <c r="B437" s="47"/>
      <c r="C437" s="47"/>
      <c r="D437" s="47"/>
      <c r="E437" s="48"/>
      <c r="F437" s="48"/>
      <c r="G437" s="48"/>
      <c r="H437" s="48"/>
      <c r="I437" s="48"/>
      <c r="J437" s="48"/>
      <c r="K437" s="48"/>
      <c r="L437" s="52"/>
    </row>
    <row r="438" spans="1:20" hidden="1" x14ac:dyDescent="0.25">
      <c r="A438" s="43"/>
      <c r="B438" s="44"/>
      <c r="C438" s="44"/>
      <c r="D438" s="44"/>
      <c r="E438" s="45"/>
      <c r="F438" s="45"/>
      <c r="G438" s="45"/>
      <c r="H438" s="45"/>
      <c r="I438" s="45"/>
      <c r="J438" s="45"/>
      <c r="K438" s="45"/>
      <c r="L438" s="51"/>
    </row>
    <row r="439" spans="1:20" hidden="1" x14ac:dyDescent="0.25">
      <c r="A439" s="46"/>
      <c r="B439" s="47"/>
      <c r="C439" s="47"/>
      <c r="D439" s="47"/>
      <c r="E439" s="48"/>
      <c r="F439" s="48"/>
      <c r="G439" s="48"/>
      <c r="H439" s="48"/>
      <c r="I439" s="48"/>
      <c r="J439" s="48"/>
      <c r="K439" s="48"/>
      <c r="L439" s="52"/>
    </row>
    <row r="440" spans="1:20" hidden="1" x14ac:dyDescent="0.25">
      <c r="A440" s="43"/>
      <c r="B440" s="44"/>
      <c r="C440" s="44"/>
      <c r="D440" s="44"/>
      <c r="E440" s="45"/>
      <c r="F440" s="45"/>
      <c r="G440" s="45"/>
      <c r="H440" s="45"/>
      <c r="I440" s="45"/>
      <c r="J440" s="45"/>
      <c r="K440" s="45"/>
      <c r="L440" s="51"/>
    </row>
    <row r="441" spans="1:20" hidden="1" x14ac:dyDescent="0.25">
      <c r="A441" s="46"/>
      <c r="B441" s="47"/>
      <c r="C441" s="47"/>
      <c r="D441" s="47"/>
      <c r="E441" s="48"/>
      <c r="F441" s="48"/>
      <c r="G441" s="48"/>
      <c r="H441" s="48"/>
      <c r="I441" s="48"/>
      <c r="J441" s="48"/>
      <c r="K441" s="48"/>
      <c r="L441" s="52"/>
    </row>
    <row r="442" spans="1:20" hidden="1" x14ac:dyDescent="0.25">
      <c r="A442" s="43"/>
      <c r="B442" s="44"/>
      <c r="C442" s="44"/>
      <c r="D442" s="44"/>
      <c r="E442" s="45"/>
      <c r="F442" s="45"/>
      <c r="G442" s="45"/>
      <c r="H442" s="45"/>
      <c r="I442" s="45"/>
      <c r="J442" s="45"/>
      <c r="K442" s="45"/>
      <c r="L442" s="51"/>
      <c r="M442"/>
      <c r="N442" s="29"/>
      <c r="O442" s="29"/>
      <c r="P442" s="29"/>
      <c r="Q442" s="29"/>
      <c r="R442" s="29"/>
      <c r="S442" s="29"/>
      <c r="T442" s="29"/>
    </row>
    <row r="443" spans="1:20" hidden="1" x14ac:dyDescent="0.25">
      <c r="A443" s="43"/>
      <c r="B443" s="44"/>
      <c r="C443" s="44"/>
      <c r="D443" s="44"/>
      <c r="E443" s="45"/>
      <c r="F443" s="45"/>
      <c r="G443" s="45"/>
      <c r="H443" s="45"/>
      <c r="I443" s="45"/>
      <c r="J443" s="45"/>
      <c r="K443" s="45"/>
      <c r="L443" s="51"/>
    </row>
    <row r="444" spans="1:20" hidden="1" x14ac:dyDescent="0.25">
      <c r="A444" s="43"/>
      <c r="B444" s="44"/>
      <c r="C444" s="44"/>
      <c r="D444" s="44"/>
      <c r="E444" s="45"/>
      <c r="F444" s="45"/>
      <c r="G444" s="45"/>
      <c r="H444" s="45"/>
      <c r="I444" s="45"/>
      <c r="J444" s="45"/>
      <c r="K444" s="45"/>
      <c r="L444" s="51"/>
      <c r="M444"/>
      <c r="N444" s="29"/>
      <c r="O444" s="29"/>
      <c r="P444" s="29"/>
      <c r="Q444" s="29"/>
      <c r="R444" s="29"/>
      <c r="S444" s="29"/>
      <c r="T444" s="29"/>
    </row>
    <row r="445" spans="1:20" hidden="1" x14ac:dyDescent="0.25">
      <c r="A445" s="46"/>
      <c r="B445" s="47"/>
      <c r="C445" s="47"/>
      <c r="D445" s="47"/>
      <c r="E445" s="48"/>
      <c r="F445" s="48"/>
      <c r="G445" s="48"/>
      <c r="H445" s="48"/>
      <c r="I445" s="48"/>
      <c r="J445" s="48"/>
      <c r="K445" s="48"/>
      <c r="L445" s="52"/>
      <c r="M445"/>
      <c r="N445" s="29"/>
      <c r="O445" s="29"/>
      <c r="P445" s="29"/>
      <c r="Q445" s="29"/>
      <c r="R445" s="29"/>
      <c r="S445" s="29"/>
      <c r="T445" s="29"/>
    </row>
    <row r="446" spans="1:20" hidden="1" x14ac:dyDescent="0.25">
      <c r="A446" s="43"/>
      <c r="B446" s="44"/>
      <c r="C446" s="44"/>
      <c r="D446" s="44"/>
      <c r="E446" s="45"/>
      <c r="F446" s="45"/>
      <c r="G446" s="45"/>
      <c r="H446" s="45"/>
      <c r="I446" s="45"/>
      <c r="J446" s="45"/>
      <c r="K446" s="45"/>
      <c r="L446" s="51"/>
      <c r="M446"/>
      <c r="N446" s="29"/>
      <c r="O446" s="29"/>
      <c r="P446" s="29"/>
      <c r="Q446" s="29"/>
      <c r="R446" s="29"/>
      <c r="S446" s="29"/>
      <c r="T446" s="29"/>
    </row>
    <row r="447" spans="1:20" hidden="1" x14ac:dyDescent="0.25">
      <c r="A447" s="46"/>
      <c r="B447" s="47"/>
      <c r="C447" s="47"/>
      <c r="D447" s="47"/>
      <c r="E447" s="48"/>
      <c r="F447" s="48"/>
      <c r="G447" s="48"/>
      <c r="H447" s="48"/>
      <c r="I447" s="48"/>
      <c r="J447" s="48"/>
      <c r="K447" s="48"/>
      <c r="L447" s="52"/>
      <c r="M447"/>
      <c r="N447" s="29"/>
      <c r="O447" s="29"/>
      <c r="P447" s="29"/>
      <c r="Q447" s="29"/>
      <c r="R447" s="29"/>
      <c r="S447" s="29"/>
      <c r="T447" s="29"/>
    </row>
    <row r="448" spans="1:20" hidden="1" x14ac:dyDescent="0.25">
      <c r="A448" s="43"/>
      <c r="B448" s="44"/>
      <c r="C448" s="44"/>
      <c r="D448" s="44"/>
      <c r="E448" s="45"/>
      <c r="F448" s="45"/>
      <c r="G448" s="45"/>
      <c r="H448" s="45"/>
      <c r="I448" s="45"/>
      <c r="J448" s="45"/>
      <c r="K448" s="45"/>
      <c r="L448" s="51"/>
      <c r="M448"/>
      <c r="N448" s="29"/>
      <c r="O448" s="29"/>
      <c r="P448" s="29"/>
      <c r="Q448" s="29"/>
      <c r="R448" s="29"/>
      <c r="S448" s="29"/>
      <c r="T448" s="29"/>
    </row>
    <row r="449" spans="1:20" hidden="1" x14ac:dyDescent="0.25">
      <c r="A449" s="46"/>
      <c r="B449" s="47"/>
      <c r="C449" s="47"/>
      <c r="D449" s="47"/>
      <c r="E449" s="48"/>
      <c r="F449" s="48"/>
      <c r="G449" s="48"/>
      <c r="H449" s="48"/>
      <c r="I449" s="48"/>
      <c r="J449" s="48"/>
      <c r="K449" s="48"/>
      <c r="L449" s="52"/>
    </row>
    <row r="450" spans="1:20" hidden="1" x14ac:dyDescent="0.25">
      <c r="A450" s="43"/>
      <c r="B450" s="44"/>
      <c r="C450" s="44"/>
      <c r="D450" s="44"/>
      <c r="E450" s="45"/>
      <c r="F450" s="45"/>
      <c r="G450" s="45"/>
      <c r="H450" s="45"/>
      <c r="I450" s="45"/>
      <c r="J450" s="45"/>
      <c r="K450" s="45"/>
      <c r="L450" s="51"/>
      <c r="M450"/>
      <c r="N450" s="29"/>
      <c r="O450" s="29"/>
      <c r="P450" s="29"/>
      <c r="Q450" s="29"/>
      <c r="R450" s="29"/>
      <c r="S450" s="29"/>
      <c r="T450" s="29"/>
    </row>
    <row r="451" spans="1:20" hidden="1" x14ac:dyDescent="0.25">
      <c r="A451" s="43"/>
      <c r="B451" s="44"/>
      <c r="C451" s="44"/>
      <c r="D451" s="44"/>
      <c r="E451" s="45"/>
      <c r="F451" s="45"/>
      <c r="G451" s="45"/>
      <c r="H451" s="45"/>
      <c r="I451" s="45"/>
      <c r="J451" s="45"/>
      <c r="K451" s="45"/>
      <c r="L451" s="51"/>
      <c r="M451"/>
      <c r="N451" s="29"/>
      <c r="O451" s="29"/>
      <c r="P451" s="29"/>
      <c r="Q451" s="29"/>
      <c r="R451" s="29"/>
      <c r="S451" s="29"/>
      <c r="T451" s="29"/>
    </row>
    <row r="452" spans="1:20" hidden="1" x14ac:dyDescent="0.25">
      <c r="A452" s="43"/>
      <c r="B452" s="44"/>
      <c r="C452" s="44"/>
      <c r="D452" s="44"/>
      <c r="E452" s="45"/>
      <c r="F452" s="45"/>
      <c r="G452" s="45"/>
      <c r="H452" s="45"/>
      <c r="I452" s="45"/>
      <c r="J452" s="45"/>
      <c r="K452" s="45"/>
      <c r="L452" s="51"/>
    </row>
    <row r="453" spans="1:20" hidden="1" x14ac:dyDescent="0.25">
      <c r="A453" s="46"/>
      <c r="B453" s="47"/>
      <c r="C453" s="47"/>
      <c r="D453" s="47"/>
      <c r="E453" s="48"/>
      <c r="F453" s="48"/>
      <c r="G453" s="48"/>
      <c r="H453" s="48"/>
      <c r="I453" s="48"/>
      <c r="J453" s="48"/>
      <c r="K453" s="48"/>
      <c r="L453" s="52"/>
    </row>
    <row r="454" spans="1:20" hidden="1" x14ac:dyDescent="0.25">
      <c r="A454" s="43"/>
      <c r="B454" s="44"/>
      <c r="C454" s="44"/>
      <c r="D454" s="44"/>
      <c r="E454" s="45"/>
      <c r="F454" s="45"/>
      <c r="G454" s="45"/>
      <c r="H454" s="45"/>
      <c r="I454" s="45"/>
      <c r="J454" s="45"/>
      <c r="K454" s="45"/>
      <c r="L454" s="51"/>
      <c r="M454"/>
      <c r="N454" s="29"/>
      <c r="O454" s="29"/>
      <c r="P454" s="29"/>
      <c r="Q454" s="29"/>
      <c r="R454" s="29"/>
      <c r="S454" s="29"/>
      <c r="T454" s="29"/>
    </row>
    <row r="455" spans="1:20" hidden="1" x14ac:dyDescent="0.25">
      <c r="A455" s="46"/>
      <c r="B455" s="47"/>
      <c r="C455" s="47"/>
      <c r="D455" s="47"/>
      <c r="E455" s="48"/>
      <c r="F455" s="48"/>
      <c r="G455" s="48"/>
      <c r="H455" s="48"/>
      <c r="I455" s="48"/>
      <c r="J455" s="48"/>
      <c r="K455" s="48"/>
      <c r="L455" s="52"/>
    </row>
    <row r="456" spans="1:20" hidden="1" x14ac:dyDescent="0.25">
      <c r="A456" s="43"/>
      <c r="B456" s="44"/>
      <c r="C456" s="44"/>
      <c r="D456" s="44"/>
      <c r="E456" s="45"/>
      <c r="F456" s="45"/>
      <c r="G456" s="45"/>
      <c r="H456" s="45"/>
      <c r="I456" s="45"/>
      <c r="J456" s="45"/>
      <c r="K456" s="45"/>
      <c r="L456" s="51"/>
    </row>
    <row r="457" spans="1:20" hidden="1" x14ac:dyDescent="0.25">
      <c r="A457" s="43"/>
      <c r="B457" s="44"/>
      <c r="C457" s="44"/>
      <c r="D457" s="44"/>
      <c r="E457" s="45"/>
      <c r="F457" s="45"/>
      <c r="G457" s="45"/>
      <c r="H457" s="45"/>
      <c r="I457" s="45"/>
      <c r="J457" s="45"/>
      <c r="K457" s="45"/>
      <c r="L457" s="51"/>
      <c r="M457"/>
      <c r="N457" s="29"/>
      <c r="O457" s="29"/>
      <c r="P457" s="29"/>
      <c r="Q457" s="29"/>
      <c r="R457" s="29"/>
      <c r="S457" s="29"/>
      <c r="T457" s="29"/>
    </row>
    <row r="458" spans="1:20" hidden="1" x14ac:dyDescent="0.25">
      <c r="A458" s="43"/>
      <c r="B458" s="44"/>
      <c r="C458" s="44"/>
      <c r="D458" s="44"/>
      <c r="E458" s="45"/>
      <c r="F458" s="45"/>
      <c r="G458" s="45"/>
      <c r="H458" s="45"/>
      <c r="I458" s="45"/>
      <c r="J458" s="45"/>
      <c r="K458" s="45"/>
      <c r="L458" s="51"/>
    </row>
    <row r="459" spans="1:20" hidden="1" x14ac:dyDescent="0.25">
      <c r="A459" s="43"/>
      <c r="B459" s="44"/>
      <c r="C459" s="44"/>
      <c r="D459" s="44"/>
      <c r="E459" s="45"/>
      <c r="F459" s="45"/>
      <c r="G459" s="45"/>
      <c r="H459" s="45"/>
      <c r="I459" s="45"/>
      <c r="J459" s="45"/>
      <c r="K459" s="45"/>
      <c r="L459" s="51"/>
      <c r="M459"/>
      <c r="N459" s="29"/>
      <c r="O459" s="29"/>
      <c r="P459" s="29"/>
      <c r="Q459" s="29"/>
      <c r="R459" s="29"/>
      <c r="S459" s="29"/>
      <c r="T459" s="29"/>
    </row>
    <row r="460" spans="1:20" hidden="1" x14ac:dyDescent="0.25">
      <c r="A460" s="43"/>
      <c r="B460" s="44"/>
      <c r="C460" s="44"/>
      <c r="D460" s="44"/>
      <c r="E460" s="45"/>
      <c r="F460" s="45"/>
      <c r="G460" s="45"/>
      <c r="H460" s="45"/>
      <c r="I460" s="45"/>
      <c r="J460" s="45"/>
      <c r="K460" s="45"/>
      <c r="L460" s="51"/>
    </row>
    <row r="461" spans="1:20" hidden="1" x14ac:dyDescent="0.25">
      <c r="A461" s="46"/>
      <c r="B461" s="47"/>
      <c r="C461" s="47"/>
      <c r="D461" s="47"/>
      <c r="E461" s="48"/>
      <c r="F461" s="48"/>
      <c r="G461" s="48"/>
      <c r="H461" s="48"/>
      <c r="I461" s="48"/>
      <c r="J461" s="48"/>
      <c r="K461" s="48"/>
      <c r="L461" s="52"/>
      <c r="M461"/>
      <c r="N461" s="29"/>
      <c r="O461" s="29"/>
      <c r="P461" s="29"/>
      <c r="Q461" s="29"/>
      <c r="R461" s="29"/>
      <c r="S461" s="29"/>
      <c r="T461" s="29"/>
    </row>
    <row r="462" spans="1:20" hidden="1" x14ac:dyDescent="0.25">
      <c r="A462" s="43"/>
      <c r="B462" s="44"/>
      <c r="C462" s="44"/>
      <c r="D462" s="44"/>
      <c r="E462" s="45"/>
      <c r="F462" s="45"/>
      <c r="G462" s="45"/>
      <c r="H462" s="45"/>
      <c r="I462" s="45"/>
      <c r="J462" s="45"/>
      <c r="K462" s="45"/>
      <c r="L462" s="51"/>
    </row>
    <row r="463" spans="1:20" hidden="1" x14ac:dyDescent="0.25">
      <c r="A463" s="46"/>
      <c r="B463" s="47"/>
      <c r="C463" s="47"/>
      <c r="D463" s="47"/>
      <c r="E463" s="48"/>
      <c r="F463" s="48"/>
      <c r="G463" s="48"/>
      <c r="H463" s="48"/>
      <c r="I463" s="48"/>
      <c r="J463" s="48"/>
      <c r="K463" s="48"/>
      <c r="L463" s="52"/>
    </row>
    <row r="464" spans="1:20" hidden="1" x14ac:dyDescent="0.25">
      <c r="A464" s="43"/>
      <c r="B464" s="44"/>
      <c r="C464" s="44"/>
      <c r="D464" s="44"/>
      <c r="E464" s="45"/>
      <c r="F464" s="45"/>
      <c r="G464" s="45"/>
      <c r="H464" s="45"/>
      <c r="I464" s="45"/>
      <c r="J464" s="45"/>
      <c r="K464" s="45"/>
      <c r="L464" s="51"/>
    </row>
    <row r="465" spans="1:20" hidden="1" x14ac:dyDescent="0.25">
      <c r="A465" s="46"/>
      <c r="B465" s="47"/>
      <c r="C465" s="47"/>
      <c r="D465" s="47"/>
      <c r="E465" s="48"/>
      <c r="F465" s="48"/>
      <c r="G465" s="48"/>
      <c r="H465" s="48"/>
      <c r="I465" s="48"/>
      <c r="J465" s="48"/>
      <c r="K465" s="48"/>
      <c r="L465" s="52"/>
      <c r="M465"/>
      <c r="N465" s="29"/>
      <c r="O465" s="29"/>
      <c r="P465" s="29"/>
      <c r="Q465" s="29"/>
      <c r="R465" s="29"/>
      <c r="S465" s="29"/>
      <c r="T465" s="29"/>
    </row>
    <row r="466" spans="1:20" hidden="1" x14ac:dyDescent="0.25">
      <c r="A466" s="43"/>
      <c r="B466" s="44"/>
      <c r="C466" s="44"/>
      <c r="D466" s="44"/>
      <c r="E466" s="45"/>
      <c r="F466" s="45"/>
      <c r="G466" s="45"/>
      <c r="H466" s="45"/>
      <c r="I466" s="45"/>
      <c r="J466" s="45"/>
      <c r="K466" s="45"/>
      <c r="L466" s="51"/>
    </row>
    <row r="467" spans="1:20" hidden="1" x14ac:dyDescent="0.25">
      <c r="A467" s="46"/>
      <c r="B467" s="47"/>
      <c r="C467" s="47"/>
      <c r="D467" s="47"/>
      <c r="E467" s="48"/>
      <c r="F467" s="48"/>
      <c r="G467" s="48"/>
      <c r="H467" s="48"/>
      <c r="I467" s="48"/>
      <c r="J467" s="48"/>
      <c r="K467" s="48"/>
      <c r="L467" s="52"/>
    </row>
    <row r="468" spans="1:20" hidden="1" x14ac:dyDescent="0.25">
      <c r="A468" s="43"/>
      <c r="B468" s="44"/>
      <c r="C468" s="44"/>
      <c r="D468" s="44"/>
      <c r="E468" s="45"/>
      <c r="F468" s="45"/>
      <c r="G468" s="45"/>
      <c r="H468" s="45"/>
      <c r="I468" s="45"/>
      <c r="J468" s="45"/>
      <c r="K468" s="45"/>
      <c r="L468" s="51"/>
      <c r="M468"/>
      <c r="N468" s="29"/>
      <c r="O468" s="29"/>
      <c r="P468" s="29"/>
      <c r="Q468" s="29"/>
      <c r="R468" s="29"/>
      <c r="S468" s="29"/>
      <c r="T468" s="29"/>
    </row>
    <row r="469" spans="1:20" hidden="1" x14ac:dyDescent="0.25">
      <c r="A469" s="46"/>
      <c r="B469" s="47"/>
      <c r="C469" s="47"/>
      <c r="D469" s="47"/>
      <c r="E469" s="48"/>
      <c r="F469" s="48"/>
      <c r="G469" s="48"/>
      <c r="H469" s="48"/>
      <c r="I469" s="48"/>
      <c r="J469" s="48"/>
      <c r="K469" s="48"/>
      <c r="L469" s="52"/>
    </row>
    <row r="470" spans="1:20" hidden="1" x14ac:dyDescent="0.25">
      <c r="A470" s="43"/>
      <c r="B470" s="44"/>
      <c r="C470" s="44"/>
      <c r="D470" s="44"/>
      <c r="E470" s="45"/>
      <c r="F470" s="45"/>
      <c r="G470" s="45"/>
      <c r="H470" s="45"/>
      <c r="I470" s="45"/>
      <c r="J470" s="45"/>
      <c r="K470" s="45"/>
      <c r="L470" s="51"/>
      <c r="M470"/>
      <c r="N470" s="29"/>
      <c r="O470" s="29"/>
      <c r="P470" s="29"/>
      <c r="Q470" s="29"/>
      <c r="R470" s="29"/>
      <c r="S470" s="29"/>
      <c r="T470" s="29"/>
    </row>
    <row r="471" spans="1:20" hidden="1" x14ac:dyDescent="0.25">
      <c r="A471" s="46"/>
      <c r="B471" s="47"/>
      <c r="C471" s="47"/>
      <c r="D471" s="47"/>
      <c r="E471" s="48"/>
      <c r="F471" s="48"/>
      <c r="G471" s="48"/>
      <c r="H471" s="48"/>
      <c r="I471" s="48"/>
      <c r="J471" s="48"/>
      <c r="K471" s="48"/>
      <c r="L471" s="52"/>
    </row>
    <row r="472" spans="1:20" hidden="1" x14ac:dyDescent="0.25">
      <c r="A472" s="43"/>
      <c r="B472" s="44"/>
      <c r="C472" s="44"/>
      <c r="D472" s="44"/>
      <c r="E472" s="45"/>
      <c r="F472" s="45"/>
      <c r="G472" s="45"/>
      <c r="H472" s="45"/>
      <c r="I472" s="45"/>
      <c r="J472" s="45"/>
      <c r="K472" s="45"/>
      <c r="L472" s="51"/>
      <c r="M472"/>
      <c r="N472" s="29"/>
      <c r="O472" s="29"/>
      <c r="P472" s="29"/>
      <c r="Q472" s="29"/>
      <c r="R472" s="29"/>
      <c r="S472" s="29"/>
      <c r="T472" s="29"/>
    </row>
    <row r="473" spans="1:20" hidden="1" x14ac:dyDescent="0.25">
      <c r="A473" s="46"/>
      <c r="B473" s="47"/>
      <c r="C473" s="47"/>
      <c r="D473" s="47"/>
      <c r="E473" s="48"/>
      <c r="F473" s="48"/>
      <c r="G473" s="48"/>
      <c r="H473" s="48"/>
      <c r="I473" s="48"/>
      <c r="J473" s="48"/>
      <c r="K473" s="48"/>
      <c r="L473" s="52"/>
      <c r="M473"/>
      <c r="N473" s="29"/>
      <c r="O473" s="29"/>
      <c r="P473" s="29"/>
      <c r="Q473" s="29"/>
      <c r="R473" s="29"/>
      <c r="S473" s="29"/>
      <c r="T473" s="29"/>
    </row>
    <row r="474" spans="1:20" hidden="1" x14ac:dyDescent="0.25">
      <c r="A474" s="43"/>
      <c r="B474" s="44"/>
      <c r="C474" s="44"/>
      <c r="D474" s="44"/>
      <c r="E474" s="45"/>
      <c r="F474" s="45"/>
      <c r="G474" s="45"/>
      <c r="H474" s="45"/>
      <c r="I474" s="45"/>
      <c r="J474" s="45"/>
      <c r="K474" s="45"/>
      <c r="L474" s="51"/>
      <c r="M474"/>
      <c r="N474" s="29"/>
      <c r="O474" s="29"/>
      <c r="P474" s="29"/>
      <c r="Q474" s="29"/>
      <c r="R474" s="29"/>
      <c r="S474" s="29"/>
      <c r="T474" s="29"/>
    </row>
    <row r="475" spans="1:20" hidden="1" x14ac:dyDescent="0.25">
      <c r="A475" s="46"/>
      <c r="B475" s="47"/>
      <c r="C475" s="47"/>
      <c r="D475" s="47"/>
      <c r="E475" s="48"/>
      <c r="F475" s="48"/>
      <c r="G475" s="48"/>
      <c r="H475" s="48"/>
      <c r="I475" s="48"/>
      <c r="J475" s="48"/>
      <c r="K475" s="48"/>
      <c r="L475" s="52"/>
      <c r="M475"/>
      <c r="N475" s="29"/>
      <c r="O475" s="29"/>
      <c r="P475" s="29"/>
      <c r="Q475" s="29"/>
      <c r="R475" s="29"/>
      <c r="S475" s="29"/>
      <c r="T475" s="29"/>
    </row>
    <row r="476" spans="1:20" hidden="1" x14ac:dyDescent="0.25">
      <c r="A476" s="43"/>
      <c r="B476" s="44"/>
      <c r="C476" s="44"/>
      <c r="D476" s="44"/>
      <c r="E476" s="45"/>
      <c r="F476" s="45"/>
      <c r="G476" s="45"/>
      <c r="H476" s="45"/>
      <c r="I476" s="45"/>
      <c r="J476" s="45"/>
      <c r="K476" s="45"/>
      <c r="L476" s="51"/>
    </row>
    <row r="477" spans="1:20" hidden="1" x14ac:dyDescent="0.25">
      <c r="A477" s="43"/>
      <c r="B477" s="44"/>
      <c r="C477" s="44"/>
      <c r="D477" s="44"/>
      <c r="E477" s="45"/>
      <c r="F477" s="45"/>
      <c r="G477" s="45"/>
      <c r="H477" s="45"/>
      <c r="I477" s="45"/>
      <c r="J477" s="45"/>
      <c r="K477" s="45"/>
      <c r="L477" s="51"/>
    </row>
    <row r="478" spans="1:20" hidden="1" x14ac:dyDescent="0.25">
      <c r="A478" s="46"/>
      <c r="B478" s="47"/>
      <c r="C478" s="47"/>
      <c r="D478" s="47"/>
      <c r="E478" s="48"/>
      <c r="F478" s="48"/>
      <c r="G478" s="48"/>
      <c r="H478" s="48"/>
      <c r="I478" s="48"/>
      <c r="J478" s="48"/>
      <c r="K478" s="48"/>
      <c r="L478" s="52"/>
      <c r="M478"/>
      <c r="N478" s="29"/>
      <c r="O478" s="29"/>
      <c r="P478" s="29"/>
      <c r="Q478" s="29"/>
      <c r="R478" s="29"/>
      <c r="S478" s="29"/>
      <c r="T478" s="29"/>
    </row>
    <row r="479" spans="1:20" hidden="1" x14ac:dyDescent="0.25">
      <c r="A479" s="46"/>
      <c r="B479" s="47"/>
      <c r="C479" s="47"/>
      <c r="D479" s="47"/>
      <c r="E479" s="48"/>
      <c r="F479" s="48"/>
      <c r="G479" s="48"/>
      <c r="H479" s="48"/>
      <c r="I479" s="48"/>
      <c r="J479" s="48"/>
      <c r="K479" s="48"/>
      <c r="L479" s="52"/>
    </row>
    <row r="480" spans="1:20" hidden="1" x14ac:dyDescent="0.25">
      <c r="A480" s="46"/>
      <c r="B480" s="47"/>
      <c r="C480" s="47"/>
      <c r="D480" s="47"/>
      <c r="E480" s="48"/>
      <c r="F480" s="48"/>
      <c r="G480" s="48"/>
      <c r="H480" s="48"/>
      <c r="I480" s="48"/>
      <c r="J480" s="48"/>
      <c r="K480" s="48"/>
      <c r="L480" s="52"/>
    </row>
    <row r="481" spans="1:20" hidden="1" x14ac:dyDescent="0.25">
      <c r="A481" s="46"/>
      <c r="B481" s="47"/>
      <c r="C481" s="47"/>
      <c r="D481" s="47"/>
      <c r="E481" s="48"/>
      <c r="F481" s="48"/>
      <c r="G481" s="48"/>
      <c r="H481" s="48"/>
      <c r="I481" s="48"/>
      <c r="J481" s="48"/>
      <c r="K481" s="48"/>
      <c r="L481" s="52"/>
    </row>
    <row r="482" spans="1:20" hidden="1" x14ac:dyDescent="0.25">
      <c r="A482" s="43"/>
      <c r="B482" s="44"/>
      <c r="C482" s="44"/>
      <c r="D482" s="44"/>
      <c r="E482" s="45"/>
      <c r="F482" s="45"/>
      <c r="G482" s="45"/>
      <c r="H482" s="45"/>
      <c r="I482" s="45"/>
      <c r="J482" s="45"/>
      <c r="K482" s="45"/>
      <c r="L482" s="51"/>
    </row>
    <row r="483" spans="1:20" hidden="1" x14ac:dyDescent="0.25">
      <c r="A483" s="46"/>
      <c r="B483" s="47"/>
      <c r="C483" s="47"/>
      <c r="D483" s="47"/>
      <c r="E483" s="48"/>
      <c r="F483" s="48"/>
      <c r="G483" s="48"/>
      <c r="H483" s="48"/>
      <c r="I483" s="48"/>
      <c r="J483" s="48"/>
      <c r="K483" s="48"/>
      <c r="L483" s="52"/>
      <c r="M483"/>
      <c r="N483" s="29"/>
      <c r="O483" s="29"/>
      <c r="P483" s="29"/>
      <c r="Q483" s="29"/>
      <c r="R483" s="29"/>
      <c r="S483" s="29"/>
      <c r="T483" s="29"/>
    </row>
    <row r="484" spans="1:20" hidden="1" x14ac:dyDescent="0.25">
      <c r="A484" s="43"/>
      <c r="B484" s="44"/>
      <c r="C484" s="44"/>
      <c r="D484" s="44"/>
      <c r="E484" s="45"/>
      <c r="F484" s="45"/>
      <c r="G484" s="45"/>
      <c r="H484" s="45"/>
      <c r="I484" s="45"/>
      <c r="J484" s="45"/>
      <c r="K484" s="45"/>
      <c r="L484" s="51"/>
    </row>
    <row r="485" spans="1:20" hidden="1" x14ac:dyDescent="0.25">
      <c r="A485" s="46"/>
      <c r="B485" s="47"/>
      <c r="C485" s="47"/>
      <c r="D485" s="47"/>
      <c r="E485" s="48"/>
      <c r="F485" s="48"/>
      <c r="G485" s="48"/>
      <c r="H485" s="48"/>
      <c r="I485" s="48"/>
      <c r="J485" s="48"/>
      <c r="K485" s="48"/>
      <c r="L485" s="52"/>
      <c r="M485"/>
      <c r="N485" s="29"/>
      <c r="O485" s="29"/>
      <c r="P485" s="29"/>
      <c r="Q485" s="29"/>
      <c r="R485" s="29"/>
      <c r="S485" s="29"/>
      <c r="T485" s="29"/>
    </row>
    <row r="486" spans="1:20" hidden="1" x14ac:dyDescent="0.25">
      <c r="A486" s="43"/>
      <c r="B486" s="44"/>
      <c r="C486" s="44"/>
      <c r="D486" s="44"/>
      <c r="E486" s="45"/>
      <c r="F486" s="45"/>
      <c r="G486" s="45"/>
      <c r="H486" s="45"/>
      <c r="I486" s="45"/>
      <c r="J486" s="45"/>
      <c r="K486" s="45"/>
      <c r="L486" s="51"/>
    </row>
    <row r="487" spans="1:20" hidden="1" x14ac:dyDescent="0.25">
      <c r="A487" s="43"/>
      <c r="B487" s="44"/>
      <c r="C487" s="44"/>
      <c r="D487" s="44"/>
      <c r="E487" s="45"/>
      <c r="F487" s="45"/>
      <c r="G487" s="45"/>
      <c r="H487" s="45"/>
      <c r="I487" s="45"/>
      <c r="J487" s="45"/>
      <c r="K487" s="45"/>
      <c r="L487" s="51"/>
    </row>
    <row r="488" spans="1:20" hidden="1" x14ac:dyDescent="0.25">
      <c r="A488" s="46"/>
      <c r="B488" s="47"/>
      <c r="C488" s="47"/>
      <c r="D488" s="47"/>
      <c r="E488" s="48"/>
      <c r="F488" s="48"/>
      <c r="G488" s="48"/>
      <c r="H488" s="48"/>
      <c r="I488" s="48"/>
      <c r="J488" s="48"/>
      <c r="K488" s="48"/>
      <c r="L488" s="52"/>
      <c r="M488"/>
      <c r="N488" s="29"/>
      <c r="O488" s="29"/>
      <c r="P488" s="29"/>
      <c r="Q488" s="29"/>
      <c r="R488" s="29"/>
      <c r="S488" s="29"/>
      <c r="T488" s="29"/>
    </row>
    <row r="489" spans="1:20" hidden="1" x14ac:dyDescent="0.25">
      <c r="A489" s="46"/>
      <c r="B489" s="47"/>
      <c r="C489" s="47"/>
      <c r="D489" s="47"/>
      <c r="E489" s="48"/>
      <c r="F489" s="48"/>
      <c r="G489" s="48"/>
      <c r="H489" s="48"/>
      <c r="I489" s="48"/>
      <c r="J489" s="48"/>
      <c r="K489" s="48"/>
      <c r="L489" s="52"/>
    </row>
    <row r="490" spans="1:20" hidden="1" x14ac:dyDescent="0.25">
      <c r="A490" s="43"/>
      <c r="B490" s="44"/>
      <c r="C490" s="44"/>
      <c r="D490" s="44"/>
      <c r="E490" s="45"/>
      <c r="F490" s="45"/>
      <c r="G490" s="45"/>
      <c r="H490" s="45"/>
      <c r="I490" s="45"/>
      <c r="J490" s="45"/>
      <c r="K490" s="45"/>
      <c r="L490" s="51"/>
    </row>
    <row r="491" spans="1:20" hidden="1" x14ac:dyDescent="0.25">
      <c r="A491" s="46"/>
      <c r="B491" s="47"/>
      <c r="C491" s="47"/>
      <c r="D491" s="47"/>
      <c r="E491" s="48"/>
      <c r="F491" s="48"/>
      <c r="G491" s="48"/>
      <c r="H491" s="48"/>
      <c r="I491" s="48"/>
      <c r="J491" s="48"/>
      <c r="K491" s="48"/>
      <c r="L491" s="52"/>
      <c r="M491"/>
      <c r="N491" s="29"/>
      <c r="O491" s="29"/>
      <c r="P491" s="29"/>
      <c r="Q491" s="29"/>
      <c r="R491" s="29"/>
      <c r="S491" s="29"/>
      <c r="T491" s="29"/>
    </row>
    <row r="492" spans="1:20" hidden="1" x14ac:dyDescent="0.25">
      <c r="A492" s="43"/>
      <c r="B492" s="44"/>
      <c r="C492" s="44"/>
      <c r="D492" s="44"/>
      <c r="E492" s="45"/>
      <c r="F492" s="45"/>
      <c r="G492" s="45"/>
      <c r="H492" s="45"/>
      <c r="I492" s="45"/>
      <c r="J492" s="45"/>
      <c r="K492" s="45"/>
      <c r="L492" s="51"/>
    </row>
    <row r="493" spans="1:20" hidden="1" x14ac:dyDescent="0.25">
      <c r="A493" s="46"/>
      <c r="B493" s="47"/>
      <c r="C493" s="47"/>
      <c r="D493" s="47"/>
      <c r="E493" s="48"/>
      <c r="F493" s="48"/>
      <c r="G493" s="48"/>
      <c r="H493" s="48"/>
      <c r="I493" s="48"/>
      <c r="J493" s="48"/>
      <c r="K493" s="48"/>
      <c r="L493" s="52"/>
      <c r="M493"/>
      <c r="N493" s="29"/>
      <c r="O493" s="29"/>
      <c r="P493" s="29"/>
      <c r="Q493" s="29"/>
      <c r="R493" s="29"/>
      <c r="S493" s="29"/>
      <c r="T493" s="29"/>
    </row>
    <row r="494" spans="1:20" hidden="1" x14ac:dyDescent="0.25">
      <c r="A494" s="43"/>
      <c r="B494" s="44"/>
      <c r="C494" s="44"/>
      <c r="D494" s="44"/>
      <c r="E494" s="45"/>
      <c r="F494" s="45"/>
      <c r="G494" s="45"/>
      <c r="H494" s="45"/>
      <c r="I494" s="45"/>
      <c r="J494" s="45"/>
      <c r="K494" s="45"/>
      <c r="L494" s="51"/>
      <c r="M494"/>
      <c r="N494" s="29"/>
      <c r="O494" s="29"/>
      <c r="P494" s="29"/>
      <c r="Q494" s="29"/>
      <c r="R494" s="29"/>
      <c r="S494" s="29"/>
      <c r="T494" s="29"/>
    </row>
    <row r="495" spans="1:20" hidden="1" x14ac:dyDescent="0.25">
      <c r="A495" s="46"/>
      <c r="B495" s="47"/>
      <c r="C495" s="47"/>
      <c r="D495" s="47"/>
      <c r="E495" s="48"/>
      <c r="F495" s="48"/>
      <c r="G495" s="48"/>
      <c r="H495" s="48"/>
      <c r="I495" s="48"/>
      <c r="J495" s="48"/>
      <c r="K495" s="48"/>
      <c r="L495" s="52"/>
    </row>
    <row r="496" spans="1:20" hidden="1" x14ac:dyDescent="0.25">
      <c r="A496" s="43"/>
      <c r="B496" s="44"/>
      <c r="C496" s="44"/>
      <c r="D496" s="44"/>
      <c r="E496" s="45"/>
      <c r="F496" s="45"/>
      <c r="G496" s="45"/>
      <c r="H496" s="45"/>
      <c r="I496" s="45"/>
      <c r="J496" s="45"/>
      <c r="K496" s="45"/>
      <c r="L496" s="51"/>
      <c r="M496"/>
      <c r="N496" s="29"/>
      <c r="O496" s="29"/>
      <c r="P496" s="29"/>
      <c r="Q496" s="29"/>
      <c r="R496" s="29"/>
      <c r="S496" s="29"/>
      <c r="T496" s="29"/>
    </row>
    <row r="497" spans="1:20" hidden="1" x14ac:dyDescent="0.25">
      <c r="A497" s="46"/>
      <c r="B497" s="47"/>
      <c r="C497" s="47"/>
      <c r="D497" s="47"/>
      <c r="E497" s="48"/>
      <c r="F497" s="48"/>
      <c r="G497" s="48"/>
      <c r="H497" s="48"/>
      <c r="I497" s="48"/>
      <c r="J497" s="48"/>
      <c r="K497" s="48"/>
      <c r="L497" s="52"/>
    </row>
    <row r="498" spans="1:20" hidden="1" x14ac:dyDescent="0.25">
      <c r="A498" s="43"/>
      <c r="B498" s="44"/>
      <c r="C498" s="44"/>
      <c r="D498" s="44"/>
      <c r="E498" s="45"/>
      <c r="F498" s="45"/>
      <c r="G498" s="45"/>
      <c r="H498" s="45"/>
      <c r="I498" s="45"/>
      <c r="J498" s="45"/>
      <c r="K498" s="45"/>
      <c r="L498" s="51"/>
    </row>
    <row r="499" spans="1:20" hidden="1" x14ac:dyDescent="0.25">
      <c r="A499" s="46"/>
      <c r="B499" s="47"/>
      <c r="C499" s="47"/>
      <c r="D499" s="47"/>
      <c r="E499" s="48"/>
      <c r="F499" s="48"/>
      <c r="G499" s="48"/>
      <c r="H499" s="48"/>
      <c r="I499" s="48"/>
      <c r="J499" s="48"/>
      <c r="K499" s="48"/>
      <c r="L499" s="52"/>
    </row>
    <row r="500" spans="1:20" hidden="1" x14ac:dyDescent="0.25">
      <c r="A500" s="43"/>
      <c r="B500" s="44"/>
      <c r="C500" s="44"/>
      <c r="D500" s="44"/>
      <c r="E500" s="45"/>
      <c r="F500" s="45"/>
      <c r="G500" s="45"/>
      <c r="H500" s="45"/>
      <c r="I500" s="45"/>
      <c r="J500" s="45"/>
      <c r="K500" s="45"/>
      <c r="L500" s="51"/>
    </row>
    <row r="501" spans="1:20" hidden="1" x14ac:dyDescent="0.25">
      <c r="A501" s="46"/>
      <c r="B501" s="47"/>
      <c r="C501" s="47"/>
      <c r="D501" s="47"/>
      <c r="E501" s="48"/>
      <c r="F501" s="48"/>
      <c r="G501" s="48"/>
      <c r="H501" s="48"/>
      <c r="I501" s="48"/>
      <c r="J501" s="48"/>
      <c r="K501" s="48"/>
      <c r="L501" s="52"/>
      <c r="M501"/>
      <c r="N501" s="29"/>
      <c r="O501" s="29"/>
      <c r="P501" s="29"/>
      <c r="Q501" s="29"/>
      <c r="R501" s="29"/>
      <c r="S501" s="29"/>
      <c r="T501" s="29"/>
    </row>
    <row r="502" spans="1:20" hidden="1" x14ac:dyDescent="0.25">
      <c r="A502" s="43"/>
      <c r="B502" s="44"/>
      <c r="C502" s="44"/>
      <c r="D502" s="44"/>
      <c r="E502" s="45"/>
      <c r="F502" s="45"/>
      <c r="G502" s="45"/>
      <c r="H502" s="45"/>
      <c r="I502" s="45"/>
      <c r="J502" s="45"/>
      <c r="K502" s="45"/>
      <c r="L502" s="51"/>
    </row>
    <row r="503" spans="1:20" hidden="1" x14ac:dyDescent="0.25">
      <c r="A503" s="46"/>
      <c r="B503" s="47"/>
      <c r="C503" s="47"/>
      <c r="D503" s="47"/>
      <c r="E503" s="48"/>
      <c r="F503" s="48"/>
      <c r="G503" s="48"/>
      <c r="H503" s="48"/>
      <c r="I503" s="48"/>
      <c r="J503" s="48"/>
      <c r="K503" s="48"/>
      <c r="L503" s="52"/>
    </row>
    <row r="504" spans="1:20" hidden="1" x14ac:dyDescent="0.25">
      <c r="A504" s="43"/>
      <c r="B504" s="44"/>
      <c r="C504" s="44"/>
      <c r="D504" s="44"/>
      <c r="E504" s="45"/>
      <c r="F504" s="45"/>
      <c r="G504" s="45"/>
      <c r="H504" s="45"/>
      <c r="I504" s="45"/>
      <c r="J504" s="45"/>
      <c r="K504" s="45"/>
      <c r="L504" s="51"/>
    </row>
    <row r="505" spans="1:20" hidden="1" x14ac:dyDescent="0.25">
      <c r="A505" s="46"/>
      <c r="B505" s="47"/>
      <c r="C505" s="47"/>
      <c r="D505" s="47"/>
      <c r="E505" s="48"/>
      <c r="F505" s="48"/>
      <c r="G505" s="48"/>
      <c r="H505" s="48"/>
      <c r="I505" s="48"/>
      <c r="J505" s="48"/>
      <c r="K505" s="48"/>
      <c r="L505" s="52"/>
    </row>
    <row r="506" spans="1:20" hidden="1" x14ac:dyDescent="0.25">
      <c r="A506" s="43"/>
      <c r="B506" s="44"/>
      <c r="C506" s="44"/>
      <c r="D506" s="44"/>
      <c r="E506" s="45"/>
      <c r="F506" s="45"/>
      <c r="G506" s="45"/>
      <c r="H506" s="45"/>
      <c r="I506" s="45"/>
      <c r="J506" s="45"/>
      <c r="K506" s="45"/>
      <c r="L506" s="51"/>
      <c r="M506"/>
      <c r="N506" s="29"/>
      <c r="O506" s="29"/>
      <c r="P506" s="29"/>
      <c r="Q506" s="29"/>
      <c r="R506" s="29"/>
      <c r="S506" s="29"/>
      <c r="T506" s="29"/>
    </row>
    <row r="507" spans="1:20" hidden="1" x14ac:dyDescent="0.25">
      <c r="A507" s="46"/>
      <c r="B507" s="47"/>
      <c r="C507" s="47"/>
      <c r="D507" s="47"/>
      <c r="E507" s="48"/>
      <c r="F507" s="48"/>
      <c r="G507" s="48"/>
      <c r="H507" s="48"/>
      <c r="I507" s="48"/>
      <c r="J507" s="48"/>
      <c r="K507" s="48"/>
      <c r="L507" s="52"/>
      <c r="M507"/>
      <c r="N507" s="29"/>
      <c r="O507" s="29"/>
      <c r="P507" s="29"/>
      <c r="Q507" s="29"/>
      <c r="R507" s="29"/>
      <c r="S507" s="29"/>
      <c r="T507" s="29"/>
    </row>
    <row r="508" spans="1:20" hidden="1" x14ac:dyDescent="0.25">
      <c r="A508" s="43"/>
      <c r="B508" s="44"/>
      <c r="C508" s="44"/>
      <c r="D508" s="44"/>
      <c r="E508" s="45"/>
      <c r="F508" s="45"/>
      <c r="G508" s="45"/>
      <c r="H508" s="45"/>
      <c r="I508" s="45"/>
      <c r="J508" s="45"/>
      <c r="K508" s="45"/>
      <c r="L508" s="51"/>
      <c r="M508"/>
      <c r="N508" s="29"/>
      <c r="O508" s="29"/>
      <c r="P508" s="29"/>
      <c r="Q508" s="29"/>
      <c r="R508" s="29"/>
      <c r="S508" s="29"/>
      <c r="T508" s="29"/>
    </row>
    <row r="509" spans="1:20" hidden="1" x14ac:dyDescent="0.25">
      <c r="A509" s="46"/>
      <c r="B509" s="47"/>
      <c r="C509" s="47"/>
      <c r="D509" s="47"/>
      <c r="E509" s="48"/>
      <c r="F509" s="48"/>
      <c r="G509" s="48"/>
      <c r="H509" s="48"/>
      <c r="I509" s="48"/>
      <c r="J509" s="48"/>
      <c r="K509" s="48"/>
      <c r="L509" s="52"/>
    </row>
    <row r="510" spans="1:20" hidden="1" x14ac:dyDescent="0.25">
      <c r="A510" s="43"/>
      <c r="B510" s="44"/>
      <c r="C510" s="44"/>
      <c r="D510" s="44"/>
      <c r="E510" s="45"/>
      <c r="F510" s="45"/>
      <c r="G510" s="45"/>
      <c r="H510" s="45"/>
      <c r="I510" s="45"/>
      <c r="J510" s="45"/>
      <c r="K510" s="45"/>
      <c r="L510" s="51"/>
    </row>
    <row r="511" spans="1:20" hidden="1" x14ac:dyDescent="0.25">
      <c r="A511" s="46"/>
      <c r="B511" s="47"/>
      <c r="C511" s="47"/>
      <c r="D511" s="47"/>
      <c r="E511" s="48"/>
      <c r="F511" s="48"/>
      <c r="G511" s="48"/>
      <c r="H511" s="48"/>
      <c r="I511" s="48"/>
      <c r="J511" s="48"/>
      <c r="K511" s="48"/>
      <c r="L511" s="52"/>
      <c r="M511"/>
      <c r="N511" s="29"/>
      <c r="O511" s="29"/>
      <c r="P511" s="29"/>
      <c r="Q511" s="29"/>
      <c r="R511" s="29"/>
      <c r="S511" s="29"/>
      <c r="T511" s="29"/>
    </row>
    <row r="512" spans="1:20" hidden="1" x14ac:dyDescent="0.25">
      <c r="A512" s="43"/>
      <c r="B512" s="44"/>
      <c r="C512" s="44"/>
      <c r="D512" s="44"/>
      <c r="E512" s="45"/>
      <c r="F512" s="45"/>
      <c r="G512" s="45"/>
      <c r="H512" s="45"/>
      <c r="I512" s="45"/>
      <c r="J512" s="45"/>
      <c r="K512" s="45"/>
      <c r="L512" s="51"/>
      <c r="M512"/>
      <c r="N512" s="29"/>
      <c r="O512" s="29"/>
      <c r="P512" s="29"/>
      <c r="Q512" s="29"/>
      <c r="R512" s="29"/>
      <c r="S512" s="29"/>
      <c r="T512" s="29"/>
    </row>
    <row r="513" spans="1:20" hidden="1" x14ac:dyDescent="0.25">
      <c r="A513" s="46"/>
      <c r="B513" s="47"/>
      <c r="C513" s="47"/>
      <c r="D513" s="47"/>
      <c r="E513" s="48"/>
      <c r="F513" s="48"/>
      <c r="G513" s="48"/>
      <c r="H513" s="48"/>
      <c r="I513" s="48"/>
      <c r="J513" s="48"/>
      <c r="K513" s="48"/>
      <c r="L513" s="52"/>
      <c r="M513"/>
      <c r="N513" s="29"/>
      <c r="O513" s="29"/>
      <c r="P513" s="29"/>
      <c r="Q513" s="29"/>
      <c r="R513" s="29"/>
      <c r="S513" s="29"/>
      <c r="T513" s="29"/>
    </row>
    <row r="514" spans="1:20" hidden="1" x14ac:dyDescent="0.25">
      <c r="A514" s="43"/>
      <c r="B514" s="44"/>
      <c r="C514" s="44"/>
      <c r="D514" s="44"/>
      <c r="E514" s="45"/>
      <c r="F514" s="45"/>
      <c r="G514" s="45"/>
      <c r="H514" s="45"/>
      <c r="I514" s="45"/>
      <c r="J514" s="45"/>
      <c r="K514" s="45"/>
      <c r="L514" s="51"/>
      <c r="M514"/>
      <c r="N514" s="29"/>
      <c r="O514" s="29"/>
      <c r="P514" s="29"/>
      <c r="Q514" s="29"/>
      <c r="R514" s="29"/>
      <c r="S514" s="29"/>
      <c r="T514" s="29"/>
    </row>
    <row r="515" spans="1:20" hidden="1" x14ac:dyDescent="0.25">
      <c r="A515" s="46"/>
      <c r="B515" s="47"/>
      <c r="C515" s="47"/>
      <c r="D515" s="47"/>
      <c r="E515" s="48"/>
      <c r="F515" s="48"/>
      <c r="G515" s="48"/>
      <c r="H515" s="48"/>
      <c r="I515" s="48"/>
      <c r="J515" s="48"/>
      <c r="K515" s="48"/>
      <c r="L515" s="52"/>
    </row>
    <row r="516" spans="1:20" hidden="1" x14ac:dyDescent="0.25">
      <c r="A516" s="43"/>
      <c r="B516" s="44"/>
      <c r="C516" s="44"/>
      <c r="D516" s="44"/>
      <c r="E516" s="45"/>
      <c r="F516" s="45"/>
      <c r="G516" s="45"/>
      <c r="H516" s="45"/>
      <c r="I516" s="45"/>
      <c r="J516" s="45"/>
      <c r="K516" s="45"/>
      <c r="L516" s="51"/>
    </row>
    <row r="517" spans="1:20" hidden="1" x14ac:dyDescent="0.25">
      <c r="A517" s="46"/>
      <c r="B517" s="47"/>
      <c r="C517" s="47"/>
      <c r="D517" s="47"/>
      <c r="E517" s="48"/>
      <c r="F517" s="48"/>
      <c r="G517" s="48"/>
      <c r="H517" s="48"/>
      <c r="I517" s="48"/>
      <c r="J517" s="48"/>
      <c r="K517" s="48"/>
      <c r="L517" s="52"/>
    </row>
    <row r="518" spans="1:20" hidden="1" x14ac:dyDescent="0.25">
      <c r="A518" s="43"/>
      <c r="B518" s="44"/>
      <c r="C518" s="44"/>
      <c r="D518" s="44"/>
      <c r="E518" s="45"/>
      <c r="F518" s="45"/>
      <c r="G518" s="45"/>
      <c r="H518" s="45"/>
      <c r="I518" s="45"/>
      <c r="J518" s="45"/>
      <c r="K518" s="45"/>
      <c r="L518" s="51"/>
    </row>
    <row r="519" spans="1:20" hidden="1" x14ac:dyDescent="0.25">
      <c r="A519" s="46"/>
      <c r="B519" s="47"/>
      <c r="C519" s="47"/>
      <c r="D519" s="47"/>
      <c r="E519" s="48"/>
      <c r="F519" s="48"/>
      <c r="G519" s="48"/>
      <c r="H519" s="48"/>
      <c r="I519" s="48"/>
      <c r="J519" s="48"/>
      <c r="K519" s="48"/>
      <c r="L519" s="52"/>
    </row>
    <row r="520" spans="1:20" hidden="1" x14ac:dyDescent="0.25">
      <c r="A520" s="43"/>
      <c r="B520" s="44"/>
      <c r="C520" s="44"/>
      <c r="D520" s="44"/>
      <c r="E520" s="45"/>
      <c r="F520" s="45"/>
      <c r="G520" s="45"/>
      <c r="H520" s="45"/>
      <c r="I520" s="45"/>
      <c r="J520" s="45"/>
      <c r="K520" s="45"/>
      <c r="L520" s="51"/>
    </row>
    <row r="521" spans="1:20" hidden="1" x14ac:dyDescent="0.25">
      <c r="A521" s="46"/>
      <c r="B521" s="47"/>
      <c r="C521" s="47"/>
      <c r="D521" s="47"/>
      <c r="E521" s="48"/>
      <c r="F521" s="48"/>
      <c r="G521" s="48"/>
      <c r="H521" s="48"/>
      <c r="I521" s="48"/>
      <c r="J521" s="48"/>
      <c r="K521" s="48"/>
      <c r="L521" s="52"/>
    </row>
    <row r="522" spans="1:20" hidden="1" x14ac:dyDescent="0.25">
      <c r="A522" s="43"/>
      <c r="B522" s="44"/>
      <c r="C522" s="44"/>
      <c r="D522" s="44"/>
      <c r="E522" s="45"/>
      <c r="F522" s="45"/>
      <c r="G522" s="45"/>
      <c r="H522" s="45"/>
      <c r="I522" s="45"/>
      <c r="J522" s="45"/>
      <c r="K522" s="45"/>
      <c r="L522" s="51"/>
    </row>
    <row r="523" spans="1:20" hidden="1" x14ac:dyDescent="0.25">
      <c r="A523" s="46"/>
      <c r="B523" s="47"/>
      <c r="C523" s="47"/>
      <c r="D523" s="47"/>
      <c r="E523" s="48"/>
      <c r="F523" s="48"/>
      <c r="G523" s="48"/>
      <c r="H523" s="48"/>
      <c r="I523" s="48"/>
      <c r="J523" s="48"/>
      <c r="K523" s="48"/>
      <c r="L523" s="52"/>
    </row>
    <row r="524" spans="1:20" hidden="1" x14ac:dyDescent="0.25">
      <c r="A524" s="43"/>
      <c r="B524" s="44"/>
      <c r="C524" s="44"/>
      <c r="D524" s="44"/>
      <c r="E524" s="45"/>
      <c r="F524" s="45"/>
      <c r="G524" s="45"/>
      <c r="H524" s="45"/>
      <c r="I524" s="45"/>
      <c r="J524" s="45"/>
      <c r="K524" s="45"/>
      <c r="L524" s="51"/>
      <c r="M524"/>
      <c r="N524" s="29"/>
      <c r="O524" s="29"/>
      <c r="P524" s="29"/>
      <c r="Q524" s="29"/>
      <c r="R524" s="29"/>
      <c r="S524" s="29"/>
      <c r="T524" s="29"/>
    </row>
    <row r="525" spans="1:20" hidden="1" x14ac:dyDescent="0.25">
      <c r="A525" s="46"/>
      <c r="B525" s="47"/>
      <c r="C525" s="47"/>
      <c r="D525" s="47"/>
      <c r="E525" s="48"/>
      <c r="F525" s="48"/>
      <c r="G525" s="48"/>
      <c r="H525" s="48"/>
      <c r="I525" s="48"/>
      <c r="J525" s="48"/>
      <c r="K525" s="48"/>
      <c r="L525" s="52"/>
    </row>
    <row r="526" spans="1:20" hidden="1" x14ac:dyDescent="0.25">
      <c r="A526" s="43"/>
      <c r="B526" s="44"/>
      <c r="C526" s="44"/>
      <c r="D526" s="44"/>
      <c r="E526" s="45"/>
      <c r="F526" s="45"/>
      <c r="G526" s="45"/>
      <c r="H526" s="45"/>
      <c r="I526" s="45"/>
      <c r="J526" s="45"/>
      <c r="K526" s="45"/>
      <c r="L526" s="51"/>
    </row>
    <row r="527" spans="1:20" hidden="1" x14ac:dyDescent="0.25">
      <c r="A527" s="46"/>
      <c r="B527" s="47"/>
      <c r="C527" s="47"/>
      <c r="D527" s="47"/>
      <c r="E527" s="48"/>
      <c r="F527" s="48"/>
      <c r="G527" s="48"/>
      <c r="H527" s="48"/>
      <c r="I527" s="48"/>
      <c r="J527" s="48"/>
      <c r="K527" s="48"/>
      <c r="L527" s="52"/>
    </row>
    <row r="528" spans="1:20" hidden="1" x14ac:dyDescent="0.25">
      <c r="A528" s="43"/>
      <c r="B528" s="44"/>
      <c r="C528" s="44"/>
      <c r="D528" s="44"/>
      <c r="E528" s="45"/>
      <c r="F528" s="45"/>
      <c r="G528" s="45"/>
      <c r="H528" s="45"/>
      <c r="I528" s="45"/>
      <c r="J528" s="45"/>
      <c r="K528" s="45"/>
      <c r="L528" s="51"/>
    </row>
    <row r="529" spans="1:20" hidden="1" x14ac:dyDescent="0.25">
      <c r="A529" s="46"/>
      <c r="B529" s="47"/>
      <c r="C529" s="47"/>
      <c r="D529" s="47"/>
      <c r="E529" s="48"/>
      <c r="F529" s="48"/>
      <c r="G529" s="48"/>
      <c r="H529" s="48"/>
      <c r="I529" s="48"/>
      <c r="J529" s="48"/>
      <c r="K529" s="48"/>
      <c r="L529" s="52"/>
    </row>
    <row r="530" spans="1:20" hidden="1" x14ac:dyDescent="0.25">
      <c r="A530" s="43"/>
      <c r="B530" s="44"/>
      <c r="C530" s="44"/>
      <c r="D530" s="44"/>
      <c r="E530" s="45"/>
      <c r="F530" s="45"/>
      <c r="G530" s="45"/>
      <c r="H530" s="45"/>
      <c r="I530" s="45"/>
      <c r="J530" s="45"/>
      <c r="K530" s="45"/>
      <c r="L530" s="51"/>
    </row>
    <row r="531" spans="1:20" hidden="1" x14ac:dyDescent="0.25">
      <c r="A531" s="46"/>
      <c r="B531" s="47"/>
      <c r="C531" s="47"/>
      <c r="D531" s="47"/>
      <c r="E531" s="48"/>
      <c r="F531" s="48"/>
      <c r="G531" s="48"/>
      <c r="H531" s="48"/>
      <c r="I531" s="48"/>
      <c r="J531" s="48"/>
      <c r="K531" s="48"/>
      <c r="L531" s="52"/>
    </row>
    <row r="532" spans="1:20" hidden="1" x14ac:dyDescent="0.25">
      <c r="A532" s="43"/>
      <c r="B532" s="44"/>
      <c r="C532" s="44"/>
      <c r="D532" s="44"/>
      <c r="E532" s="45"/>
      <c r="F532" s="45"/>
      <c r="G532" s="45"/>
      <c r="H532" s="45"/>
      <c r="I532" s="45"/>
      <c r="J532" s="45"/>
      <c r="K532" s="45"/>
      <c r="L532" s="51"/>
    </row>
    <row r="533" spans="1:20" hidden="1" x14ac:dyDescent="0.25">
      <c r="A533" s="46"/>
      <c r="B533" s="47"/>
      <c r="C533" s="47"/>
      <c r="D533" s="47"/>
      <c r="E533" s="48"/>
      <c r="F533" s="48"/>
      <c r="G533" s="48"/>
      <c r="H533" s="48"/>
      <c r="I533" s="48"/>
      <c r="J533" s="48"/>
      <c r="K533" s="48"/>
      <c r="L533" s="52"/>
      <c r="M533"/>
      <c r="N533" s="29"/>
      <c r="O533" s="29"/>
      <c r="P533" s="29"/>
      <c r="Q533" s="29"/>
      <c r="R533" s="29"/>
      <c r="S533" s="29"/>
      <c r="T533" s="29"/>
    </row>
    <row r="534" spans="1:20" hidden="1" x14ac:dyDescent="0.25">
      <c r="A534" s="43"/>
      <c r="B534" s="44"/>
      <c r="C534" s="44"/>
      <c r="D534" s="44"/>
      <c r="E534" s="45"/>
      <c r="F534" s="45"/>
      <c r="G534" s="45"/>
      <c r="H534" s="45"/>
      <c r="I534" s="45"/>
      <c r="J534" s="45"/>
      <c r="K534" s="45"/>
      <c r="L534" s="51"/>
    </row>
    <row r="535" spans="1:20" hidden="1" x14ac:dyDescent="0.25">
      <c r="A535" s="46"/>
      <c r="B535" s="47"/>
      <c r="C535" s="47"/>
      <c r="D535" s="47"/>
      <c r="E535" s="48"/>
      <c r="F535" s="48"/>
      <c r="G535" s="48"/>
      <c r="H535" s="48"/>
      <c r="I535" s="48"/>
      <c r="J535" s="48"/>
      <c r="K535" s="48"/>
      <c r="L535" s="52"/>
    </row>
    <row r="536" spans="1:20" hidden="1" x14ac:dyDescent="0.25">
      <c r="A536" s="43"/>
      <c r="B536" s="44"/>
      <c r="C536" s="44"/>
      <c r="D536" s="44"/>
      <c r="E536" s="45"/>
      <c r="F536" s="45"/>
      <c r="G536" s="45"/>
      <c r="H536" s="45"/>
      <c r="I536" s="45"/>
      <c r="J536" s="45"/>
      <c r="K536" s="45"/>
      <c r="L536" s="51"/>
    </row>
    <row r="537" spans="1:20" hidden="1" x14ac:dyDescent="0.25">
      <c r="A537" s="46"/>
      <c r="B537" s="47"/>
      <c r="C537" s="47"/>
      <c r="D537" s="47"/>
      <c r="E537" s="48"/>
      <c r="F537" s="48"/>
      <c r="G537" s="48"/>
      <c r="H537" s="48"/>
      <c r="I537" s="48"/>
      <c r="J537" s="48"/>
      <c r="K537" s="48"/>
      <c r="L537" s="52"/>
    </row>
    <row r="538" spans="1:20" hidden="1" x14ac:dyDescent="0.25">
      <c r="A538" s="43"/>
      <c r="B538" s="44"/>
      <c r="C538" s="44"/>
      <c r="D538" s="44"/>
      <c r="E538" s="45"/>
      <c r="F538" s="45"/>
      <c r="G538" s="45"/>
      <c r="H538" s="45"/>
      <c r="I538" s="45"/>
      <c r="J538" s="45"/>
      <c r="K538" s="45"/>
      <c r="L538" s="51"/>
    </row>
    <row r="539" spans="1:20" hidden="1" x14ac:dyDescent="0.25">
      <c r="A539" s="46"/>
      <c r="B539" s="47"/>
      <c r="C539" s="47"/>
      <c r="D539" s="47"/>
      <c r="E539" s="48"/>
      <c r="F539" s="48"/>
      <c r="G539" s="48"/>
      <c r="H539" s="48"/>
      <c r="I539" s="48"/>
      <c r="J539" s="48"/>
      <c r="K539" s="48"/>
      <c r="L539" s="52"/>
    </row>
    <row r="540" spans="1:20" hidden="1" x14ac:dyDescent="0.25">
      <c r="A540" s="43"/>
      <c r="B540" s="44"/>
      <c r="C540" s="44"/>
      <c r="D540" s="44"/>
      <c r="E540" s="45"/>
      <c r="F540" s="45"/>
      <c r="G540" s="45"/>
      <c r="H540" s="45"/>
      <c r="I540" s="45"/>
      <c r="J540" s="45"/>
      <c r="K540" s="45"/>
      <c r="L540" s="51"/>
      <c r="M540"/>
      <c r="N540" s="29"/>
      <c r="O540" s="29"/>
      <c r="P540" s="29"/>
      <c r="Q540" s="29"/>
      <c r="R540" s="29"/>
      <c r="S540" s="29"/>
      <c r="T540" s="29"/>
    </row>
    <row r="541" spans="1:20" hidden="1" x14ac:dyDescent="0.25">
      <c r="A541" s="46"/>
      <c r="B541" s="47"/>
      <c r="C541" s="47"/>
      <c r="D541" s="47"/>
      <c r="E541" s="48"/>
      <c r="F541" s="48"/>
      <c r="G541" s="48"/>
      <c r="H541" s="48"/>
      <c r="I541" s="48"/>
      <c r="J541" s="48"/>
      <c r="K541" s="48"/>
      <c r="L541" s="52"/>
    </row>
    <row r="542" spans="1:20" hidden="1" x14ac:dyDescent="0.25">
      <c r="A542" s="43"/>
      <c r="B542" s="44"/>
      <c r="C542" s="44"/>
      <c r="D542" s="44"/>
      <c r="E542" s="45"/>
      <c r="F542" s="45"/>
      <c r="G542" s="45"/>
      <c r="H542" s="45"/>
      <c r="I542" s="45"/>
      <c r="J542" s="45"/>
      <c r="K542" s="45"/>
      <c r="L542" s="51"/>
    </row>
    <row r="543" spans="1:20" hidden="1" x14ac:dyDescent="0.25">
      <c r="A543" s="46"/>
      <c r="B543" s="47"/>
      <c r="C543" s="47"/>
      <c r="D543" s="47"/>
      <c r="E543" s="48"/>
      <c r="F543" s="48"/>
      <c r="G543" s="48"/>
      <c r="H543" s="48"/>
      <c r="I543" s="48"/>
      <c r="J543" s="48"/>
      <c r="K543" s="48"/>
      <c r="L543" s="52"/>
    </row>
    <row r="544" spans="1:20" hidden="1" x14ac:dyDescent="0.25">
      <c r="A544" s="43"/>
      <c r="B544" s="44"/>
      <c r="C544" s="44"/>
      <c r="D544" s="44"/>
      <c r="E544" s="45"/>
      <c r="F544" s="45"/>
      <c r="G544" s="45"/>
      <c r="H544" s="45"/>
      <c r="I544" s="45"/>
      <c r="J544" s="45"/>
      <c r="K544" s="45"/>
      <c r="L544" s="51"/>
      <c r="M544"/>
      <c r="N544" s="29"/>
      <c r="O544" s="29"/>
      <c r="P544" s="29"/>
      <c r="Q544" s="29"/>
      <c r="R544" s="29"/>
      <c r="S544" s="29"/>
      <c r="T544" s="29"/>
    </row>
    <row r="545" spans="1:20" hidden="1" x14ac:dyDescent="0.25">
      <c r="A545" s="46"/>
      <c r="B545" s="47"/>
      <c r="C545" s="47"/>
      <c r="D545" s="47"/>
      <c r="E545" s="48"/>
      <c r="F545" s="48"/>
      <c r="G545" s="48"/>
      <c r="H545" s="48"/>
      <c r="I545" s="48"/>
      <c r="J545" s="48"/>
      <c r="K545" s="48"/>
      <c r="L545" s="52"/>
    </row>
    <row r="546" spans="1:20" hidden="1" x14ac:dyDescent="0.25">
      <c r="A546" s="43"/>
      <c r="B546" s="44"/>
      <c r="C546" s="44"/>
      <c r="D546" s="44"/>
      <c r="E546" s="45"/>
      <c r="F546" s="45"/>
      <c r="G546" s="45"/>
      <c r="H546" s="45"/>
      <c r="I546" s="45"/>
      <c r="J546" s="45"/>
      <c r="K546" s="45"/>
      <c r="L546" s="51"/>
    </row>
    <row r="547" spans="1:20" hidden="1" x14ac:dyDescent="0.25">
      <c r="A547" s="46"/>
      <c r="B547" s="47"/>
      <c r="C547" s="47"/>
      <c r="D547" s="47"/>
      <c r="E547" s="48"/>
      <c r="F547" s="48"/>
      <c r="G547" s="48"/>
      <c r="H547" s="48"/>
      <c r="I547" s="48"/>
      <c r="J547" s="48"/>
      <c r="K547" s="48"/>
      <c r="L547" s="52"/>
    </row>
    <row r="548" spans="1:20" hidden="1" x14ac:dyDescent="0.25">
      <c r="A548" s="43"/>
      <c r="B548" s="44"/>
      <c r="C548" s="44"/>
      <c r="D548" s="44"/>
      <c r="E548" s="45"/>
      <c r="F548" s="45"/>
      <c r="G548" s="45"/>
      <c r="H548" s="45"/>
      <c r="I548" s="45"/>
      <c r="J548" s="45"/>
      <c r="K548" s="45"/>
      <c r="L548" s="51"/>
    </row>
    <row r="549" spans="1:20" hidden="1" x14ac:dyDescent="0.25">
      <c r="A549" s="46"/>
      <c r="B549" s="47"/>
      <c r="C549" s="47"/>
      <c r="D549" s="47"/>
      <c r="E549" s="48"/>
      <c r="F549" s="48"/>
      <c r="G549" s="48"/>
      <c r="H549" s="48"/>
      <c r="I549" s="48"/>
      <c r="J549" s="48"/>
      <c r="K549" s="48"/>
      <c r="L549" s="52"/>
      <c r="M549"/>
      <c r="N549" s="29"/>
      <c r="O549" s="29"/>
      <c r="P549" s="29"/>
      <c r="Q549" s="29"/>
      <c r="R549" s="29"/>
      <c r="S549" s="29"/>
      <c r="T549" s="29"/>
    </row>
    <row r="550" spans="1:20" hidden="1" x14ac:dyDescent="0.25">
      <c r="A550" s="43"/>
      <c r="B550" s="44"/>
      <c r="C550" s="44"/>
      <c r="D550" s="44"/>
      <c r="E550" s="45"/>
      <c r="F550" s="45"/>
      <c r="G550" s="45"/>
      <c r="H550" s="45"/>
      <c r="I550" s="45"/>
      <c r="J550" s="45"/>
      <c r="K550" s="45"/>
      <c r="L550" s="51"/>
    </row>
    <row r="551" spans="1:20" hidden="1" x14ac:dyDescent="0.25">
      <c r="A551" s="46"/>
      <c r="B551" s="47"/>
      <c r="C551" s="47"/>
      <c r="D551" s="47"/>
      <c r="E551" s="48"/>
      <c r="F551" s="48"/>
      <c r="G551" s="48"/>
      <c r="H551" s="48"/>
      <c r="I551" s="48"/>
      <c r="J551" s="48"/>
      <c r="K551" s="48"/>
      <c r="L551" s="52"/>
      <c r="M551"/>
      <c r="N551" s="29"/>
      <c r="O551" s="29"/>
      <c r="P551" s="29"/>
      <c r="Q551" s="29"/>
      <c r="R551" s="29"/>
      <c r="S551" s="29"/>
      <c r="T551" s="29"/>
    </row>
    <row r="552" spans="1:20" hidden="1" x14ac:dyDescent="0.25">
      <c r="A552" s="43"/>
      <c r="B552" s="44"/>
      <c r="C552" s="44"/>
      <c r="D552" s="44"/>
      <c r="E552" s="45"/>
      <c r="F552" s="45"/>
      <c r="G552" s="45"/>
      <c r="H552" s="45"/>
      <c r="I552" s="45"/>
      <c r="J552" s="45"/>
      <c r="K552" s="45"/>
      <c r="L552" s="51"/>
    </row>
    <row r="553" spans="1:20" hidden="1" x14ac:dyDescent="0.25">
      <c r="A553" s="46"/>
      <c r="B553" s="47"/>
      <c r="C553" s="47"/>
      <c r="D553" s="47"/>
      <c r="E553" s="48"/>
      <c r="F553" s="48"/>
      <c r="G553" s="48"/>
      <c r="H553" s="48"/>
      <c r="I553" s="48"/>
      <c r="J553" s="48"/>
      <c r="K553" s="48"/>
      <c r="L553" s="52"/>
      <c r="M553"/>
      <c r="N553" s="29"/>
      <c r="O553" s="29"/>
      <c r="P553" s="29"/>
      <c r="Q553" s="29"/>
      <c r="R553" s="29"/>
      <c r="S553" s="29"/>
      <c r="T553" s="29"/>
    </row>
    <row r="554" spans="1:20" hidden="1" x14ac:dyDescent="0.25">
      <c r="A554" s="43"/>
      <c r="B554" s="44"/>
      <c r="C554" s="44"/>
      <c r="D554" s="44"/>
      <c r="E554" s="45"/>
      <c r="F554" s="45"/>
      <c r="G554" s="45"/>
      <c r="H554" s="45"/>
      <c r="I554" s="45"/>
      <c r="J554" s="45"/>
      <c r="K554" s="45"/>
      <c r="L554" s="51"/>
      <c r="M554"/>
      <c r="N554" s="29"/>
      <c r="O554" s="29"/>
      <c r="P554" s="29"/>
      <c r="Q554" s="29"/>
      <c r="R554" s="29"/>
      <c r="S554" s="29"/>
      <c r="T554" s="29"/>
    </row>
    <row r="555" spans="1:20" hidden="1" x14ac:dyDescent="0.25">
      <c r="A555" s="46"/>
      <c r="B555" s="47"/>
      <c r="C555" s="47"/>
      <c r="D555" s="47"/>
      <c r="E555" s="48"/>
      <c r="F555" s="48"/>
      <c r="G555" s="48"/>
      <c r="H555" s="48"/>
      <c r="I555" s="48"/>
      <c r="J555" s="48"/>
      <c r="K555" s="48"/>
      <c r="L555" s="52"/>
      <c r="M555"/>
      <c r="N555" s="29"/>
      <c r="O555" s="29"/>
      <c r="P555" s="29"/>
      <c r="Q555" s="29"/>
      <c r="R555" s="29"/>
      <c r="S555" s="29"/>
      <c r="T555" s="29"/>
    </row>
    <row r="556" spans="1:20" hidden="1" x14ac:dyDescent="0.25">
      <c r="A556" s="43"/>
      <c r="B556" s="44"/>
      <c r="C556" s="44"/>
      <c r="D556" s="44"/>
      <c r="E556" s="45"/>
      <c r="F556" s="45"/>
      <c r="G556" s="45"/>
      <c r="H556" s="45"/>
      <c r="I556" s="45"/>
      <c r="J556" s="45"/>
      <c r="K556" s="45"/>
      <c r="L556" s="51"/>
      <c r="M556"/>
      <c r="N556" s="29"/>
      <c r="O556" s="29"/>
      <c r="P556" s="29"/>
      <c r="Q556" s="29"/>
      <c r="R556" s="29"/>
      <c r="S556" s="29"/>
      <c r="T556" s="29"/>
    </row>
    <row r="557" spans="1:20" hidden="1" x14ac:dyDescent="0.25">
      <c r="A557" s="46"/>
      <c r="B557" s="47"/>
      <c r="C557" s="47"/>
      <c r="D557" s="47"/>
      <c r="E557" s="48"/>
      <c r="F557" s="48"/>
      <c r="G557" s="48"/>
      <c r="H557" s="48"/>
      <c r="I557" s="48"/>
      <c r="J557" s="48"/>
      <c r="K557" s="48"/>
      <c r="L557" s="52"/>
    </row>
    <row r="558" spans="1:20" hidden="1" x14ac:dyDescent="0.25">
      <c r="A558" s="43"/>
      <c r="B558" s="44"/>
      <c r="C558" s="44"/>
      <c r="D558" s="44"/>
      <c r="E558" s="45"/>
      <c r="F558" s="45"/>
      <c r="G558" s="45"/>
      <c r="H558" s="45"/>
      <c r="I558" s="45"/>
      <c r="J558" s="45"/>
      <c r="K558" s="45"/>
      <c r="L558" s="51"/>
    </row>
    <row r="559" spans="1:20" hidden="1" x14ac:dyDescent="0.25">
      <c r="A559" s="46"/>
      <c r="B559" s="47"/>
      <c r="C559" s="47"/>
      <c r="D559" s="47"/>
      <c r="E559" s="48"/>
      <c r="F559" s="48"/>
      <c r="G559" s="48"/>
      <c r="H559" s="48"/>
      <c r="I559" s="48"/>
      <c r="J559" s="48"/>
      <c r="K559" s="48"/>
      <c r="L559" s="52"/>
    </row>
    <row r="560" spans="1:20" hidden="1" x14ac:dyDescent="0.25">
      <c r="A560" s="43"/>
      <c r="B560" s="44"/>
      <c r="C560" s="44"/>
      <c r="D560" s="44"/>
      <c r="E560" s="45"/>
      <c r="F560" s="45"/>
      <c r="G560" s="45"/>
      <c r="H560" s="45"/>
      <c r="I560" s="45"/>
      <c r="J560" s="45"/>
      <c r="K560" s="45"/>
      <c r="L560" s="51"/>
    </row>
    <row r="561" spans="1:20" hidden="1" x14ac:dyDescent="0.25">
      <c r="A561" s="46"/>
      <c r="B561" s="47"/>
      <c r="C561" s="47"/>
      <c r="D561" s="47"/>
      <c r="E561" s="48"/>
      <c r="F561" s="48"/>
      <c r="G561" s="48"/>
      <c r="H561" s="48"/>
      <c r="I561" s="48"/>
      <c r="J561" s="48"/>
      <c r="K561" s="48"/>
      <c r="L561" s="52"/>
      <c r="M561"/>
      <c r="N561" s="29"/>
      <c r="O561" s="29"/>
      <c r="P561" s="29"/>
      <c r="Q561" s="29"/>
      <c r="R561" s="29"/>
      <c r="S561" s="29"/>
      <c r="T561" s="29"/>
    </row>
    <row r="562" spans="1:20" hidden="1" x14ac:dyDescent="0.25">
      <c r="A562" s="43"/>
      <c r="B562" s="44"/>
      <c r="C562" s="44"/>
      <c r="D562" s="44"/>
      <c r="E562" s="45"/>
      <c r="F562" s="45"/>
      <c r="G562" s="45"/>
      <c r="H562" s="45"/>
      <c r="I562" s="45"/>
      <c r="J562" s="45"/>
      <c r="K562" s="45"/>
      <c r="L562" s="51"/>
    </row>
    <row r="563" spans="1:20" hidden="1" x14ac:dyDescent="0.25">
      <c r="A563" s="46"/>
      <c r="B563" s="47"/>
      <c r="C563" s="47"/>
      <c r="D563" s="47"/>
      <c r="E563" s="48"/>
      <c r="F563" s="48"/>
      <c r="G563" s="48"/>
      <c r="H563" s="48"/>
      <c r="I563" s="48"/>
      <c r="J563" s="48"/>
      <c r="K563" s="48"/>
      <c r="L563" s="52"/>
      <c r="M563"/>
      <c r="N563" s="29"/>
      <c r="O563" s="29"/>
      <c r="P563" s="29"/>
      <c r="Q563" s="29"/>
      <c r="R563" s="29"/>
      <c r="S563" s="29"/>
      <c r="T563" s="29"/>
    </row>
    <row r="564" spans="1:20" hidden="1" x14ac:dyDescent="0.25">
      <c r="A564" s="43"/>
      <c r="B564" s="44"/>
      <c r="C564" s="44"/>
      <c r="D564" s="44"/>
      <c r="E564" s="45"/>
      <c r="F564" s="45"/>
      <c r="G564" s="45"/>
      <c r="H564" s="45"/>
      <c r="I564" s="45"/>
      <c r="J564" s="45"/>
      <c r="K564" s="45"/>
      <c r="L564" s="51"/>
    </row>
    <row r="565" spans="1:20" hidden="1" x14ac:dyDescent="0.25">
      <c r="A565" s="46"/>
      <c r="B565" s="47"/>
      <c r="C565" s="47"/>
      <c r="D565" s="47"/>
      <c r="E565" s="48"/>
      <c r="F565" s="48"/>
      <c r="G565" s="48"/>
      <c r="H565" s="48"/>
      <c r="I565" s="48"/>
      <c r="J565" s="48"/>
      <c r="K565" s="48"/>
      <c r="L565" s="52"/>
    </row>
    <row r="566" spans="1:20" hidden="1" x14ac:dyDescent="0.25">
      <c r="A566" s="43"/>
      <c r="B566" s="44"/>
      <c r="C566" s="44"/>
      <c r="D566" s="44"/>
      <c r="E566" s="45"/>
      <c r="F566" s="45"/>
      <c r="G566" s="45"/>
      <c r="H566" s="45"/>
      <c r="I566" s="45"/>
      <c r="J566" s="45"/>
      <c r="K566" s="45"/>
      <c r="L566" s="51"/>
    </row>
    <row r="567" spans="1:20" hidden="1" x14ac:dyDescent="0.25">
      <c r="A567" s="46"/>
      <c r="B567" s="47"/>
      <c r="C567" s="47"/>
      <c r="D567" s="47"/>
      <c r="E567" s="48"/>
      <c r="F567" s="48"/>
      <c r="G567" s="48"/>
      <c r="H567" s="48"/>
      <c r="I567" s="48"/>
      <c r="J567" s="48"/>
      <c r="K567" s="48"/>
      <c r="L567" s="52"/>
      <c r="M567"/>
      <c r="N567" s="29"/>
      <c r="O567" s="29"/>
      <c r="P567" s="29"/>
      <c r="Q567" s="29"/>
      <c r="R567" s="29"/>
      <c r="S567" s="29"/>
      <c r="T567" s="29"/>
    </row>
    <row r="568" spans="1:20" hidden="1" x14ac:dyDescent="0.25">
      <c r="A568" s="43"/>
      <c r="B568" s="44"/>
      <c r="C568" s="44"/>
      <c r="D568" s="44"/>
      <c r="E568" s="45"/>
      <c r="F568" s="45"/>
      <c r="G568" s="45"/>
      <c r="H568" s="45"/>
      <c r="I568" s="45"/>
      <c r="J568" s="45"/>
      <c r="K568" s="45"/>
      <c r="L568" s="51"/>
    </row>
    <row r="569" spans="1:20" hidden="1" x14ac:dyDescent="0.25">
      <c r="A569" s="46"/>
      <c r="B569" s="47"/>
      <c r="C569" s="47"/>
      <c r="D569" s="47"/>
      <c r="E569" s="48"/>
      <c r="F569" s="48"/>
      <c r="G569" s="48"/>
      <c r="H569" s="48"/>
      <c r="I569" s="48"/>
      <c r="J569" s="48"/>
      <c r="K569" s="48"/>
      <c r="L569" s="52"/>
    </row>
    <row r="570" spans="1:20" hidden="1" x14ac:dyDescent="0.25">
      <c r="A570" s="43"/>
      <c r="B570" s="44"/>
      <c r="C570" s="44"/>
      <c r="D570" s="44"/>
      <c r="E570" s="45"/>
      <c r="F570" s="45"/>
      <c r="G570" s="45"/>
      <c r="H570" s="45"/>
      <c r="I570" s="45"/>
      <c r="J570" s="45"/>
      <c r="K570" s="45"/>
      <c r="L570" s="51"/>
    </row>
    <row r="571" spans="1:20" hidden="1" x14ac:dyDescent="0.25">
      <c r="A571" s="46"/>
      <c r="B571" s="47"/>
      <c r="C571" s="47"/>
      <c r="D571" s="47"/>
      <c r="E571" s="48"/>
      <c r="F571" s="48"/>
      <c r="G571" s="48"/>
      <c r="H571" s="48"/>
      <c r="I571" s="48"/>
      <c r="J571" s="48"/>
      <c r="K571" s="48"/>
      <c r="L571" s="52"/>
    </row>
    <row r="572" spans="1:20" hidden="1" x14ac:dyDescent="0.25">
      <c r="A572" s="43"/>
      <c r="B572" s="44"/>
      <c r="C572" s="44"/>
      <c r="D572" s="44"/>
      <c r="E572" s="45"/>
      <c r="F572" s="45"/>
      <c r="G572" s="45"/>
      <c r="H572" s="45"/>
      <c r="I572" s="45"/>
      <c r="J572" s="45"/>
      <c r="K572" s="45"/>
      <c r="L572" s="51"/>
    </row>
    <row r="573" spans="1:20" hidden="1" x14ac:dyDescent="0.25">
      <c r="A573" s="46"/>
      <c r="B573" s="47"/>
      <c r="C573" s="47"/>
      <c r="D573" s="47"/>
      <c r="E573" s="48"/>
      <c r="F573" s="48"/>
      <c r="G573" s="48"/>
      <c r="H573" s="48"/>
      <c r="I573" s="48"/>
      <c r="J573" s="48"/>
      <c r="K573" s="48"/>
      <c r="L573" s="52"/>
    </row>
    <row r="574" spans="1:20" hidden="1" x14ac:dyDescent="0.25">
      <c r="A574" s="43"/>
      <c r="B574" s="44"/>
      <c r="C574" s="44"/>
      <c r="D574" s="44"/>
      <c r="E574" s="45"/>
      <c r="F574" s="45"/>
      <c r="G574" s="45"/>
      <c r="H574" s="45"/>
      <c r="I574" s="45"/>
      <c r="J574" s="45"/>
      <c r="K574" s="45"/>
      <c r="L574" s="51"/>
    </row>
    <row r="575" spans="1:20" hidden="1" x14ac:dyDescent="0.25">
      <c r="A575" s="46"/>
      <c r="B575" s="47"/>
      <c r="C575" s="47"/>
      <c r="D575" s="47"/>
      <c r="E575" s="48"/>
      <c r="F575" s="48"/>
      <c r="G575" s="48"/>
      <c r="H575" s="48"/>
      <c r="I575" s="48"/>
      <c r="J575" s="48"/>
      <c r="K575" s="48"/>
      <c r="L575" s="52"/>
    </row>
    <row r="576" spans="1:20" hidden="1" x14ac:dyDescent="0.25">
      <c r="A576" s="43"/>
      <c r="B576" s="44"/>
      <c r="C576" s="44"/>
      <c r="D576" s="44"/>
      <c r="E576" s="45"/>
      <c r="F576" s="45"/>
      <c r="G576" s="45"/>
      <c r="H576" s="45"/>
      <c r="I576" s="45"/>
      <c r="J576" s="45"/>
      <c r="K576" s="45"/>
      <c r="L576" s="51"/>
    </row>
    <row r="577" spans="1:20" hidden="1" x14ac:dyDescent="0.25">
      <c r="A577" s="46"/>
      <c r="B577" s="47"/>
      <c r="C577" s="47"/>
      <c r="D577" s="47"/>
      <c r="E577" s="48"/>
      <c r="F577" s="48"/>
      <c r="G577" s="48"/>
      <c r="H577" s="48"/>
      <c r="I577" s="48"/>
      <c r="J577" s="48"/>
      <c r="K577" s="48"/>
      <c r="L577" s="52"/>
      <c r="M577"/>
      <c r="N577" s="29"/>
      <c r="O577" s="29"/>
      <c r="P577" s="29"/>
      <c r="Q577" s="29"/>
      <c r="R577" s="29"/>
      <c r="S577" s="29"/>
      <c r="T577" s="29"/>
    </row>
    <row r="578" spans="1:20" hidden="1" x14ac:dyDescent="0.25">
      <c r="A578" s="43"/>
      <c r="B578" s="44"/>
      <c r="C578" s="44"/>
      <c r="D578" s="44"/>
      <c r="E578" s="45"/>
      <c r="F578" s="45"/>
      <c r="G578" s="45"/>
      <c r="H578" s="45"/>
      <c r="I578" s="45"/>
      <c r="J578" s="45"/>
      <c r="K578" s="45"/>
      <c r="L578" s="51"/>
    </row>
    <row r="579" spans="1:20" hidden="1" x14ac:dyDescent="0.25">
      <c r="A579" s="46"/>
      <c r="B579" s="47"/>
      <c r="C579" s="47"/>
      <c r="D579" s="47"/>
      <c r="E579" s="48"/>
      <c r="F579" s="48"/>
      <c r="G579" s="48"/>
      <c r="H579" s="48"/>
      <c r="I579" s="48"/>
      <c r="J579" s="48"/>
      <c r="K579" s="48"/>
      <c r="L579" s="52"/>
    </row>
    <row r="580" spans="1:20" hidden="1" x14ac:dyDescent="0.25">
      <c r="A580" s="43"/>
      <c r="B580" s="44"/>
      <c r="C580" s="44"/>
      <c r="D580" s="44"/>
      <c r="E580" s="45"/>
      <c r="F580" s="45"/>
      <c r="G580" s="45"/>
      <c r="H580" s="45"/>
      <c r="I580" s="45"/>
      <c r="J580" s="45"/>
      <c r="K580" s="45"/>
      <c r="L580" s="51"/>
      <c r="M580"/>
      <c r="N580" s="29"/>
      <c r="O580" s="29"/>
      <c r="P580" s="29"/>
      <c r="Q580" s="29"/>
      <c r="R580" s="29"/>
      <c r="S580" s="29"/>
      <c r="T580" s="29"/>
    </row>
    <row r="581" spans="1:20" hidden="1" x14ac:dyDescent="0.25">
      <c r="A581" s="46"/>
      <c r="B581" s="47"/>
      <c r="C581" s="47"/>
      <c r="D581" s="47"/>
      <c r="E581" s="48"/>
      <c r="F581" s="48"/>
      <c r="G581" s="48"/>
      <c r="H581" s="48"/>
      <c r="I581" s="48"/>
      <c r="J581" s="48"/>
      <c r="K581" s="48"/>
      <c r="L581" s="52"/>
    </row>
    <row r="582" spans="1:20" hidden="1" x14ac:dyDescent="0.25">
      <c r="A582" s="46"/>
      <c r="B582" s="47"/>
      <c r="C582" s="47"/>
      <c r="D582" s="47"/>
      <c r="E582" s="48"/>
      <c r="F582" s="48"/>
      <c r="G582" s="48"/>
      <c r="H582" s="48"/>
      <c r="I582" s="48"/>
      <c r="J582" s="48"/>
      <c r="K582" s="48"/>
      <c r="L582" s="52"/>
    </row>
    <row r="583" spans="1:20" hidden="1" x14ac:dyDescent="0.25">
      <c r="A583" s="46"/>
      <c r="B583" s="47"/>
      <c r="C583" s="47"/>
      <c r="D583" s="47"/>
      <c r="E583" s="48"/>
      <c r="F583" s="48"/>
      <c r="G583" s="48"/>
      <c r="H583" s="48"/>
      <c r="I583" s="48"/>
      <c r="J583" s="48"/>
      <c r="K583" s="48"/>
      <c r="L583" s="52"/>
    </row>
    <row r="584" spans="1:20" hidden="1" x14ac:dyDescent="0.25">
      <c r="A584" s="43"/>
      <c r="B584" s="44"/>
      <c r="C584" s="44"/>
      <c r="D584" s="44"/>
      <c r="E584" s="45"/>
      <c r="F584" s="45"/>
      <c r="G584" s="45"/>
      <c r="H584" s="45"/>
      <c r="I584" s="45"/>
      <c r="J584" s="45"/>
      <c r="K584" s="45"/>
      <c r="L584" s="51"/>
    </row>
    <row r="585" spans="1:20" hidden="1" x14ac:dyDescent="0.25">
      <c r="A585" s="46"/>
      <c r="B585" s="47"/>
      <c r="C585" s="47"/>
      <c r="D585" s="47"/>
      <c r="E585" s="48"/>
      <c r="F585" s="48"/>
      <c r="G585" s="48"/>
      <c r="H585" s="48"/>
      <c r="I585" s="48"/>
      <c r="J585" s="48"/>
      <c r="K585" s="48"/>
      <c r="L585" s="52"/>
    </row>
    <row r="586" spans="1:20" hidden="1" x14ac:dyDescent="0.25">
      <c r="A586" s="43"/>
      <c r="B586" s="44"/>
      <c r="C586" s="44"/>
      <c r="D586" s="44"/>
      <c r="E586" s="45"/>
      <c r="F586" s="45"/>
      <c r="G586" s="45"/>
      <c r="H586" s="45"/>
      <c r="I586" s="45"/>
      <c r="J586" s="45"/>
      <c r="K586" s="45"/>
      <c r="L586" s="51"/>
      <c r="M586"/>
      <c r="N586" s="29"/>
      <c r="O586" s="29"/>
      <c r="P586" s="29"/>
      <c r="Q586" s="29"/>
      <c r="R586" s="29"/>
      <c r="S586" s="29"/>
      <c r="T586" s="29"/>
    </row>
    <row r="587" spans="1:20" hidden="1" x14ac:dyDescent="0.25">
      <c r="A587" s="46"/>
      <c r="B587" s="47"/>
      <c r="C587" s="47"/>
      <c r="D587" s="47"/>
      <c r="E587" s="48"/>
      <c r="F587" s="48"/>
      <c r="G587" s="48"/>
      <c r="H587" s="48"/>
      <c r="I587" s="48"/>
      <c r="J587" s="48"/>
      <c r="K587" s="48"/>
      <c r="L587" s="52"/>
    </row>
    <row r="588" spans="1:20" hidden="1" x14ac:dyDescent="0.25">
      <c r="A588" s="43"/>
      <c r="B588" s="44"/>
      <c r="C588" s="44"/>
      <c r="D588" s="44"/>
      <c r="E588" s="45"/>
      <c r="F588" s="45"/>
      <c r="G588" s="45"/>
      <c r="H588" s="45"/>
      <c r="I588" s="45"/>
      <c r="J588" s="45"/>
      <c r="K588" s="45"/>
      <c r="L588" s="51"/>
    </row>
    <row r="589" spans="1:20" hidden="1" x14ac:dyDescent="0.25">
      <c r="A589" s="46"/>
      <c r="B589" s="47"/>
      <c r="C589" s="47"/>
      <c r="D589" s="47"/>
      <c r="E589" s="48"/>
      <c r="F589" s="48"/>
      <c r="G589" s="48"/>
      <c r="H589" s="48"/>
      <c r="I589" s="48"/>
      <c r="J589" s="48"/>
      <c r="K589" s="48"/>
      <c r="L589" s="52"/>
      <c r="M589"/>
      <c r="N589" s="29"/>
      <c r="O589" s="29"/>
      <c r="P589" s="29"/>
      <c r="Q589" s="29"/>
      <c r="R589" s="29"/>
      <c r="S589" s="29"/>
      <c r="T589" s="29"/>
    </row>
    <row r="590" spans="1:20" hidden="1" x14ac:dyDescent="0.25">
      <c r="A590" s="46"/>
      <c r="B590" s="47"/>
      <c r="C590" s="47"/>
      <c r="D590" s="47"/>
      <c r="E590" s="48"/>
      <c r="F590" s="48"/>
      <c r="G590" s="48"/>
      <c r="H590" s="48"/>
      <c r="I590" s="48"/>
      <c r="J590" s="48"/>
      <c r="K590" s="48"/>
      <c r="L590" s="52"/>
      <c r="M590"/>
      <c r="N590" s="29"/>
      <c r="O590" s="29"/>
      <c r="P590" s="29"/>
      <c r="Q590" s="29"/>
      <c r="R590" s="29"/>
      <c r="S590" s="29"/>
      <c r="T590" s="29"/>
    </row>
    <row r="591" spans="1:20" hidden="1" x14ac:dyDescent="0.25">
      <c r="A591" s="46"/>
      <c r="B591" s="47"/>
      <c r="C591" s="47"/>
      <c r="D591" s="47"/>
      <c r="E591" s="48"/>
      <c r="F591" s="48"/>
      <c r="G591" s="48"/>
      <c r="H591" s="48"/>
      <c r="I591" s="48"/>
      <c r="J591" s="48"/>
      <c r="K591" s="48"/>
      <c r="L591" s="52"/>
    </row>
    <row r="592" spans="1:20" hidden="1" x14ac:dyDescent="0.25">
      <c r="A592" s="43"/>
      <c r="B592" s="44"/>
      <c r="C592" s="44"/>
      <c r="D592" s="44"/>
      <c r="E592" s="45"/>
      <c r="F592" s="45"/>
      <c r="G592" s="45"/>
      <c r="H592" s="45"/>
      <c r="I592" s="45"/>
      <c r="J592" s="45"/>
      <c r="K592" s="45"/>
      <c r="L592" s="51"/>
      <c r="M592"/>
      <c r="N592" s="29"/>
      <c r="O592" s="29"/>
      <c r="P592" s="29"/>
      <c r="Q592" s="29"/>
      <c r="R592" s="29"/>
      <c r="S592" s="29"/>
      <c r="T592" s="29"/>
    </row>
    <row r="593" spans="1:20" hidden="1" x14ac:dyDescent="0.25">
      <c r="A593" s="46"/>
      <c r="B593" s="47"/>
      <c r="C593" s="47"/>
      <c r="D593" s="47"/>
      <c r="E593" s="48"/>
      <c r="F593" s="48"/>
      <c r="G593" s="48"/>
      <c r="H593" s="48"/>
      <c r="I593" s="48"/>
      <c r="J593" s="48"/>
      <c r="K593" s="48"/>
      <c r="L593" s="52"/>
    </row>
    <row r="594" spans="1:20" hidden="1" x14ac:dyDescent="0.25">
      <c r="A594" s="46"/>
      <c r="B594" s="47"/>
      <c r="C594" s="47"/>
      <c r="D594" s="47"/>
      <c r="E594" s="48"/>
      <c r="F594" s="48"/>
      <c r="G594" s="48"/>
      <c r="H594" s="48"/>
      <c r="I594" s="48"/>
      <c r="J594" s="48"/>
      <c r="K594" s="48"/>
      <c r="L594" s="52"/>
      <c r="M594"/>
      <c r="N594" s="29"/>
      <c r="O594" s="29"/>
      <c r="P594" s="29"/>
      <c r="Q594" s="29"/>
      <c r="R594" s="29"/>
      <c r="S594" s="29"/>
      <c r="T594" s="29"/>
    </row>
    <row r="595" spans="1:20" hidden="1" x14ac:dyDescent="0.25">
      <c r="A595" s="46"/>
      <c r="B595" s="47"/>
      <c r="C595" s="47"/>
      <c r="D595" s="47"/>
      <c r="E595" s="48"/>
      <c r="F595" s="48"/>
      <c r="G595" s="48"/>
      <c r="H595" s="48"/>
      <c r="I595" s="48"/>
      <c r="J595" s="48"/>
      <c r="K595" s="48"/>
      <c r="L595" s="52"/>
      <c r="M595"/>
      <c r="N595" s="29"/>
      <c r="O595" s="29"/>
      <c r="P595" s="29"/>
      <c r="Q595" s="29"/>
      <c r="R595" s="29"/>
      <c r="S595" s="29"/>
      <c r="T595" s="29"/>
    </row>
    <row r="596" spans="1:20" hidden="1" x14ac:dyDescent="0.25">
      <c r="A596" s="43"/>
      <c r="B596" s="44"/>
      <c r="C596" s="44"/>
      <c r="D596" s="44"/>
      <c r="E596" s="45"/>
      <c r="F596" s="45"/>
      <c r="G596" s="45"/>
      <c r="H596" s="45"/>
      <c r="I596" s="45"/>
      <c r="J596" s="45"/>
      <c r="K596" s="45"/>
      <c r="L596" s="51"/>
      <c r="M596"/>
      <c r="N596" s="29"/>
      <c r="O596" s="29"/>
      <c r="P596" s="29"/>
      <c r="Q596" s="29"/>
      <c r="R596" s="29"/>
      <c r="S596" s="29"/>
      <c r="T596" s="29"/>
    </row>
    <row r="597" spans="1:20" hidden="1" x14ac:dyDescent="0.25">
      <c r="A597" s="46"/>
      <c r="B597" s="47"/>
      <c r="C597" s="47"/>
      <c r="D597" s="47"/>
      <c r="E597" s="48"/>
      <c r="F597" s="48"/>
      <c r="G597" s="48"/>
      <c r="H597" s="48"/>
      <c r="I597" s="48"/>
      <c r="J597" s="48"/>
      <c r="K597" s="48"/>
      <c r="L597" s="52"/>
    </row>
    <row r="598" spans="1:20" hidden="1" x14ac:dyDescent="0.25">
      <c r="A598" s="46"/>
      <c r="B598" s="47"/>
      <c r="C598" s="47"/>
      <c r="D598" s="47"/>
      <c r="E598" s="48"/>
      <c r="F598" s="48"/>
      <c r="G598" s="48"/>
      <c r="H598" s="48"/>
      <c r="I598" s="48"/>
      <c r="J598" s="48"/>
      <c r="K598" s="48"/>
      <c r="L598" s="52"/>
    </row>
    <row r="599" spans="1:20" hidden="1" x14ac:dyDescent="0.25">
      <c r="A599" s="46"/>
      <c r="B599" s="47"/>
      <c r="C599" s="47"/>
      <c r="D599" s="47"/>
      <c r="E599" s="48"/>
      <c r="F599" s="48"/>
      <c r="G599" s="48"/>
      <c r="H599" s="48"/>
      <c r="I599" s="48"/>
      <c r="J599" s="48"/>
      <c r="K599" s="48"/>
      <c r="L599" s="52"/>
      <c r="M599"/>
      <c r="N599" s="29"/>
      <c r="O599" s="29"/>
      <c r="P599" s="29"/>
      <c r="Q599" s="29"/>
      <c r="R599" s="29"/>
      <c r="S599" s="29"/>
      <c r="T599" s="29"/>
    </row>
    <row r="600" spans="1:20" hidden="1" x14ac:dyDescent="0.25">
      <c r="A600" s="43"/>
      <c r="B600" s="44"/>
      <c r="C600" s="44"/>
      <c r="D600" s="44"/>
      <c r="E600" s="45"/>
      <c r="F600" s="45"/>
      <c r="G600" s="45"/>
      <c r="H600" s="45"/>
      <c r="I600" s="45"/>
      <c r="J600" s="45"/>
      <c r="K600" s="45"/>
      <c r="L600" s="51"/>
      <c r="M600"/>
      <c r="N600" s="29"/>
      <c r="O600" s="29"/>
      <c r="P600" s="29"/>
      <c r="Q600" s="29"/>
      <c r="R600" s="29"/>
      <c r="S600" s="29"/>
      <c r="T600" s="29"/>
    </row>
    <row r="601" spans="1:20" hidden="1" x14ac:dyDescent="0.25">
      <c r="A601" s="46"/>
      <c r="B601" s="47"/>
      <c r="C601" s="47"/>
      <c r="D601" s="47"/>
      <c r="E601" s="48"/>
      <c r="F601" s="48"/>
      <c r="G601" s="48"/>
      <c r="H601" s="48"/>
      <c r="I601" s="48"/>
      <c r="J601" s="48"/>
      <c r="K601" s="48"/>
      <c r="L601" s="52"/>
    </row>
    <row r="602" spans="1:20" hidden="1" x14ac:dyDescent="0.25">
      <c r="A602" s="43"/>
      <c r="B602" s="44"/>
      <c r="C602" s="44"/>
      <c r="D602" s="44"/>
      <c r="E602" s="45"/>
      <c r="F602" s="45"/>
      <c r="G602" s="45"/>
      <c r="H602" s="45"/>
      <c r="I602" s="45"/>
      <c r="J602" s="45"/>
      <c r="K602" s="45"/>
      <c r="L602" s="51"/>
      <c r="M602"/>
      <c r="N602" s="29"/>
      <c r="O602" s="29"/>
      <c r="P602" s="29"/>
      <c r="Q602" s="29"/>
      <c r="R602" s="29"/>
      <c r="S602" s="29"/>
      <c r="T602" s="29"/>
    </row>
    <row r="603" spans="1:20" hidden="1" x14ac:dyDescent="0.25">
      <c r="A603" s="46"/>
      <c r="B603" s="47"/>
      <c r="C603" s="47"/>
      <c r="D603" s="47"/>
      <c r="E603" s="48"/>
      <c r="F603" s="48"/>
      <c r="G603" s="48"/>
      <c r="H603" s="48"/>
      <c r="I603" s="48"/>
      <c r="J603" s="48"/>
      <c r="K603" s="48"/>
      <c r="L603" s="52"/>
      <c r="M603"/>
      <c r="N603" s="29"/>
      <c r="O603" s="29"/>
      <c r="P603" s="29"/>
      <c r="Q603" s="29"/>
      <c r="R603" s="29"/>
      <c r="S603" s="29"/>
      <c r="T603" s="29"/>
    </row>
    <row r="604" spans="1:20" hidden="1" x14ac:dyDescent="0.25">
      <c r="A604" s="43"/>
      <c r="B604" s="44"/>
      <c r="C604" s="44"/>
      <c r="D604" s="44"/>
      <c r="E604" s="45"/>
      <c r="F604" s="45"/>
      <c r="G604" s="45"/>
      <c r="H604" s="45"/>
      <c r="I604" s="45"/>
      <c r="J604" s="45"/>
      <c r="K604" s="45"/>
      <c r="L604" s="51"/>
    </row>
    <row r="605" spans="1:20" hidden="1" x14ac:dyDescent="0.25">
      <c r="A605" s="46"/>
      <c r="B605" s="47"/>
      <c r="C605" s="47"/>
      <c r="D605" s="47"/>
      <c r="E605" s="48"/>
      <c r="F605" s="48"/>
      <c r="G605" s="48"/>
      <c r="H605" s="48"/>
      <c r="I605" s="48"/>
      <c r="J605" s="48"/>
      <c r="K605" s="48"/>
      <c r="L605" s="52"/>
    </row>
    <row r="606" spans="1:20" hidden="1" x14ac:dyDescent="0.25">
      <c r="A606" s="46"/>
      <c r="B606" s="47"/>
      <c r="C606" s="47"/>
      <c r="D606" s="47"/>
      <c r="E606" s="48"/>
      <c r="F606" s="48"/>
      <c r="G606" s="48"/>
      <c r="H606" s="48"/>
      <c r="I606" s="48"/>
      <c r="J606" s="48"/>
      <c r="K606" s="48"/>
      <c r="L606" s="52"/>
      <c r="M606"/>
      <c r="N606" s="29"/>
      <c r="O606" s="29"/>
      <c r="P606" s="29"/>
      <c r="Q606" s="29"/>
      <c r="R606" s="29"/>
      <c r="S606" s="29"/>
      <c r="T606" s="29"/>
    </row>
    <row r="607" spans="1:20" hidden="1" x14ac:dyDescent="0.25">
      <c r="A607" s="43"/>
      <c r="B607" s="44"/>
      <c r="C607" s="44"/>
      <c r="D607" s="44"/>
      <c r="E607" s="45"/>
      <c r="F607" s="45"/>
      <c r="G607" s="45"/>
      <c r="H607" s="45"/>
      <c r="I607" s="45"/>
      <c r="J607" s="45"/>
      <c r="K607" s="45"/>
      <c r="L607" s="51"/>
    </row>
    <row r="608" spans="1:20" hidden="1" x14ac:dyDescent="0.25">
      <c r="A608" s="43"/>
      <c r="B608" s="44"/>
      <c r="C608" s="44"/>
      <c r="D608" s="44"/>
      <c r="E608" s="45"/>
      <c r="F608" s="45"/>
      <c r="G608" s="45"/>
      <c r="H608" s="45"/>
      <c r="I608" s="45"/>
      <c r="J608" s="45"/>
      <c r="K608" s="45"/>
      <c r="L608" s="51"/>
      <c r="M608"/>
      <c r="N608" s="29"/>
      <c r="O608" s="29"/>
      <c r="P608" s="29"/>
      <c r="Q608" s="29"/>
      <c r="R608" s="29"/>
      <c r="S608" s="29"/>
      <c r="T608" s="29"/>
    </row>
    <row r="609" spans="1:20" hidden="1" x14ac:dyDescent="0.25">
      <c r="A609" s="46"/>
      <c r="B609" s="47"/>
      <c r="C609" s="47"/>
      <c r="D609" s="47"/>
      <c r="E609" s="48"/>
      <c r="F609" s="48"/>
      <c r="G609" s="48"/>
      <c r="H609" s="48"/>
      <c r="I609" s="48"/>
      <c r="J609" s="48"/>
      <c r="K609" s="48"/>
      <c r="L609" s="52"/>
      <c r="M609"/>
      <c r="N609" s="29"/>
      <c r="O609" s="29"/>
      <c r="P609" s="29"/>
      <c r="Q609" s="29"/>
      <c r="R609" s="29"/>
      <c r="S609" s="29"/>
      <c r="T609" s="29"/>
    </row>
    <row r="610" spans="1:20" hidden="1" x14ac:dyDescent="0.25">
      <c r="A610" s="43"/>
      <c r="B610" s="44"/>
      <c r="C610" s="44"/>
      <c r="D610" s="44"/>
      <c r="E610" s="45"/>
      <c r="F610" s="45"/>
      <c r="G610" s="45"/>
      <c r="H610" s="45"/>
      <c r="I610" s="45"/>
      <c r="J610" s="45"/>
      <c r="K610" s="45"/>
      <c r="L610" s="51"/>
      <c r="M610"/>
      <c r="N610" s="29"/>
      <c r="O610" s="29"/>
      <c r="P610" s="29"/>
      <c r="Q610" s="29"/>
      <c r="R610" s="29"/>
      <c r="S610" s="29"/>
      <c r="T610" s="29"/>
    </row>
    <row r="611" spans="1:20" hidden="1" x14ac:dyDescent="0.25">
      <c r="A611" s="46"/>
      <c r="B611" s="47"/>
      <c r="C611" s="47"/>
      <c r="D611" s="47"/>
      <c r="E611" s="48"/>
      <c r="F611" s="48"/>
      <c r="G611" s="48"/>
      <c r="H611" s="48"/>
      <c r="I611" s="48"/>
      <c r="J611" s="48"/>
      <c r="K611" s="48"/>
      <c r="L611" s="52"/>
    </row>
    <row r="612" spans="1:20" hidden="1" x14ac:dyDescent="0.25">
      <c r="A612" s="43"/>
      <c r="B612" s="44"/>
      <c r="C612" s="44"/>
      <c r="D612" s="44"/>
      <c r="E612" s="45"/>
      <c r="F612" s="45"/>
      <c r="G612" s="45"/>
      <c r="H612" s="45"/>
      <c r="I612" s="45"/>
      <c r="J612" s="45"/>
      <c r="K612" s="45"/>
      <c r="L612" s="51"/>
    </row>
    <row r="613" spans="1:20" hidden="1" x14ac:dyDescent="0.25">
      <c r="A613" s="43"/>
      <c r="B613" s="44"/>
      <c r="C613" s="44"/>
      <c r="D613" s="44"/>
      <c r="E613" s="45"/>
      <c r="F613" s="45"/>
      <c r="G613" s="45"/>
      <c r="H613" s="45"/>
      <c r="I613" s="45"/>
      <c r="J613" s="45"/>
      <c r="K613" s="45"/>
      <c r="L613" s="51"/>
    </row>
    <row r="614" spans="1:20" hidden="1" x14ac:dyDescent="0.25">
      <c r="A614" s="43"/>
      <c r="B614" s="44"/>
      <c r="C614" s="44"/>
      <c r="D614" s="44"/>
      <c r="E614" s="45"/>
      <c r="F614" s="45"/>
      <c r="G614" s="45"/>
      <c r="H614" s="45"/>
      <c r="I614" s="45"/>
      <c r="J614" s="45"/>
      <c r="K614" s="45"/>
      <c r="L614" s="51"/>
    </row>
    <row r="615" spans="1:20" hidden="1" x14ac:dyDescent="0.25">
      <c r="A615" s="46"/>
      <c r="B615" s="47"/>
      <c r="C615" s="47"/>
      <c r="D615" s="47"/>
      <c r="E615" s="48"/>
      <c r="F615" s="48"/>
      <c r="G615" s="48"/>
      <c r="H615" s="48"/>
      <c r="I615" s="48"/>
      <c r="J615" s="48"/>
      <c r="K615" s="48"/>
      <c r="L615" s="52"/>
    </row>
    <row r="616" spans="1:20" hidden="1" x14ac:dyDescent="0.25">
      <c r="A616" s="43"/>
      <c r="B616" s="44"/>
      <c r="C616" s="44"/>
      <c r="D616" s="44"/>
      <c r="E616" s="45"/>
      <c r="F616" s="45"/>
      <c r="G616" s="45"/>
      <c r="H616" s="45"/>
      <c r="I616" s="45"/>
      <c r="J616" s="45"/>
      <c r="K616" s="45"/>
      <c r="L616" s="51"/>
      <c r="M616"/>
      <c r="N616" s="29"/>
      <c r="O616" s="29"/>
      <c r="P616" s="29"/>
      <c r="Q616" s="29"/>
      <c r="R616" s="29"/>
      <c r="S616" s="29"/>
      <c r="T616" s="29"/>
    </row>
    <row r="617" spans="1:20" hidden="1" x14ac:dyDescent="0.25">
      <c r="A617" s="43"/>
      <c r="B617" s="44"/>
      <c r="C617" s="44"/>
      <c r="D617" s="44"/>
      <c r="E617" s="45"/>
      <c r="F617" s="45"/>
      <c r="G617" s="45"/>
      <c r="H617" s="45"/>
      <c r="I617" s="45"/>
      <c r="J617" s="45"/>
      <c r="K617" s="45"/>
      <c r="L617" s="51"/>
    </row>
    <row r="618" spans="1:20" hidden="1" x14ac:dyDescent="0.25">
      <c r="A618" s="43"/>
      <c r="B618" s="44"/>
      <c r="C618" s="44"/>
      <c r="D618" s="44"/>
      <c r="E618" s="45"/>
      <c r="F618" s="45"/>
      <c r="G618" s="45"/>
      <c r="H618" s="45"/>
      <c r="I618" s="45"/>
      <c r="J618" s="45"/>
      <c r="K618" s="45"/>
      <c r="L618" s="51"/>
    </row>
    <row r="619" spans="1:20" hidden="1" x14ac:dyDescent="0.25">
      <c r="A619" s="46"/>
      <c r="B619" s="47"/>
      <c r="C619" s="47"/>
      <c r="D619" s="47"/>
      <c r="E619" s="48"/>
      <c r="F619" s="48"/>
      <c r="G619" s="48"/>
      <c r="H619" s="48"/>
      <c r="I619" s="48"/>
      <c r="J619" s="48"/>
      <c r="K619" s="48"/>
      <c r="L619" s="52"/>
    </row>
    <row r="620" spans="1:20" hidden="1" x14ac:dyDescent="0.25">
      <c r="A620" s="46"/>
      <c r="B620" s="47"/>
      <c r="C620" s="47"/>
      <c r="D620" s="47"/>
      <c r="E620" s="48"/>
      <c r="F620" s="48"/>
      <c r="G620" s="48"/>
      <c r="H620" s="48"/>
      <c r="I620" s="48"/>
      <c r="J620" s="48"/>
      <c r="K620" s="48"/>
      <c r="L620" s="52"/>
      <c r="M620"/>
      <c r="N620" s="29"/>
      <c r="O620" s="29"/>
      <c r="P620" s="29"/>
      <c r="Q620" s="29"/>
      <c r="R620" s="29"/>
      <c r="S620" s="29"/>
      <c r="T620" s="29"/>
    </row>
    <row r="621" spans="1:20" hidden="1" x14ac:dyDescent="0.25">
      <c r="A621" s="43"/>
      <c r="B621" s="44"/>
      <c r="C621" s="44"/>
      <c r="D621" s="44"/>
      <c r="E621" s="45"/>
      <c r="F621" s="45"/>
      <c r="G621" s="45"/>
      <c r="H621" s="45"/>
      <c r="I621" s="45"/>
      <c r="J621" s="45"/>
      <c r="K621" s="45"/>
      <c r="L621" s="51"/>
    </row>
    <row r="622" spans="1:20" hidden="1" x14ac:dyDescent="0.25">
      <c r="A622" s="43"/>
      <c r="B622" s="44"/>
      <c r="C622" s="44"/>
      <c r="D622" s="44"/>
      <c r="E622" s="45"/>
      <c r="F622" s="45"/>
      <c r="G622" s="45"/>
      <c r="H622" s="45"/>
      <c r="I622" s="45"/>
      <c r="J622" s="45"/>
      <c r="K622" s="45"/>
      <c r="L622" s="51"/>
    </row>
    <row r="623" spans="1:20" hidden="1" x14ac:dyDescent="0.25">
      <c r="A623" s="46"/>
      <c r="B623" s="47"/>
      <c r="C623" s="47"/>
      <c r="D623" s="47"/>
      <c r="E623" s="48"/>
      <c r="F623" s="48"/>
      <c r="G623" s="48"/>
      <c r="H623" s="48"/>
      <c r="I623" s="48"/>
      <c r="J623" s="48"/>
      <c r="K623" s="48"/>
      <c r="L623" s="52"/>
      <c r="M623"/>
      <c r="N623" s="29"/>
      <c r="O623" s="29"/>
      <c r="P623" s="29"/>
      <c r="Q623" s="29"/>
      <c r="R623" s="29"/>
      <c r="S623" s="29"/>
      <c r="T623" s="29"/>
    </row>
    <row r="624" spans="1:20" hidden="1" x14ac:dyDescent="0.25">
      <c r="A624" s="43"/>
      <c r="B624" s="44"/>
      <c r="C624" s="44"/>
      <c r="D624" s="44"/>
      <c r="E624" s="45"/>
      <c r="F624" s="45"/>
      <c r="G624" s="45"/>
      <c r="H624" s="45"/>
      <c r="I624" s="45"/>
      <c r="J624" s="45"/>
      <c r="K624" s="45"/>
      <c r="L624" s="51"/>
      <c r="M624"/>
      <c r="N624" s="29"/>
      <c r="O624" s="29"/>
      <c r="P624" s="29"/>
      <c r="Q624" s="29"/>
      <c r="R624" s="29"/>
      <c r="S624" s="29"/>
      <c r="T624" s="29"/>
    </row>
    <row r="625" spans="1:20" hidden="1" x14ac:dyDescent="0.25">
      <c r="A625" s="46"/>
      <c r="B625" s="47"/>
      <c r="C625" s="47"/>
      <c r="D625" s="47"/>
      <c r="E625" s="48"/>
      <c r="F625" s="48"/>
      <c r="G625" s="48"/>
      <c r="H625" s="48"/>
      <c r="I625" s="48"/>
      <c r="J625" s="48"/>
      <c r="K625" s="48"/>
      <c r="L625" s="52"/>
    </row>
    <row r="626" spans="1:20" hidden="1" x14ac:dyDescent="0.25">
      <c r="A626" s="43"/>
      <c r="B626" s="44"/>
      <c r="C626" s="44"/>
      <c r="D626" s="44"/>
      <c r="E626" s="45"/>
      <c r="F626" s="45"/>
      <c r="G626" s="45"/>
      <c r="H626" s="45"/>
      <c r="I626" s="45"/>
      <c r="J626" s="45"/>
      <c r="K626" s="45"/>
      <c r="L626" s="51"/>
    </row>
    <row r="627" spans="1:20" hidden="1" x14ac:dyDescent="0.25">
      <c r="A627" s="43"/>
      <c r="B627" s="44"/>
      <c r="C627" s="44"/>
      <c r="D627" s="44"/>
      <c r="E627" s="45"/>
      <c r="F627" s="45"/>
      <c r="G627" s="45"/>
      <c r="H627" s="45"/>
      <c r="I627" s="45"/>
      <c r="J627" s="45"/>
      <c r="K627" s="45"/>
      <c r="L627" s="51"/>
    </row>
    <row r="628" spans="1:20" hidden="1" x14ac:dyDescent="0.25">
      <c r="A628" s="46"/>
      <c r="B628" s="47"/>
      <c r="C628" s="47"/>
      <c r="D628" s="47"/>
      <c r="E628" s="48"/>
      <c r="F628" s="48"/>
      <c r="G628" s="48"/>
      <c r="H628" s="48"/>
      <c r="I628" s="48"/>
      <c r="J628" s="48"/>
      <c r="K628" s="48"/>
      <c r="L628" s="52"/>
      <c r="M628"/>
      <c r="N628" s="29"/>
      <c r="O628" s="29"/>
      <c r="P628" s="29"/>
      <c r="Q628" s="29"/>
      <c r="R628" s="29"/>
      <c r="S628" s="29"/>
      <c r="T628" s="29"/>
    </row>
    <row r="629" spans="1:20" hidden="1" x14ac:dyDescent="0.25">
      <c r="A629" s="46"/>
      <c r="B629" s="47"/>
      <c r="C629" s="47"/>
      <c r="D629" s="47"/>
      <c r="E629" s="48"/>
      <c r="F629" s="48"/>
      <c r="G629" s="48"/>
      <c r="H629" s="48"/>
      <c r="I629" s="48"/>
      <c r="J629" s="48"/>
      <c r="K629" s="48"/>
      <c r="L629" s="52"/>
      <c r="M629"/>
      <c r="N629" s="29"/>
      <c r="O629" s="29"/>
      <c r="P629" s="29"/>
      <c r="Q629" s="29"/>
      <c r="R629" s="29"/>
      <c r="S629" s="29"/>
      <c r="T629" s="29"/>
    </row>
    <row r="630" spans="1:20" hidden="1" x14ac:dyDescent="0.25">
      <c r="A630" s="43"/>
      <c r="B630" s="44"/>
      <c r="C630" s="44"/>
      <c r="D630" s="44"/>
      <c r="E630" s="45"/>
      <c r="F630" s="45"/>
      <c r="G630" s="45"/>
      <c r="H630" s="45"/>
      <c r="I630" s="45"/>
      <c r="J630" s="45"/>
      <c r="K630" s="45"/>
      <c r="L630" s="51"/>
      <c r="M630"/>
      <c r="N630" s="29"/>
      <c r="O630" s="29"/>
      <c r="P630" s="29"/>
      <c r="Q630" s="29"/>
      <c r="R630" s="29"/>
      <c r="S630" s="29"/>
      <c r="T630" s="29"/>
    </row>
    <row r="631" spans="1:20" hidden="1" x14ac:dyDescent="0.25">
      <c r="A631" s="46"/>
      <c r="B631" s="47"/>
      <c r="C631" s="47"/>
      <c r="D631" s="47"/>
      <c r="E631" s="48"/>
      <c r="F631" s="48"/>
      <c r="G631" s="48"/>
      <c r="H631" s="48"/>
      <c r="I631" s="48"/>
      <c r="J631" s="48"/>
      <c r="K631" s="48"/>
      <c r="L631" s="52"/>
    </row>
    <row r="632" spans="1:20" hidden="1" x14ac:dyDescent="0.25">
      <c r="A632" s="43"/>
      <c r="B632" s="44"/>
      <c r="C632" s="44"/>
      <c r="D632" s="44"/>
      <c r="E632" s="45"/>
      <c r="F632" s="45"/>
      <c r="G632" s="45"/>
      <c r="H632" s="45"/>
      <c r="I632" s="45"/>
      <c r="J632" s="45"/>
      <c r="K632" s="45"/>
      <c r="L632" s="51"/>
    </row>
    <row r="633" spans="1:20" hidden="1" x14ac:dyDescent="0.25">
      <c r="A633" s="43"/>
      <c r="B633" s="44"/>
      <c r="C633" s="44"/>
      <c r="D633" s="44"/>
      <c r="E633" s="45"/>
      <c r="F633" s="45"/>
      <c r="G633" s="45"/>
      <c r="H633" s="45"/>
      <c r="I633" s="45"/>
      <c r="J633" s="45"/>
      <c r="K633" s="45"/>
      <c r="L633" s="51"/>
    </row>
    <row r="634" spans="1:20" hidden="1" x14ac:dyDescent="0.25">
      <c r="A634" s="43"/>
      <c r="B634" s="44"/>
      <c r="C634" s="44"/>
      <c r="D634" s="44"/>
      <c r="E634" s="45"/>
      <c r="F634" s="45"/>
      <c r="G634" s="45"/>
      <c r="H634" s="45"/>
      <c r="I634" s="45"/>
      <c r="J634" s="45"/>
      <c r="K634" s="45"/>
      <c r="L634" s="51"/>
      <c r="M634"/>
      <c r="N634" s="29"/>
      <c r="O634" s="29"/>
      <c r="P634" s="29"/>
      <c r="Q634" s="29"/>
      <c r="R634" s="29"/>
      <c r="S634" s="29"/>
      <c r="T634" s="29"/>
    </row>
    <row r="635" spans="1:20" hidden="1" x14ac:dyDescent="0.25">
      <c r="A635" s="46"/>
      <c r="B635" s="47"/>
      <c r="C635" s="47"/>
      <c r="D635" s="47"/>
      <c r="E635" s="48"/>
      <c r="F635" s="48"/>
      <c r="G635" s="48"/>
      <c r="H635" s="48"/>
      <c r="I635" s="48"/>
      <c r="J635" s="48"/>
      <c r="K635" s="48"/>
      <c r="L635" s="52"/>
      <c r="M635"/>
      <c r="N635" s="29"/>
      <c r="O635" s="29"/>
      <c r="P635" s="29"/>
      <c r="Q635" s="29"/>
      <c r="R635" s="29"/>
      <c r="S635" s="29"/>
      <c r="T635" s="29"/>
    </row>
    <row r="636" spans="1:20" hidden="1" x14ac:dyDescent="0.25">
      <c r="A636" s="46"/>
      <c r="B636" s="47"/>
      <c r="C636" s="47"/>
      <c r="D636" s="47"/>
      <c r="E636" s="48"/>
      <c r="F636" s="48"/>
      <c r="G636" s="48"/>
      <c r="H636" s="48"/>
      <c r="I636" s="48"/>
      <c r="J636" s="48"/>
      <c r="K636" s="48"/>
      <c r="L636" s="52"/>
    </row>
    <row r="637" spans="1:20" hidden="1" x14ac:dyDescent="0.25">
      <c r="A637" s="46"/>
      <c r="B637" s="47"/>
      <c r="C637" s="47"/>
      <c r="D637" s="47"/>
      <c r="E637" s="48"/>
      <c r="F637" s="48"/>
      <c r="G637" s="48"/>
      <c r="H637" s="48"/>
      <c r="I637" s="48"/>
      <c r="J637" s="48"/>
      <c r="K637" s="48"/>
      <c r="L637" s="52"/>
      <c r="M637"/>
      <c r="N637" s="29"/>
      <c r="O637" s="29"/>
      <c r="P637" s="29"/>
      <c r="Q637" s="29"/>
      <c r="R637" s="29"/>
      <c r="S637" s="29"/>
      <c r="T637" s="29"/>
    </row>
    <row r="638" spans="1:20" hidden="1" x14ac:dyDescent="0.25">
      <c r="A638" s="43"/>
      <c r="B638" s="44"/>
      <c r="C638" s="44"/>
      <c r="D638" s="44"/>
      <c r="E638" s="45"/>
      <c r="F638" s="45"/>
      <c r="G638" s="45"/>
      <c r="H638" s="45"/>
      <c r="I638" s="45"/>
      <c r="J638" s="45"/>
      <c r="K638" s="45"/>
      <c r="L638" s="51"/>
    </row>
    <row r="639" spans="1:20" hidden="1" x14ac:dyDescent="0.25">
      <c r="A639" s="46"/>
      <c r="B639" s="47"/>
      <c r="C639" s="47"/>
      <c r="D639" s="47"/>
      <c r="E639" s="48"/>
      <c r="F639" s="48"/>
      <c r="G639" s="48"/>
      <c r="H639" s="48"/>
      <c r="I639" s="48"/>
      <c r="J639" s="48"/>
      <c r="K639" s="48"/>
      <c r="L639" s="52"/>
      <c r="M639"/>
      <c r="N639" s="29"/>
      <c r="O639" s="29"/>
      <c r="P639" s="29"/>
      <c r="Q639" s="29"/>
      <c r="R639" s="29"/>
      <c r="S639" s="29"/>
      <c r="T639" s="29"/>
    </row>
    <row r="640" spans="1:20" hidden="1" x14ac:dyDescent="0.25">
      <c r="A640" s="43"/>
      <c r="B640" s="44"/>
      <c r="C640" s="44"/>
      <c r="D640" s="44"/>
      <c r="E640" s="45"/>
      <c r="F640" s="45"/>
      <c r="G640" s="45"/>
      <c r="H640" s="45"/>
      <c r="I640" s="45"/>
      <c r="J640" s="45"/>
      <c r="K640" s="45"/>
      <c r="L640" s="51"/>
    </row>
    <row r="641" spans="1:20" hidden="1" x14ac:dyDescent="0.25">
      <c r="A641" s="46"/>
      <c r="B641" s="47"/>
      <c r="C641" s="47"/>
      <c r="D641" s="47"/>
      <c r="E641" s="48"/>
      <c r="F641" s="48"/>
      <c r="G641" s="48"/>
      <c r="H641" s="48"/>
      <c r="I641" s="48"/>
      <c r="J641" s="48"/>
      <c r="K641" s="48"/>
      <c r="L641" s="52"/>
    </row>
    <row r="642" spans="1:20" hidden="1" x14ac:dyDescent="0.25">
      <c r="A642" s="46"/>
      <c r="B642" s="47"/>
      <c r="C642" s="47"/>
      <c r="D642" s="47"/>
      <c r="E642" s="48"/>
      <c r="F642" s="48"/>
      <c r="G642" s="48"/>
      <c r="H642" s="48"/>
      <c r="I642" s="48"/>
      <c r="J642" s="48"/>
      <c r="K642" s="48"/>
      <c r="L642" s="52"/>
      <c r="M642"/>
      <c r="N642" s="29"/>
      <c r="O642" s="29"/>
      <c r="P642" s="29"/>
      <c r="Q642" s="29"/>
      <c r="R642" s="29"/>
      <c r="S642" s="29"/>
      <c r="T642" s="29"/>
    </row>
    <row r="643" spans="1:20" hidden="1" x14ac:dyDescent="0.25">
      <c r="A643" s="46"/>
      <c r="B643" s="47"/>
      <c r="C643" s="47"/>
      <c r="D643" s="47"/>
      <c r="E643" s="48"/>
      <c r="F643" s="48"/>
      <c r="G643" s="48"/>
      <c r="H643" s="48"/>
      <c r="I643" s="48"/>
      <c r="J643" s="48"/>
      <c r="K643" s="48"/>
      <c r="L643" s="52"/>
    </row>
    <row r="644" spans="1:20" hidden="1" x14ac:dyDescent="0.25">
      <c r="A644" s="46"/>
      <c r="B644" s="47"/>
      <c r="C644" s="47"/>
      <c r="D644" s="47"/>
      <c r="E644" s="48"/>
      <c r="F644" s="48"/>
      <c r="G644" s="48"/>
      <c r="H644" s="48"/>
      <c r="I644" s="48"/>
      <c r="J644" s="48"/>
      <c r="K644" s="48"/>
      <c r="L644" s="52"/>
    </row>
    <row r="645" spans="1:20" hidden="1" x14ac:dyDescent="0.25">
      <c r="A645" s="46"/>
      <c r="B645" s="47"/>
      <c r="C645" s="47"/>
      <c r="D645" s="47"/>
      <c r="E645" s="48"/>
      <c r="F645" s="48"/>
      <c r="G645" s="48"/>
      <c r="H645" s="48"/>
      <c r="I645" s="48"/>
      <c r="J645" s="48"/>
      <c r="K645" s="48"/>
      <c r="L645" s="52"/>
    </row>
    <row r="646" spans="1:20" hidden="1" x14ac:dyDescent="0.25">
      <c r="A646" s="43"/>
      <c r="B646" s="44"/>
      <c r="C646" s="44"/>
      <c r="D646" s="44"/>
      <c r="E646" s="45"/>
      <c r="F646" s="45"/>
      <c r="G646" s="45"/>
      <c r="H646" s="45"/>
      <c r="I646" s="45"/>
      <c r="J646" s="45"/>
      <c r="K646" s="45"/>
      <c r="L646" s="51"/>
    </row>
    <row r="647" spans="1:20" hidden="1" x14ac:dyDescent="0.25">
      <c r="A647" s="43"/>
      <c r="B647" s="44"/>
      <c r="C647" s="44"/>
      <c r="D647" s="44"/>
      <c r="E647" s="45"/>
      <c r="F647" s="45"/>
      <c r="G647" s="45"/>
      <c r="H647" s="45"/>
      <c r="I647" s="45"/>
      <c r="J647" s="45"/>
      <c r="K647" s="45"/>
      <c r="L647" s="51"/>
    </row>
    <row r="648" spans="1:20" hidden="1" x14ac:dyDescent="0.25">
      <c r="A648" s="43"/>
      <c r="B648" s="44"/>
      <c r="C648" s="44"/>
      <c r="D648" s="44"/>
      <c r="E648" s="45"/>
      <c r="F648" s="45"/>
      <c r="G648" s="45"/>
      <c r="H648" s="45"/>
      <c r="I648" s="45"/>
      <c r="J648" s="45"/>
      <c r="K648" s="45"/>
      <c r="L648" s="51"/>
    </row>
    <row r="649" spans="1:20" hidden="1" x14ac:dyDescent="0.25">
      <c r="A649" s="46"/>
      <c r="B649" s="47"/>
      <c r="C649" s="47"/>
      <c r="D649" s="47"/>
      <c r="E649" s="48"/>
      <c r="F649" s="48"/>
      <c r="G649" s="48"/>
      <c r="H649" s="48"/>
      <c r="I649" s="48"/>
      <c r="J649" s="48"/>
      <c r="K649" s="48"/>
      <c r="L649" s="52"/>
    </row>
    <row r="650" spans="1:20" hidden="1" x14ac:dyDescent="0.25">
      <c r="A650" s="43"/>
      <c r="B650" s="44"/>
      <c r="C650" s="44"/>
      <c r="D650" s="44"/>
      <c r="E650" s="45"/>
      <c r="F650" s="45"/>
      <c r="G650" s="45"/>
      <c r="H650" s="45"/>
      <c r="I650" s="45"/>
      <c r="J650" s="45"/>
      <c r="K650" s="45"/>
      <c r="L650" s="51"/>
    </row>
    <row r="651" spans="1:20" hidden="1" x14ac:dyDescent="0.25">
      <c r="A651" s="46"/>
      <c r="B651" s="47"/>
      <c r="C651" s="47"/>
      <c r="D651" s="47"/>
      <c r="E651" s="48"/>
      <c r="F651" s="48"/>
      <c r="G651" s="48"/>
      <c r="H651" s="48"/>
      <c r="I651" s="48"/>
      <c r="J651" s="48"/>
      <c r="K651" s="48"/>
      <c r="L651" s="52"/>
    </row>
    <row r="652" spans="1:20" hidden="1" x14ac:dyDescent="0.25">
      <c r="A652" s="43"/>
      <c r="B652" s="44"/>
      <c r="C652" s="44"/>
      <c r="D652" s="44"/>
      <c r="E652" s="45"/>
      <c r="F652" s="45"/>
      <c r="G652" s="45"/>
      <c r="H652" s="45"/>
      <c r="I652" s="45"/>
      <c r="J652" s="45"/>
      <c r="K652" s="45"/>
      <c r="L652" s="51"/>
      <c r="M652"/>
      <c r="N652" s="29"/>
      <c r="O652" s="29"/>
      <c r="P652" s="29"/>
      <c r="Q652" s="29"/>
      <c r="R652" s="29"/>
      <c r="S652" s="29"/>
      <c r="T652" s="29"/>
    </row>
    <row r="653" spans="1:20" hidden="1" x14ac:dyDescent="0.25">
      <c r="A653" s="43"/>
      <c r="B653" s="44"/>
      <c r="C653" s="44"/>
      <c r="D653" s="44"/>
      <c r="E653" s="45"/>
      <c r="F653" s="45"/>
      <c r="G653" s="45"/>
      <c r="H653" s="45"/>
      <c r="I653" s="45"/>
      <c r="J653" s="45"/>
      <c r="K653" s="45"/>
      <c r="L653" s="51"/>
    </row>
    <row r="654" spans="1:20" hidden="1" x14ac:dyDescent="0.25">
      <c r="A654" s="43"/>
      <c r="B654" s="44"/>
      <c r="C654" s="44"/>
      <c r="D654" s="44"/>
      <c r="E654" s="45"/>
      <c r="F654" s="45"/>
      <c r="G654" s="45"/>
      <c r="H654" s="45"/>
      <c r="I654" s="45"/>
      <c r="J654" s="45"/>
      <c r="K654" s="45"/>
      <c r="L654" s="51"/>
    </row>
    <row r="655" spans="1:20" hidden="1" x14ac:dyDescent="0.25">
      <c r="A655" s="46"/>
      <c r="B655" s="47"/>
      <c r="C655" s="47"/>
      <c r="D655" s="47"/>
      <c r="E655" s="48"/>
      <c r="F655" s="48"/>
      <c r="G655" s="48"/>
      <c r="H655" s="48"/>
      <c r="I655" s="48"/>
      <c r="J655" s="48"/>
      <c r="K655" s="48"/>
      <c r="L655" s="52"/>
    </row>
    <row r="656" spans="1:20" hidden="1" x14ac:dyDescent="0.25">
      <c r="A656" s="43"/>
      <c r="B656" s="44"/>
      <c r="C656" s="44"/>
      <c r="D656" s="44"/>
      <c r="E656" s="45"/>
      <c r="F656" s="45"/>
      <c r="G656" s="45"/>
      <c r="H656" s="45"/>
      <c r="I656" s="45"/>
      <c r="J656" s="45"/>
      <c r="K656" s="45"/>
      <c r="L656" s="51"/>
      <c r="M656"/>
      <c r="N656" s="29"/>
      <c r="O656" s="29"/>
      <c r="P656" s="29"/>
      <c r="Q656" s="29"/>
      <c r="R656" s="29"/>
      <c r="S656" s="29"/>
      <c r="T656" s="29"/>
    </row>
    <row r="657" spans="1:20" hidden="1" x14ac:dyDescent="0.25">
      <c r="A657" s="43"/>
      <c r="B657" s="44"/>
      <c r="C657" s="44"/>
      <c r="D657" s="44"/>
      <c r="E657" s="45"/>
      <c r="F657" s="45"/>
      <c r="G657" s="45"/>
      <c r="H657" s="45"/>
      <c r="I657" s="45"/>
      <c r="J657" s="45"/>
      <c r="K657" s="45"/>
      <c r="L657" s="51"/>
    </row>
    <row r="658" spans="1:20" hidden="1" x14ac:dyDescent="0.25">
      <c r="A658" s="43"/>
      <c r="B658" s="44"/>
      <c r="C658" s="44"/>
      <c r="D658" s="44"/>
      <c r="E658" s="45"/>
      <c r="F658" s="45"/>
      <c r="G658" s="45"/>
      <c r="H658" s="45"/>
      <c r="I658" s="45"/>
      <c r="J658" s="45"/>
      <c r="K658" s="45"/>
      <c r="L658" s="51"/>
    </row>
    <row r="659" spans="1:20" hidden="1" x14ac:dyDescent="0.25">
      <c r="A659" s="46"/>
      <c r="B659" s="47"/>
      <c r="C659" s="47"/>
      <c r="D659" s="47"/>
      <c r="E659" s="48"/>
      <c r="F659" s="48"/>
      <c r="G659" s="48"/>
      <c r="H659" s="48"/>
      <c r="I659" s="48"/>
      <c r="J659" s="48"/>
      <c r="K659" s="48"/>
      <c r="L659" s="52"/>
    </row>
    <row r="660" spans="1:20" hidden="1" x14ac:dyDescent="0.25">
      <c r="A660" s="46"/>
      <c r="B660" s="47"/>
      <c r="C660" s="47"/>
      <c r="D660" s="47"/>
      <c r="E660" s="48"/>
      <c r="F660" s="48"/>
      <c r="G660" s="48"/>
      <c r="H660" s="48"/>
      <c r="I660" s="48"/>
      <c r="J660" s="48"/>
      <c r="K660" s="48"/>
      <c r="L660" s="52"/>
    </row>
    <row r="661" spans="1:20" hidden="1" x14ac:dyDescent="0.25">
      <c r="A661" s="46"/>
      <c r="B661" s="47"/>
      <c r="C661" s="47"/>
      <c r="D661" s="47"/>
      <c r="E661" s="48"/>
      <c r="F661" s="48"/>
      <c r="G661" s="48"/>
      <c r="H661" s="48"/>
      <c r="I661" s="48"/>
      <c r="J661" s="48"/>
      <c r="K661" s="48"/>
      <c r="L661" s="52"/>
    </row>
    <row r="662" spans="1:20" hidden="1" x14ac:dyDescent="0.25">
      <c r="A662" s="43"/>
      <c r="B662" s="44"/>
      <c r="C662" s="44"/>
      <c r="D662" s="44"/>
      <c r="E662" s="45"/>
      <c r="F662" s="45"/>
      <c r="G662" s="45"/>
      <c r="H662" s="45"/>
      <c r="I662" s="45"/>
      <c r="J662" s="45"/>
      <c r="K662" s="45"/>
      <c r="L662" s="51"/>
    </row>
    <row r="663" spans="1:20" hidden="1" x14ac:dyDescent="0.25">
      <c r="A663" s="46"/>
      <c r="B663" s="47"/>
      <c r="C663" s="47"/>
      <c r="D663" s="47"/>
      <c r="E663" s="48"/>
      <c r="F663" s="48"/>
      <c r="G663" s="48"/>
      <c r="H663" s="48"/>
      <c r="I663" s="48"/>
      <c r="J663" s="48"/>
      <c r="K663" s="48"/>
      <c r="L663" s="52"/>
      <c r="M663"/>
      <c r="N663" s="29"/>
      <c r="O663" s="29"/>
      <c r="P663" s="29"/>
      <c r="Q663" s="29"/>
      <c r="R663" s="29"/>
      <c r="S663" s="29"/>
      <c r="T663" s="29"/>
    </row>
    <row r="664" spans="1:20" hidden="1" x14ac:dyDescent="0.25">
      <c r="A664" s="43"/>
      <c r="B664" s="44"/>
      <c r="C664" s="44"/>
      <c r="D664" s="44"/>
      <c r="E664" s="45"/>
      <c r="F664" s="45"/>
      <c r="G664" s="45"/>
      <c r="H664" s="45"/>
      <c r="I664" s="45"/>
      <c r="J664" s="45"/>
      <c r="K664" s="45"/>
      <c r="L664" s="51"/>
      <c r="M664"/>
      <c r="N664" s="29"/>
      <c r="O664" s="29"/>
      <c r="P664" s="29"/>
      <c r="Q664" s="29"/>
      <c r="R664" s="29"/>
      <c r="S664" s="29"/>
      <c r="T664" s="29"/>
    </row>
    <row r="665" spans="1:20" hidden="1" x14ac:dyDescent="0.25">
      <c r="A665" s="43"/>
      <c r="B665" s="44"/>
      <c r="C665" s="44"/>
      <c r="D665" s="44"/>
      <c r="E665" s="45"/>
      <c r="F665" s="45"/>
      <c r="G665" s="45"/>
      <c r="H665" s="45"/>
      <c r="I665" s="45"/>
      <c r="J665" s="45"/>
      <c r="K665" s="45"/>
      <c r="L665" s="51"/>
      <c r="M665"/>
      <c r="N665" s="29"/>
      <c r="O665" s="29"/>
      <c r="P665" s="29"/>
      <c r="Q665" s="29"/>
      <c r="R665" s="29"/>
      <c r="S665" s="29"/>
      <c r="T665" s="29"/>
    </row>
    <row r="666" spans="1:20" hidden="1" x14ac:dyDescent="0.25">
      <c r="A666" s="46"/>
      <c r="B666" s="47"/>
      <c r="C666" s="47"/>
      <c r="D666" s="47"/>
      <c r="E666" s="48"/>
      <c r="F666" s="48"/>
      <c r="G666" s="48"/>
      <c r="H666" s="48"/>
      <c r="I666" s="48"/>
      <c r="J666" s="48"/>
      <c r="K666" s="48"/>
      <c r="L666" s="52"/>
      <c r="M666"/>
      <c r="N666" s="29"/>
      <c r="O666" s="29"/>
      <c r="P666" s="29"/>
      <c r="Q666" s="29"/>
      <c r="R666" s="29"/>
      <c r="S666" s="29"/>
      <c r="T666" s="29"/>
    </row>
    <row r="667" spans="1:20" hidden="1" x14ac:dyDescent="0.25">
      <c r="A667" s="46"/>
      <c r="B667" s="47"/>
      <c r="C667" s="47"/>
      <c r="D667" s="47"/>
      <c r="E667" s="48"/>
      <c r="F667" s="48"/>
      <c r="G667" s="48"/>
      <c r="H667" s="48"/>
      <c r="I667" s="48"/>
      <c r="J667" s="48"/>
      <c r="K667" s="48"/>
      <c r="L667" s="52"/>
    </row>
    <row r="668" spans="1:20" hidden="1" x14ac:dyDescent="0.25">
      <c r="A668" s="43"/>
      <c r="B668" s="44"/>
      <c r="C668" s="44"/>
      <c r="D668" s="44"/>
      <c r="E668" s="45"/>
      <c r="F668" s="45"/>
      <c r="G668" s="45"/>
      <c r="H668" s="45"/>
      <c r="I668" s="45"/>
      <c r="J668" s="45"/>
      <c r="K668" s="45"/>
      <c r="L668" s="51"/>
    </row>
    <row r="669" spans="1:20" hidden="1" x14ac:dyDescent="0.25">
      <c r="A669" s="46"/>
      <c r="B669" s="47"/>
      <c r="C669" s="47"/>
      <c r="D669" s="47"/>
      <c r="E669" s="48"/>
      <c r="F669" s="48"/>
      <c r="G669" s="48"/>
      <c r="H669" s="48"/>
      <c r="I669" s="48"/>
      <c r="J669" s="48"/>
      <c r="K669" s="48"/>
      <c r="L669" s="52"/>
      <c r="M669"/>
      <c r="N669" s="29"/>
      <c r="O669" s="29"/>
      <c r="P669" s="29"/>
      <c r="Q669" s="29"/>
      <c r="R669" s="29"/>
      <c r="S669" s="29"/>
      <c r="T669" s="29"/>
    </row>
    <row r="670" spans="1:20" hidden="1" x14ac:dyDescent="0.25">
      <c r="A670" s="46"/>
      <c r="B670" s="47"/>
      <c r="C670" s="47"/>
      <c r="D670" s="47"/>
      <c r="E670" s="48"/>
      <c r="F670" s="48"/>
      <c r="G670" s="48"/>
      <c r="H670" s="48"/>
      <c r="I670" s="48"/>
      <c r="J670" s="48"/>
      <c r="K670" s="48"/>
      <c r="L670" s="52"/>
    </row>
    <row r="671" spans="1:20" hidden="1" x14ac:dyDescent="0.25">
      <c r="A671" s="43"/>
      <c r="B671" s="44"/>
      <c r="C671" s="44"/>
      <c r="D671" s="44"/>
      <c r="E671" s="45"/>
      <c r="F671" s="45"/>
      <c r="G671" s="45"/>
      <c r="H671" s="45"/>
      <c r="I671" s="45"/>
      <c r="J671" s="45"/>
      <c r="K671" s="45"/>
      <c r="L671" s="51"/>
    </row>
    <row r="672" spans="1:20" hidden="1" x14ac:dyDescent="0.25">
      <c r="A672" s="43"/>
      <c r="B672" s="44"/>
      <c r="C672" s="44"/>
      <c r="D672" s="44"/>
      <c r="E672" s="45"/>
      <c r="F672" s="45"/>
      <c r="G672" s="45"/>
      <c r="H672" s="45"/>
      <c r="I672" s="45"/>
      <c r="J672" s="45"/>
      <c r="K672" s="45"/>
      <c r="L672" s="51"/>
      <c r="M672"/>
      <c r="N672" s="29"/>
      <c r="O672" s="29"/>
      <c r="P672" s="29"/>
      <c r="Q672" s="29"/>
      <c r="R672" s="29"/>
      <c r="S672" s="29"/>
      <c r="T672" s="29"/>
    </row>
    <row r="673" spans="1:20" hidden="1" x14ac:dyDescent="0.25">
      <c r="A673" s="46"/>
      <c r="B673" s="47"/>
      <c r="C673" s="47"/>
      <c r="D673" s="47"/>
      <c r="E673" s="48"/>
      <c r="F673" s="48"/>
      <c r="G673" s="48"/>
      <c r="H673" s="48"/>
      <c r="I673" s="48"/>
      <c r="J673" s="48"/>
      <c r="K673" s="48"/>
      <c r="L673" s="52"/>
    </row>
    <row r="674" spans="1:20" hidden="1" x14ac:dyDescent="0.25">
      <c r="A674" s="43"/>
      <c r="B674" s="44"/>
      <c r="C674" s="44"/>
      <c r="D674" s="44"/>
      <c r="E674" s="45"/>
      <c r="F674" s="45"/>
      <c r="G674" s="45"/>
      <c r="H674" s="45"/>
      <c r="I674" s="45"/>
      <c r="J674" s="45"/>
      <c r="K674" s="45"/>
      <c r="L674" s="51"/>
      <c r="M674"/>
      <c r="N674" s="29"/>
      <c r="O674" s="29"/>
      <c r="P674" s="29"/>
      <c r="Q674" s="29"/>
      <c r="R674" s="29"/>
      <c r="S674" s="29"/>
      <c r="T674" s="29"/>
    </row>
    <row r="675" spans="1:20" hidden="1" x14ac:dyDescent="0.25">
      <c r="A675" s="46"/>
      <c r="B675" s="47"/>
      <c r="C675" s="47"/>
      <c r="D675" s="47"/>
      <c r="E675" s="48"/>
      <c r="F675" s="48"/>
      <c r="G675" s="48"/>
      <c r="H675" s="48"/>
      <c r="I675" s="48"/>
      <c r="J675" s="48"/>
      <c r="K675" s="48"/>
      <c r="L675" s="52"/>
    </row>
    <row r="676" spans="1:20" hidden="1" x14ac:dyDescent="0.25">
      <c r="A676" s="43"/>
      <c r="B676" s="44"/>
      <c r="C676" s="44"/>
      <c r="D676" s="44"/>
      <c r="E676" s="45"/>
      <c r="F676" s="45"/>
      <c r="G676" s="45"/>
      <c r="H676" s="45"/>
      <c r="I676" s="45"/>
      <c r="J676" s="45"/>
      <c r="K676" s="45"/>
      <c r="L676" s="51"/>
      <c r="M676"/>
      <c r="N676" s="29"/>
      <c r="O676" s="29"/>
      <c r="P676" s="29"/>
      <c r="Q676" s="29"/>
      <c r="R676" s="29"/>
      <c r="S676" s="29"/>
      <c r="T676" s="29"/>
    </row>
    <row r="677" spans="1:20" hidden="1" x14ac:dyDescent="0.25">
      <c r="A677" s="46"/>
      <c r="B677" s="47"/>
      <c r="C677" s="47"/>
      <c r="D677" s="47"/>
      <c r="E677" s="48"/>
      <c r="F677" s="48"/>
      <c r="G677" s="48"/>
      <c r="H677" s="48"/>
      <c r="I677" s="48"/>
      <c r="J677" s="48"/>
      <c r="K677" s="48"/>
      <c r="L677" s="52"/>
      <c r="M677"/>
      <c r="N677" s="29"/>
      <c r="O677" s="29"/>
      <c r="P677" s="29"/>
      <c r="Q677" s="29"/>
      <c r="R677" s="29"/>
      <c r="S677" s="29"/>
      <c r="T677" s="29"/>
    </row>
    <row r="678" spans="1:20" hidden="1" x14ac:dyDescent="0.25">
      <c r="A678" s="43"/>
      <c r="B678" s="44"/>
      <c r="C678" s="44"/>
      <c r="D678" s="44"/>
      <c r="E678" s="45"/>
      <c r="F678" s="45"/>
      <c r="G678" s="45"/>
      <c r="H678" s="45"/>
      <c r="I678" s="45"/>
      <c r="J678" s="45"/>
      <c r="K678" s="45"/>
      <c r="L678" s="51"/>
    </row>
    <row r="679" spans="1:20" hidden="1" x14ac:dyDescent="0.25">
      <c r="A679" s="43"/>
      <c r="B679" s="44"/>
      <c r="C679" s="44"/>
      <c r="D679" s="44"/>
      <c r="E679" s="45"/>
      <c r="F679" s="45"/>
      <c r="G679" s="45"/>
      <c r="H679" s="45"/>
      <c r="I679" s="45"/>
      <c r="J679" s="45"/>
      <c r="K679" s="45"/>
      <c r="L679" s="51"/>
      <c r="M679"/>
      <c r="N679" s="29"/>
      <c r="O679" s="29"/>
      <c r="P679" s="29"/>
      <c r="Q679" s="29"/>
      <c r="R679" s="29"/>
      <c r="S679" s="29"/>
      <c r="T679" s="29"/>
    </row>
    <row r="680" spans="1:20" hidden="1" x14ac:dyDescent="0.25">
      <c r="A680" s="43"/>
      <c r="B680" s="44"/>
      <c r="C680" s="44"/>
      <c r="D680" s="44"/>
      <c r="E680" s="45"/>
      <c r="F680" s="45"/>
      <c r="G680" s="45"/>
      <c r="H680" s="45"/>
      <c r="I680" s="45"/>
      <c r="J680" s="45"/>
      <c r="K680" s="45"/>
      <c r="L680" s="51"/>
    </row>
    <row r="681" spans="1:20" hidden="1" x14ac:dyDescent="0.25">
      <c r="A681" s="46"/>
      <c r="B681" s="47"/>
      <c r="C681" s="47"/>
      <c r="D681" s="47"/>
      <c r="E681" s="48"/>
      <c r="F681" s="48"/>
      <c r="G681" s="48"/>
      <c r="H681" s="48"/>
      <c r="I681" s="48"/>
      <c r="J681" s="48"/>
      <c r="K681" s="48"/>
      <c r="L681" s="52"/>
      <c r="M681"/>
      <c r="N681" s="29"/>
      <c r="O681" s="29"/>
      <c r="P681" s="29"/>
      <c r="Q681" s="29"/>
      <c r="R681" s="29"/>
      <c r="S681" s="29"/>
      <c r="T681" s="29"/>
    </row>
    <row r="682" spans="1:20" hidden="1" x14ac:dyDescent="0.25">
      <c r="A682" s="43"/>
      <c r="B682" s="44"/>
      <c r="C682" s="44"/>
      <c r="D682" s="44"/>
      <c r="E682" s="45"/>
      <c r="F682" s="45"/>
      <c r="G682" s="45"/>
      <c r="H682" s="45"/>
      <c r="I682" s="45"/>
      <c r="J682" s="45"/>
      <c r="K682" s="45"/>
      <c r="L682" s="51"/>
      <c r="M682"/>
      <c r="N682" s="29"/>
      <c r="O682" s="29"/>
      <c r="P682" s="29"/>
      <c r="Q682" s="29"/>
      <c r="R682" s="29"/>
      <c r="S682" s="29"/>
      <c r="T682" s="29"/>
    </row>
    <row r="683" spans="1:20" hidden="1" x14ac:dyDescent="0.25">
      <c r="A683" s="43"/>
      <c r="B683" s="44"/>
      <c r="C683" s="44"/>
      <c r="D683" s="44"/>
      <c r="E683" s="45"/>
      <c r="F683" s="45"/>
      <c r="G683" s="45"/>
      <c r="H683" s="45"/>
      <c r="I683" s="45"/>
      <c r="J683" s="45"/>
      <c r="K683" s="45"/>
      <c r="L683" s="51"/>
    </row>
    <row r="684" spans="1:20" hidden="1" x14ac:dyDescent="0.25">
      <c r="A684" s="43"/>
      <c r="B684" s="44"/>
      <c r="C684" s="44"/>
      <c r="D684" s="44"/>
      <c r="E684" s="45"/>
      <c r="F684" s="45"/>
      <c r="G684" s="45"/>
      <c r="H684" s="45"/>
      <c r="I684" s="45"/>
      <c r="J684" s="45"/>
      <c r="K684" s="45"/>
      <c r="L684" s="51"/>
      <c r="M684"/>
      <c r="N684" s="29"/>
      <c r="O684" s="29"/>
      <c r="P684" s="29"/>
      <c r="Q684" s="29"/>
      <c r="R684" s="29"/>
      <c r="S684" s="29"/>
      <c r="T684" s="29"/>
    </row>
    <row r="685" spans="1:20" hidden="1" x14ac:dyDescent="0.25">
      <c r="A685" s="46"/>
      <c r="B685" s="47"/>
      <c r="C685" s="47"/>
      <c r="D685" s="47"/>
      <c r="E685" s="48"/>
      <c r="F685" s="48"/>
      <c r="G685" s="48"/>
      <c r="H685" s="48"/>
      <c r="I685" s="48"/>
      <c r="J685" s="48"/>
      <c r="K685" s="48"/>
      <c r="L685" s="52"/>
    </row>
    <row r="686" spans="1:20" hidden="1" x14ac:dyDescent="0.25">
      <c r="A686" s="43"/>
      <c r="B686" s="44"/>
      <c r="C686" s="44"/>
      <c r="D686" s="44"/>
      <c r="E686" s="45"/>
      <c r="F686" s="45"/>
      <c r="G686" s="45"/>
      <c r="H686" s="45"/>
      <c r="I686" s="45"/>
      <c r="J686" s="45"/>
      <c r="K686" s="45"/>
      <c r="L686" s="51"/>
    </row>
    <row r="687" spans="1:20" hidden="1" x14ac:dyDescent="0.25">
      <c r="A687" s="46"/>
      <c r="B687" s="47"/>
      <c r="C687" s="47"/>
      <c r="D687" s="47"/>
      <c r="E687" s="48"/>
      <c r="F687" s="48"/>
      <c r="G687" s="48"/>
      <c r="H687" s="48"/>
      <c r="I687" s="48"/>
      <c r="J687" s="48"/>
      <c r="K687" s="48"/>
      <c r="L687" s="52"/>
      <c r="M687"/>
      <c r="N687" s="29"/>
      <c r="O687" s="29"/>
      <c r="P687" s="29"/>
      <c r="Q687" s="29"/>
      <c r="R687" s="29"/>
      <c r="S687" s="29"/>
      <c r="T687" s="29"/>
    </row>
    <row r="688" spans="1:20" hidden="1" x14ac:dyDescent="0.25">
      <c r="A688" s="43"/>
      <c r="B688" s="44"/>
      <c r="C688" s="44"/>
      <c r="D688" s="44"/>
      <c r="E688" s="45"/>
      <c r="F688" s="45"/>
      <c r="G688" s="45"/>
      <c r="H688" s="45"/>
      <c r="I688" s="45"/>
      <c r="J688" s="45"/>
      <c r="K688" s="45"/>
      <c r="L688" s="51"/>
    </row>
    <row r="689" spans="1:20" hidden="1" x14ac:dyDescent="0.25">
      <c r="A689" s="46"/>
      <c r="B689" s="47"/>
      <c r="C689" s="47"/>
      <c r="D689" s="47"/>
      <c r="E689" s="48"/>
      <c r="F689" s="48"/>
      <c r="G689" s="48"/>
      <c r="H689" s="48"/>
      <c r="I689" s="48"/>
      <c r="J689" s="48"/>
      <c r="K689" s="48"/>
      <c r="L689" s="52"/>
    </row>
    <row r="690" spans="1:20" hidden="1" x14ac:dyDescent="0.25">
      <c r="A690" s="43"/>
      <c r="B690" s="44"/>
      <c r="C690" s="44"/>
      <c r="D690" s="44"/>
      <c r="E690" s="45"/>
      <c r="F690" s="45"/>
      <c r="G690" s="45"/>
      <c r="H690" s="45"/>
      <c r="I690" s="45"/>
      <c r="J690" s="45"/>
      <c r="K690" s="45"/>
      <c r="L690" s="51"/>
      <c r="M690"/>
      <c r="N690" s="29"/>
      <c r="O690" s="29"/>
      <c r="P690" s="29"/>
      <c r="Q690" s="29"/>
      <c r="R690" s="29"/>
      <c r="S690" s="29"/>
      <c r="T690" s="29"/>
    </row>
    <row r="691" spans="1:20" hidden="1" x14ac:dyDescent="0.25">
      <c r="A691" s="46"/>
      <c r="B691" s="47"/>
      <c r="C691" s="47"/>
      <c r="D691" s="47"/>
      <c r="E691" s="48"/>
      <c r="F691" s="48"/>
      <c r="G691" s="48"/>
      <c r="H691" s="48"/>
      <c r="I691" s="48"/>
      <c r="J691" s="48"/>
      <c r="K691" s="48"/>
      <c r="L691" s="52"/>
    </row>
    <row r="692" spans="1:20" hidden="1" x14ac:dyDescent="0.25">
      <c r="A692" s="43"/>
      <c r="B692" s="44"/>
      <c r="C692" s="44"/>
      <c r="D692" s="44"/>
      <c r="E692" s="45"/>
      <c r="F692" s="45"/>
      <c r="G692" s="45"/>
      <c r="H692" s="45"/>
      <c r="I692" s="45"/>
      <c r="J692" s="45"/>
      <c r="K692" s="45"/>
      <c r="L692" s="51"/>
    </row>
    <row r="693" spans="1:20" hidden="1" x14ac:dyDescent="0.25">
      <c r="A693" s="43"/>
      <c r="B693" s="44"/>
      <c r="C693" s="44"/>
      <c r="D693" s="44"/>
      <c r="E693" s="45"/>
      <c r="F693" s="45"/>
      <c r="G693" s="45"/>
      <c r="H693" s="45"/>
      <c r="I693" s="45"/>
      <c r="J693" s="45"/>
      <c r="K693" s="45"/>
      <c r="L693" s="51"/>
    </row>
    <row r="694" spans="1:20" hidden="1" x14ac:dyDescent="0.25">
      <c r="A694" s="43"/>
      <c r="B694" s="44"/>
      <c r="C694" s="44"/>
      <c r="D694" s="44"/>
      <c r="E694" s="45"/>
      <c r="F694" s="45"/>
      <c r="G694" s="45"/>
      <c r="H694" s="45"/>
      <c r="I694" s="45"/>
      <c r="J694" s="45"/>
      <c r="K694" s="45"/>
      <c r="L694" s="51"/>
      <c r="M694"/>
      <c r="N694" s="29"/>
      <c r="O694" s="29"/>
      <c r="P694" s="29"/>
      <c r="Q694" s="29"/>
      <c r="R694" s="29"/>
      <c r="S694" s="29"/>
      <c r="T694" s="29"/>
    </row>
    <row r="695" spans="1:20" hidden="1" x14ac:dyDescent="0.25">
      <c r="A695" s="46"/>
      <c r="B695" s="47"/>
      <c r="C695" s="47"/>
      <c r="D695" s="47"/>
      <c r="E695" s="48"/>
      <c r="F695" s="48"/>
      <c r="G695" s="48"/>
      <c r="H695" s="48"/>
      <c r="I695" s="48"/>
      <c r="J695" s="48"/>
      <c r="K695" s="48"/>
      <c r="L695" s="52"/>
      <c r="M695"/>
      <c r="N695" s="29"/>
      <c r="O695" s="29"/>
      <c r="P695" s="29"/>
      <c r="Q695" s="29"/>
      <c r="R695" s="29"/>
      <c r="S695" s="29"/>
      <c r="T695" s="29"/>
    </row>
    <row r="696" spans="1:20" hidden="1" x14ac:dyDescent="0.25">
      <c r="A696" s="43"/>
      <c r="B696" s="44"/>
      <c r="C696" s="44"/>
      <c r="D696" s="44"/>
      <c r="E696" s="45"/>
      <c r="F696" s="45"/>
      <c r="G696" s="45"/>
      <c r="H696" s="45"/>
      <c r="I696" s="45"/>
      <c r="J696" s="45"/>
      <c r="K696" s="45"/>
      <c r="L696" s="51"/>
    </row>
    <row r="697" spans="1:20" hidden="1" x14ac:dyDescent="0.25">
      <c r="A697" s="46"/>
      <c r="B697" s="47"/>
      <c r="C697" s="47"/>
      <c r="D697" s="47"/>
      <c r="E697" s="48"/>
      <c r="F697" s="48"/>
      <c r="G697" s="48"/>
      <c r="H697" s="48"/>
      <c r="I697" s="48"/>
      <c r="J697" s="48"/>
      <c r="K697" s="48"/>
      <c r="L697" s="52"/>
      <c r="M697"/>
      <c r="N697" s="29"/>
      <c r="O697" s="29"/>
      <c r="P697" s="29"/>
      <c r="Q697" s="29"/>
      <c r="R697" s="29"/>
      <c r="S697" s="29"/>
      <c r="T697" s="29"/>
    </row>
    <row r="698" spans="1:20" hidden="1" x14ac:dyDescent="0.25">
      <c r="A698" s="43"/>
      <c r="B698" s="44"/>
      <c r="C698" s="44"/>
      <c r="D698" s="44"/>
      <c r="E698" s="45"/>
      <c r="F698" s="45"/>
      <c r="G698" s="45"/>
      <c r="H698" s="45"/>
      <c r="I698" s="45"/>
      <c r="J698" s="45"/>
      <c r="K698" s="45"/>
      <c r="L698" s="51"/>
      <c r="M698"/>
      <c r="N698" s="29"/>
      <c r="O698" s="29"/>
      <c r="P698" s="29"/>
      <c r="Q698" s="29"/>
      <c r="R698" s="29"/>
      <c r="S698" s="29"/>
      <c r="T698" s="29"/>
    </row>
    <row r="699" spans="1:20" hidden="1" x14ac:dyDescent="0.25">
      <c r="A699" s="46"/>
      <c r="B699" s="47"/>
      <c r="C699" s="47"/>
      <c r="D699" s="47"/>
      <c r="E699" s="48"/>
      <c r="F699" s="48"/>
      <c r="G699" s="48"/>
      <c r="H699" s="48"/>
      <c r="I699" s="48"/>
      <c r="J699" s="48"/>
      <c r="K699" s="48"/>
      <c r="L699" s="52"/>
    </row>
    <row r="700" spans="1:20" hidden="1" x14ac:dyDescent="0.25">
      <c r="A700" s="43"/>
      <c r="B700" s="44"/>
      <c r="C700" s="44"/>
      <c r="D700" s="44"/>
      <c r="E700" s="45"/>
      <c r="F700" s="45"/>
      <c r="G700" s="45"/>
      <c r="H700" s="45"/>
      <c r="I700" s="45"/>
      <c r="J700" s="45"/>
      <c r="K700" s="45"/>
      <c r="L700" s="51"/>
    </row>
    <row r="701" spans="1:20" hidden="1" x14ac:dyDescent="0.25">
      <c r="A701" s="46"/>
      <c r="B701" s="47"/>
      <c r="C701" s="47"/>
      <c r="D701" s="47"/>
      <c r="E701" s="48"/>
      <c r="F701" s="48"/>
      <c r="G701" s="48"/>
      <c r="H701" s="48"/>
      <c r="I701" s="48"/>
      <c r="J701" s="48"/>
      <c r="K701" s="48"/>
      <c r="L701" s="52"/>
      <c r="M701"/>
      <c r="N701" s="29"/>
      <c r="O701" s="29"/>
      <c r="P701" s="29"/>
      <c r="Q701" s="29"/>
      <c r="R701" s="29"/>
      <c r="S701" s="29"/>
      <c r="T701" s="29"/>
    </row>
    <row r="702" spans="1:20" hidden="1" x14ac:dyDescent="0.25">
      <c r="A702" s="43"/>
      <c r="B702" s="44"/>
      <c r="C702" s="44"/>
      <c r="D702" s="44"/>
      <c r="E702" s="45"/>
      <c r="F702" s="45"/>
      <c r="G702" s="45"/>
      <c r="H702" s="45"/>
      <c r="I702" s="45"/>
      <c r="J702" s="45"/>
      <c r="K702" s="45"/>
      <c r="L702" s="51"/>
    </row>
    <row r="703" spans="1:20" hidden="1" x14ac:dyDescent="0.25">
      <c r="A703" s="46"/>
      <c r="B703" s="47"/>
      <c r="C703" s="47"/>
      <c r="D703" s="47"/>
      <c r="E703" s="48"/>
      <c r="F703" s="48"/>
      <c r="G703" s="48"/>
      <c r="H703" s="48"/>
      <c r="I703" s="48"/>
      <c r="J703" s="48"/>
      <c r="K703" s="48"/>
      <c r="L703" s="52"/>
    </row>
    <row r="704" spans="1:20" hidden="1" x14ac:dyDescent="0.25">
      <c r="A704" s="46"/>
      <c r="B704" s="47"/>
      <c r="C704" s="47"/>
      <c r="D704" s="47"/>
      <c r="E704" s="48"/>
      <c r="F704" s="48"/>
      <c r="G704" s="48"/>
      <c r="H704" s="48"/>
      <c r="I704" s="48"/>
      <c r="J704" s="48"/>
      <c r="K704" s="48"/>
      <c r="L704" s="52"/>
    </row>
    <row r="705" spans="1:20" hidden="1" x14ac:dyDescent="0.25">
      <c r="A705" s="46"/>
      <c r="B705" s="47"/>
      <c r="C705" s="47"/>
      <c r="D705" s="47"/>
      <c r="E705" s="48"/>
      <c r="F705" s="48"/>
      <c r="G705" s="48"/>
      <c r="H705" s="48"/>
      <c r="I705" s="48"/>
      <c r="J705" s="48"/>
      <c r="K705" s="48"/>
      <c r="L705" s="52"/>
      <c r="M705"/>
      <c r="N705" s="29"/>
      <c r="O705" s="29"/>
      <c r="P705" s="29"/>
      <c r="Q705" s="29"/>
      <c r="R705" s="29"/>
      <c r="S705" s="29"/>
      <c r="T705" s="29"/>
    </row>
    <row r="706" spans="1:20" hidden="1" x14ac:dyDescent="0.25">
      <c r="A706" s="46"/>
      <c r="B706" s="47"/>
      <c r="C706" s="47"/>
      <c r="D706" s="47"/>
      <c r="E706" s="48"/>
      <c r="F706" s="48"/>
      <c r="G706" s="48"/>
      <c r="H706" s="48"/>
      <c r="I706" s="48"/>
      <c r="J706" s="48"/>
      <c r="K706" s="48"/>
      <c r="L706" s="52"/>
    </row>
    <row r="707" spans="1:20" hidden="1" x14ac:dyDescent="0.25">
      <c r="A707" s="43"/>
      <c r="B707" s="44"/>
      <c r="C707" s="44"/>
      <c r="D707" s="44"/>
      <c r="E707" s="45"/>
      <c r="F707" s="45"/>
      <c r="G707" s="45"/>
      <c r="H707" s="45"/>
      <c r="I707" s="45"/>
      <c r="J707" s="45"/>
      <c r="K707" s="45"/>
      <c r="L707" s="51"/>
    </row>
    <row r="708" spans="1:20" hidden="1" x14ac:dyDescent="0.25">
      <c r="A708" s="43"/>
      <c r="B708" s="44"/>
      <c r="C708" s="44"/>
      <c r="D708" s="44"/>
      <c r="E708" s="45"/>
      <c r="F708" s="45"/>
      <c r="G708" s="45"/>
      <c r="H708" s="45"/>
      <c r="I708" s="45"/>
      <c r="J708" s="45"/>
      <c r="K708" s="45"/>
      <c r="L708" s="51"/>
      <c r="M708"/>
      <c r="N708" s="29"/>
      <c r="O708" s="29"/>
      <c r="P708" s="29"/>
      <c r="Q708" s="29"/>
      <c r="R708" s="29"/>
      <c r="S708" s="29"/>
      <c r="T708" s="29"/>
    </row>
    <row r="709" spans="1:20" hidden="1" x14ac:dyDescent="0.25">
      <c r="A709" s="46"/>
      <c r="B709" s="47"/>
      <c r="C709" s="47"/>
      <c r="D709" s="47"/>
      <c r="E709" s="48"/>
      <c r="F709" s="48"/>
      <c r="G709" s="48"/>
      <c r="H709" s="48"/>
      <c r="I709" s="48"/>
      <c r="J709" s="48"/>
      <c r="K709" s="48"/>
      <c r="L709" s="52"/>
      <c r="M709"/>
      <c r="N709" s="29"/>
      <c r="O709" s="29"/>
      <c r="P709" s="29"/>
      <c r="Q709" s="29"/>
      <c r="R709" s="29"/>
      <c r="S709" s="29"/>
      <c r="T709" s="29"/>
    </row>
    <row r="710" spans="1:20" hidden="1" x14ac:dyDescent="0.25">
      <c r="A710" s="46"/>
      <c r="B710" s="47"/>
      <c r="C710" s="47"/>
      <c r="D710" s="47"/>
      <c r="E710" s="48"/>
      <c r="F710" s="48"/>
      <c r="G710" s="48"/>
      <c r="H710" s="48"/>
      <c r="I710" s="48"/>
      <c r="J710" s="48"/>
      <c r="K710" s="48"/>
      <c r="L710" s="52"/>
      <c r="M710"/>
      <c r="N710" s="29"/>
      <c r="O710" s="29"/>
      <c r="P710" s="29"/>
      <c r="Q710" s="29"/>
      <c r="R710" s="29"/>
      <c r="S710" s="29"/>
      <c r="T710" s="29"/>
    </row>
    <row r="711" spans="1:20" hidden="1" x14ac:dyDescent="0.25">
      <c r="A711" s="43"/>
      <c r="B711" s="44"/>
      <c r="C711" s="44"/>
      <c r="D711" s="44"/>
      <c r="E711" s="45"/>
      <c r="F711" s="45"/>
      <c r="G711" s="45"/>
      <c r="H711" s="45"/>
      <c r="I711" s="45"/>
      <c r="J711" s="45"/>
      <c r="K711" s="45"/>
      <c r="L711" s="51"/>
    </row>
    <row r="712" spans="1:20" hidden="1" x14ac:dyDescent="0.25">
      <c r="A712" s="43"/>
      <c r="B712" s="44"/>
      <c r="C712" s="44"/>
      <c r="D712" s="44"/>
      <c r="E712" s="45"/>
      <c r="F712" s="45"/>
      <c r="G712" s="45"/>
      <c r="H712" s="45"/>
      <c r="I712" s="45"/>
      <c r="J712" s="45"/>
      <c r="K712" s="45"/>
      <c r="L712" s="51"/>
    </row>
    <row r="713" spans="1:20" hidden="1" x14ac:dyDescent="0.25">
      <c r="A713" s="46"/>
      <c r="B713" s="47"/>
      <c r="C713" s="47"/>
      <c r="D713" s="47"/>
      <c r="E713" s="48"/>
      <c r="F713" s="48"/>
      <c r="G713" s="48"/>
      <c r="H713" s="48"/>
      <c r="I713" s="48"/>
      <c r="J713" s="48"/>
      <c r="K713" s="48"/>
      <c r="L713" s="52"/>
    </row>
    <row r="714" spans="1:20" hidden="1" x14ac:dyDescent="0.25">
      <c r="A714" s="43"/>
      <c r="B714" s="44"/>
      <c r="C714" s="44"/>
      <c r="D714" s="44"/>
      <c r="E714" s="45"/>
      <c r="F714" s="45"/>
      <c r="G714" s="45"/>
      <c r="H714" s="45"/>
      <c r="I714" s="45"/>
      <c r="J714" s="45"/>
      <c r="K714" s="45"/>
      <c r="L714" s="51"/>
    </row>
    <row r="715" spans="1:20" hidden="1" x14ac:dyDescent="0.25">
      <c r="A715" s="43"/>
      <c r="B715" s="44"/>
      <c r="C715" s="44"/>
      <c r="D715" s="44"/>
      <c r="E715" s="45"/>
      <c r="F715" s="45"/>
      <c r="G715" s="45"/>
      <c r="H715" s="45"/>
      <c r="I715" s="45"/>
      <c r="J715" s="45"/>
      <c r="K715" s="45"/>
      <c r="L715" s="51"/>
      <c r="M715"/>
      <c r="N715" s="29"/>
      <c r="O715" s="29"/>
      <c r="P715" s="29"/>
      <c r="Q715" s="29"/>
      <c r="R715" s="29"/>
      <c r="S715" s="29"/>
      <c r="T715" s="29"/>
    </row>
    <row r="716" spans="1:20" hidden="1" x14ac:dyDescent="0.25">
      <c r="A716" s="43"/>
      <c r="B716" s="44"/>
      <c r="C716" s="44"/>
      <c r="D716" s="44"/>
      <c r="E716" s="45"/>
      <c r="F716" s="45"/>
      <c r="G716" s="45"/>
      <c r="H716" s="45"/>
      <c r="I716" s="45"/>
      <c r="J716" s="45"/>
      <c r="K716" s="45"/>
      <c r="L716" s="51"/>
    </row>
    <row r="717" spans="1:20" hidden="1" x14ac:dyDescent="0.25">
      <c r="A717" s="46"/>
      <c r="B717" s="47"/>
      <c r="C717" s="47"/>
      <c r="D717" s="47"/>
      <c r="E717" s="48"/>
      <c r="F717" s="48"/>
      <c r="G717" s="48"/>
      <c r="H717" s="48"/>
      <c r="I717" s="48"/>
      <c r="J717" s="48"/>
      <c r="K717" s="48"/>
      <c r="L717" s="52"/>
      <c r="M717"/>
      <c r="N717" s="29"/>
      <c r="O717" s="29"/>
      <c r="P717" s="29"/>
      <c r="Q717" s="29"/>
      <c r="R717" s="29"/>
      <c r="S717" s="29"/>
      <c r="T717" s="29"/>
    </row>
    <row r="718" spans="1:20" hidden="1" x14ac:dyDescent="0.25">
      <c r="A718" s="43"/>
      <c r="B718" s="44"/>
      <c r="C718" s="44"/>
      <c r="D718" s="44"/>
      <c r="E718" s="45"/>
      <c r="F718" s="45"/>
      <c r="G718" s="45"/>
      <c r="H718" s="45"/>
      <c r="I718" s="45"/>
      <c r="J718" s="45"/>
      <c r="K718" s="45"/>
      <c r="L718" s="51"/>
    </row>
    <row r="719" spans="1:20" hidden="1" x14ac:dyDescent="0.25">
      <c r="A719" s="46"/>
      <c r="B719" s="47"/>
      <c r="C719" s="47"/>
      <c r="D719" s="47"/>
      <c r="E719" s="48"/>
      <c r="F719" s="48"/>
      <c r="G719" s="48"/>
      <c r="H719" s="48"/>
      <c r="I719" s="48"/>
      <c r="J719" s="48"/>
      <c r="K719" s="48"/>
      <c r="L719" s="52"/>
    </row>
    <row r="720" spans="1:20" hidden="1" x14ac:dyDescent="0.25">
      <c r="A720" s="46"/>
      <c r="B720" s="47"/>
      <c r="C720" s="47"/>
      <c r="D720" s="47"/>
      <c r="E720" s="48"/>
      <c r="F720" s="48"/>
      <c r="G720" s="48"/>
      <c r="H720" s="48"/>
      <c r="I720" s="48"/>
      <c r="J720" s="48"/>
      <c r="K720" s="48"/>
      <c r="L720" s="52"/>
    </row>
    <row r="721" spans="1:20" hidden="1" x14ac:dyDescent="0.25">
      <c r="A721" s="43"/>
      <c r="B721" s="44"/>
      <c r="C721" s="44"/>
      <c r="D721" s="44"/>
      <c r="E721" s="45"/>
      <c r="F721" s="45"/>
      <c r="G721" s="45"/>
      <c r="H721" s="45"/>
      <c r="I721" s="45"/>
      <c r="J721" s="45"/>
      <c r="K721" s="45"/>
      <c r="L721" s="51"/>
      <c r="M721"/>
      <c r="N721" s="29"/>
      <c r="O721" s="29"/>
      <c r="P721" s="29"/>
      <c r="Q721" s="29"/>
      <c r="R721" s="29"/>
      <c r="S721" s="29"/>
      <c r="T721" s="29"/>
    </row>
    <row r="722" spans="1:20" hidden="1" x14ac:dyDescent="0.25">
      <c r="A722" s="43"/>
      <c r="B722" s="44"/>
      <c r="C722" s="44"/>
      <c r="D722" s="44"/>
      <c r="E722" s="45"/>
      <c r="F722" s="45"/>
      <c r="G722" s="45"/>
      <c r="H722" s="45"/>
      <c r="I722" s="45"/>
      <c r="J722" s="45"/>
      <c r="K722" s="45"/>
      <c r="L722" s="51"/>
    </row>
    <row r="723" spans="1:20" hidden="1" x14ac:dyDescent="0.25">
      <c r="A723" s="46"/>
      <c r="B723" s="47"/>
      <c r="C723" s="47"/>
      <c r="D723" s="47"/>
      <c r="E723" s="48"/>
      <c r="F723" s="48"/>
      <c r="G723" s="48"/>
      <c r="H723" s="48"/>
      <c r="I723" s="48"/>
      <c r="J723" s="48"/>
      <c r="K723" s="48"/>
      <c r="L723" s="52"/>
    </row>
    <row r="724" spans="1:20" hidden="1" x14ac:dyDescent="0.25">
      <c r="A724" s="43"/>
      <c r="B724" s="44"/>
      <c r="C724" s="44"/>
      <c r="D724" s="44"/>
      <c r="E724" s="45"/>
      <c r="F724" s="45"/>
      <c r="G724" s="45"/>
      <c r="H724" s="45"/>
      <c r="I724" s="45"/>
      <c r="J724" s="45"/>
      <c r="K724" s="45"/>
      <c r="L724" s="51"/>
    </row>
    <row r="725" spans="1:20" hidden="1" x14ac:dyDescent="0.25">
      <c r="A725" s="46"/>
      <c r="B725" s="47"/>
      <c r="C725" s="47"/>
      <c r="D725" s="47"/>
      <c r="E725" s="48"/>
      <c r="F725" s="48"/>
      <c r="G725" s="48"/>
      <c r="H725" s="48"/>
      <c r="I725" s="48"/>
      <c r="J725" s="48"/>
      <c r="K725" s="48"/>
      <c r="L725" s="52"/>
    </row>
    <row r="726" spans="1:20" hidden="1" x14ac:dyDescent="0.25">
      <c r="A726" s="43"/>
      <c r="B726" s="44"/>
      <c r="C726" s="44"/>
      <c r="D726" s="44"/>
      <c r="E726" s="45"/>
      <c r="F726" s="45"/>
      <c r="G726" s="45"/>
      <c r="H726" s="45"/>
      <c r="I726" s="45"/>
      <c r="J726" s="45"/>
      <c r="K726" s="45"/>
      <c r="L726" s="51"/>
      <c r="M726"/>
      <c r="N726" s="29"/>
      <c r="O726" s="29"/>
      <c r="P726" s="29"/>
      <c r="Q726" s="29"/>
      <c r="R726" s="29"/>
      <c r="S726" s="29"/>
      <c r="T726" s="29"/>
    </row>
    <row r="727" spans="1:20" hidden="1" x14ac:dyDescent="0.25">
      <c r="A727" s="46"/>
      <c r="B727" s="47"/>
      <c r="C727" s="47"/>
      <c r="D727" s="47"/>
      <c r="E727" s="48"/>
      <c r="F727" s="48"/>
      <c r="G727" s="48"/>
      <c r="H727" s="48"/>
      <c r="I727" s="48"/>
      <c r="J727" s="48"/>
      <c r="K727" s="48"/>
      <c r="L727" s="52"/>
    </row>
    <row r="728" spans="1:20" hidden="1" x14ac:dyDescent="0.25">
      <c r="A728" s="43"/>
      <c r="B728" s="44"/>
      <c r="C728" s="44"/>
      <c r="D728" s="44"/>
      <c r="E728" s="45"/>
      <c r="F728" s="45"/>
      <c r="G728" s="45"/>
      <c r="H728" s="45"/>
      <c r="I728" s="45"/>
      <c r="J728" s="45"/>
      <c r="K728" s="45"/>
      <c r="L728" s="51"/>
    </row>
    <row r="729" spans="1:20" hidden="1" x14ac:dyDescent="0.25">
      <c r="A729" s="43"/>
      <c r="B729" s="44"/>
      <c r="C729" s="44"/>
      <c r="D729" s="44"/>
      <c r="E729" s="45"/>
      <c r="F729" s="45"/>
      <c r="G729" s="45"/>
      <c r="H729" s="45"/>
      <c r="I729" s="45"/>
      <c r="J729" s="45"/>
      <c r="K729" s="45"/>
      <c r="L729" s="51"/>
      <c r="M729"/>
      <c r="N729" s="29"/>
      <c r="O729" s="29"/>
      <c r="P729" s="29"/>
      <c r="Q729" s="29"/>
      <c r="R729" s="29"/>
      <c r="S729" s="29"/>
      <c r="T729" s="29"/>
    </row>
    <row r="730" spans="1:20" hidden="1" x14ac:dyDescent="0.25">
      <c r="A730" s="46"/>
      <c r="B730" s="47"/>
      <c r="C730" s="47"/>
      <c r="D730" s="47"/>
      <c r="E730" s="48"/>
      <c r="F730" s="48"/>
      <c r="G730" s="48"/>
      <c r="H730" s="48"/>
      <c r="I730" s="48"/>
      <c r="J730" s="48"/>
      <c r="K730" s="48"/>
      <c r="L730" s="52"/>
    </row>
    <row r="731" spans="1:20" hidden="1" x14ac:dyDescent="0.25">
      <c r="A731" s="43"/>
      <c r="B731" s="44"/>
      <c r="C731" s="44"/>
      <c r="D731" s="44"/>
      <c r="E731" s="45"/>
      <c r="F731" s="45"/>
      <c r="G731" s="45"/>
      <c r="H731" s="45"/>
      <c r="I731" s="45"/>
      <c r="J731" s="45"/>
      <c r="K731" s="45"/>
      <c r="L731" s="51"/>
      <c r="M731"/>
      <c r="N731" s="29"/>
      <c r="O731" s="29"/>
      <c r="P731" s="29"/>
      <c r="Q731" s="29"/>
      <c r="R731" s="29"/>
      <c r="S731" s="29"/>
      <c r="T731" s="29"/>
    </row>
    <row r="732" spans="1:20" hidden="1" x14ac:dyDescent="0.25">
      <c r="A732" s="43"/>
      <c r="B732" s="44"/>
      <c r="C732" s="44"/>
      <c r="D732" s="44"/>
      <c r="E732" s="45"/>
      <c r="F732" s="45"/>
      <c r="G732" s="45"/>
      <c r="H732" s="45"/>
      <c r="I732" s="45"/>
      <c r="J732" s="45"/>
      <c r="K732" s="45"/>
      <c r="L732" s="51"/>
    </row>
    <row r="733" spans="1:20" hidden="1" x14ac:dyDescent="0.25">
      <c r="A733" s="46"/>
      <c r="B733" s="47"/>
      <c r="C733" s="47"/>
      <c r="D733" s="47"/>
      <c r="E733" s="48"/>
      <c r="F733" s="48"/>
      <c r="G733" s="48"/>
      <c r="H733" s="48"/>
      <c r="I733" s="48"/>
      <c r="J733" s="48"/>
      <c r="K733" s="48"/>
      <c r="L733" s="52"/>
    </row>
    <row r="734" spans="1:20" hidden="1" x14ac:dyDescent="0.25">
      <c r="A734" s="46"/>
      <c r="B734" s="47"/>
      <c r="C734" s="47"/>
      <c r="D734" s="47"/>
      <c r="E734" s="48"/>
      <c r="F734" s="48"/>
      <c r="G734" s="48"/>
      <c r="H734" s="48"/>
      <c r="I734" s="48"/>
      <c r="J734" s="48"/>
      <c r="K734" s="48"/>
      <c r="L734" s="52"/>
    </row>
    <row r="735" spans="1:20" hidden="1" x14ac:dyDescent="0.25">
      <c r="A735" s="46"/>
      <c r="B735" s="47"/>
      <c r="C735" s="47"/>
      <c r="D735" s="47"/>
      <c r="E735" s="48"/>
      <c r="F735" s="48"/>
      <c r="G735" s="48"/>
      <c r="H735" s="48"/>
      <c r="I735" s="48"/>
      <c r="J735" s="48"/>
      <c r="K735" s="48"/>
      <c r="L735" s="52"/>
      <c r="M735"/>
      <c r="N735" s="29"/>
      <c r="O735" s="29"/>
      <c r="P735" s="29"/>
      <c r="Q735" s="29"/>
      <c r="R735" s="29"/>
      <c r="S735" s="29"/>
      <c r="T735" s="29"/>
    </row>
    <row r="736" spans="1:20" hidden="1" x14ac:dyDescent="0.25">
      <c r="A736" s="43"/>
      <c r="B736" s="44"/>
      <c r="C736" s="44"/>
      <c r="D736" s="44"/>
      <c r="E736" s="45"/>
      <c r="F736" s="45"/>
      <c r="G736" s="45"/>
      <c r="H736" s="45"/>
      <c r="I736" s="45"/>
      <c r="J736" s="45"/>
      <c r="K736" s="45"/>
      <c r="L736" s="51"/>
    </row>
    <row r="737" spans="1:20" hidden="1" x14ac:dyDescent="0.25">
      <c r="A737" s="43"/>
      <c r="B737" s="44"/>
      <c r="C737" s="44"/>
      <c r="D737" s="44"/>
      <c r="E737" s="45"/>
      <c r="F737" s="45"/>
      <c r="G737" s="45"/>
      <c r="H737" s="45"/>
      <c r="I737" s="45"/>
      <c r="J737" s="45"/>
      <c r="K737" s="45"/>
      <c r="L737" s="51"/>
      <c r="M737"/>
      <c r="N737" s="29"/>
      <c r="O737" s="29"/>
      <c r="P737" s="29"/>
      <c r="Q737" s="29"/>
      <c r="R737" s="29"/>
      <c r="S737" s="29"/>
      <c r="T737" s="29"/>
    </row>
    <row r="738" spans="1:20" hidden="1" x14ac:dyDescent="0.25">
      <c r="A738" s="43"/>
      <c r="B738" s="44"/>
      <c r="C738" s="44"/>
      <c r="D738" s="44"/>
      <c r="E738" s="45"/>
      <c r="F738" s="45"/>
      <c r="G738" s="45"/>
      <c r="H738" s="45"/>
      <c r="I738" s="45"/>
      <c r="J738" s="45"/>
      <c r="K738" s="45"/>
      <c r="L738" s="51"/>
    </row>
    <row r="739" spans="1:20" hidden="1" x14ac:dyDescent="0.25">
      <c r="A739" s="46"/>
      <c r="B739" s="47"/>
      <c r="C739" s="47"/>
      <c r="D739" s="47"/>
      <c r="E739" s="48"/>
      <c r="F739" s="48"/>
      <c r="G739" s="48"/>
      <c r="H739" s="48"/>
      <c r="I739" s="48"/>
      <c r="J739" s="48"/>
      <c r="K739" s="48"/>
      <c r="L739" s="52"/>
      <c r="M739"/>
      <c r="N739" s="29"/>
      <c r="O739" s="29"/>
      <c r="P739" s="29"/>
      <c r="Q739" s="29"/>
      <c r="R739" s="29"/>
      <c r="S739" s="29"/>
      <c r="T739" s="29"/>
    </row>
    <row r="740" spans="1:20" hidden="1" x14ac:dyDescent="0.25">
      <c r="A740" s="46"/>
      <c r="B740" s="47"/>
      <c r="C740" s="47"/>
      <c r="D740" s="47"/>
      <c r="E740" s="48"/>
      <c r="F740" s="48"/>
      <c r="G740" s="48"/>
      <c r="H740" s="48"/>
      <c r="I740" s="48"/>
      <c r="J740" s="48"/>
      <c r="K740" s="48"/>
      <c r="L740" s="52"/>
    </row>
    <row r="741" spans="1:20" hidden="1" x14ac:dyDescent="0.25">
      <c r="A741" s="43"/>
      <c r="B741" s="44"/>
      <c r="C741" s="44"/>
      <c r="D741" s="44"/>
      <c r="E741" s="45"/>
      <c r="F741" s="45"/>
      <c r="G741" s="45"/>
      <c r="H741" s="45"/>
      <c r="I741" s="45"/>
      <c r="J741" s="45"/>
      <c r="K741" s="45"/>
      <c r="L741" s="51"/>
    </row>
    <row r="742" spans="1:20" hidden="1" x14ac:dyDescent="0.25">
      <c r="A742" s="46"/>
      <c r="B742" s="47"/>
      <c r="C742" s="47"/>
      <c r="D742" s="47"/>
      <c r="E742" s="48"/>
      <c r="F742" s="48"/>
      <c r="G742" s="48"/>
      <c r="H742" s="48"/>
      <c r="I742" s="48"/>
      <c r="J742" s="48"/>
      <c r="K742" s="48"/>
      <c r="L742" s="52"/>
    </row>
    <row r="743" spans="1:20" hidden="1" x14ac:dyDescent="0.25">
      <c r="A743" s="46"/>
      <c r="B743" s="47"/>
      <c r="C743" s="47"/>
      <c r="D743" s="47"/>
      <c r="E743" s="48"/>
      <c r="F743" s="48"/>
      <c r="G743" s="48"/>
      <c r="H743" s="48"/>
      <c r="I743" s="48"/>
      <c r="J743" s="48"/>
      <c r="K743" s="48"/>
      <c r="L743" s="52"/>
    </row>
    <row r="744" spans="1:20" hidden="1" x14ac:dyDescent="0.25">
      <c r="A744" s="46"/>
      <c r="B744" s="47"/>
      <c r="C744" s="47"/>
      <c r="D744" s="47"/>
      <c r="E744" s="48"/>
      <c r="F744" s="48"/>
      <c r="G744" s="48"/>
      <c r="H744" s="48"/>
      <c r="I744" s="48"/>
      <c r="J744" s="48"/>
      <c r="K744" s="48"/>
      <c r="L744" s="52"/>
    </row>
    <row r="745" spans="1:20" hidden="1" x14ac:dyDescent="0.25">
      <c r="A745" s="43"/>
      <c r="B745" s="44"/>
      <c r="C745" s="44"/>
      <c r="D745" s="44"/>
      <c r="E745" s="45"/>
      <c r="F745" s="45"/>
      <c r="G745" s="45"/>
      <c r="H745" s="45"/>
      <c r="I745" s="45"/>
      <c r="J745" s="45"/>
      <c r="K745" s="45"/>
      <c r="L745" s="51"/>
      <c r="M745"/>
      <c r="N745" s="29"/>
      <c r="O745" s="29"/>
      <c r="P745" s="29"/>
      <c r="Q745" s="29"/>
      <c r="R745" s="29"/>
      <c r="S745" s="29"/>
      <c r="T745" s="29"/>
    </row>
    <row r="746" spans="1:20" hidden="1" x14ac:dyDescent="0.25">
      <c r="A746" s="43"/>
      <c r="B746" s="44"/>
      <c r="C746" s="44"/>
      <c r="D746" s="44"/>
      <c r="E746" s="45"/>
      <c r="F746" s="45"/>
      <c r="G746" s="45"/>
      <c r="H746" s="45"/>
      <c r="I746" s="45"/>
      <c r="J746" s="45"/>
      <c r="K746" s="45"/>
      <c r="L746" s="51"/>
    </row>
    <row r="747" spans="1:20" hidden="1" x14ac:dyDescent="0.25">
      <c r="A747" s="46"/>
      <c r="B747" s="47"/>
      <c r="C747" s="47"/>
      <c r="D747" s="47"/>
      <c r="E747" s="48"/>
      <c r="F747" s="48"/>
      <c r="G747" s="48"/>
      <c r="H747" s="48"/>
      <c r="I747" s="48"/>
      <c r="J747" s="48"/>
      <c r="K747" s="48"/>
      <c r="L747" s="52"/>
    </row>
    <row r="748" spans="1:20" hidden="1" x14ac:dyDescent="0.25">
      <c r="A748" s="43"/>
      <c r="B748" s="44"/>
      <c r="C748" s="44"/>
      <c r="D748" s="44"/>
      <c r="E748" s="45"/>
      <c r="F748" s="45"/>
      <c r="G748" s="45"/>
      <c r="H748" s="45"/>
      <c r="I748" s="45"/>
      <c r="J748" s="45"/>
      <c r="K748" s="45"/>
      <c r="L748" s="51"/>
    </row>
    <row r="749" spans="1:20" hidden="1" x14ac:dyDescent="0.25">
      <c r="A749" s="46"/>
      <c r="B749" s="47"/>
      <c r="C749" s="47"/>
      <c r="D749" s="47"/>
      <c r="E749" s="48"/>
      <c r="F749" s="48"/>
      <c r="G749" s="48"/>
      <c r="H749" s="48"/>
      <c r="I749" s="48"/>
      <c r="J749" s="48"/>
      <c r="K749" s="48"/>
      <c r="L749" s="52"/>
    </row>
    <row r="750" spans="1:20" hidden="1" x14ac:dyDescent="0.25">
      <c r="A750" s="46"/>
      <c r="B750" s="47"/>
      <c r="C750" s="47"/>
      <c r="D750" s="47"/>
      <c r="E750" s="48"/>
      <c r="F750" s="48"/>
      <c r="G750" s="48"/>
      <c r="H750" s="48"/>
      <c r="I750" s="48"/>
      <c r="J750" s="48"/>
      <c r="K750" s="48"/>
      <c r="L750" s="52"/>
    </row>
    <row r="751" spans="1:20" hidden="1" x14ac:dyDescent="0.25">
      <c r="A751" s="46"/>
      <c r="B751" s="47"/>
      <c r="C751" s="47"/>
      <c r="D751" s="47"/>
      <c r="E751" s="48"/>
      <c r="F751" s="48"/>
      <c r="G751" s="48"/>
      <c r="H751" s="48"/>
      <c r="I751" s="48"/>
      <c r="J751" s="48"/>
      <c r="K751" s="48"/>
      <c r="L751" s="52"/>
    </row>
    <row r="752" spans="1:20" hidden="1" x14ac:dyDescent="0.25">
      <c r="A752" s="43"/>
      <c r="B752" s="44"/>
      <c r="C752" s="44"/>
      <c r="D752" s="44"/>
      <c r="E752" s="45"/>
      <c r="F752" s="45"/>
      <c r="G752" s="45"/>
      <c r="H752" s="45"/>
      <c r="I752" s="45"/>
      <c r="J752" s="45"/>
      <c r="K752" s="45"/>
      <c r="L752" s="51"/>
    </row>
    <row r="753" spans="1:20" hidden="1" x14ac:dyDescent="0.25">
      <c r="A753" s="46"/>
      <c r="B753" s="47"/>
      <c r="C753" s="47"/>
      <c r="D753" s="47"/>
      <c r="E753" s="48"/>
      <c r="F753" s="48"/>
      <c r="G753" s="48"/>
      <c r="H753" s="48"/>
      <c r="I753" s="48"/>
      <c r="J753" s="48"/>
      <c r="K753" s="48"/>
      <c r="L753" s="52"/>
      <c r="M753"/>
      <c r="N753" s="29"/>
      <c r="O753" s="29"/>
      <c r="P753" s="29"/>
      <c r="Q753" s="29"/>
      <c r="R753" s="29"/>
      <c r="S753" s="29"/>
      <c r="T753" s="29"/>
    </row>
    <row r="754" spans="1:20" hidden="1" x14ac:dyDescent="0.25">
      <c r="A754" s="43"/>
      <c r="B754" s="44"/>
      <c r="C754" s="44"/>
      <c r="D754" s="44"/>
      <c r="E754" s="45"/>
      <c r="F754" s="45"/>
      <c r="G754" s="45"/>
      <c r="H754" s="45"/>
      <c r="I754" s="45"/>
      <c r="J754" s="45"/>
      <c r="K754" s="45"/>
      <c r="L754" s="51"/>
    </row>
    <row r="755" spans="1:20" hidden="1" x14ac:dyDescent="0.25">
      <c r="A755" s="46"/>
      <c r="B755" s="47"/>
      <c r="C755" s="47"/>
      <c r="D755" s="47"/>
      <c r="E755" s="48"/>
      <c r="F755" s="48"/>
      <c r="G755" s="48"/>
      <c r="H755" s="48"/>
      <c r="I755" s="48"/>
      <c r="J755" s="48"/>
      <c r="K755" s="48"/>
      <c r="L755" s="52"/>
    </row>
    <row r="756" spans="1:20" hidden="1" x14ac:dyDescent="0.25">
      <c r="A756" s="43"/>
      <c r="B756" s="44"/>
      <c r="C756" s="44"/>
      <c r="D756" s="44"/>
      <c r="E756" s="45"/>
      <c r="F756" s="45"/>
      <c r="G756" s="45"/>
      <c r="H756" s="45"/>
      <c r="I756" s="45"/>
      <c r="J756" s="45"/>
      <c r="K756" s="45"/>
      <c r="L756" s="51"/>
    </row>
    <row r="757" spans="1:20" hidden="1" x14ac:dyDescent="0.25">
      <c r="A757" s="46"/>
      <c r="B757" s="47"/>
      <c r="C757" s="47"/>
      <c r="D757" s="47"/>
      <c r="E757" s="48"/>
      <c r="F757" s="48"/>
      <c r="G757" s="48"/>
      <c r="H757" s="48"/>
      <c r="I757" s="48"/>
      <c r="J757" s="48"/>
      <c r="K757" s="48"/>
      <c r="L757" s="52"/>
    </row>
    <row r="758" spans="1:20" hidden="1" x14ac:dyDescent="0.25">
      <c r="A758" s="43"/>
      <c r="B758" s="44"/>
      <c r="C758" s="44"/>
      <c r="D758" s="44"/>
      <c r="E758" s="45"/>
      <c r="F758" s="45"/>
      <c r="G758" s="45"/>
      <c r="H758" s="45"/>
      <c r="I758" s="45"/>
      <c r="J758" s="45"/>
      <c r="K758" s="45"/>
      <c r="L758" s="51"/>
      <c r="M758"/>
      <c r="N758" s="29"/>
      <c r="O758" s="29"/>
      <c r="P758" s="29"/>
      <c r="Q758" s="29"/>
      <c r="R758" s="29"/>
      <c r="S758" s="29"/>
      <c r="T758" s="29"/>
    </row>
    <row r="759" spans="1:20" hidden="1" x14ac:dyDescent="0.25">
      <c r="A759" s="46"/>
      <c r="B759" s="47"/>
      <c r="C759" s="47"/>
      <c r="D759" s="47"/>
      <c r="E759" s="48"/>
      <c r="F759" s="48"/>
      <c r="G759" s="48"/>
      <c r="H759" s="48"/>
      <c r="I759" s="48"/>
      <c r="J759" s="48"/>
      <c r="K759" s="48"/>
      <c r="L759" s="52"/>
    </row>
    <row r="760" spans="1:20" hidden="1" x14ac:dyDescent="0.25">
      <c r="A760" s="46"/>
      <c r="B760" s="47"/>
      <c r="C760" s="47"/>
      <c r="D760" s="47"/>
      <c r="E760" s="48"/>
      <c r="F760" s="48"/>
      <c r="G760" s="48"/>
      <c r="H760" s="48"/>
      <c r="I760" s="48"/>
      <c r="J760" s="48"/>
      <c r="K760" s="48"/>
      <c r="L760" s="52"/>
    </row>
    <row r="761" spans="1:20" hidden="1" x14ac:dyDescent="0.25">
      <c r="A761" s="46"/>
      <c r="B761" s="47"/>
      <c r="C761" s="47"/>
      <c r="D761" s="47"/>
      <c r="E761" s="48"/>
      <c r="F761" s="48"/>
      <c r="G761" s="48"/>
      <c r="H761" s="48"/>
      <c r="I761" s="48"/>
      <c r="J761" s="48"/>
      <c r="K761" s="48"/>
      <c r="L761" s="52"/>
    </row>
    <row r="762" spans="1:20" hidden="1" x14ac:dyDescent="0.25">
      <c r="A762" s="43"/>
      <c r="B762" s="44"/>
      <c r="C762" s="44"/>
      <c r="D762" s="44"/>
      <c r="E762" s="45"/>
      <c r="F762" s="45"/>
      <c r="G762" s="45"/>
      <c r="H762" s="45"/>
      <c r="I762" s="45"/>
      <c r="J762" s="45"/>
      <c r="K762" s="45"/>
      <c r="L762" s="51"/>
      <c r="M762"/>
      <c r="N762" s="29"/>
      <c r="O762" s="29"/>
      <c r="P762" s="29"/>
      <c r="Q762" s="29"/>
      <c r="R762" s="29"/>
      <c r="S762" s="29"/>
      <c r="T762" s="29"/>
    </row>
    <row r="763" spans="1:20" hidden="1" x14ac:dyDescent="0.25">
      <c r="A763" s="46"/>
      <c r="B763" s="47"/>
      <c r="C763" s="47"/>
      <c r="D763" s="47"/>
      <c r="E763" s="48"/>
      <c r="F763" s="48"/>
      <c r="G763" s="48"/>
      <c r="H763" s="48"/>
      <c r="I763" s="48"/>
      <c r="J763" s="48"/>
      <c r="K763" s="48"/>
      <c r="L763" s="52"/>
      <c r="M763"/>
      <c r="N763" s="29"/>
      <c r="O763" s="29"/>
      <c r="P763" s="29"/>
      <c r="Q763" s="29"/>
      <c r="R763" s="29"/>
      <c r="S763" s="29"/>
      <c r="T763" s="29"/>
    </row>
    <row r="764" spans="1:20" hidden="1" x14ac:dyDescent="0.25">
      <c r="A764" s="46"/>
      <c r="B764" s="47"/>
      <c r="C764" s="47"/>
      <c r="D764" s="47"/>
      <c r="E764" s="48"/>
      <c r="F764" s="48"/>
      <c r="G764" s="48"/>
      <c r="H764" s="48"/>
      <c r="I764" s="48"/>
      <c r="J764" s="48"/>
      <c r="K764" s="48"/>
      <c r="L764" s="52"/>
    </row>
    <row r="765" spans="1:20" hidden="1" x14ac:dyDescent="0.25">
      <c r="A765" s="46"/>
      <c r="B765" s="47"/>
      <c r="C765" s="47"/>
      <c r="D765" s="47"/>
      <c r="E765" s="48"/>
      <c r="F765" s="48"/>
      <c r="G765" s="48"/>
      <c r="H765" s="48"/>
      <c r="I765" s="48"/>
      <c r="J765" s="48"/>
      <c r="K765" s="48"/>
      <c r="L765" s="52"/>
    </row>
    <row r="766" spans="1:20" hidden="1" x14ac:dyDescent="0.25">
      <c r="A766" s="43"/>
      <c r="B766" s="44"/>
      <c r="C766" s="44"/>
      <c r="D766" s="44"/>
      <c r="E766" s="45"/>
      <c r="F766" s="45"/>
      <c r="G766" s="45"/>
      <c r="H766" s="45"/>
      <c r="I766" s="45"/>
      <c r="J766" s="45"/>
      <c r="K766" s="45"/>
      <c r="L766" s="51"/>
      <c r="M766"/>
      <c r="N766" s="29"/>
      <c r="O766" s="29"/>
      <c r="P766" s="29"/>
      <c r="Q766" s="29"/>
      <c r="R766" s="29"/>
      <c r="S766" s="29"/>
      <c r="T766" s="29"/>
    </row>
    <row r="767" spans="1:20" hidden="1" x14ac:dyDescent="0.25">
      <c r="A767" s="46"/>
      <c r="B767" s="47"/>
      <c r="C767" s="47"/>
      <c r="D767" s="47"/>
      <c r="E767" s="48"/>
      <c r="F767" s="48"/>
      <c r="G767" s="48"/>
      <c r="H767" s="48"/>
      <c r="I767" s="48"/>
      <c r="J767" s="48"/>
      <c r="K767" s="48"/>
      <c r="L767" s="52"/>
      <c r="M767"/>
      <c r="N767" s="29"/>
      <c r="O767" s="29"/>
      <c r="P767" s="29"/>
      <c r="Q767" s="29"/>
      <c r="R767" s="29"/>
      <c r="S767" s="29"/>
      <c r="T767" s="29"/>
    </row>
    <row r="768" spans="1:20" hidden="1" x14ac:dyDescent="0.25">
      <c r="A768" s="43"/>
      <c r="B768" s="44"/>
      <c r="C768" s="44"/>
      <c r="D768" s="44"/>
      <c r="E768" s="45"/>
      <c r="F768" s="45"/>
      <c r="G768" s="45"/>
      <c r="H768" s="45"/>
      <c r="I768" s="45"/>
      <c r="J768" s="45"/>
      <c r="K768" s="45"/>
      <c r="L768" s="51"/>
    </row>
    <row r="769" spans="1:20" hidden="1" x14ac:dyDescent="0.25">
      <c r="A769" s="43"/>
      <c r="B769" s="44"/>
      <c r="C769" s="44"/>
      <c r="D769" s="44"/>
      <c r="E769" s="45"/>
      <c r="F769" s="45"/>
      <c r="G769" s="45"/>
      <c r="H769" s="45"/>
      <c r="I769" s="45"/>
      <c r="J769" s="45"/>
      <c r="K769" s="45"/>
      <c r="L769" s="51"/>
    </row>
    <row r="770" spans="1:20" hidden="1" x14ac:dyDescent="0.25">
      <c r="A770" s="43"/>
      <c r="B770" s="44"/>
      <c r="C770" s="44"/>
      <c r="D770" s="44"/>
      <c r="E770" s="45"/>
      <c r="F770" s="45"/>
      <c r="G770" s="45"/>
      <c r="H770" s="45"/>
      <c r="I770" s="45"/>
      <c r="J770" s="45"/>
      <c r="K770" s="45"/>
      <c r="L770" s="51"/>
    </row>
    <row r="771" spans="1:20" hidden="1" x14ac:dyDescent="0.25">
      <c r="A771" s="46"/>
      <c r="B771" s="47"/>
      <c r="C771" s="47"/>
      <c r="D771" s="47"/>
      <c r="E771" s="48"/>
      <c r="F771" s="48"/>
      <c r="G771" s="48"/>
      <c r="H771" s="48"/>
      <c r="I771" s="48"/>
      <c r="J771" s="48"/>
      <c r="K771" s="48"/>
      <c r="L771" s="52"/>
    </row>
    <row r="772" spans="1:20" hidden="1" x14ac:dyDescent="0.25">
      <c r="A772" s="46"/>
      <c r="B772" s="47"/>
      <c r="C772" s="47"/>
      <c r="D772" s="47"/>
      <c r="E772" s="48"/>
      <c r="F772" s="48"/>
      <c r="G772" s="48"/>
      <c r="H772" s="48"/>
      <c r="I772" s="48"/>
      <c r="J772" s="48"/>
      <c r="K772" s="48"/>
      <c r="L772" s="52"/>
    </row>
    <row r="773" spans="1:20" hidden="1" x14ac:dyDescent="0.25">
      <c r="A773" s="46"/>
      <c r="B773" s="47"/>
      <c r="C773" s="47"/>
      <c r="D773" s="47"/>
      <c r="E773" s="48"/>
      <c r="F773" s="48"/>
      <c r="G773" s="48"/>
      <c r="H773" s="48"/>
      <c r="I773" s="48"/>
      <c r="J773" s="48"/>
      <c r="K773" s="48"/>
      <c r="L773" s="52"/>
    </row>
    <row r="774" spans="1:20" hidden="1" x14ac:dyDescent="0.25">
      <c r="A774" s="43"/>
      <c r="B774" s="44"/>
      <c r="C774" s="44"/>
      <c r="D774" s="44"/>
      <c r="E774" s="45"/>
      <c r="F774" s="45"/>
      <c r="G774" s="45"/>
      <c r="H774" s="45"/>
      <c r="I774" s="45"/>
      <c r="J774" s="45"/>
      <c r="K774" s="45"/>
      <c r="L774" s="51"/>
    </row>
    <row r="775" spans="1:20" hidden="1" x14ac:dyDescent="0.25">
      <c r="A775" s="43"/>
      <c r="B775" s="44"/>
      <c r="C775" s="44"/>
      <c r="D775" s="44"/>
      <c r="E775" s="45"/>
      <c r="F775" s="45"/>
      <c r="G775" s="45"/>
      <c r="H775" s="45"/>
      <c r="I775" s="45"/>
      <c r="J775" s="45"/>
      <c r="K775" s="45"/>
      <c r="L775" s="51"/>
    </row>
    <row r="776" spans="1:20" hidden="1" x14ac:dyDescent="0.25">
      <c r="A776" s="43"/>
      <c r="B776" s="44"/>
      <c r="C776" s="44"/>
      <c r="D776" s="44"/>
      <c r="E776" s="45"/>
      <c r="F776" s="45"/>
      <c r="G776" s="45"/>
      <c r="H776" s="45"/>
      <c r="I776" s="45"/>
      <c r="J776" s="45"/>
      <c r="K776" s="45"/>
      <c r="L776" s="51"/>
    </row>
    <row r="777" spans="1:20" hidden="1" x14ac:dyDescent="0.25">
      <c r="A777" s="46"/>
      <c r="B777" s="47"/>
      <c r="C777" s="47"/>
      <c r="D777" s="47"/>
      <c r="E777" s="48"/>
      <c r="F777" s="48"/>
      <c r="G777" s="48"/>
      <c r="H777" s="48"/>
      <c r="I777" s="48"/>
      <c r="J777" s="48"/>
      <c r="K777" s="48"/>
      <c r="L777" s="52"/>
    </row>
    <row r="778" spans="1:20" hidden="1" x14ac:dyDescent="0.25">
      <c r="A778" s="43"/>
      <c r="B778" s="44"/>
      <c r="C778" s="44"/>
      <c r="D778" s="44"/>
      <c r="E778" s="45"/>
      <c r="F778" s="45"/>
      <c r="G778" s="45"/>
      <c r="H778" s="45"/>
      <c r="I778" s="45"/>
      <c r="J778" s="45"/>
      <c r="K778" s="45"/>
      <c r="L778" s="51"/>
    </row>
    <row r="779" spans="1:20" hidden="1" x14ac:dyDescent="0.25">
      <c r="A779" s="46"/>
      <c r="B779" s="47"/>
      <c r="C779" s="47"/>
      <c r="D779" s="47"/>
      <c r="E779" s="48"/>
      <c r="F779" s="48"/>
      <c r="G779" s="48"/>
      <c r="H779" s="48"/>
      <c r="I779" s="48"/>
      <c r="J779" s="48"/>
      <c r="K779" s="48"/>
      <c r="L779" s="52"/>
    </row>
    <row r="780" spans="1:20" hidden="1" x14ac:dyDescent="0.25">
      <c r="A780" s="43"/>
      <c r="B780" s="44"/>
      <c r="C780" s="44"/>
      <c r="D780" s="44"/>
      <c r="E780" s="45"/>
      <c r="F780" s="45"/>
      <c r="G780" s="45"/>
      <c r="H780" s="45"/>
      <c r="I780" s="45"/>
      <c r="J780" s="45"/>
      <c r="K780" s="45"/>
      <c r="L780" s="51"/>
    </row>
    <row r="781" spans="1:20" hidden="1" x14ac:dyDescent="0.25">
      <c r="A781" s="43"/>
      <c r="B781" s="44"/>
      <c r="C781" s="44"/>
      <c r="D781" s="44"/>
      <c r="E781" s="45"/>
      <c r="F781" s="45"/>
      <c r="G781" s="45"/>
      <c r="H781" s="45"/>
      <c r="I781" s="45"/>
      <c r="J781" s="45"/>
      <c r="K781" s="45"/>
      <c r="L781" s="51"/>
      <c r="M781"/>
      <c r="N781" s="29"/>
      <c r="O781" s="29"/>
      <c r="P781" s="29"/>
      <c r="Q781" s="29"/>
      <c r="R781" s="29"/>
      <c r="S781" s="29"/>
      <c r="T781" s="29"/>
    </row>
    <row r="782" spans="1:20" hidden="1" x14ac:dyDescent="0.25">
      <c r="A782" s="46"/>
      <c r="B782" s="47"/>
      <c r="C782" s="47"/>
      <c r="D782" s="47"/>
      <c r="E782" s="48"/>
      <c r="F782" s="48"/>
      <c r="G782" s="48"/>
      <c r="H782" s="48"/>
      <c r="I782" s="48"/>
      <c r="J782" s="48"/>
      <c r="K782" s="48"/>
      <c r="L782" s="52"/>
    </row>
    <row r="783" spans="1:20" hidden="1" x14ac:dyDescent="0.25">
      <c r="A783" s="46"/>
      <c r="B783" s="47"/>
      <c r="C783" s="47"/>
      <c r="D783" s="47"/>
      <c r="E783" s="48"/>
      <c r="F783" s="48"/>
      <c r="G783" s="48"/>
      <c r="H783" s="48"/>
      <c r="I783" s="48"/>
      <c r="J783" s="48"/>
      <c r="K783" s="48"/>
      <c r="L783" s="52"/>
    </row>
    <row r="784" spans="1:20" hidden="1" x14ac:dyDescent="0.25">
      <c r="A784" s="43"/>
      <c r="B784" s="44"/>
      <c r="C784" s="44"/>
      <c r="D784" s="44"/>
      <c r="E784" s="45"/>
      <c r="F784" s="45"/>
      <c r="G784" s="45"/>
      <c r="H784" s="45"/>
      <c r="I784" s="45"/>
      <c r="J784" s="45"/>
      <c r="K784" s="45"/>
      <c r="L784" s="51"/>
    </row>
    <row r="785" spans="1:12" hidden="1" x14ac:dyDescent="0.25">
      <c r="A785" s="46"/>
      <c r="B785" s="47"/>
      <c r="C785" s="47"/>
      <c r="D785" s="47"/>
      <c r="E785" s="48"/>
      <c r="F785" s="48"/>
      <c r="G785" s="48"/>
      <c r="H785" s="48"/>
      <c r="I785" s="48"/>
      <c r="J785" s="48"/>
      <c r="K785" s="48"/>
      <c r="L785" s="52"/>
    </row>
    <row r="786" spans="1:12" hidden="1" x14ac:dyDescent="0.25">
      <c r="A786" s="43"/>
      <c r="B786" s="44"/>
      <c r="C786" s="44"/>
      <c r="D786" s="44"/>
      <c r="E786" s="45"/>
      <c r="F786" s="45"/>
      <c r="G786" s="45"/>
      <c r="H786" s="45"/>
      <c r="I786" s="45"/>
      <c r="J786" s="45"/>
      <c r="K786" s="45"/>
      <c r="L786" s="51"/>
    </row>
    <row r="787" spans="1:12" hidden="1" x14ac:dyDescent="0.25">
      <c r="A787" s="46"/>
      <c r="B787" s="47"/>
      <c r="C787" s="47"/>
      <c r="D787" s="47"/>
      <c r="E787" s="48"/>
      <c r="F787" s="48"/>
      <c r="G787" s="48"/>
      <c r="H787" s="48"/>
      <c r="I787" s="48"/>
      <c r="J787" s="48"/>
      <c r="K787" s="48"/>
      <c r="L787" s="52"/>
    </row>
    <row r="788" spans="1:12" hidden="1" x14ac:dyDescent="0.25">
      <c r="A788" s="46"/>
      <c r="B788" s="47"/>
      <c r="C788" s="47"/>
      <c r="D788" s="47"/>
      <c r="E788" s="48"/>
      <c r="F788" s="48"/>
      <c r="G788" s="48"/>
      <c r="H788" s="48"/>
      <c r="I788" s="48"/>
      <c r="J788" s="48"/>
      <c r="K788" s="48"/>
      <c r="L788" s="52"/>
    </row>
    <row r="789" spans="1:12" hidden="1" x14ac:dyDescent="0.25">
      <c r="A789" s="46"/>
      <c r="B789" s="47"/>
      <c r="C789" s="47"/>
      <c r="D789" s="47"/>
      <c r="E789" s="48"/>
      <c r="F789" s="48"/>
      <c r="G789" s="48"/>
      <c r="H789" s="48"/>
      <c r="I789" s="48"/>
      <c r="J789" s="48"/>
      <c r="K789" s="48"/>
      <c r="L789" s="52"/>
    </row>
    <row r="790" spans="1:12" hidden="1" x14ac:dyDescent="0.25">
      <c r="A790" s="46"/>
      <c r="B790" s="47"/>
      <c r="C790" s="47"/>
      <c r="D790" s="47"/>
      <c r="E790" s="48"/>
      <c r="F790" s="48"/>
      <c r="G790" s="48"/>
      <c r="H790" s="48"/>
      <c r="I790" s="48"/>
      <c r="J790" s="48"/>
      <c r="K790" s="48"/>
      <c r="L790" s="52"/>
    </row>
    <row r="791" spans="1:12" hidden="1" x14ac:dyDescent="0.25">
      <c r="A791" s="46"/>
      <c r="B791" s="47"/>
      <c r="C791" s="47"/>
      <c r="D791" s="47"/>
      <c r="E791" s="48"/>
      <c r="F791" s="48"/>
      <c r="G791" s="48"/>
      <c r="H791" s="48"/>
      <c r="I791" s="48"/>
      <c r="J791" s="48"/>
      <c r="K791" s="48"/>
      <c r="L791" s="52"/>
    </row>
    <row r="792" spans="1:12" hidden="1" x14ac:dyDescent="0.25">
      <c r="A792" s="43"/>
      <c r="B792" s="44"/>
      <c r="C792" s="44"/>
      <c r="D792" s="44"/>
      <c r="E792" s="45"/>
      <c r="F792" s="45"/>
      <c r="G792" s="45"/>
      <c r="H792" s="45"/>
      <c r="I792" s="45"/>
      <c r="J792" s="45"/>
      <c r="K792" s="45"/>
      <c r="L792" s="51"/>
    </row>
    <row r="793" spans="1:12" hidden="1" x14ac:dyDescent="0.25">
      <c r="A793" s="46"/>
      <c r="B793" s="47"/>
      <c r="C793" s="47"/>
      <c r="D793" s="47"/>
      <c r="E793" s="48"/>
      <c r="F793" s="48"/>
      <c r="G793" s="48"/>
      <c r="H793" s="48"/>
      <c r="I793" s="48"/>
      <c r="J793" s="48"/>
      <c r="K793" s="48"/>
      <c r="L793" s="52"/>
    </row>
    <row r="794" spans="1:12" hidden="1" x14ac:dyDescent="0.25">
      <c r="A794" s="43"/>
      <c r="B794" s="44"/>
      <c r="C794" s="44"/>
      <c r="D794" s="44"/>
      <c r="E794" s="45"/>
      <c r="F794" s="45"/>
      <c r="G794" s="45"/>
      <c r="H794" s="45"/>
      <c r="I794" s="45"/>
      <c r="J794" s="45"/>
      <c r="K794" s="45"/>
      <c r="L794" s="51"/>
    </row>
    <row r="795" spans="1:12" hidden="1" x14ac:dyDescent="0.25">
      <c r="A795" s="46"/>
      <c r="B795" s="47"/>
      <c r="C795" s="47"/>
      <c r="D795" s="47"/>
      <c r="E795" s="48"/>
      <c r="F795" s="48"/>
      <c r="G795" s="48"/>
      <c r="H795" s="48"/>
      <c r="I795" s="48"/>
      <c r="J795" s="48"/>
      <c r="K795" s="48"/>
      <c r="L795" s="52"/>
    </row>
    <row r="796" spans="1:12" hidden="1" x14ac:dyDescent="0.25">
      <c r="A796" s="43"/>
      <c r="B796" s="44"/>
      <c r="C796" s="44"/>
      <c r="D796" s="44"/>
      <c r="E796" s="45"/>
      <c r="F796" s="45"/>
      <c r="G796" s="45"/>
      <c r="H796" s="45"/>
      <c r="I796" s="45"/>
      <c r="J796" s="45"/>
      <c r="K796" s="45"/>
      <c r="L796" s="51"/>
    </row>
    <row r="797" spans="1:12" hidden="1" x14ac:dyDescent="0.25">
      <c r="A797" s="43"/>
      <c r="B797" s="44"/>
      <c r="C797" s="44"/>
      <c r="D797" s="44"/>
      <c r="E797" s="45"/>
      <c r="F797" s="45"/>
      <c r="G797" s="45"/>
      <c r="H797" s="45"/>
      <c r="I797" s="45"/>
      <c r="J797" s="45"/>
      <c r="K797" s="45"/>
      <c r="L797" s="51"/>
    </row>
    <row r="798" spans="1:12" hidden="1" x14ac:dyDescent="0.25">
      <c r="A798" s="43"/>
      <c r="B798" s="44"/>
      <c r="C798" s="44"/>
      <c r="D798" s="44"/>
      <c r="E798" s="45"/>
      <c r="F798" s="45"/>
      <c r="G798" s="45"/>
      <c r="H798" s="45"/>
      <c r="I798" s="45"/>
      <c r="J798" s="45"/>
      <c r="K798" s="45"/>
      <c r="L798" s="51"/>
    </row>
    <row r="799" spans="1:12" hidden="1" x14ac:dyDescent="0.25">
      <c r="A799" s="46"/>
      <c r="B799" s="47"/>
      <c r="C799" s="47"/>
      <c r="D799" s="47"/>
      <c r="E799" s="48"/>
      <c r="F799" s="48"/>
      <c r="G799" s="48"/>
      <c r="H799" s="48"/>
      <c r="I799" s="48"/>
      <c r="J799" s="48"/>
      <c r="K799" s="48"/>
      <c r="L799" s="52"/>
    </row>
    <row r="800" spans="1:12" hidden="1" x14ac:dyDescent="0.25">
      <c r="A800" s="43"/>
      <c r="B800" s="44"/>
      <c r="C800" s="44"/>
      <c r="D800" s="44"/>
      <c r="E800" s="45"/>
      <c r="F800" s="45"/>
      <c r="G800" s="45"/>
      <c r="H800" s="45"/>
      <c r="I800" s="45"/>
      <c r="J800" s="45"/>
      <c r="K800" s="45"/>
      <c r="L800" s="51"/>
    </row>
    <row r="801" spans="1:12" hidden="1" x14ac:dyDescent="0.25">
      <c r="A801" s="46"/>
      <c r="B801" s="47"/>
      <c r="C801" s="47"/>
      <c r="D801" s="47"/>
      <c r="E801" s="48"/>
      <c r="F801" s="48"/>
      <c r="G801" s="48"/>
      <c r="H801" s="48"/>
      <c r="I801" s="48"/>
      <c r="J801" s="48"/>
      <c r="K801" s="48"/>
      <c r="L801" s="52"/>
    </row>
    <row r="802" spans="1:12" hidden="1" x14ac:dyDescent="0.25">
      <c r="A802" s="43"/>
      <c r="B802" s="44"/>
      <c r="C802" s="44"/>
      <c r="D802" s="44"/>
      <c r="E802" s="45"/>
      <c r="F802" s="45"/>
      <c r="G802" s="45"/>
      <c r="H802" s="45"/>
      <c r="I802" s="45"/>
      <c r="J802" s="45"/>
      <c r="K802" s="45"/>
      <c r="L802" s="51"/>
    </row>
    <row r="803" spans="1:12" hidden="1" x14ac:dyDescent="0.25">
      <c r="A803" s="46"/>
      <c r="B803" s="47"/>
      <c r="C803" s="47"/>
      <c r="D803" s="47"/>
      <c r="E803" s="48"/>
      <c r="F803" s="48"/>
      <c r="G803" s="48"/>
      <c r="H803" s="48"/>
      <c r="I803" s="48"/>
      <c r="J803" s="48"/>
      <c r="K803" s="48"/>
      <c r="L803" s="52"/>
    </row>
    <row r="804" spans="1:12" hidden="1" x14ac:dyDescent="0.25">
      <c r="A804" s="43"/>
      <c r="B804" s="44"/>
      <c r="C804" s="44"/>
      <c r="D804" s="44"/>
      <c r="E804" s="45"/>
      <c r="F804" s="45"/>
      <c r="G804" s="45"/>
      <c r="H804" s="45"/>
      <c r="I804" s="45"/>
      <c r="J804" s="45"/>
      <c r="K804" s="45"/>
      <c r="L804" s="51"/>
    </row>
    <row r="805" spans="1:12" hidden="1" x14ac:dyDescent="0.25">
      <c r="A805" s="43"/>
      <c r="B805" s="44"/>
      <c r="C805" s="44"/>
      <c r="D805" s="44"/>
      <c r="E805" s="45"/>
      <c r="F805" s="45"/>
      <c r="G805" s="45"/>
      <c r="H805" s="45"/>
      <c r="I805" s="45"/>
      <c r="J805" s="45"/>
      <c r="K805" s="45"/>
      <c r="L805" s="51"/>
    </row>
    <row r="806" spans="1:12" hidden="1" x14ac:dyDescent="0.25">
      <c r="A806" s="43"/>
      <c r="B806" s="44"/>
      <c r="C806" s="44"/>
      <c r="D806" s="44"/>
      <c r="E806" s="45"/>
      <c r="F806" s="45"/>
      <c r="G806" s="45"/>
      <c r="H806" s="45"/>
      <c r="I806" s="45"/>
      <c r="J806" s="45"/>
      <c r="K806" s="45"/>
      <c r="L806" s="51"/>
    </row>
    <row r="807" spans="1:12" hidden="1" x14ac:dyDescent="0.25">
      <c r="A807" s="46"/>
      <c r="B807" s="47"/>
      <c r="C807" s="47"/>
      <c r="D807" s="47"/>
      <c r="E807" s="48"/>
      <c r="F807" s="48"/>
      <c r="G807" s="48"/>
      <c r="H807" s="48"/>
      <c r="I807" s="48"/>
      <c r="J807" s="48"/>
      <c r="K807" s="48"/>
      <c r="L807" s="52"/>
    </row>
    <row r="808" spans="1:12" hidden="1" x14ac:dyDescent="0.25">
      <c r="A808" s="43"/>
      <c r="B808" s="44"/>
      <c r="C808" s="44"/>
      <c r="D808" s="44"/>
      <c r="E808" s="45"/>
      <c r="F808" s="45"/>
      <c r="G808" s="45"/>
      <c r="H808" s="45"/>
      <c r="I808" s="45"/>
      <c r="J808" s="45"/>
      <c r="K808" s="45"/>
      <c r="L808" s="51"/>
    </row>
    <row r="809" spans="1:12" hidden="1" x14ac:dyDescent="0.25">
      <c r="A809" s="46"/>
      <c r="B809" s="47"/>
      <c r="C809" s="47"/>
      <c r="D809" s="47"/>
      <c r="E809" s="48"/>
      <c r="F809" s="48"/>
      <c r="G809" s="48"/>
      <c r="H809" s="48"/>
      <c r="I809" s="48"/>
      <c r="J809" s="48"/>
      <c r="K809" s="48"/>
      <c r="L809" s="52"/>
    </row>
    <row r="810" spans="1:12" hidden="1" x14ac:dyDescent="0.25">
      <c r="A810" s="43"/>
      <c r="B810" s="44"/>
      <c r="C810" s="44"/>
      <c r="D810" s="44"/>
      <c r="E810" s="45"/>
      <c r="F810" s="45"/>
      <c r="G810" s="45"/>
      <c r="H810" s="45"/>
      <c r="I810" s="45"/>
      <c r="J810" s="45"/>
      <c r="K810" s="45"/>
      <c r="L810" s="51"/>
    </row>
    <row r="811" spans="1:12" hidden="1" x14ac:dyDescent="0.25">
      <c r="A811" s="46"/>
      <c r="B811" s="47"/>
      <c r="C811" s="47"/>
      <c r="D811" s="47"/>
      <c r="E811" s="48"/>
      <c r="F811" s="48"/>
      <c r="G811" s="48"/>
      <c r="H811" s="48"/>
      <c r="I811" s="48"/>
      <c r="J811" s="48"/>
      <c r="K811" s="48"/>
      <c r="L811" s="52"/>
    </row>
    <row r="812" spans="1:12" hidden="1" x14ac:dyDescent="0.25">
      <c r="A812" s="43"/>
      <c r="B812" s="44"/>
      <c r="C812" s="44"/>
      <c r="D812" s="44"/>
      <c r="E812" s="45"/>
      <c r="F812" s="45"/>
      <c r="G812" s="45"/>
      <c r="H812" s="45"/>
      <c r="I812" s="45"/>
      <c r="J812" s="45"/>
      <c r="K812" s="45"/>
      <c r="L812" s="51"/>
    </row>
    <row r="813" spans="1:12" hidden="1" x14ac:dyDescent="0.25">
      <c r="A813" s="43"/>
      <c r="B813" s="44"/>
      <c r="C813" s="44"/>
      <c r="D813" s="44"/>
      <c r="E813" s="45"/>
      <c r="F813" s="45"/>
      <c r="G813" s="45"/>
      <c r="H813" s="45"/>
      <c r="I813" s="45"/>
      <c r="J813" s="45"/>
      <c r="K813" s="45"/>
      <c r="L813" s="51"/>
    </row>
    <row r="814" spans="1:12" hidden="1" x14ac:dyDescent="0.25">
      <c r="A814" s="43"/>
      <c r="B814" s="44"/>
      <c r="C814" s="44"/>
      <c r="D814" s="44"/>
      <c r="E814" s="45"/>
      <c r="F814" s="45"/>
      <c r="G814" s="45"/>
      <c r="H814" s="45"/>
      <c r="I814" s="45"/>
      <c r="J814" s="45"/>
      <c r="K814" s="45"/>
      <c r="L814" s="51"/>
    </row>
    <row r="815" spans="1:12" hidden="1" x14ac:dyDescent="0.25">
      <c r="A815" s="46"/>
      <c r="B815" s="47"/>
      <c r="C815" s="47"/>
      <c r="D815" s="47"/>
      <c r="E815" s="48"/>
      <c r="F815" s="48"/>
      <c r="G815" s="48"/>
      <c r="H815" s="48"/>
      <c r="I815" s="48"/>
      <c r="J815" s="48"/>
      <c r="K815" s="48"/>
      <c r="L815" s="52"/>
    </row>
    <row r="816" spans="1:12" hidden="1" x14ac:dyDescent="0.25">
      <c r="A816" s="46"/>
      <c r="B816" s="47"/>
      <c r="C816" s="47"/>
      <c r="D816" s="47"/>
      <c r="E816" s="48"/>
      <c r="F816" s="48"/>
      <c r="G816" s="48"/>
      <c r="H816" s="48"/>
      <c r="I816" s="48"/>
      <c r="J816" s="48"/>
      <c r="K816" s="48"/>
      <c r="L816" s="52"/>
    </row>
    <row r="817" spans="1:20" hidden="1" x14ac:dyDescent="0.25">
      <c r="A817" s="46"/>
      <c r="B817" s="47"/>
      <c r="C817" s="47"/>
      <c r="D817" s="47"/>
      <c r="E817" s="48"/>
      <c r="F817" s="48"/>
      <c r="G817" s="48"/>
      <c r="H817" s="48"/>
      <c r="I817" s="48"/>
      <c r="J817" s="48"/>
      <c r="K817" s="48"/>
      <c r="L817" s="52"/>
    </row>
    <row r="818" spans="1:20" hidden="1" x14ac:dyDescent="0.25">
      <c r="A818" s="46"/>
      <c r="B818" s="47"/>
      <c r="C818" s="47"/>
      <c r="D818" s="47"/>
      <c r="E818" s="48"/>
      <c r="F818" s="48"/>
      <c r="G818" s="48"/>
      <c r="H818" s="48"/>
      <c r="I818" s="48"/>
      <c r="J818" s="48"/>
      <c r="K818" s="48"/>
      <c r="L818" s="52"/>
      <c r="M818"/>
      <c r="N818" s="29"/>
      <c r="O818" s="29"/>
      <c r="P818" s="29"/>
      <c r="Q818" s="29"/>
      <c r="R818" s="29"/>
      <c r="S818" s="29"/>
      <c r="T818" s="29"/>
    </row>
    <row r="819" spans="1:20" hidden="1" x14ac:dyDescent="0.25">
      <c r="A819" s="46"/>
      <c r="B819" s="47"/>
      <c r="C819" s="47"/>
      <c r="D819" s="47"/>
      <c r="E819" s="48"/>
      <c r="F819" s="48"/>
      <c r="G819" s="48"/>
      <c r="H819" s="48"/>
      <c r="I819" s="48"/>
      <c r="J819" s="48"/>
      <c r="K819" s="48"/>
      <c r="L819" s="52"/>
    </row>
    <row r="820" spans="1:20" hidden="1" x14ac:dyDescent="0.25">
      <c r="A820" s="43"/>
      <c r="B820" s="44"/>
      <c r="C820" s="44"/>
      <c r="D820" s="44"/>
      <c r="E820" s="45"/>
      <c r="F820" s="45"/>
      <c r="G820" s="45"/>
      <c r="H820" s="45"/>
      <c r="I820" s="45"/>
      <c r="J820" s="45"/>
      <c r="K820" s="45"/>
      <c r="L820" s="51"/>
    </row>
    <row r="821" spans="1:20" hidden="1" x14ac:dyDescent="0.25">
      <c r="A821" s="43"/>
      <c r="B821" s="44"/>
      <c r="C821" s="44"/>
      <c r="D821" s="44"/>
      <c r="E821" s="45"/>
      <c r="F821" s="45"/>
      <c r="G821" s="45"/>
      <c r="H821" s="45"/>
      <c r="I821" s="45"/>
      <c r="J821" s="45"/>
      <c r="K821" s="45"/>
      <c r="L821" s="51"/>
    </row>
    <row r="822" spans="1:20" hidden="1" x14ac:dyDescent="0.25">
      <c r="A822" s="43"/>
      <c r="B822" s="44"/>
      <c r="C822" s="44"/>
      <c r="D822" s="44"/>
      <c r="E822" s="45"/>
      <c r="F822" s="45"/>
      <c r="G822" s="45"/>
      <c r="H822" s="45"/>
      <c r="I822" s="45"/>
      <c r="J822" s="45"/>
      <c r="K822" s="45"/>
      <c r="L822" s="51"/>
    </row>
    <row r="823" spans="1:20" hidden="1" x14ac:dyDescent="0.25">
      <c r="A823" s="43"/>
      <c r="B823" s="44"/>
      <c r="C823" s="44"/>
      <c r="D823" s="44"/>
      <c r="E823" s="45"/>
      <c r="F823" s="45"/>
      <c r="G823" s="45"/>
      <c r="H823" s="45"/>
      <c r="I823" s="45"/>
      <c r="J823" s="45"/>
      <c r="K823" s="45"/>
      <c r="L823" s="51"/>
    </row>
    <row r="824" spans="1:20" hidden="1" x14ac:dyDescent="0.25">
      <c r="A824" s="43"/>
      <c r="B824" s="44"/>
      <c r="C824" s="44"/>
      <c r="D824" s="44"/>
      <c r="E824" s="45"/>
      <c r="F824" s="45"/>
      <c r="G824" s="45"/>
      <c r="H824" s="45"/>
      <c r="I824" s="45"/>
      <c r="J824" s="45"/>
      <c r="K824" s="45"/>
      <c r="L824" s="51"/>
    </row>
    <row r="825" spans="1:20" hidden="1" x14ac:dyDescent="0.25">
      <c r="A825" s="46"/>
      <c r="B825" s="47"/>
      <c r="C825" s="47"/>
      <c r="D825" s="47"/>
      <c r="E825" s="48"/>
      <c r="F825" s="48"/>
      <c r="G825" s="48"/>
      <c r="H825" s="48"/>
      <c r="I825" s="48"/>
      <c r="J825" s="48"/>
      <c r="K825" s="48"/>
      <c r="L825" s="52"/>
    </row>
    <row r="826" spans="1:20" hidden="1" x14ac:dyDescent="0.25">
      <c r="A826" s="43"/>
      <c r="B826" s="44"/>
      <c r="C826" s="44"/>
      <c r="D826" s="44"/>
      <c r="E826" s="45"/>
      <c r="F826" s="45"/>
      <c r="G826" s="45"/>
      <c r="H826" s="45"/>
      <c r="I826" s="45"/>
      <c r="J826" s="45"/>
      <c r="K826" s="45"/>
      <c r="L826" s="51"/>
    </row>
    <row r="827" spans="1:20" hidden="1" x14ac:dyDescent="0.25">
      <c r="A827" s="46"/>
      <c r="B827" s="47"/>
      <c r="C827" s="47"/>
      <c r="D827" s="47"/>
      <c r="E827" s="48"/>
      <c r="F827" s="48"/>
      <c r="G827" s="48"/>
      <c r="H827" s="48"/>
      <c r="I827" s="48"/>
      <c r="J827" s="48"/>
      <c r="K827" s="48"/>
      <c r="L827" s="52"/>
    </row>
    <row r="828" spans="1:20" hidden="1" x14ac:dyDescent="0.25">
      <c r="A828" s="43"/>
      <c r="B828" s="44"/>
      <c r="C828" s="44"/>
      <c r="D828" s="44"/>
      <c r="E828" s="45"/>
      <c r="F828" s="45"/>
      <c r="G828" s="45"/>
      <c r="H828" s="45"/>
      <c r="I828" s="45"/>
      <c r="J828" s="45"/>
      <c r="K828" s="45"/>
      <c r="L828" s="51"/>
    </row>
    <row r="829" spans="1:20" hidden="1" x14ac:dyDescent="0.25">
      <c r="A829" s="46"/>
      <c r="B829" s="47"/>
      <c r="C829" s="47"/>
      <c r="D829" s="47"/>
      <c r="E829" s="48"/>
      <c r="F829" s="48"/>
      <c r="G829" s="48"/>
      <c r="H829" s="48"/>
      <c r="I829" s="48"/>
      <c r="J829" s="48"/>
      <c r="K829" s="48"/>
      <c r="L829" s="52"/>
    </row>
    <row r="830" spans="1:20" hidden="1" x14ac:dyDescent="0.25">
      <c r="A830" s="46"/>
      <c r="B830" s="47"/>
      <c r="C830" s="47"/>
      <c r="D830" s="47"/>
      <c r="E830" s="48"/>
      <c r="F830" s="48"/>
      <c r="G830" s="48"/>
      <c r="H830" s="48"/>
      <c r="I830" s="48"/>
      <c r="J830" s="48"/>
      <c r="K830" s="48"/>
      <c r="L830" s="52"/>
    </row>
    <row r="831" spans="1:20" hidden="1" x14ac:dyDescent="0.25">
      <c r="A831" s="46"/>
      <c r="B831" s="47"/>
      <c r="C831" s="47"/>
      <c r="D831" s="47"/>
      <c r="E831" s="48"/>
      <c r="F831" s="48"/>
      <c r="G831" s="48"/>
      <c r="H831" s="48"/>
      <c r="I831" s="48"/>
      <c r="J831" s="48"/>
      <c r="K831" s="48"/>
      <c r="L831" s="52"/>
    </row>
    <row r="832" spans="1:20" hidden="1" x14ac:dyDescent="0.25">
      <c r="A832" s="43"/>
      <c r="B832" s="44"/>
      <c r="C832" s="44"/>
      <c r="D832" s="44"/>
      <c r="E832" s="45"/>
      <c r="F832" s="45"/>
      <c r="G832" s="45"/>
      <c r="H832" s="45"/>
      <c r="I832" s="45"/>
      <c r="J832" s="45"/>
      <c r="K832" s="45"/>
      <c r="L832" s="51"/>
    </row>
    <row r="833" spans="1:12" hidden="1" x14ac:dyDescent="0.25">
      <c r="A833" s="43"/>
      <c r="B833" s="44"/>
      <c r="C833" s="44"/>
      <c r="D833" s="44"/>
      <c r="E833" s="45"/>
      <c r="F833" s="45"/>
      <c r="G833" s="45"/>
      <c r="H833" s="45"/>
      <c r="I833" s="45"/>
      <c r="J833" s="45"/>
      <c r="K833" s="45"/>
      <c r="L833" s="51"/>
    </row>
    <row r="834" spans="1:12" hidden="1" x14ac:dyDescent="0.25">
      <c r="A834" s="43"/>
      <c r="B834" s="44"/>
      <c r="C834" s="44"/>
      <c r="D834" s="44"/>
      <c r="E834" s="45"/>
      <c r="F834" s="45"/>
      <c r="G834" s="45"/>
      <c r="H834" s="45"/>
      <c r="I834" s="45"/>
      <c r="J834" s="45"/>
      <c r="K834" s="45"/>
      <c r="L834" s="51"/>
    </row>
    <row r="835" spans="1:12" hidden="1" x14ac:dyDescent="0.25">
      <c r="A835" s="46"/>
      <c r="B835" s="47"/>
      <c r="C835" s="47"/>
      <c r="D835" s="47"/>
      <c r="E835" s="48"/>
      <c r="F835" s="48"/>
      <c r="G835" s="48"/>
      <c r="H835" s="48"/>
      <c r="I835" s="48"/>
      <c r="J835" s="48"/>
      <c r="K835" s="48"/>
      <c r="L835" s="52"/>
    </row>
    <row r="836" spans="1:12" hidden="1" x14ac:dyDescent="0.25">
      <c r="A836" s="43"/>
      <c r="B836" s="44"/>
      <c r="C836" s="44"/>
      <c r="D836" s="44"/>
      <c r="E836" s="45"/>
      <c r="F836" s="45"/>
      <c r="G836" s="45"/>
      <c r="H836" s="45"/>
      <c r="I836" s="45"/>
      <c r="J836" s="45"/>
      <c r="K836" s="45"/>
      <c r="L836" s="51"/>
    </row>
    <row r="837" spans="1:12" hidden="1" x14ac:dyDescent="0.25">
      <c r="A837" s="46"/>
      <c r="B837" s="47"/>
      <c r="C837" s="47"/>
      <c r="D837" s="47"/>
      <c r="E837" s="48"/>
      <c r="F837" s="48"/>
      <c r="G837" s="48"/>
      <c r="H837" s="48"/>
      <c r="I837" s="48"/>
      <c r="J837" s="48"/>
      <c r="K837" s="48"/>
      <c r="L837" s="52"/>
    </row>
    <row r="838" spans="1:12" hidden="1" x14ac:dyDescent="0.25">
      <c r="A838" s="43"/>
      <c r="B838" s="44"/>
      <c r="C838" s="44"/>
      <c r="D838" s="44"/>
      <c r="E838" s="45"/>
      <c r="F838" s="45"/>
      <c r="G838" s="45"/>
      <c r="H838" s="45"/>
      <c r="I838" s="45"/>
      <c r="J838" s="45"/>
      <c r="K838" s="45"/>
      <c r="L838" s="51"/>
    </row>
    <row r="839" spans="1:12" hidden="1" x14ac:dyDescent="0.25">
      <c r="A839" s="46"/>
      <c r="B839" s="47"/>
      <c r="C839" s="47"/>
      <c r="D839" s="47"/>
      <c r="E839" s="48"/>
      <c r="F839" s="48"/>
      <c r="G839" s="48"/>
      <c r="H839" s="48"/>
      <c r="I839" s="48"/>
      <c r="J839" s="48"/>
      <c r="K839" s="48"/>
      <c r="L839" s="52"/>
    </row>
    <row r="840" spans="1:12" hidden="1" x14ac:dyDescent="0.25">
      <c r="A840" s="43"/>
      <c r="B840" s="44"/>
      <c r="C840" s="44"/>
      <c r="D840" s="44"/>
      <c r="E840" s="45"/>
      <c r="F840" s="45"/>
      <c r="G840" s="45"/>
      <c r="H840" s="45"/>
      <c r="I840" s="45"/>
      <c r="J840" s="45"/>
      <c r="K840" s="45"/>
      <c r="L840" s="51"/>
    </row>
    <row r="841" spans="1:12" hidden="1" x14ac:dyDescent="0.25">
      <c r="A841" s="43"/>
      <c r="B841" s="44"/>
      <c r="C841" s="44"/>
      <c r="D841" s="44"/>
      <c r="E841" s="45"/>
      <c r="F841" s="45"/>
      <c r="G841" s="45"/>
      <c r="H841" s="45"/>
      <c r="I841" s="45"/>
      <c r="J841" s="45"/>
      <c r="K841" s="45"/>
      <c r="L841" s="51"/>
    </row>
    <row r="842" spans="1:12" hidden="1" x14ac:dyDescent="0.25">
      <c r="A842" s="43"/>
      <c r="B842" s="44"/>
      <c r="C842" s="44"/>
      <c r="D842" s="44"/>
      <c r="E842" s="45"/>
      <c r="F842" s="45"/>
      <c r="G842" s="45"/>
      <c r="H842" s="45"/>
      <c r="I842" s="45"/>
      <c r="J842" s="45"/>
      <c r="K842" s="45"/>
      <c r="L842" s="51"/>
    </row>
    <row r="843" spans="1:12" hidden="1" x14ac:dyDescent="0.25">
      <c r="A843" s="46"/>
      <c r="B843" s="47"/>
      <c r="C843" s="47"/>
      <c r="D843" s="47"/>
      <c r="E843" s="48"/>
      <c r="F843" s="48"/>
      <c r="G843" s="48"/>
      <c r="H843" s="48"/>
      <c r="I843" s="48"/>
      <c r="J843" s="48"/>
      <c r="K843" s="48"/>
      <c r="L843" s="52"/>
    </row>
    <row r="844" spans="1:12" hidden="1" x14ac:dyDescent="0.25">
      <c r="A844" s="46"/>
      <c r="B844" s="47"/>
      <c r="C844" s="47"/>
      <c r="D844" s="47"/>
      <c r="E844" s="48"/>
      <c r="F844" s="48"/>
      <c r="G844" s="48"/>
      <c r="H844" s="48"/>
      <c r="I844" s="48"/>
      <c r="J844" s="48"/>
      <c r="K844" s="48"/>
      <c r="L844" s="52"/>
    </row>
    <row r="845" spans="1:12" hidden="1" x14ac:dyDescent="0.25">
      <c r="A845" s="43"/>
      <c r="B845" s="44"/>
      <c r="C845" s="44"/>
      <c r="D845" s="44"/>
      <c r="E845" s="45"/>
      <c r="F845" s="45"/>
      <c r="G845" s="45"/>
      <c r="H845" s="45"/>
      <c r="I845" s="45"/>
      <c r="J845" s="45"/>
      <c r="K845" s="45"/>
      <c r="L845" s="51"/>
    </row>
    <row r="846" spans="1:12" hidden="1" x14ac:dyDescent="0.25">
      <c r="A846" s="43"/>
      <c r="B846" s="44"/>
      <c r="C846" s="44"/>
      <c r="D846" s="44"/>
      <c r="E846" s="45"/>
      <c r="F846" s="45"/>
      <c r="G846" s="45"/>
      <c r="H846" s="45"/>
      <c r="I846" s="45"/>
      <c r="J846" s="45"/>
      <c r="K846" s="45"/>
      <c r="L846" s="51"/>
    </row>
    <row r="847" spans="1:12" hidden="1" x14ac:dyDescent="0.25">
      <c r="A847" s="46"/>
      <c r="B847" s="47"/>
      <c r="C847" s="47"/>
      <c r="D847" s="47"/>
      <c r="E847" s="48"/>
      <c r="F847" s="48"/>
      <c r="G847" s="48"/>
      <c r="H847" s="48"/>
      <c r="I847" s="48"/>
      <c r="J847" s="48"/>
      <c r="K847" s="48"/>
      <c r="L847" s="52"/>
    </row>
    <row r="848" spans="1:12" hidden="1" x14ac:dyDescent="0.25">
      <c r="A848" s="46"/>
      <c r="B848" s="47"/>
      <c r="C848" s="47"/>
      <c r="D848" s="47"/>
      <c r="E848" s="48"/>
      <c r="F848" s="48"/>
      <c r="G848" s="48"/>
      <c r="H848" s="48"/>
      <c r="I848" s="48"/>
      <c r="J848" s="48"/>
      <c r="K848" s="48"/>
      <c r="L848" s="52"/>
    </row>
    <row r="849" spans="1:12" hidden="1" x14ac:dyDescent="0.25">
      <c r="A849" s="46"/>
      <c r="B849" s="47"/>
      <c r="C849" s="47"/>
      <c r="D849" s="47"/>
      <c r="E849" s="48"/>
      <c r="F849" s="48"/>
      <c r="G849" s="48"/>
      <c r="H849" s="48"/>
      <c r="I849" s="48"/>
      <c r="J849" s="48"/>
      <c r="K849" s="48"/>
      <c r="L849" s="52"/>
    </row>
    <row r="850" spans="1:12" hidden="1" x14ac:dyDescent="0.25">
      <c r="A850" s="43"/>
      <c r="B850" s="44"/>
      <c r="C850" s="44"/>
      <c r="D850" s="44"/>
      <c r="E850" s="45"/>
      <c r="F850" s="45"/>
      <c r="G850" s="45"/>
      <c r="H850" s="45"/>
      <c r="I850" s="45"/>
      <c r="J850" s="45"/>
      <c r="K850" s="45"/>
      <c r="L850" s="51"/>
    </row>
    <row r="851" spans="1:12" hidden="1" x14ac:dyDescent="0.25">
      <c r="A851" s="46"/>
      <c r="B851" s="47"/>
      <c r="C851" s="47"/>
      <c r="D851" s="47"/>
      <c r="E851" s="48"/>
      <c r="F851" s="48"/>
      <c r="G851" s="48"/>
      <c r="H851" s="48"/>
      <c r="I851" s="48"/>
      <c r="J851" s="48"/>
      <c r="K851" s="48"/>
      <c r="L851" s="52"/>
    </row>
    <row r="852" spans="1:12" hidden="1" x14ac:dyDescent="0.25">
      <c r="A852" s="43"/>
      <c r="B852" s="44"/>
      <c r="C852" s="44"/>
      <c r="D852" s="44"/>
      <c r="E852" s="45"/>
      <c r="F852" s="45"/>
      <c r="G852" s="45"/>
      <c r="H852" s="45"/>
      <c r="I852" s="45"/>
      <c r="J852" s="45"/>
      <c r="K852" s="45"/>
      <c r="L852" s="51"/>
    </row>
    <row r="853" spans="1:12" hidden="1" x14ac:dyDescent="0.25">
      <c r="A853" s="46"/>
      <c r="B853" s="47"/>
      <c r="C853" s="47"/>
      <c r="D853" s="47"/>
      <c r="E853" s="48"/>
      <c r="F853" s="48"/>
      <c r="G853" s="48"/>
      <c r="H853" s="48"/>
      <c r="I853" s="48"/>
      <c r="J853" s="48"/>
      <c r="K853" s="48"/>
      <c r="L853" s="52"/>
    </row>
    <row r="854" spans="1:12" hidden="1" x14ac:dyDescent="0.25">
      <c r="A854" s="43"/>
      <c r="B854" s="44"/>
      <c r="C854" s="44"/>
      <c r="D854" s="44"/>
      <c r="E854" s="45"/>
      <c r="F854" s="45"/>
      <c r="G854" s="45"/>
      <c r="H854" s="45"/>
      <c r="I854" s="45"/>
      <c r="J854" s="45"/>
      <c r="K854" s="45"/>
      <c r="L854" s="51"/>
    </row>
    <row r="855" spans="1:12" hidden="1" x14ac:dyDescent="0.25">
      <c r="A855" s="46"/>
      <c r="B855" s="47"/>
      <c r="C855" s="47"/>
      <c r="D855" s="47"/>
      <c r="E855" s="48"/>
      <c r="F855" s="48"/>
      <c r="G855" s="48"/>
      <c r="H855" s="48"/>
      <c r="I855" s="48"/>
      <c r="J855" s="48"/>
      <c r="K855" s="48"/>
      <c r="L855" s="52"/>
    </row>
    <row r="856" spans="1:12" hidden="1" x14ac:dyDescent="0.25">
      <c r="A856" s="46"/>
      <c r="B856" s="47"/>
      <c r="C856" s="47"/>
      <c r="D856" s="47"/>
      <c r="E856" s="48"/>
      <c r="F856" s="48"/>
      <c r="G856" s="48"/>
      <c r="H856" s="48"/>
      <c r="I856" s="48"/>
      <c r="J856" s="48"/>
      <c r="K856" s="48"/>
      <c r="L856" s="52"/>
    </row>
    <row r="857" spans="1:12" hidden="1" x14ac:dyDescent="0.25">
      <c r="A857" s="43"/>
      <c r="B857" s="44"/>
      <c r="C857" s="44"/>
      <c r="D857" s="44"/>
      <c r="E857" s="45"/>
      <c r="F857" s="45"/>
      <c r="G857" s="45"/>
      <c r="H857" s="45"/>
      <c r="I857" s="45"/>
      <c r="J857" s="45"/>
      <c r="K857" s="45"/>
      <c r="L857" s="51"/>
    </row>
    <row r="858" spans="1:12" hidden="1" x14ac:dyDescent="0.25">
      <c r="A858" s="43"/>
      <c r="B858" s="44"/>
      <c r="C858" s="44"/>
      <c r="D858" s="44"/>
      <c r="E858" s="45"/>
      <c r="F858" s="45"/>
      <c r="G858" s="45"/>
      <c r="H858" s="45"/>
      <c r="I858" s="45"/>
      <c r="J858" s="45"/>
      <c r="K858" s="45"/>
      <c r="L858" s="51"/>
    </row>
    <row r="859" spans="1:12" hidden="1" x14ac:dyDescent="0.25">
      <c r="A859" s="46"/>
      <c r="B859" s="47"/>
      <c r="C859" s="47"/>
      <c r="D859" s="47"/>
      <c r="E859" s="48"/>
      <c r="F859" s="48"/>
      <c r="G859" s="48"/>
      <c r="H859" s="48"/>
      <c r="I859" s="48"/>
      <c r="J859" s="48"/>
      <c r="K859" s="48"/>
      <c r="L859" s="52"/>
    </row>
    <row r="860" spans="1:12" hidden="1" x14ac:dyDescent="0.25">
      <c r="A860" s="43"/>
      <c r="B860" s="44"/>
      <c r="C860" s="44"/>
      <c r="D860" s="44"/>
      <c r="E860" s="45"/>
      <c r="F860" s="45"/>
      <c r="G860" s="45"/>
      <c r="H860" s="45"/>
      <c r="I860" s="45"/>
      <c r="J860" s="45"/>
      <c r="K860" s="45"/>
      <c r="L860" s="51"/>
    </row>
    <row r="861" spans="1:12" hidden="1" x14ac:dyDescent="0.25">
      <c r="A861" s="46"/>
      <c r="B861" s="47"/>
      <c r="C861" s="47"/>
      <c r="D861" s="47"/>
      <c r="E861" s="48"/>
      <c r="F861" s="48"/>
      <c r="G861" s="48"/>
      <c r="H861" s="48"/>
      <c r="I861" s="48"/>
      <c r="J861" s="48"/>
      <c r="K861" s="48"/>
      <c r="L861" s="52"/>
    </row>
    <row r="862" spans="1:12" hidden="1" x14ac:dyDescent="0.25">
      <c r="A862" s="43"/>
      <c r="B862" s="44"/>
      <c r="C862" s="44"/>
      <c r="D862" s="44"/>
      <c r="E862" s="45"/>
      <c r="F862" s="45"/>
      <c r="G862" s="45"/>
      <c r="H862" s="45"/>
      <c r="I862" s="45"/>
      <c r="J862" s="45"/>
      <c r="K862" s="45"/>
      <c r="L862" s="51"/>
    </row>
    <row r="863" spans="1:12" hidden="1" x14ac:dyDescent="0.25">
      <c r="A863" s="46"/>
      <c r="B863" s="47"/>
      <c r="C863" s="47"/>
      <c r="D863" s="47"/>
      <c r="E863" s="48"/>
      <c r="F863" s="48"/>
      <c r="G863" s="48"/>
      <c r="H863" s="48"/>
      <c r="I863" s="48"/>
      <c r="J863" s="48"/>
      <c r="K863" s="48"/>
      <c r="L863" s="52"/>
    </row>
    <row r="864" spans="1:12" hidden="1" x14ac:dyDescent="0.25">
      <c r="A864" s="43"/>
      <c r="B864" s="44"/>
      <c r="C864" s="44"/>
      <c r="D864" s="44"/>
      <c r="E864" s="45"/>
      <c r="F864" s="45"/>
      <c r="G864" s="45"/>
      <c r="H864" s="45"/>
      <c r="I864" s="45"/>
      <c r="J864" s="45"/>
      <c r="K864" s="45"/>
      <c r="L864" s="51"/>
    </row>
    <row r="865" spans="1:20" hidden="1" x14ac:dyDescent="0.25">
      <c r="A865" s="43"/>
      <c r="B865" s="44"/>
      <c r="C865" s="44"/>
      <c r="D865" s="44"/>
      <c r="E865" s="45"/>
      <c r="F865" s="45"/>
      <c r="G865" s="45"/>
      <c r="H865" s="45"/>
      <c r="I865" s="45"/>
      <c r="J865" s="45"/>
      <c r="K865" s="45"/>
      <c r="L865" s="51"/>
    </row>
    <row r="866" spans="1:20" hidden="1" x14ac:dyDescent="0.25">
      <c r="A866" s="46"/>
      <c r="B866" s="47"/>
      <c r="C866" s="47"/>
      <c r="D866" s="47"/>
      <c r="E866" s="48"/>
      <c r="F866" s="48"/>
      <c r="G866" s="48"/>
      <c r="H866" s="48"/>
      <c r="I866" s="48"/>
      <c r="J866" s="48"/>
      <c r="K866" s="48"/>
      <c r="L866" s="52"/>
    </row>
    <row r="867" spans="1:20" hidden="1" x14ac:dyDescent="0.25">
      <c r="A867" s="46"/>
      <c r="B867" s="47"/>
      <c r="C867" s="47"/>
      <c r="D867" s="47"/>
      <c r="E867" s="48"/>
      <c r="F867" s="48"/>
      <c r="G867" s="48"/>
      <c r="H867" s="48"/>
      <c r="I867" s="48"/>
      <c r="J867" s="48"/>
      <c r="K867" s="48"/>
      <c r="L867" s="52"/>
    </row>
    <row r="868" spans="1:20" hidden="1" x14ac:dyDescent="0.25">
      <c r="A868" s="43"/>
      <c r="B868" s="44"/>
      <c r="C868" s="44"/>
      <c r="D868" s="44"/>
      <c r="E868" s="45"/>
      <c r="F868" s="45"/>
      <c r="G868" s="45"/>
      <c r="H868" s="45"/>
      <c r="I868" s="45"/>
      <c r="J868" s="45"/>
      <c r="K868" s="45"/>
      <c r="L868" s="51"/>
    </row>
    <row r="869" spans="1:20" hidden="1" x14ac:dyDescent="0.25">
      <c r="A869" s="43"/>
      <c r="B869" s="44"/>
      <c r="C869" s="44"/>
      <c r="D869" s="44"/>
      <c r="E869" s="45"/>
      <c r="F869" s="45"/>
      <c r="G869" s="45"/>
      <c r="H869" s="45"/>
      <c r="I869" s="45"/>
      <c r="J869" s="45"/>
      <c r="K869" s="45"/>
      <c r="L869" s="51"/>
    </row>
    <row r="870" spans="1:20" hidden="1" x14ac:dyDescent="0.25">
      <c r="A870" s="43"/>
      <c r="B870" s="44"/>
      <c r="C870" s="44"/>
      <c r="D870" s="44"/>
      <c r="E870" s="45"/>
      <c r="F870" s="45"/>
      <c r="G870" s="45"/>
      <c r="H870" s="45"/>
      <c r="I870" s="45"/>
      <c r="J870" s="45"/>
      <c r="K870" s="45"/>
      <c r="L870" s="51"/>
    </row>
    <row r="871" spans="1:20" hidden="1" x14ac:dyDescent="0.25">
      <c r="A871" s="46"/>
      <c r="B871" s="47"/>
      <c r="C871" s="47"/>
      <c r="D871" s="47"/>
      <c r="E871" s="48"/>
      <c r="F871" s="48"/>
      <c r="G871" s="48"/>
      <c r="H871" s="48"/>
      <c r="I871" s="48"/>
      <c r="J871" s="48"/>
      <c r="K871" s="48"/>
      <c r="L871" s="52"/>
    </row>
    <row r="872" spans="1:20" hidden="1" x14ac:dyDescent="0.25">
      <c r="A872" s="46"/>
      <c r="B872" s="47"/>
      <c r="C872" s="47"/>
      <c r="D872" s="47"/>
      <c r="E872" s="48"/>
      <c r="F872" s="48"/>
      <c r="G872" s="48"/>
      <c r="H872" s="48"/>
      <c r="I872" s="48"/>
      <c r="J872" s="48"/>
      <c r="K872" s="48"/>
      <c r="L872" s="52"/>
    </row>
    <row r="873" spans="1:20" hidden="1" x14ac:dyDescent="0.25">
      <c r="A873" s="43"/>
      <c r="B873" s="44"/>
      <c r="C873" s="44"/>
      <c r="D873" s="44"/>
      <c r="E873" s="45"/>
      <c r="F873" s="45"/>
      <c r="G873" s="45"/>
      <c r="H873" s="45"/>
      <c r="I873" s="45"/>
      <c r="J873" s="45"/>
      <c r="K873" s="45"/>
      <c r="L873" s="51"/>
    </row>
    <row r="874" spans="1:20" hidden="1" x14ac:dyDescent="0.25">
      <c r="A874" s="43"/>
      <c r="B874" s="44"/>
      <c r="C874" s="44"/>
      <c r="D874" s="44"/>
      <c r="E874" s="45"/>
      <c r="F874" s="45"/>
      <c r="G874" s="45"/>
      <c r="H874" s="45"/>
      <c r="I874" s="45"/>
      <c r="J874" s="45"/>
      <c r="K874" s="45"/>
      <c r="L874" s="51"/>
    </row>
    <row r="875" spans="1:20" hidden="1" x14ac:dyDescent="0.25">
      <c r="A875" s="43"/>
      <c r="B875" s="44"/>
      <c r="C875" s="44"/>
      <c r="D875" s="44"/>
      <c r="E875" s="45"/>
      <c r="F875" s="45"/>
      <c r="G875" s="45"/>
      <c r="H875" s="45"/>
      <c r="I875" s="45"/>
      <c r="J875" s="45"/>
      <c r="K875" s="45"/>
      <c r="L875" s="51"/>
    </row>
    <row r="876" spans="1:20" hidden="1" x14ac:dyDescent="0.25">
      <c r="A876" s="46"/>
      <c r="B876" s="47"/>
      <c r="C876" s="47"/>
      <c r="D876" s="47"/>
      <c r="E876" s="48"/>
      <c r="F876" s="48"/>
      <c r="G876" s="48"/>
      <c r="H876" s="48"/>
      <c r="I876" s="48"/>
      <c r="J876" s="48"/>
      <c r="K876" s="48"/>
      <c r="L876" s="52"/>
      <c r="M876"/>
      <c r="N876" s="29"/>
      <c r="O876" s="29"/>
      <c r="P876" s="29"/>
      <c r="Q876" s="29"/>
      <c r="R876" s="29"/>
      <c r="S876" s="29"/>
      <c r="T876" s="29"/>
    </row>
    <row r="877" spans="1:20" hidden="1" x14ac:dyDescent="0.25">
      <c r="A877" s="46"/>
      <c r="B877" s="47"/>
      <c r="C877" s="47"/>
      <c r="D877" s="47"/>
      <c r="E877" s="48"/>
      <c r="F877" s="48"/>
      <c r="G877" s="48"/>
      <c r="H877" s="48"/>
      <c r="I877" s="48"/>
      <c r="J877" s="48"/>
      <c r="K877" s="48"/>
      <c r="L877" s="52"/>
    </row>
    <row r="878" spans="1:20" hidden="1" x14ac:dyDescent="0.25">
      <c r="A878" s="43"/>
      <c r="B878" s="44"/>
      <c r="C878" s="44"/>
      <c r="D878" s="44"/>
      <c r="E878" s="45"/>
      <c r="F878" s="45"/>
      <c r="G878" s="45"/>
      <c r="H878" s="45"/>
      <c r="I878" s="45"/>
      <c r="J878" s="45"/>
      <c r="K878" s="45"/>
      <c r="L878" s="51"/>
    </row>
    <row r="879" spans="1:20" hidden="1" x14ac:dyDescent="0.25">
      <c r="A879" s="46"/>
      <c r="B879" s="47"/>
      <c r="C879" s="47"/>
      <c r="D879" s="47"/>
      <c r="E879" s="48"/>
      <c r="F879" s="48"/>
      <c r="G879" s="48"/>
      <c r="H879" s="48"/>
      <c r="I879" s="48"/>
      <c r="J879" s="48"/>
      <c r="K879" s="48"/>
      <c r="L879" s="52"/>
    </row>
    <row r="880" spans="1:20" hidden="1" x14ac:dyDescent="0.25">
      <c r="A880" s="46"/>
      <c r="B880" s="47"/>
      <c r="C880" s="47"/>
      <c r="D880" s="47"/>
      <c r="E880" s="48"/>
      <c r="F880" s="48"/>
      <c r="G880" s="48"/>
      <c r="H880" s="48"/>
      <c r="I880" s="48"/>
      <c r="J880" s="48"/>
      <c r="K880" s="48"/>
      <c r="L880" s="52"/>
    </row>
    <row r="881" spans="1:12" hidden="1" x14ac:dyDescent="0.25">
      <c r="A881" s="43"/>
      <c r="B881" s="44"/>
      <c r="C881" s="44"/>
      <c r="D881" s="44"/>
      <c r="E881" s="45"/>
      <c r="F881" s="45"/>
      <c r="G881" s="45"/>
      <c r="H881" s="45"/>
      <c r="I881" s="45"/>
      <c r="J881" s="45"/>
      <c r="K881" s="45"/>
      <c r="L881" s="51"/>
    </row>
    <row r="882" spans="1:12" hidden="1" x14ac:dyDescent="0.25">
      <c r="A882" s="43"/>
      <c r="B882" s="44"/>
      <c r="C882" s="44"/>
      <c r="D882" s="44"/>
      <c r="E882" s="45"/>
      <c r="F882" s="45"/>
      <c r="G882" s="45"/>
      <c r="H882" s="45"/>
      <c r="I882" s="45"/>
      <c r="J882" s="45"/>
      <c r="K882" s="45"/>
      <c r="L882" s="51"/>
    </row>
    <row r="883" spans="1:12" hidden="1" x14ac:dyDescent="0.25">
      <c r="A883" s="46"/>
      <c r="B883" s="47"/>
      <c r="C883" s="47"/>
      <c r="D883" s="47"/>
      <c r="E883" s="48"/>
      <c r="F883" s="48"/>
      <c r="G883" s="48"/>
      <c r="H883" s="48"/>
      <c r="I883" s="48"/>
      <c r="J883" s="48"/>
      <c r="K883" s="48"/>
      <c r="L883" s="52"/>
    </row>
    <row r="884" spans="1:12" hidden="1" x14ac:dyDescent="0.25">
      <c r="A884" s="46"/>
      <c r="B884" s="47"/>
      <c r="C884" s="47"/>
      <c r="D884" s="47"/>
      <c r="E884" s="48"/>
      <c r="F884" s="48"/>
      <c r="G884" s="48"/>
      <c r="H884" s="48"/>
      <c r="I884" s="48"/>
      <c r="J884" s="48"/>
      <c r="K884" s="48"/>
      <c r="L884" s="52"/>
    </row>
    <row r="885" spans="1:12" hidden="1" x14ac:dyDescent="0.25">
      <c r="A885" s="46"/>
      <c r="B885" s="47"/>
      <c r="C885" s="47"/>
      <c r="D885" s="47"/>
      <c r="E885" s="48"/>
      <c r="F885" s="48"/>
      <c r="G885" s="48"/>
      <c r="H885" s="48"/>
      <c r="I885" s="48"/>
      <c r="J885" s="48"/>
      <c r="K885" s="48"/>
      <c r="L885" s="52"/>
    </row>
    <row r="886" spans="1:12" hidden="1" x14ac:dyDescent="0.25">
      <c r="A886" s="46"/>
      <c r="B886" s="47"/>
      <c r="C886" s="47"/>
      <c r="D886" s="47"/>
      <c r="E886" s="48"/>
      <c r="F886" s="48"/>
      <c r="G886" s="48"/>
      <c r="H886" s="48"/>
      <c r="I886" s="48"/>
      <c r="J886" s="48"/>
      <c r="K886" s="48"/>
      <c r="L886" s="52"/>
    </row>
    <row r="887" spans="1:12" hidden="1" x14ac:dyDescent="0.25">
      <c r="A887" s="46"/>
      <c r="B887" s="47"/>
      <c r="C887" s="47"/>
      <c r="D887" s="47"/>
      <c r="E887" s="48"/>
      <c r="F887" s="48"/>
      <c r="G887" s="48"/>
      <c r="H887" s="48"/>
      <c r="I887" s="48"/>
      <c r="J887" s="48"/>
      <c r="K887" s="48"/>
      <c r="L887" s="52"/>
    </row>
    <row r="888" spans="1:12" hidden="1" x14ac:dyDescent="0.25">
      <c r="A888" s="43"/>
      <c r="B888" s="44"/>
      <c r="C888" s="44"/>
      <c r="D888" s="44"/>
      <c r="E888" s="45"/>
      <c r="F888" s="45"/>
      <c r="G888" s="45"/>
      <c r="H888" s="45"/>
      <c r="I888" s="45"/>
      <c r="J888" s="45"/>
      <c r="K888" s="45"/>
      <c r="L888" s="51"/>
    </row>
    <row r="889" spans="1:12" hidden="1" x14ac:dyDescent="0.25">
      <c r="A889" s="46"/>
      <c r="B889" s="47"/>
      <c r="C889" s="47"/>
      <c r="D889" s="47"/>
      <c r="E889" s="48"/>
      <c r="F889" s="48"/>
      <c r="G889" s="48"/>
      <c r="H889" s="48"/>
      <c r="I889" s="48"/>
      <c r="J889" s="48"/>
      <c r="K889" s="48"/>
      <c r="L889" s="52"/>
    </row>
    <row r="890" spans="1:12" hidden="1" x14ac:dyDescent="0.25">
      <c r="A890" s="43"/>
      <c r="B890" s="44"/>
      <c r="C890" s="44"/>
      <c r="D890" s="44"/>
      <c r="E890" s="45"/>
      <c r="F890" s="45"/>
      <c r="G890" s="45"/>
      <c r="H890" s="45"/>
      <c r="I890" s="45"/>
      <c r="J890" s="45"/>
      <c r="K890" s="45"/>
      <c r="L890" s="51"/>
    </row>
    <row r="891" spans="1:12" hidden="1" x14ac:dyDescent="0.25">
      <c r="A891" s="43"/>
      <c r="B891" s="44"/>
      <c r="C891" s="44"/>
      <c r="D891" s="44"/>
      <c r="E891" s="45"/>
      <c r="F891" s="45"/>
      <c r="G891" s="45"/>
      <c r="H891" s="45"/>
      <c r="I891" s="45"/>
      <c r="J891" s="45"/>
      <c r="K891" s="45"/>
      <c r="L891" s="51"/>
    </row>
    <row r="892" spans="1:12" hidden="1" x14ac:dyDescent="0.25">
      <c r="A892" s="43"/>
      <c r="B892" s="44"/>
      <c r="C892" s="44"/>
      <c r="D892" s="44"/>
      <c r="E892" s="45"/>
      <c r="F892" s="45"/>
      <c r="G892" s="45"/>
      <c r="H892" s="45"/>
      <c r="I892" s="45"/>
      <c r="J892" s="45"/>
      <c r="K892" s="45"/>
      <c r="L892" s="51"/>
    </row>
    <row r="893" spans="1:12" hidden="1" x14ac:dyDescent="0.25">
      <c r="A893" s="46"/>
      <c r="B893" s="47"/>
      <c r="C893" s="47"/>
      <c r="D893" s="47"/>
      <c r="E893" s="48"/>
      <c r="F893" s="48"/>
      <c r="G893" s="48"/>
      <c r="H893" s="48"/>
      <c r="I893" s="48"/>
      <c r="J893" s="48"/>
      <c r="K893" s="48"/>
      <c r="L893" s="52"/>
    </row>
    <row r="894" spans="1:12" hidden="1" x14ac:dyDescent="0.25">
      <c r="A894" s="43"/>
      <c r="B894" s="44"/>
      <c r="C894" s="44"/>
      <c r="D894" s="44"/>
      <c r="E894" s="45"/>
      <c r="F894" s="45"/>
      <c r="G894" s="45"/>
      <c r="H894" s="45"/>
      <c r="I894" s="45"/>
      <c r="J894" s="45"/>
      <c r="K894" s="45"/>
      <c r="L894" s="51"/>
    </row>
    <row r="895" spans="1:12" hidden="1" x14ac:dyDescent="0.25">
      <c r="A895" s="46"/>
      <c r="B895" s="47"/>
      <c r="C895" s="47"/>
      <c r="D895" s="47"/>
      <c r="E895" s="48"/>
      <c r="F895" s="48"/>
      <c r="G895" s="48"/>
      <c r="H895" s="48"/>
      <c r="I895" s="48"/>
      <c r="J895" s="48"/>
      <c r="K895" s="48"/>
      <c r="L895" s="52"/>
    </row>
    <row r="896" spans="1:12" hidden="1" x14ac:dyDescent="0.25">
      <c r="A896" s="43"/>
      <c r="B896" s="44"/>
      <c r="C896" s="44"/>
      <c r="D896" s="44"/>
      <c r="E896" s="45"/>
      <c r="F896" s="45"/>
      <c r="G896" s="45"/>
      <c r="H896" s="45"/>
      <c r="I896" s="45"/>
      <c r="J896" s="45"/>
      <c r="K896" s="45"/>
      <c r="L896" s="51"/>
    </row>
    <row r="897" spans="1:20" hidden="1" x14ac:dyDescent="0.25">
      <c r="A897" s="46"/>
      <c r="B897" s="47"/>
      <c r="C897" s="47"/>
      <c r="D897" s="47"/>
      <c r="E897" s="48"/>
      <c r="F897" s="48"/>
      <c r="G897" s="48"/>
      <c r="H897" s="48"/>
      <c r="I897" s="48"/>
      <c r="J897" s="48"/>
      <c r="K897" s="48"/>
      <c r="L897" s="52"/>
    </row>
    <row r="898" spans="1:20" hidden="1" x14ac:dyDescent="0.25">
      <c r="A898" s="43"/>
      <c r="B898" s="44"/>
      <c r="C898" s="44"/>
      <c r="D898" s="44"/>
      <c r="E898" s="45"/>
      <c r="F898" s="45"/>
      <c r="G898" s="45"/>
      <c r="H898" s="45"/>
      <c r="I898" s="45"/>
      <c r="J898" s="45"/>
      <c r="K898" s="45"/>
      <c r="L898" s="51"/>
    </row>
    <row r="899" spans="1:20" hidden="1" x14ac:dyDescent="0.25">
      <c r="A899" s="46"/>
      <c r="B899" s="47"/>
      <c r="C899" s="47"/>
      <c r="D899" s="47"/>
      <c r="E899" s="48"/>
      <c r="F899" s="48"/>
      <c r="G899" s="48"/>
      <c r="H899" s="48"/>
      <c r="I899" s="48"/>
      <c r="J899" s="48"/>
      <c r="K899" s="48"/>
      <c r="L899" s="52"/>
    </row>
    <row r="900" spans="1:20" hidden="1" x14ac:dyDescent="0.25">
      <c r="A900" s="43"/>
      <c r="B900" s="44"/>
      <c r="C900" s="44"/>
      <c r="D900" s="44"/>
      <c r="E900" s="45"/>
      <c r="F900" s="45"/>
      <c r="G900" s="45"/>
      <c r="H900" s="45"/>
      <c r="I900" s="45"/>
      <c r="J900" s="45"/>
      <c r="K900" s="45"/>
      <c r="L900" s="51"/>
    </row>
    <row r="901" spans="1:20" hidden="1" x14ac:dyDescent="0.25">
      <c r="A901" s="46"/>
      <c r="B901" s="47"/>
      <c r="C901" s="47"/>
      <c r="D901" s="47"/>
      <c r="E901" s="48"/>
      <c r="F901" s="48"/>
      <c r="G901" s="48"/>
      <c r="H901" s="48"/>
      <c r="I901" s="48"/>
      <c r="J901" s="48"/>
      <c r="K901" s="48"/>
      <c r="L901" s="52"/>
    </row>
    <row r="902" spans="1:20" hidden="1" x14ac:dyDescent="0.25">
      <c r="A902" s="43"/>
      <c r="B902" s="44"/>
      <c r="C902" s="44"/>
      <c r="D902" s="44"/>
      <c r="E902" s="45"/>
      <c r="F902" s="45"/>
      <c r="G902" s="45"/>
      <c r="H902" s="45"/>
      <c r="I902" s="45"/>
      <c r="J902" s="45"/>
      <c r="K902" s="45"/>
      <c r="L902" s="51"/>
      <c r="M902"/>
      <c r="N902" s="29"/>
      <c r="O902" s="29"/>
      <c r="P902" s="29"/>
      <c r="Q902" s="29"/>
      <c r="R902" s="29"/>
      <c r="S902" s="29"/>
      <c r="T902" s="29"/>
    </row>
    <row r="903" spans="1:20" hidden="1" x14ac:dyDescent="0.25">
      <c r="A903" s="46"/>
      <c r="B903" s="47"/>
      <c r="C903" s="47"/>
      <c r="D903" s="47"/>
      <c r="E903" s="48"/>
      <c r="F903" s="48"/>
      <c r="G903" s="48"/>
      <c r="H903" s="48"/>
      <c r="I903" s="48"/>
      <c r="J903" s="48"/>
      <c r="K903" s="48"/>
      <c r="L903" s="52"/>
    </row>
    <row r="904" spans="1:20" hidden="1" x14ac:dyDescent="0.25">
      <c r="A904" s="43"/>
      <c r="B904" s="44"/>
      <c r="C904" s="44"/>
      <c r="D904" s="44"/>
      <c r="E904" s="45"/>
      <c r="F904" s="45"/>
      <c r="G904" s="45"/>
      <c r="H904" s="45"/>
      <c r="I904" s="45"/>
      <c r="J904" s="45"/>
      <c r="K904" s="45"/>
      <c r="L904" s="51"/>
    </row>
  </sheetData>
  <autoFilter ref="A1:T904">
    <filterColumn colId="4">
      <customFilters>
        <customFilter operator="greaterThanOrEqual" val="20"/>
      </customFilters>
    </filterColumn>
    <sortState ref="A2:T904">
      <sortCondition ref="D1:D904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/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54" t="s">
        <v>23</v>
      </c>
      <c r="G1" s="59"/>
      <c r="H1" s="59"/>
      <c r="I1" s="59"/>
      <c r="J1" s="59"/>
      <c r="K1" s="59"/>
      <c r="L1" s="55"/>
    </row>
    <row r="2" spans="1:13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49" t="s">
        <v>382</v>
      </c>
    </row>
    <row r="3" spans="1:13" x14ac:dyDescent="0.25">
      <c r="A3" s="9">
        <v>1</v>
      </c>
      <c r="B3" s="46" t="s">
        <v>260</v>
      </c>
      <c r="C3" s="47" t="s">
        <v>39</v>
      </c>
      <c r="D3" s="47" t="s">
        <v>395</v>
      </c>
      <c r="E3" s="47" t="s">
        <v>182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52">
        <v>4294</v>
      </c>
    </row>
    <row r="4" spans="1:13" x14ac:dyDescent="0.25">
      <c r="A4" s="9">
        <v>2</v>
      </c>
      <c r="B4" s="46" t="s">
        <v>296</v>
      </c>
      <c r="C4" s="47" t="s">
        <v>43</v>
      </c>
      <c r="D4" s="47" t="s">
        <v>395</v>
      </c>
      <c r="E4" s="47" t="s">
        <v>182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52">
        <v>3800</v>
      </c>
    </row>
    <row r="5" spans="1:13" x14ac:dyDescent="0.25">
      <c r="A5" s="9">
        <v>3</v>
      </c>
      <c r="B5" s="43" t="s">
        <v>185</v>
      </c>
      <c r="C5" s="44" t="s">
        <v>31</v>
      </c>
      <c r="D5" s="44" t="s">
        <v>395</v>
      </c>
      <c r="E5" s="44" t="s">
        <v>182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51">
        <v>3799</v>
      </c>
    </row>
    <row r="6" spans="1:13" x14ac:dyDescent="0.25">
      <c r="A6" s="9">
        <v>4</v>
      </c>
      <c r="B6" s="43" t="s">
        <v>212</v>
      </c>
      <c r="C6" s="44" t="s">
        <v>37</v>
      </c>
      <c r="D6" s="44" t="s">
        <v>395</v>
      </c>
      <c r="E6" s="44" t="s">
        <v>182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51">
        <v>3758</v>
      </c>
    </row>
    <row r="7" spans="1:13" x14ac:dyDescent="0.25">
      <c r="A7" s="9">
        <v>5</v>
      </c>
      <c r="B7" s="43" t="s">
        <v>230</v>
      </c>
      <c r="C7" s="44" t="s">
        <v>34</v>
      </c>
      <c r="D7" s="44" t="s">
        <v>395</v>
      </c>
      <c r="E7" s="44" t="s">
        <v>182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51">
        <v>3708</v>
      </c>
    </row>
    <row r="8" spans="1:13" x14ac:dyDescent="0.25">
      <c r="A8" s="9">
        <v>6</v>
      </c>
      <c r="B8" s="46" t="s">
        <v>210</v>
      </c>
      <c r="C8" s="47" t="s">
        <v>39</v>
      </c>
      <c r="D8" s="47" t="s">
        <v>395</v>
      </c>
      <c r="E8" s="47" t="s">
        <v>182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52">
        <v>3707</v>
      </c>
    </row>
    <row r="9" spans="1:13" x14ac:dyDescent="0.25">
      <c r="A9" s="9">
        <v>7</v>
      </c>
      <c r="B9" s="46" t="s">
        <v>232</v>
      </c>
      <c r="C9" s="47" t="s">
        <v>43</v>
      </c>
      <c r="D9" s="47" t="s">
        <v>395</v>
      </c>
      <c r="E9" s="47" t="s">
        <v>182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52">
        <v>3680</v>
      </c>
    </row>
    <row r="10" spans="1:13" x14ac:dyDescent="0.25">
      <c r="A10" s="9">
        <v>8</v>
      </c>
      <c r="B10" s="43" t="s">
        <v>218</v>
      </c>
      <c r="C10" s="44" t="s">
        <v>31</v>
      </c>
      <c r="D10" s="44" t="s">
        <v>395</v>
      </c>
      <c r="E10" s="44" t="s">
        <v>182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51">
        <v>3680</v>
      </c>
    </row>
    <row r="11" spans="1:13" x14ac:dyDescent="0.25">
      <c r="A11" s="9">
        <v>9</v>
      </c>
      <c r="B11" s="43" t="s">
        <v>238</v>
      </c>
      <c r="C11" s="44" t="s">
        <v>43</v>
      </c>
      <c r="D11" s="44" t="s">
        <v>395</v>
      </c>
      <c r="E11" s="44" t="s">
        <v>182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51">
        <v>3618</v>
      </c>
    </row>
    <row r="12" spans="1:13" x14ac:dyDescent="0.25">
      <c r="A12" s="9">
        <v>10</v>
      </c>
      <c r="B12" s="46" t="s">
        <v>234</v>
      </c>
      <c r="C12" s="47" t="s">
        <v>39</v>
      </c>
      <c r="D12" s="47" t="s">
        <v>395</v>
      </c>
      <c r="E12" s="47" t="s">
        <v>182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52">
        <v>3568</v>
      </c>
    </row>
    <row r="13" spans="1:13" x14ac:dyDescent="0.25">
      <c r="A13" s="9">
        <v>11</v>
      </c>
      <c r="B13" s="46" t="s">
        <v>235</v>
      </c>
      <c r="C13" s="47" t="s">
        <v>39</v>
      </c>
      <c r="D13" s="47" t="s">
        <v>395</v>
      </c>
      <c r="E13" s="47" t="s">
        <v>182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52">
        <v>3473</v>
      </c>
    </row>
    <row r="14" spans="1:13" x14ac:dyDescent="0.25">
      <c r="A14" s="9">
        <v>12</v>
      </c>
      <c r="B14" s="46" t="s">
        <v>292</v>
      </c>
      <c r="C14" s="47" t="s">
        <v>31</v>
      </c>
      <c r="D14" s="47" t="s">
        <v>395</v>
      </c>
      <c r="E14" s="47" t="s">
        <v>182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52">
        <v>3418</v>
      </c>
    </row>
    <row r="15" spans="1:13" x14ac:dyDescent="0.25">
      <c r="A15" s="9">
        <v>13</v>
      </c>
      <c r="B15" s="46" t="s">
        <v>184</v>
      </c>
      <c r="C15" s="47" t="s">
        <v>39</v>
      </c>
      <c r="D15" s="47" t="s">
        <v>395</v>
      </c>
      <c r="E15" s="47" t="s">
        <v>182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52">
        <v>3405</v>
      </c>
    </row>
    <row r="16" spans="1:13" x14ac:dyDescent="0.25">
      <c r="A16" s="9">
        <v>14</v>
      </c>
      <c r="B16" s="43" t="s">
        <v>211</v>
      </c>
      <c r="C16" s="44" t="s">
        <v>37</v>
      </c>
      <c r="D16" s="44" t="s">
        <v>395</v>
      </c>
      <c r="E16" s="44" t="s">
        <v>182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51">
        <v>3247</v>
      </c>
    </row>
    <row r="17" spans="1:13" x14ac:dyDescent="0.25">
      <c r="A17" s="9">
        <v>15</v>
      </c>
      <c r="B17" s="46" t="s">
        <v>223</v>
      </c>
      <c r="C17" s="47" t="s">
        <v>31</v>
      </c>
      <c r="D17" s="47" t="s">
        <v>395</v>
      </c>
      <c r="E17" s="47" t="s">
        <v>182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52">
        <v>3240</v>
      </c>
    </row>
    <row r="18" spans="1:13" x14ac:dyDescent="0.25">
      <c r="A18" s="9">
        <v>16</v>
      </c>
      <c r="B18" s="46" t="s">
        <v>226</v>
      </c>
      <c r="C18" s="47" t="s">
        <v>34</v>
      </c>
      <c r="D18" s="47" t="s">
        <v>395</v>
      </c>
      <c r="E18" s="47" t="s">
        <v>182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52">
        <v>3225</v>
      </c>
    </row>
    <row r="19" spans="1:13" x14ac:dyDescent="0.25">
      <c r="A19" s="9">
        <v>17</v>
      </c>
      <c r="B19" s="46" t="s">
        <v>227</v>
      </c>
      <c r="C19" s="47" t="s">
        <v>37</v>
      </c>
      <c r="D19" s="47" t="s">
        <v>395</v>
      </c>
      <c r="E19" s="47" t="s">
        <v>182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52">
        <v>3212</v>
      </c>
    </row>
    <row r="20" spans="1:13" x14ac:dyDescent="0.25">
      <c r="A20" s="9">
        <v>18</v>
      </c>
      <c r="B20" s="46" t="s">
        <v>236</v>
      </c>
      <c r="C20" s="47" t="s">
        <v>39</v>
      </c>
      <c r="D20" s="47" t="s">
        <v>395</v>
      </c>
      <c r="E20" s="47" t="s">
        <v>182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52">
        <v>3202</v>
      </c>
    </row>
    <row r="21" spans="1:13" x14ac:dyDescent="0.25">
      <c r="A21" s="9">
        <v>19</v>
      </c>
      <c r="B21" s="43" t="s">
        <v>222</v>
      </c>
      <c r="C21" s="44" t="s">
        <v>43</v>
      </c>
      <c r="D21" s="44" t="s">
        <v>395</v>
      </c>
      <c r="E21" s="44" t="s">
        <v>182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51">
        <v>3177</v>
      </c>
    </row>
    <row r="22" spans="1:13" x14ac:dyDescent="0.25">
      <c r="A22" s="9">
        <v>20</v>
      </c>
      <c r="B22" s="43" t="s">
        <v>305</v>
      </c>
      <c r="C22" s="44" t="s">
        <v>31</v>
      </c>
      <c r="D22" s="44" t="s">
        <v>395</v>
      </c>
      <c r="E22" s="44" t="s">
        <v>182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51">
        <v>3034</v>
      </c>
    </row>
    <row r="23" spans="1:13" x14ac:dyDescent="0.25">
      <c r="A23" s="9">
        <v>21</v>
      </c>
      <c r="B23" s="43" t="s">
        <v>294</v>
      </c>
      <c r="C23" s="44" t="s">
        <v>37</v>
      </c>
      <c r="D23" s="44" t="s">
        <v>395</v>
      </c>
      <c r="E23" s="44" t="s">
        <v>182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51">
        <v>2950</v>
      </c>
    </row>
    <row r="24" spans="1:13" x14ac:dyDescent="0.25">
      <c r="A24" s="9">
        <v>22</v>
      </c>
      <c r="B24" s="43" t="s">
        <v>259</v>
      </c>
      <c r="C24" s="44" t="s">
        <v>43</v>
      </c>
      <c r="D24" s="44" t="s">
        <v>395</v>
      </c>
      <c r="E24" s="44" t="s">
        <v>182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51">
        <v>2858</v>
      </c>
    </row>
    <row r="25" spans="1:13" x14ac:dyDescent="0.25">
      <c r="A25" s="9">
        <v>23</v>
      </c>
      <c r="B25" s="43" t="s">
        <v>213</v>
      </c>
      <c r="C25" s="44" t="s">
        <v>37</v>
      </c>
      <c r="D25" s="44" t="s">
        <v>395</v>
      </c>
      <c r="E25" s="44" t="s">
        <v>182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51">
        <v>2844</v>
      </c>
    </row>
    <row r="26" spans="1:13" x14ac:dyDescent="0.25">
      <c r="A26" s="9">
        <v>24</v>
      </c>
      <c r="B26" s="46" t="s">
        <v>321</v>
      </c>
      <c r="C26" s="47" t="s">
        <v>34</v>
      </c>
      <c r="D26" s="47" t="s">
        <v>395</v>
      </c>
      <c r="E26" s="47" t="s">
        <v>182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52">
        <v>2831</v>
      </c>
    </row>
    <row r="27" spans="1:13" x14ac:dyDescent="0.25">
      <c r="A27" s="9">
        <v>25</v>
      </c>
      <c r="B27" s="46" t="s">
        <v>298</v>
      </c>
      <c r="C27" s="47" t="s">
        <v>34</v>
      </c>
      <c r="D27" s="47" t="s">
        <v>395</v>
      </c>
      <c r="E27" s="47" t="s">
        <v>182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52">
        <v>2820</v>
      </c>
    </row>
    <row r="28" spans="1:13" x14ac:dyDescent="0.25">
      <c r="A28" s="9">
        <v>26</v>
      </c>
      <c r="B28" s="43" t="s">
        <v>216</v>
      </c>
      <c r="C28" s="44" t="s">
        <v>43</v>
      </c>
      <c r="D28" s="44" t="s">
        <v>395</v>
      </c>
      <c r="E28" s="44" t="s">
        <v>182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51">
        <v>2813</v>
      </c>
    </row>
    <row r="29" spans="1:13" x14ac:dyDescent="0.25">
      <c r="A29" s="9">
        <v>27</v>
      </c>
      <c r="B29" s="46" t="s">
        <v>415</v>
      </c>
      <c r="C29" s="47" t="s">
        <v>43</v>
      </c>
      <c r="D29" s="47" t="s">
        <v>395</v>
      </c>
      <c r="E29" s="47" t="s">
        <v>182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52">
        <v>2766</v>
      </c>
    </row>
    <row r="30" spans="1:13" x14ac:dyDescent="0.25">
      <c r="A30" s="9">
        <v>28</v>
      </c>
      <c r="B30" s="43" t="s">
        <v>207</v>
      </c>
      <c r="C30" s="44" t="s">
        <v>37</v>
      </c>
      <c r="D30" s="44" t="s">
        <v>395</v>
      </c>
      <c r="E30" s="44" t="s">
        <v>182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51">
        <v>2421</v>
      </c>
    </row>
    <row r="31" spans="1:13" x14ac:dyDescent="0.25">
      <c r="A31" s="9">
        <v>29</v>
      </c>
      <c r="B31" s="46" t="s">
        <v>224</v>
      </c>
      <c r="C31" s="47" t="s">
        <v>43</v>
      </c>
      <c r="D31" s="47" t="s">
        <v>395</v>
      </c>
      <c r="E31" s="47" t="s">
        <v>182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52">
        <v>2327</v>
      </c>
    </row>
    <row r="32" spans="1:13" x14ac:dyDescent="0.25">
      <c r="A32" s="9">
        <v>30</v>
      </c>
      <c r="B32" s="46" t="s">
        <v>233</v>
      </c>
      <c r="C32" s="47" t="s">
        <v>39</v>
      </c>
      <c r="D32" s="47" t="s">
        <v>395</v>
      </c>
      <c r="E32" s="47" t="s">
        <v>182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52">
        <v>2325</v>
      </c>
    </row>
    <row r="33" spans="1:13" x14ac:dyDescent="0.25">
      <c r="A33" s="9">
        <v>31</v>
      </c>
      <c r="B33" s="43" t="s">
        <v>209</v>
      </c>
      <c r="C33" s="44" t="s">
        <v>34</v>
      </c>
      <c r="D33" s="44" t="s">
        <v>395</v>
      </c>
      <c r="E33" s="44" t="s">
        <v>182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51">
        <v>2223</v>
      </c>
    </row>
    <row r="34" spans="1:13" x14ac:dyDescent="0.25">
      <c r="A34" s="9">
        <v>32</v>
      </c>
      <c r="B34" s="43" t="s">
        <v>215</v>
      </c>
      <c r="C34" s="44" t="s">
        <v>37</v>
      </c>
      <c r="D34" s="44" t="s">
        <v>395</v>
      </c>
      <c r="E34" s="44" t="s">
        <v>182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51">
        <v>2125</v>
      </c>
    </row>
    <row r="35" spans="1:13" x14ac:dyDescent="0.25">
      <c r="A35" s="9">
        <v>33</v>
      </c>
      <c r="B35" s="43" t="s">
        <v>256</v>
      </c>
      <c r="C35" s="44" t="s">
        <v>43</v>
      </c>
      <c r="D35" s="44" t="s">
        <v>395</v>
      </c>
      <c r="E35" s="44" t="s">
        <v>182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51">
        <v>2013</v>
      </c>
    </row>
    <row r="36" spans="1:13" x14ac:dyDescent="0.25">
      <c r="A36" s="9">
        <v>34</v>
      </c>
      <c r="B36" s="43" t="s">
        <v>208</v>
      </c>
      <c r="C36" s="44" t="s">
        <v>43</v>
      </c>
      <c r="D36" s="44" t="s">
        <v>395</v>
      </c>
      <c r="E36" s="44" t="s">
        <v>182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51">
        <v>1993</v>
      </c>
    </row>
    <row r="37" spans="1:13" x14ac:dyDescent="0.25">
      <c r="A37" s="9">
        <v>35</v>
      </c>
      <c r="B37" s="43" t="s">
        <v>229</v>
      </c>
      <c r="C37" s="44" t="s">
        <v>43</v>
      </c>
      <c r="D37" s="44" t="s">
        <v>395</v>
      </c>
      <c r="E37" s="44" t="s">
        <v>182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51">
        <v>1728</v>
      </c>
    </row>
    <row r="38" spans="1:13" x14ac:dyDescent="0.25">
      <c r="A38" s="9">
        <v>36</v>
      </c>
      <c r="B38" s="46" t="s">
        <v>293</v>
      </c>
      <c r="C38" s="47" t="s">
        <v>37</v>
      </c>
      <c r="D38" s="47" t="s">
        <v>395</v>
      </c>
      <c r="E38" s="47" t="s">
        <v>182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52">
        <v>1689</v>
      </c>
    </row>
    <row r="39" spans="1:13" x14ac:dyDescent="0.25">
      <c r="A39" s="9">
        <v>37</v>
      </c>
      <c r="B39" s="43" t="s">
        <v>299</v>
      </c>
      <c r="C39" s="44" t="s">
        <v>37</v>
      </c>
      <c r="D39" s="44" t="s">
        <v>395</v>
      </c>
      <c r="E39" s="44" t="s">
        <v>182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51">
        <v>1617</v>
      </c>
    </row>
    <row r="40" spans="1:13" x14ac:dyDescent="0.25">
      <c r="A40" s="9">
        <v>38</v>
      </c>
      <c r="B40" s="46" t="s">
        <v>217</v>
      </c>
      <c r="C40" s="47" t="s">
        <v>37</v>
      </c>
      <c r="D40" s="47" t="s">
        <v>395</v>
      </c>
      <c r="E40" s="47" t="s">
        <v>182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52">
        <v>1605</v>
      </c>
    </row>
    <row r="41" spans="1:13" x14ac:dyDescent="0.25">
      <c r="A41" s="9">
        <v>39</v>
      </c>
      <c r="B41" s="43" t="s">
        <v>380</v>
      </c>
      <c r="C41" s="44" t="s">
        <v>43</v>
      </c>
      <c r="D41" s="44" t="s">
        <v>395</v>
      </c>
      <c r="E41" s="44" t="s">
        <v>182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51">
        <v>1599</v>
      </c>
    </row>
    <row r="42" spans="1:13" x14ac:dyDescent="0.25">
      <c r="A42" s="9">
        <v>40</v>
      </c>
      <c r="B42" s="46" t="s">
        <v>302</v>
      </c>
      <c r="C42" s="47" t="s">
        <v>34</v>
      </c>
      <c r="D42" s="47" t="s">
        <v>395</v>
      </c>
      <c r="E42" s="47" t="s">
        <v>182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52">
        <v>1484</v>
      </c>
    </row>
    <row r="43" spans="1:13" x14ac:dyDescent="0.25">
      <c r="A43" s="9">
        <v>41</v>
      </c>
      <c r="B43" s="43" t="s">
        <v>297</v>
      </c>
      <c r="C43" s="44" t="s">
        <v>34</v>
      </c>
      <c r="D43" s="44" t="s">
        <v>395</v>
      </c>
      <c r="E43" s="44" t="s">
        <v>182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51">
        <v>1476</v>
      </c>
    </row>
    <row r="44" spans="1:13" x14ac:dyDescent="0.25">
      <c r="A44" s="9">
        <v>42</v>
      </c>
      <c r="B44" s="43" t="s">
        <v>255</v>
      </c>
      <c r="C44" s="44" t="s">
        <v>39</v>
      </c>
      <c r="D44" s="44" t="s">
        <v>395</v>
      </c>
      <c r="E44" s="44" t="s">
        <v>182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51">
        <v>1459</v>
      </c>
    </row>
    <row r="45" spans="1:13" x14ac:dyDescent="0.25">
      <c r="A45" s="9">
        <v>43</v>
      </c>
      <c r="B45" s="46" t="s">
        <v>225</v>
      </c>
      <c r="C45" s="47" t="s">
        <v>39</v>
      </c>
      <c r="D45" s="47" t="s">
        <v>395</v>
      </c>
      <c r="E45" s="47" t="s">
        <v>182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52">
        <v>1417</v>
      </c>
    </row>
    <row r="46" spans="1:13" x14ac:dyDescent="0.25">
      <c r="A46" s="9">
        <v>44</v>
      </c>
      <c r="B46" s="43" t="s">
        <v>219</v>
      </c>
      <c r="C46" s="44" t="s">
        <v>31</v>
      </c>
      <c r="D46" s="44" t="s">
        <v>395</v>
      </c>
      <c r="E46" s="44" t="s">
        <v>182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51">
        <v>1397</v>
      </c>
    </row>
    <row r="47" spans="1:13" x14ac:dyDescent="0.25">
      <c r="A47" s="9">
        <v>45</v>
      </c>
      <c r="B47" s="46" t="s">
        <v>295</v>
      </c>
      <c r="C47" s="47" t="s">
        <v>37</v>
      </c>
      <c r="D47" s="47" t="s">
        <v>395</v>
      </c>
      <c r="E47" s="47" t="s">
        <v>182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52">
        <v>1378</v>
      </c>
    </row>
    <row r="48" spans="1:13" x14ac:dyDescent="0.25">
      <c r="A48" s="9">
        <v>46</v>
      </c>
      <c r="B48" s="43" t="s">
        <v>228</v>
      </c>
      <c r="C48" s="44" t="s">
        <v>34</v>
      </c>
      <c r="D48" s="44" t="s">
        <v>395</v>
      </c>
      <c r="E48" s="44" t="s">
        <v>182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51">
        <v>1364</v>
      </c>
    </row>
    <row r="49" spans="1:13" x14ac:dyDescent="0.25">
      <c r="A49" s="9">
        <v>47</v>
      </c>
      <c r="B49" s="46" t="s">
        <v>237</v>
      </c>
      <c r="C49" s="47" t="s">
        <v>34</v>
      </c>
      <c r="D49" s="47" t="s">
        <v>395</v>
      </c>
      <c r="E49" s="47" t="s">
        <v>182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52">
        <v>1348</v>
      </c>
    </row>
    <row r="50" spans="1:13" x14ac:dyDescent="0.25">
      <c r="A50" s="9">
        <v>48</v>
      </c>
      <c r="B50" s="46" t="s">
        <v>300</v>
      </c>
      <c r="C50" s="47" t="s">
        <v>39</v>
      </c>
      <c r="D50" s="47" t="s">
        <v>395</v>
      </c>
      <c r="E50" s="47" t="s">
        <v>182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52">
        <v>1265</v>
      </c>
    </row>
    <row r="51" spans="1:13" x14ac:dyDescent="0.25">
      <c r="A51" s="9">
        <v>49</v>
      </c>
      <c r="B51" s="43" t="s">
        <v>258</v>
      </c>
      <c r="C51" s="44" t="s">
        <v>39</v>
      </c>
      <c r="D51" s="44" t="s">
        <v>395</v>
      </c>
      <c r="E51" s="44" t="s">
        <v>182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51">
        <v>1135</v>
      </c>
    </row>
    <row r="52" spans="1:13" x14ac:dyDescent="0.25">
      <c r="A52" s="9">
        <v>50</v>
      </c>
      <c r="B52" s="46" t="s">
        <v>221</v>
      </c>
      <c r="C52" s="47" t="s">
        <v>34</v>
      </c>
      <c r="D52" s="47" t="s">
        <v>395</v>
      </c>
      <c r="E52" s="47" t="s">
        <v>182</v>
      </c>
      <c r="F52" s="48">
        <v>0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52">
        <v>1090</v>
      </c>
    </row>
    <row r="53" spans="1:13" x14ac:dyDescent="0.25">
      <c r="A53" s="9">
        <v>51</v>
      </c>
      <c r="B53" s="43" t="s">
        <v>257</v>
      </c>
      <c r="C53" s="44" t="s">
        <v>37</v>
      </c>
      <c r="D53" s="44" t="s">
        <v>395</v>
      </c>
      <c r="E53" s="44" t="s">
        <v>182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51">
        <v>1053</v>
      </c>
    </row>
    <row r="54" spans="1:13" x14ac:dyDescent="0.25">
      <c r="A54" s="9">
        <v>52</v>
      </c>
      <c r="B54" s="43" t="s">
        <v>231</v>
      </c>
      <c r="C54" s="44" t="s">
        <v>31</v>
      </c>
      <c r="D54" s="44" t="s">
        <v>395</v>
      </c>
      <c r="E54" s="44" t="s">
        <v>182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51">
        <v>931</v>
      </c>
    </row>
    <row r="55" spans="1:13" x14ac:dyDescent="0.25">
      <c r="A55" s="9">
        <v>53</v>
      </c>
      <c r="B55" s="46" t="s">
        <v>220</v>
      </c>
      <c r="C55" s="47" t="s">
        <v>37</v>
      </c>
      <c r="D55" s="47" t="s">
        <v>395</v>
      </c>
      <c r="E55" s="47" t="s">
        <v>182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52">
        <v>885</v>
      </c>
    </row>
    <row r="56" spans="1:13" x14ac:dyDescent="0.25">
      <c r="A56" s="9">
        <v>54</v>
      </c>
      <c r="B56" s="43" t="s">
        <v>419</v>
      </c>
      <c r="C56" s="44" t="s">
        <v>31</v>
      </c>
      <c r="D56" s="44" t="s">
        <v>395</v>
      </c>
      <c r="E56" s="44" t="s">
        <v>182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51">
        <v>791</v>
      </c>
    </row>
    <row r="57" spans="1:13" x14ac:dyDescent="0.25">
      <c r="A57" s="9">
        <v>55</v>
      </c>
      <c r="B57" s="46" t="s">
        <v>393</v>
      </c>
      <c r="C57" s="47" t="s">
        <v>34</v>
      </c>
      <c r="D57" s="47" t="s">
        <v>395</v>
      </c>
      <c r="E57" s="47" t="s">
        <v>182</v>
      </c>
      <c r="F57" s="48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52">
        <v>712</v>
      </c>
    </row>
    <row r="58" spans="1:13" x14ac:dyDescent="0.25">
      <c r="A58" s="9">
        <v>56</v>
      </c>
      <c r="B58" s="46" t="s">
        <v>391</v>
      </c>
      <c r="C58" s="47" t="s">
        <v>31</v>
      </c>
      <c r="D58" s="47" t="s">
        <v>395</v>
      </c>
      <c r="E58" s="47" t="s">
        <v>182</v>
      </c>
      <c r="F58" s="48">
        <v>0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52">
        <v>527</v>
      </c>
    </row>
    <row r="59" spans="1:13" x14ac:dyDescent="0.25">
      <c r="A59" s="9">
        <v>57</v>
      </c>
      <c r="B59" s="46" t="s">
        <v>417</v>
      </c>
      <c r="C59" s="47" t="s">
        <v>34</v>
      </c>
      <c r="D59" s="47" t="s">
        <v>395</v>
      </c>
      <c r="E59" s="47" t="s">
        <v>182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52">
        <v>440</v>
      </c>
    </row>
    <row r="60" spans="1:13" x14ac:dyDescent="0.25">
      <c r="A60" s="9">
        <v>58</v>
      </c>
      <c r="B60" s="46" t="s">
        <v>332</v>
      </c>
      <c r="C60" s="47" t="s">
        <v>39</v>
      </c>
      <c r="D60" s="47" t="s">
        <v>395</v>
      </c>
      <c r="E60" s="47" t="s">
        <v>182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52">
        <v>333</v>
      </c>
    </row>
    <row r="61" spans="1:13" x14ac:dyDescent="0.25">
      <c r="A61" s="9">
        <v>59</v>
      </c>
      <c r="B61" s="46" t="s">
        <v>414</v>
      </c>
      <c r="C61" s="47" t="s">
        <v>31</v>
      </c>
      <c r="D61" s="47" t="s">
        <v>395</v>
      </c>
      <c r="E61" s="47" t="s">
        <v>182</v>
      </c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52">
        <v>332</v>
      </c>
    </row>
    <row r="62" spans="1:13" x14ac:dyDescent="0.25">
      <c r="A62" s="9">
        <v>60</v>
      </c>
      <c r="B62" s="46" t="s">
        <v>214</v>
      </c>
      <c r="C62" s="47" t="s">
        <v>34</v>
      </c>
      <c r="D62" s="47" t="s">
        <v>395</v>
      </c>
      <c r="E62" s="47" t="s">
        <v>182</v>
      </c>
      <c r="F62" s="48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52">
        <v>274</v>
      </c>
    </row>
    <row r="63" spans="1:13" x14ac:dyDescent="0.25">
      <c r="A63" s="9">
        <v>61</v>
      </c>
      <c r="B63" s="43" t="s">
        <v>301</v>
      </c>
      <c r="C63" s="44" t="s">
        <v>37</v>
      </c>
      <c r="D63" s="44" t="s">
        <v>395</v>
      </c>
      <c r="E63" s="44" t="s">
        <v>182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  <c r="K63" s="45">
        <v>0</v>
      </c>
      <c r="L63" s="45">
        <v>0</v>
      </c>
      <c r="M63" s="51">
        <v>206</v>
      </c>
    </row>
    <row r="64" spans="1:13" x14ac:dyDescent="0.25">
      <c r="A64" s="9">
        <v>62</v>
      </c>
      <c r="B64" s="46" t="s">
        <v>381</v>
      </c>
      <c r="C64" s="47" t="s">
        <v>31</v>
      </c>
      <c r="D64" s="47" t="s">
        <v>395</v>
      </c>
      <c r="E64" s="47" t="s">
        <v>182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52">
        <v>178</v>
      </c>
    </row>
    <row r="65" spans="1:13" x14ac:dyDescent="0.25">
      <c r="A65" s="9">
        <v>63</v>
      </c>
      <c r="B65" s="46" t="s">
        <v>392</v>
      </c>
      <c r="C65" s="47" t="s">
        <v>34</v>
      </c>
      <c r="D65" s="47" t="s">
        <v>395</v>
      </c>
      <c r="E65" s="47" t="s">
        <v>182</v>
      </c>
      <c r="F65" s="4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52">
        <v>121</v>
      </c>
    </row>
    <row r="66" spans="1:13" x14ac:dyDescent="0.25">
      <c r="A66" s="9">
        <v>64</v>
      </c>
      <c r="B66" s="43" t="s">
        <v>454</v>
      </c>
      <c r="C66" s="44" t="s">
        <v>34</v>
      </c>
      <c r="D66" s="44" t="s">
        <v>395</v>
      </c>
      <c r="E66" s="44" t="s">
        <v>182</v>
      </c>
      <c r="F66" s="45">
        <v>0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0</v>
      </c>
      <c r="M66" s="51">
        <v>119</v>
      </c>
    </row>
    <row r="67" spans="1:13" x14ac:dyDescent="0.25">
      <c r="A67" s="9">
        <v>65</v>
      </c>
      <c r="B67" s="43" t="s">
        <v>418</v>
      </c>
      <c r="C67" s="44" t="s">
        <v>34</v>
      </c>
      <c r="D67" s="44" t="s">
        <v>395</v>
      </c>
      <c r="E67" s="44" t="s">
        <v>182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51">
        <v>79</v>
      </c>
    </row>
    <row r="68" spans="1:13" x14ac:dyDescent="0.25">
      <c r="A68" s="9">
        <v>66</v>
      </c>
      <c r="B68" s="46" t="s">
        <v>455</v>
      </c>
      <c r="C68" s="47" t="s">
        <v>43</v>
      </c>
      <c r="D68" s="47" t="s">
        <v>395</v>
      </c>
      <c r="E68" s="47" t="s">
        <v>182</v>
      </c>
      <c r="F68" s="48">
        <v>0</v>
      </c>
      <c r="G68" s="48">
        <v>0</v>
      </c>
      <c r="H68" s="48">
        <v>0</v>
      </c>
      <c r="I68" s="48">
        <v>0</v>
      </c>
      <c r="J68" s="48">
        <v>0</v>
      </c>
      <c r="K68" s="48">
        <v>0</v>
      </c>
      <c r="L68" s="48">
        <v>0</v>
      </c>
      <c r="M68" s="52">
        <v>60</v>
      </c>
    </row>
    <row r="69" spans="1:13" x14ac:dyDescent="0.25">
      <c r="A69" s="9">
        <v>67</v>
      </c>
      <c r="B69" s="43" t="s">
        <v>453</v>
      </c>
      <c r="C69" s="44" t="s">
        <v>39</v>
      </c>
      <c r="D69" s="44" t="s">
        <v>395</v>
      </c>
      <c r="E69" s="44" t="s">
        <v>182</v>
      </c>
      <c r="F69" s="45">
        <v>0</v>
      </c>
      <c r="G69" s="45">
        <v>0</v>
      </c>
      <c r="H69" s="45">
        <v>0</v>
      </c>
      <c r="I69" s="45">
        <v>0</v>
      </c>
      <c r="J69" s="45">
        <v>0</v>
      </c>
      <c r="K69" s="45">
        <v>0</v>
      </c>
      <c r="L69" s="45">
        <v>0</v>
      </c>
      <c r="M69" s="51">
        <v>59</v>
      </c>
    </row>
    <row r="70" spans="1:13" x14ac:dyDescent="0.25">
      <c r="A70" s="9">
        <v>68</v>
      </c>
      <c r="B70" s="43" t="s">
        <v>416</v>
      </c>
      <c r="C70" s="44" t="s">
        <v>39</v>
      </c>
      <c r="D70" s="44" t="s">
        <v>395</v>
      </c>
      <c r="E70" s="44" t="s">
        <v>182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  <c r="K70" s="45">
        <v>0</v>
      </c>
      <c r="L70" s="45">
        <v>0</v>
      </c>
      <c r="M70" s="51">
        <v>59</v>
      </c>
    </row>
    <row r="71" spans="1:13" x14ac:dyDescent="0.25">
      <c r="A71" s="9">
        <v>69</v>
      </c>
      <c r="B71" s="43" t="s">
        <v>327</v>
      </c>
      <c r="C71" s="44" t="s">
        <v>43</v>
      </c>
      <c r="D71" s="44" t="s">
        <v>395</v>
      </c>
      <c r="E71" s="44" t="s">
        <v>182</v>
      </c>
      <c r="F71" s="45">
        <v>0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0</v>
      </c>
      <c r="M71" s="51">
        <v>31</v>
      </c>
    </row>
    <row r="72" spans="1:13" x14ac:dyDescent="0.25">
      <c r="A72" s="9">
        <v>70</v>
      </c>
      <c r="B72" s="43" t="s">
        <v>394</v>
      </c>
      <c r="C72" s="44" t="s">
        <v>39</v>
      </c>
      <c r="D72" s="44" t="s">
        <v>395</v>
      </c>
      <c r="E72" s="44" t="s">
        <v>182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51">
        <v>11</v>
      </c>
    </row>
    <row r="73" spans="1:13" x14ac:dyDescent="0.25">
      <c r="B73" s="30"/>
      <c r="C73" s="30"/>
      <c r="D73" s="30"/>
      <c r="E73" s="30"/>
    </row>
    <row r="74" spans="1:13" x14ac:dyDescent="0.25">
      <c r="B74" s="30"/>
      <c r="C74" s="30"/>
      <c r="D74" s="30"/>
      <c r="E74" s="30"/>
    </row>
    <row r="75" spans="1:13" x14ac:dyDescent="0.25">
      <c r="B75" s="30"/>
      <c r="C75" s="30"/>
      <c r="D75" s="30"/>
      <c r="E75" s="30"/>
    </row>
    <row r="76" spans="1:13" x14ac:dyDescent="0.25">
      <c r="B76" s="30"/>
      <c r="C76" s="30"/>
      <c r="D76" s="30"/>
      <c r="E76" s="30"/>
    </row>
    <row r="77" spans="1:13" x14ac:dyDescent="0.25">
      <c r="B77" s="30"/>
      <c r="C77" s="30"/>
      <c r="D77" s="30"/>
      <c r="E77" s="30"/>
    </row>
    <row r="78" spans="1:13" x14ac:dyDescent="0.25">
      <c r="B78" s="30"/>
      <c r="C78" s="30"/>
      <c r="D78" s="30"/>
      <c r="E78" s="30"/>
    </row>
    <row r="79" spans="1:13" x14ac:dyDescent="0.25">
      <c r="B79" s="30"/>
      <c r="C79" s="30"/>
      <c r="D79" s="30"/>
      <c r="E79" s="30"/>
    </row>
    <row r="80" spans="1:13" x14ac:dyDescent="0.25">
      <c r="B80" s="30"/>
      <c r="C80" s="30"/>
      <c r="D80" s="30"/>
      <c r="E80" s="30"/>
    </row>
    <row r="81" spans="2:5" x14ac:dyDescent="0.25">
      <c r="B81" s="30"/>
      <c r="C81" s="30"/>
      <c r="D81" s="30"/>
      <c r="E81" s="30"/>
    </row>
    <row r="82" spans="2:5" x14ac:dyDescent="0.25">
      <c r="B82" s="30"/>
      <c r="C82" s="30"/>
      <c r="D82" s="30"/>
      <c r="E82" s="30"/>
    </row>
    <row r="83" spans="2:5" x14ac:dyDescent="0.25">
      <c r="B83" s="30"/>
      <c r="C83" s="30"/>
      <c r="D83" s="30"/>
      <c r="E83" s="30"/>
    </row>
    <row r="84" spans="2:5" x14ac:dyDescent="0.25">
      <c r="B84" s="30"/>
      <c r="C84" s="30"/>
      <c r="D84" s="30"/>
      <c r="E84" s="30"/>
    </row>
    <row r="85" spans="2:5" x14ac:dyDescent="0.25">
      <c r="B85" s="30"/>
      <c r="C85" s="30"/>
      <c r="D85" s="30"/>
      <c r="E85" s="30"/>
    </row>
    <row r="86" spans="2:5" x14ac:dyDescent="0.25">
      <c r="B86" s="30"/>
      <c r="C86" s="30"/>
      <c r="D86" s="30"/>
      <c r="E86" s="30"/>
    </row>
    <row r="87" spans="2:5" x14ac:dyDescent="0.25">
      <c r="B87" s="30"/>
      <c r="C87" s="30"/>
      <c r="D87" s="30"/>
      <c r="E87" s="30"/>
    </row>
    <row r="88" spans="2:5" x14ac:dyDescent="0.25">
      <c r="B88" s="30"/>
      <c r="C88" s="30"/>
      <c r="D88" s="30"/>
      <c r="E88" s="30"/>
    </row>
    <row r="89" spans="2:5" x14ac:dyDescent="0.25">
      <c r="B89" s="30"/>
      <c r="C89" s="30"/>
      <c r="D89" s="30"/>
      <c r="E89" s="30"/>
    </row>
    <row r="90" spans="2:5" x14ac:dyDescent="0.25">
      <c r="B90" s="30"/>
      <c r="C90" s="30"/>
      <c r="D90" s="30"/>
      <c r="E90" s="30"/>
    </row>
    <row r="91" spans="2:5" x14ac:dyDescent="0.25">
      <c r="B91" s="30"/>
      <c r="C91" s="30"/>
      <c r="D91" s="30"/>
      <c r="E91" s="30"/>
    </row>
    <row r="92" spans="2:5" x14ac:dyDescent="0.25">
      <c r="B92" s="30"/>
      <c r="C92" s="30"/>
      <c r="D92" s="30"/>
      <c r="E92" s="30"/>
    </row>
    <row r="93" spans="2:5" x14ac:dyDescent="0.25">
      <c r="B93" s="30"/>
      <c r="C93" s="30"/>
      <c r="D93" s="30"/>
      <c r="E93" s="30"/>
    </row>
    <row r="94" spans="2:5" x14ac:dyDescent="0.25">
      <c r="B94" s="30"/>
      <c r="C94" s="30"/>
      <c r="D94" s="30"/>
      <c r="E94" s="30"/>
    </row>
    <row r="95" spans="2:5" x14ac:dyDescent="0.25">
      <c r="B95" s="30"/>
      <c r="C95" s="30"/>
      <c r="D95" s="30"/>
      <c r="E95" s="30"/>
    </row>
    <row r="96" spans="2:5" x14ac:dyDescent="0.25">
      <c r="B96" s="30"/>
      <c r="C96" s="30"/>
      <c r="D96" s="30"/>
      <c r="E96" s="30"/>
    </row>
    <row r="97" spans="2:5" x14ac:dyDescent="0.25">
      <c r="B97" s="30"/>
      <c r="C97" s="30"/>
      <c r="D97" s="30"/>
      <c r="E97" s="30"/>
    </row>
    <row r="98" spans="2:5" x14ac:dyDescent="0.25">
      <c r="B98" s="30"/>
      <c r="C98" s="30"/>
      <c r="D98" s="30"/>
      <c r="E98" s="30"/>
    </row>
    <row r="99" spans="2:5" x14ac:dyDescent="0.25">
      <c r="B99" s="30"/>
      <c r="C99" s="30"/>
      <c r="D99" s="30"/>
      <c r="E99" s="30"/>
    </row>
    <row r="100" spans="2:5" x14ac:dyDescent="0.25">
      <c r="B100" s="30"/>
      <c r="C100" s="30"/>
      <c r="D100" s="30"/>
      <c r="E100" s="30"/>
    </row>
    <row r="101" spans="2:5" x14ac:dyDescent="0.25">
      <c r="B101" s="30"/>
      <c r="C101" s="30"/>
      <c r="D101" s="30"/>
      <c r="E101" s="30"/>
    </row>
    <row r="102" spans="2:5" x14ac:dyDescent="0.25">
      <c r="B102" s="30"/>
      <c r="C102" s="30"/>
      <c r="D102" s="30"/>
      <c r="E102" s="30"/>
    </row>
    <row r="103" spans="2:5" x14ac:dyDescent="0.25">
      <c r="B103" s="30"/>
      <c r="C103" s="30"/>
      <c r="D103" s="30"/>
      <c r="E103" s="30"/>
    </row>
    <row r="104" spans="2:5" x14ac:dyDescent="0.25">
      <c r="B104" s="30"/>
      <c r="C104" s="30"/>
      <c r="D104" s="30"/>
      <c r="E104" s="30"/>
    </row>
    <row r="105" spans="2:5" x14ac:dyDescent="0.25">
      <c r="B105" s="30"/>
      <c r="C105" s="30"/>
      <c r="D105" s="30"/>
      <c r="E105" s="30"/>
    </row>
    <row r="106" spans="2:5" x14ac:dyDescent="0.25">
      <c r="B106" s="30"/>
      <c r="C106" s="30"/>
      <c r="D106" s="30"/>
      <c r="E106" s="30"/>
    </row>
    <row r="107" spans="2:5" x14ac:dyDescent="0.25">
      <c r="B107" s="30"/>
      <c r="C107" s="30"/>
      <c r="D107" s="30"/>
      <c r="E107" s="30"/>
    </row>
    <row r="108" spans="2:5" x14ac:dyDescent="0.25">
      <c r="B108" s="30"/>
      <c r="C108" s="30"/>
      <c r="D108" s="30"/>
      <c r="E108" s="30"/>
    </row>
    <row r="109" spans="2:5" x14ac:dyDescent="0.25">
      <c r="B109" s="30"/>
      <c r="C109" s="30"/>
      <c r="D109" s="30"/>
      <c r="E109" s="30"/>
    </row>
    <row r="110" spans="2:5" x14ac:dyDescent="0.25">
      <c r="B110" s="30"/>
      <c r="C110" s="30"/>
      <c r="D110" s="30"/>
      <c r="E110" s="30"/>
    </row>
    <row r="111" spans="2:5" x14ac:dyDescent="0.25">
      <c r="B111" s="30"/>
      <c r="C111" s="30"/>
      <c r="D111" s="30"/>
      <c r="E111" s="30"/>
    </row>
    <row r="112" spans="2:5" x14ac:dyDescent="0.25">
      <c r="B112" s="30"/>
      <c r="C112" s="30"/>
      <c r="D112" s="30"/>
      <c r="E112" s="30"/>
    </row>
    <row r="113" spans="2:5" x14ac:dyDescent="0.25">
      <c r="B113" s="30"/>
      <c r="C113" s="30"/>
      <c r="D113" s="30"/>
      <c r="E113" s="30"/>
    </row>
    <row r="114" spans="2:5" x14ac:dyDescent="0.25">
      <c r="B114" s="30"/>
      <c r="C114" s="30"/>
      <c r="D114" s="30"/>
      <c r="E114" s="30"/>
    </row>
    <row r="115" spans="2:5" x14ac:dyDescent="0.25">
      <c r="B115" s="30"/>
      <c r="C115" s="30"/>
      <c r="D115" s="30"/>
      <c r="E115" s="30"/>
    </row>
    <row r="116" spans="2:5" x14ac:dyDescent="0.25">
      <c r="B116" s="30"/>
      <c r="C116" s="30"/>
      <c r="D116" s="30"/>
      <c r="E116" s="30"/>
    </row>
    <row r="117" spans="2:5" x14ac:dyDescent="0.25">
      <c r="B117" s="30"/>
      <c r="C117" s="30"/>
      <c r="D117" s="30"/>
      <c r="E117" s="30"/>
    </row>
    <row r="118" spans="2:5" x14ac:dyDescent="0.25">
      <c r="B118" s="30"/>
      <c r="C118" s="30"/>
      <c r="D118" s="30"/>
      <c r="E118" s="30"/>
    </row>
    <row r="119" spans="2:5" x14ac:dyDescent="0.25">
      <c r="B119" s="30"/>
      <c r="C119" s="30"/>
      <c r="D119" s="30"/>
      <c r="E119" s="30"/>
    </row>
    <row r="120" spans="2:5" x14ac:dyDescent="0.25">
      <c r="B120" s="30"/>
      <c r="C120" s="30"/>
      <c r="D120" s="30"/>
      <c r="E120" s="30"/>
    </row>
    <row r="121" spans="2:5" x14ac:dyDescent="0.25">
      <c r="B121" s="30"/>
      <c r="C121" s="30"/>
      <c r="D121" s="30"/>
      <c r="E121" s="30"/>
    </row>
    <row r="122" spans="2:5" x14ac:dyDescent="0.25">
      <c r="B122" s="30"/>
      <c r="C122" s="30"/>
      <c r="D122" s="30"/>
      <c r="E122" s="30"/>
    </row>
    <row r="123" spans="2:5" x14ac:dyDescent="0.25">
      <c r="B123" s="30"/>
      <c r="C123" s="30"/>
      <c r="D123" s="30"/>
      <c r="E123" s="30"/>
    </row>
    <row r="124" spans="2:5" x14ac:dyDescent="0.25">
      <c r="B124" s="30"/>
      <c r="C124" s="30"/>
      <c r="D124" s="30"/>
      <c r="E124" s="30"/>
    </row>
    <row r="125" spans="2:5" x14ac:dyDescent="0.25">
      <c r="B125" s="30"/>
      <c r="C125" s="30"/>
      <c r="D125" s="30"/>
      <c r="E125" s="30"/>
    </row>
    <row r="126" spans="2:5" x14ac:dyDescent="0.25">
      <c r="B126" s="30"/>
      <c r="C126" s="30"/>
      <c r="D126" s="30"/>
      <c r="E126" s="30"/>
    </row>
    <row r="127" spans="2:5" x14ac:dyDescent="0.25">
      <c r="B127" s="30"/>
      <c r="C127" s="30"/>
      <c r="D127" s="30"/>
      <c r="E127" s="30"/>
    </row>
    <row r="128" spans="2:5" x14ac:dyDescent="0.25">
      <c r="B128" s="30"/>
      <c r="C128" s="30"/>
      <c r="D128" s="30"/>
      <c r="E128" s="30"/>
    </row>
    <row r="129" spans="2:5" x14ac:dyDescent="0.25">
      <c r="B129" s="30"/>
      <c r="C129" s="30"/>
      <c r="D129" s="30"/>
      <c r="E129" s="30"/>
    </row>
    <row r="130" spans="2:5" x14ac:dyDescent="0.25">
      <c r="B130" s="30"/>
      <c r="C130" s="30"/>
      <c r="D130" s="30"/>
      <c r="E130" s="30"/>
    </row>
    <row r="131" spans="2:5" x14ac:dyDescent="0.25">
      <c r="B131" s="30"/>
      <c r="C131" s="30"/>
      <c r="D131" s="30"/>
      <c r="E131" s="30"/>
    </row>
    <row r="132" spans="2:5" x14ac:dyDescent="0.25">
      <c r="B132" s="30"/>
      <c r="C132" s="30"/>
      <c r="D132" s="30"/>
      <c r="E132" s="30"/>
    </row>
    <row r="133" spans="2:5" x14ac:dyDescent="0.25">
      <c r="B133" s="30"/>
      <c r="C133" s="30"/>
      <c r="D133" s="30"/>
      <c r="E133" s="30"/>
    </row>
    <row r="134" spans="2:5" x14ac:dyDescent="0.25">
      <c r="B134" s="30"/>
      <c r="C134" s="30"/>
      <c r="D134" s="30"/>
      <c r="E134" s="30"/>
    </row>
    <row r="135" spans="2:5" x14ac:dyDescent="0.25">
      <c r="B135" s="30"/>
      <c r="C135" s="30"/>
      <c r="D135" s="30"/>
      <c r="E135" s="30"/>
    </row>
    <row r="136" spans="2:5" x14ac:dyDescent="0.25">
      <c r="B136" s="30"/>
      <c r="C136" s="30"/>
      <c r="D136" s="30"/>
      <c r="E136" s="30"/>
    </row>
    <row r="137" spans="2:5" x14ac:dyDescent="0.25">
      <c r="B137" s="30"/>
      <c r="C137" s="30"/>
      <c r="D137" s="30"/>
      <c r="E137" s="30"/>
    </row>
    <row r="138" spans="2:5" x14ac:dyDescent="0.25">
      <c r="B138" s="30"/>
      <c r="C138" s="30"/>
      <c r="D138" s="30"/>
      <c r="E138" s="30"/>
    </row>
    <row r="139" spans="2:5" x14ac:dyDescent="0.25">
      <c r="B139" s="30"/>
      <c r="C139" s="30"/>
      <c r="D139" s="30"/>
      <c r="E139" s="30"/>
    </row>
    <row r="140" spans="2:5" x14ac:dyDescent="0.25">
      <c r="B140" s="30"/>
      <c r="C140" s="30"/>
      <c r="D140" s="30"/>
      <c r="E140" s="30"/>
    </row>
    <row r="141" spans="2:5" x14ac:dyDescent="0.25">
      <c r="B141" s="30"/>
      <c r="C141" s="30"/>
      <c r="D141" s="30"/>
      <c r="E141" s="30"/>
    </row>
    <row r="142" spans="2:5" x14ac:dyDescent="0.25">
      <c r="B142" s="30"/>
      <c r="C142" s="30"/>
      <c r="D142" s="30"/>
      <c r="E142" s="30"/>
    </row>
    <row r="143" spans="2:5" x14ac:dyDescent="0.25">
      <c r="B143" s="30"/>
      <c r="C143" s="30"/>
      <c r="D143" s="30"/>
      <c r="E143" s="30"/>
    </row>
    <row r="144" spans="2:5" x14ac:dyDescent="0.25">
      <c r="B144" s="30"/>
      <c r="C144" s="30"/>
      <c r="D144" s="30"/>
      <c r="E144" s="30"/>
    </row>
    <row r="145" spans="2:5" x14ac:dyDescent="0.25">
      <c r="B145" s="30"/>
      <c r="C145" s="30"/>
      <c r="D145" s="30"/>
      <c r="E145" s="30"/>
    </row>
    <row r="146" spans="2:5" x14ac:dyDescent="0.25">
      <c r="B146" s="30"/>
      <c r="C146" s="30"/>
      <c r="D146" s="30"/>
      <c r="E146" s="30"/>
    </row>
    <row r="147" spans="2:5" x14ac:dyDescent="0.25">
      <c r="B147" s="30"/>
      <c r="C147" s="30"/>
      <c r="D147" s="30"/>
      <c r="E147" s="30"/>
    </row>
    <row r="148" spans="2:5" x14ac:dyDescent="0.25">
      <c r="B148" s="30"/>
      <c r="C148" s="30"/>
      <c r="D148" s="30"/>
      <c r="E148" s="30"/>
    </row>
    <row r="149" spans="2:5" x14ac:dyDescent="0.25">
      <c r="B149" s="30"/>
      <c r="C149" s="30"/>
      <c r="D149" s="30"/>
      <c r="E149" s="30"/>
    </row>
    <row r="150" spans="2:5" x14ac:dyDescent="0.25">
      <c r="B150" s="30"/>
      <c r="C150" s="30"/>
      <c r="D150" s="30"/>
      <c r="E150" s="30"/>
    </row>
    <row r="151" spans="2:5" x14ac:dyDescent="0.25">
      <c r="B151" s="30"/>
      <c r="C151" s="30"/>
      <c r="D151" s="30"/>
      <c r="E151" s="30"/>
    </row>
    <row r="152" spans="2:5" x14ac:dyDescent="0.25">
      <c r="B152" s="30"/>
      <c r="C152" s="30"/>
      <c r="D152" s="30"/>
      <c r="E152" s="30"/>
    </row>
    <row r="153" spans="2:5" x14ac:dyDescent="0.25">
      <c r="B153" s="30"/>
      <c r="C153" s="30"/>
      <c r="D153" s="30"/>
      <c r="E153" s="30"/>
    </row>
    <row r="154" spans="2:5" x14ac:dyDescent="0.25">
      <c r="B154" s="30"/>
      <c r="C154" s="30"/>
      <c r="D154" s="30"/>
      <c r="E154" s="30"/>
    </row>
    <row r="155" spans="2:5" x14ac:dyDescent="0.25">
      <c r="B155" s="30"/>
      <c r="C155" s="30"/>
      <c r="D155" s="30"/>
      <c r="E155" s="30"/>
    </row>
    <row r="156" spans="2:5" x14ac:dyDescent="0.25">
      <c r="B156" s="30"/>
      <c r="C156" s="30"/>
      <c r="D156" s="30"/>
      <c r="E156" s="30"/>
    </row>
    <row r="157" spans="2:5" x14ac:dyDescent="0.25">
      <c r="B157" s="30"/>
      <c r="C157" s="30"/>
      <c r="D157" s="30"/>
      <c r="E157" s="30"/>
    </row>
    <row r="158" spans="2:5" x14ac:dyDescent="0.25">
      <c r="B158" s="30"/>
      <c r="C158" s="30"/>
      <c r="D158" s="30"/>
      <c r="E158" s="30"/>
    </row>
    <row r="159" spans="2:5" x14ac:dyDescent="0.25">
      <c r="B159" s="30"/>
      <c r="C159" s="30"/>
      <c r="D159" s="30"/>
      <c r="E159" s="30"/>
    </row>
    <row r="160" spans="2:5" x14ac:dyDescent="0.25">
      <c r="B160" s="30"/>
      <c r="C160" s="30"/>
      <c r="D160" s="30"/>
      <c r="E160" s="30"/>
    </row>
    <row r="161" spans="2:5" x14ac:dyDescent="0.25">
      <c r="B161" s="30"/>
      <c r="C161" s="30"/>
      <c r="D161" s="30"/>
      <c r="E161" s="30"/>
    </row>
    <row r="162" spans="2:5" x14ac:dyDescent="0.25">
      <c r="B162" s="30"/>
      <c r="C162" s="30"/>
      <c r="D162" s="30"/>
      <c r="E162" s="30"/>
    </row>
    <row r="163" spans="2:5" x14ac:dyDescent="0.25">
      <c r="B163" s="30"/>
      <c r="C163" s="30"/>
      <c r="D163" s="30"/>
      <c r="E163" s="30"/>
    </row>
    <row r="164" spans="2:5" x14ac:dyDescent="0.25">
      <c r="B164" s="30"/>
      <c r="C164" s="30"/>
      <c r="D164" s="30"/>
      <c r="E164" s="30"/>
    </row>
    <row r="165" spans="2:5" x14ac:dyDescent="0.25">
      <c r="B165" s="30"/>
      <c r="C165" s="30"/>
      <c r="D165" s="30"/>
      <c r="E165" s="30"/>
    </row>
    <row r="166" spans="2:5" x14ac:dyDescent="0.25">
      <c r="B166" s="30"/>
      <c r="C166" s="30"/>
      <c r="D166" s="30"/>
      <c r="E166" s="30"/>
    </row>
    <row r="167" spans="2:5" x14ac:dyDescent="0.25">
      <c r="B167" s="30"/>
      <c r="C167" s="30"/>
      <c r="D167" s="30"/>
      <c r="E167" s="30"/>
    </row>
    <row r="168" spans="2:5" x14ac:dyDescent="0.25">
      <c r="B168" s="30"/>
      <c r="C168" s="30"/>
      <c r="D168" s="30"/>
      <c r="E168" s="30"/>
    </row>
    <row r="169" spans="2:5" x14ac:dyDescent="0.25">
      <c r="B169" s="30"/>
      <c r="C169" s="30"/>
      <c r="D169" s="30"/>
      <c r="E169" s="30"/>
    </row>
    <row r="170" spans="2:5" x14ac:dyDescent="0.25">
      <c r="B170" s="30"/>
      <c r="C170" s="30"/>
      <c r="D170" s="30"/>
      <c r="E170" s="30"/>
    </row>
    <row r="171" spans="2:5" x14ac:dyDescent="0.25">
      <c r="B171" s="30"/>
      <c r="C171" s="30"/>
      <c r="D171" s="30"/>
      <c r="E171" s="30"/>
    </row>
    <row r="172" spans="2:5" x14ac:dyDescent="0.25">
      <c r="B172" s="30"/>
      <c r="C172" s="30"/>
      <c r="D172" s="30"/>
      <c r="E172" s="30"/>
    </row>
    <row r="173" spans="2:5" x14ac:dyDescent="0.25">
      <c r="B173" s="30"/>
      <c r="C173" s="30"/>
      <c r="D173" s="30"/>
      <c r="E173" s="30"/>
    </row>
    <row r="174" spans="2:5" x14ac:dyDescent="0.25">
      <c r="B174" s="30"/>
      <c r="C174" s="30"/>
      <c r="D174" s="30"/>
      <c r="E174" s="30"/>
    </row>
    <row r="175" spans="2:5" x14ac:dyDescent="0.25">
      <c r="B175" s="30"/>
      <c r="C175" s="30"/>
      <c r="D175" s="30"/>
      <c r="E175" s="30"/>
    </row>
    <row r="176" spans="2:5" x14ac:dyDescent="0.25">
      <c r="B176" s="30"/>
      <c r="C176" s="30"/>
      <c r="D176" s="30"/>
      <c r="E176" s="30"/>
    </row>
    <row r="177" spans="2:5" x14ac:dyDescent="0.25">
      <c r="B177" s="30"/>
      <c r="C177" s="30"/>
      <c r="D177" s="30"/>
      <c r="E177" s="30"/>
    </row>
    <row r="178" spans="2:5" x14ac:dyDescent="0.25">
      <c r="B178" s="30"/>
      <c r="C178" s="30"/>
      <c r="D178" s="30"/>
      <c r="E178" s="30"/>
    </row>
    <row r="179" spans="2:5" x14ac:dyDescent="0.25">
      <c r="B179" s="30"/>
      <c r="C179" s="30"/>
      <c r="D179" s="30"/>
      <c r="E179" s="30"/>
    </row>
    <row r="180" spans="2:5" x14ac:dyDescent="0.25">
      <c r="B180" s="30"/>
      <c r="C180" s="30"/>
      <c r="D180" s="30"/>
      <c r="E180" s="30"/>
    </row>
    <row r="181" spans="2:5" x14ac:dyDescent="0.25">
      <c r="B181" s="30"/>
      <c r="C181" s="30"/>
      <c r="D181" s="30"/>
      <c r="E181" s="30"/>
    </row>
    <row r="182" spans="2:5" x14ac:dyDescent="0.25">
      <c r="B182" s="30"/>
      <c r="C182" s="30"/>
      <c r="D182" s="30"/>
      <c r="E182" s="30"/>
    </row>
    <row r="183" spans="2:5" x14ac:dyDescent="0.25">
      <c r="B183" s="30"/>
      <c r="C183" s="30"/>
      <c r="D183" s="30"/>
      <c r="E183" s="30"/>
    </row>
    <row r="184" spans="2:5" x14ac:dyDescent="0.25">
      <c r="B184" s="30"/>
      <c r="C184" s="30"/>
      <c r="D184" s="30"/>
      <c r="E184" s="30"/>
    </row>
    <row r="185" spans="2:5" x14ac:dyDescent="0.25">
      <c r="B185" s="30"/>
      <c r="C185" s="30"/>
      <c r="D185" s="30"/>
      <c r="E185" s="30"/>
    </row>
    <row r="186" spans="2:5" x14ac:dyDescent="0.25">
      <c r="B186" s="30"/>
      <c r="C186" s="30"/>
      <c r="D186" s="30"/>
      <c r="E186" s="30"/>
    </row>
    <row r="187" spans="2:5" x14ac:dyDescent="0.25">
      <c r="B187" s="30"/>
      <c r="C187" s="30"/>
      <c r="D187" s="30"/>
      <c r="E187" s="30"/>
    </row>
    <row r="188" spans="2:5" x14ac:dyDescent="0.25">
      <c r="B188" s="30"/>
      <c r="C188" s="30"/>
      <c r="D188" s="30"/>
      <c r="E188" s="30"/>
    </row>
    <row r="189" spans="2:5" x14ac:dyDescent="0.25">
      <c r="B189" s="30"/>
      <c r="C189" s="30"/>
      <c r="D189" s="30"/>
      <c r="E189" s="30"/>
    </row>
    <row r="190" spans="2:5" x14ac:dyDescent="0.25">
      <c r="B190" s="30"/>
      <c r="C190" s="30"/>
      <c r="D190" s="30"/>
      <c r="E190" s="30"/>
    </row>
    <row r="191" spans="2:5" x14ac:dyDescent="0.25">
      <c r="B191" s="30"/>
      <c r="C191" s="30"/>
      <c r="D191" s="30"/>
      <c r="E191" s="30"/>
    </row>
    <row r="192" spans="2:5" x14ac:dyDescent="0.25">
      <c r="B192" s="30"/>
      <c r="C192" s="30"/>
      <c r="D192" s="30"/>
      <c r="E192" s="30"/>
    </row>
    <row r="193" spans="2:5" x14ac:dyDescent="0.25">
      <c r="B193" s="30"/>
      <c r="C193" s="30"/>
      <c r="D193" s="30"/>
      <c r="E193" s="30"/>
    </row>
    <row r="194" spans="2:5" x14ac:dyDescent="0.25">
      <c r="B194" s="30"/>
      <c r="C194" s="30"/>
      <c r="D194" s="30"/>
      <c r="E194" s="30"/>
    </row>
    <row r="195" spans="2:5" x14ac:dyDescent="0.25">
      <c r="B195" s="30"/>
      <c r="C195" s="30"/>
      <c r="D195" s="30"/>
      <c r="E195" s="30"/>
    </row>
    <row r="196" spans="2:5" x14ac:dyDescent="0.25">
      <c r="B196" s="30"/>
      <c r="C196" s="30"/>
      <c r="D196" s="30"/>
      <c r="E196" s="30"/>
    </row>
  </sheetData>
  <autoFilter ref="B2:M2">
    <sortState ref="B3:M72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5"/>
  <sheetViews>
    <sheetView workbookViewId="0">
      <selection activeCell="U4" sqref="U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7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54" t="s">
        <v>23</v>
      </c>
      <c r="G1" s="59"/>
      <c r="H1" s="59"/>
      <c r="I1" s="59"/>
      <c r="J1" s="59"/>
      <c r="K1" s="59"/>
      <c r="L1" s="55"/>
      <c r="N1" s="54" t="s">
        <v>22</v>
      </c>
      <c r="O1" s="59"/>
      <c r="P1" s="59"/>
      <c r="Q1" s="59"/>
      <c r="R1" s="59"/>
      <c r="S1" s="55"/>
      <c r="U1" s="54" t="s">
        <v>26</v>
      </c>
      <c r="V1" s="59"/>
      <c r="W1" s="59"/>
      <c r="X1" s="59"/>
      <c r="Y1" s="59"/>
      <c r="Z1" s="59"/>
      <c r="AA1" s="59"/>
      <c r="AB1" s="59"/>
      <c r="AC1" s="55"/>
    </row>
    <row r="2" spans="1:29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3" t="s">
        <v>138</v>
      </c>
      <c r="C3" s="44" t="s">
        <v>37</v>
      </c>
      <c r="D3" s="44" t="s">
        <v>395</v>
      </c>
      <c r="E3" s="44" t="s">
        <v>4</v>
      </c>
      <c r="F3" s="45">
        <v>79</v>
      </c>
      <c r="G3" s="45">
        <v>72</v>
      </c>
      <c r="H3" s="45">
        <v>47</v>
      </c>
      <c r="I3" s="45">
        <v>93</v>
      </c>
      <c r="J3" s="45">
        <v>132</v>
      </c>
      <c r="K3" s="45">
        <v>39</v>
      </c>
      <c r="L3" s="45">
        <v>9748</v>
      </c>
      <c r="M3" s="51">
        <v>1936</v>
      </c>
      <c r="N3">
        <f>G3*82/F3</f>
        <v>74.734177215189874</v>
      </c>
      <c r="O3">
        <f>H3*82/F3</f>
        <v>48.784810126582279</v>
      </c>
      <c r="P3">
        <f>I3*82/F3</f>
        <v>96.531645569620252</v>
      </c>
      <c r="Q3">
        <f>J3*82/F3</f>
        <v>137.01265822784811</v>
      </c>
      <c r="R3">
        <f>K3*82/F3</f>
        <v>40.481012658227847</v>
      </c>
      <c r="S3">
        <f>L3*82/F3</f>
        <v>10118.177215189873</v>
      </c>
      <c r="U3" s="10">
        <f>SUM(V3:X3)</f>
        <v>16.927644872365885</v>
      </c>
      <c r="V3">
        <f>N3/MAX(N:N)*OFF_D</f>
        <v>8.8500999333777486</v>
      </c>
      <c r="W3">
        <f>O3/MAX(O:O)*PUN_D</f>
        <v>1.2203829925348912</v>
      </c>
      <c r="X3">
        <f>SUM(Z3:AC3)</f>
        <v>6.8571619464532461</v>
      </c>
      <c r="Y3">
        <f>X3/DEF_D*10</f>
        <v>8.5714524330665576</v>
      </c>
      <c r="Z3">
        <f>(0.7*(HIT_D*DEF_D))+(P3/(MAX(P:P))*(0.3*(HIT_D*DEF_D)))</f>
        <v>1.2964426877470354</v>
      </c>
      <c r="AA3">
        <f>(0.7*(BkS_D*DEF_D))+(Q3/(MAX(Q:Q))*(0.3*(BkS_D*DEF_D)))</f>
        <v>1.9267787644058192</v>
      </c>
      <c r="AB3">
        <f>(0.7*(TkA_D*DEF_D))+(R3/(MAX(R:R))*(0.3*(TkA_D*DEF_D)))</f>
        <v>1.3541070611560164</v>
      </c>
      <c r="AC3">
        <f>(0.7*(SH_D*DEF_D))+(S3/(MAX(S:S))*(0.3*(SH_D*DEF_D)))</f>
        <v>2.2798334331443759</v>
      </c>
    </row>
    <row r="4" spans="1:29" x14ac:dyDescent="0.25">
      <c r="A4" s="9">
        <v>2</v>
      </c>
      <c r="B4" s="46" t="s">
        <v>111</v>
      </c>
      <c r="C4" s="47" t="s">
        <v>34</v>
      </c>
      <c r="D4" s="47" t="s">
        <v>395</v>
      </c>
      <c r="E4" s="47" t="s">
        <v>4</v>
      </c>
      <c r="F4" s="48">
        <v>77</v>
      </c>
      <c r="G4" s="48">
        <v>71</v>
      </c>
      <c r="H4" s="48">
        <v>28</v>
      </c>
      <c r="I4" s="48">
        <v>67</v>
      </c>
      <c r="J4" s="48">
        <v>201</v>
      </c>
      <c r="K4" s="48">
        <v>59</v>
      </c>
      <c r="L4" s="48">
        <v>9937</v>
      </c>
      <c r="M4" s="52">
        <v>2066</v>
      </c>
      <c r="N4">
        <f>G4*82/F4</f>
        <v>75.610389610389603</v>
      </c>
      <c r="O4">
        <f>H4*82/F4</f>
        <v>29.818181818181817</v>
      </c>
      <c r="P4">
        <f>I4*82/F4</f>
        <v>71.350649350649348</v>
      </c>
      <c r="Q4">
        <f>J4*82/F4</f>
        <v>214.05194805194805</v>
      </c>
      <c r="R4">
        <f>K4*82/F4</f>
        <v>62.831168831168831</v>
      </c>
      <c r="S4">
        <f>L4*82/F4</f>
        <v>10582.25974025974</v>
      </c>
      <c r="U4" s="10">
        <f>SUM(V4:X4)</f>
        <v>16.893199952567763</v>
      </c>
      <c r="V4">
        <f>N4/MAX(N:N)*OFF_D</f>
        <v>8.9538619275461375</v>
      </c>
      <c r="W4">
        <f>O4/MAX(O:O)*PUN_D</f>
        <v>0.74592074592074598</v>
      </c>
      <c r="X4">
        <f>SUM(Z4:AC4)</f>
        <v>7.1934172791008795</v>
      </c>
      <c r="Y4">
        <f>X4/DEF_D*10</f>
        <v>8.9917715988760989</v>
      </c>
      <c r="Z4">
        <f>(0.7*(HIT_D*DEF_D))+(P4/(MAX(P:P))*(0.3*(HIT_D*DEF_D)))</f>
        <v>1.2504163030645243</v>
      </c>
      <c r="AA4">
        <f>(0.7*(BkS_D*DEF_D))+(Q4/(MAX(Q:Q))*(0.3*(BkS_D*DEF_D)))</f>
        <v>2.16</v>
      </c>
      <c r="AB4">
        <f>(0.7*(TkA_D*DEF_D))+(R4/(MAX(R:R))*(0.3*(TkA_D*DEF_D)))</f>
        <v>1.4833609763730244</v>
      </c>
      <c r="AC4">
        <f>(0.7*(SH_D*DEF_D))+(S4/(MAX(S:S))*(0.3*(SH_D*DEF_D)))</f>
        <v>2.2996399996633308</v>
      </c>
    </row>
    <row r="5" spans="1:29" x14ac:dyDescent="0.25">
      <c r="A5" s="9">
        <v>3</v>
      </c>
      <c r="B5" s="43" t="s">
        <v>131</v>
      </c>
      <c r="C5" s="44" t="s">
        <v>31</v>
      </c>
      <c r="D5" s="44" t="s">
        <v>395</v>
      </c>
      <c r="E5" s="44" t="s">
        <v>4</v>
      </c>
      <c r="F5" s="45">
        <v>82</v>
      </c>
      <c r="G5" s="45">
        <v>76</v>
      </c>
      <c r="H5" s="45">
        <v>40</v>
      </c>
      <c r="I5" s="45">
        <v>69</v>
      </c>
      <c r="J5" s="45">
        <v>142</v>
      </c>
      <c r="K5" s="45">
        <v>53</v>
      </c>
      <c r="L5" s="45">
        <v>8510</v>
      </c>
      <c r="M5" s="51">
        <v>2039</v>
      </c>
      <c r="N5">
        <f>G5*82/F5</f>
        <v>76</v>
      </c>
      <c r="O5">
        <f>H5*82/F5</f>
        <v>40</v>
      </c>
      <c r="P5">
        <f>I5*82/F5</f>
        <v>69</v>
      </c>
      <c r="Q5">
        <f>J5*82/F5</f>
        <v>142</v>
      </c>
      <c r="R5">
        <f>K5*82/F5</f>
        <v>53</v>
      </c>
      <c r="S5">
        <f>L5*82/F5</f>
        <v>8510</v>
      </c>
      <c r="U5" s="10">
        <f>SUM(V5:X5)</f>
        <v>16.826326183435725</v>
      </c>
      <c r="V5">
        <f>N5/MAX(N:N)*OFF_D</f>
        <v>9</v>
      </c>
      <c r="W5">
        <f>O5/MAX(O:O)*PUN_D</f>
        <v>1.0006253908692933</v>
      </c>
      <c r="X5">
        <f>SUM(Z5:AC5)</f>
        <v>6.8257007925664315</v>
      </c>
      <c r="Y5">
        <f>X5/DEF_D*10</f>
        <v>8.5321259907080389</v>
      </c>
      <c r="Z5">
        <f>(0.7*(HIT_D*DEF_D))+(P5/(MAX(P:P))*(0.3*(HIT_D*DEF_D)))</f>
        <v>1.2461197339246119</v>
      </c>
      <c r="AA5">
        <f>(0.7*(BkS_D*DEF_D))+(Q5/(MAX(Q:Q))*(0.3*(BkS_D*DEF_D)))</f>
        <v>1.9418769566800145</v>
      </c>
      <c r="AB5">
        <f>(0.7*(TkA_D*DEF_D))+(R5/(MAX(R:R))*(0.3*(TkA_D*DEF_D)))</f>
        <v>1.4265060240963854</v>
      </c>
      <c r="AC5">
        <f>(0.7*(SH_D*DEF_D))+(S5/(MAX(S:S))*(0.3*(SH_D*DEF_D)))</f>
        <v>2.211198077865419</v>
      </c>
    </row>
    <row r="6" spans="1:29" x14ac:dyDescent="0.25">
      <c r="A6" s="9">
        <v>4</v>
      </c>
      <c r="B6" s="46" t="s">
        <v>112</v>
      </c>
      <c r="C6" s="47" t="s">
        <v>34</v>
      </c>
      <c r="D6" s="47" t="s">
        <v>395</v>
      </c>
      <c r="E6" s="47" t="s">
        <v>4</v>
      </c>
      <c r="F6" s="48">
        <v>41</v>
      </c>
      <c r="G6" s="48">
        <v>34</v>
      </c>
      <c r="H6" s="48">
        <v>32</v>
      </c>
      <c r="I6" s="48">
        <v>70</v>
      </c>
      <c r="J6" s="48">
        <v>70</v>
      </c>
      <c r="K6" s="48">
        <v>30</v>
      </c>
      <c r="L6" s="48">
        <v>5270</v>
      </c>
      <c r="M6" s="52">
        <v>1046</v>
      </c>
      <c r="N6">
        <f>G6*82/F6</f>
        <v>68</v>
      </c>
      <c r="O6">
        <f>H6*82/F6</f>
        <v>64</v>
      </c>
      <c r="P6">
        <f>I6*82/F6</f>
        <v>140</v>
      </c>
      <c r="Q6">
        <f>J6*82/F6</f>
        <v>140</v>
      </c>
      <c r="R6">
        <f>K6*82/F6</f>
        <v>60</v>
      </c>
      <c r="S6">
        <f>L6*82/F6</f>
        <v>10540</v>
      </c>
      <c r="U6" s="10">
        <f>SUM(V6:X6)</f>
        <v>16.730174017374846</v>
      </c>
      <c r="V6">
        <f>N6/MAX(N:N)*OFF_D</f>
        <v>8.0526315789473681</v>
      </c>
      <c r="W6">
        <f>O6/MAX(O:O)*PUN_D</f>
        <v>1.6010006253908693</v>
      </c>
      <c r="X6">
        <f>SUM(Z6:AC6)</f>
        <v>7.0765418130366102</v>
      </c>
      <c r="Y6">
        <f>X6/DEF_D*10</f>
        <v>8.8456772662957626</v>
      </c>
      <c r="Z6">
        <f>(0.7*(HIT_D*DEF_D))+(P6/(MAX(P:P))*(0.3*(HIT_D*DEF_D)))</f>
        <v>1.3758951123108067</v>
      </c>
      <c r="AA6">
        <f>(0.7*(BkS_D*DEF_D))+(Q6/(MAX(Q:Q))*(0.3*(BkS_D*DEF_D)))</f>
        <v>1.9358223516563524</v>
      </c>
      <c r="AB6">
        <f>(0.7*(TkA_D*DEF_D))+(R6/(MAX(R:R))*(0.3*(TkA_D*DEF_D)))</f>
        <v>1.4669879518072289</v>
      </c>
      <c r="AC6">
        <f>(0.7*(SH_D*DEF_D))+(S6/(MAX(S:S))*(0.3*(SH_D*DEF_D)))</f>
        <v>2.2978363972622224</v>
      </c>
    </row>
    <row r="7" spans="1:29" x14ac:dyDescent="0.25">
      <c r="A7" s="9">
        <v>5</v>
      </c>
      <c r="B7" s="43" t="s">
        <v>117</v>
      </c>
      <c r="C7" s="44" t="s">
        <v>31</v>
      </c>
      <c r="D7" s="44" t="s">
        <v>395</v>
      </c>
      <c r="E7" s="44" t="s">
        <v>4</v>
      </c>
      <c r="F7" s="45">
        <v>80</v>
      </c>
      <c r="G7" s="45">
        <v>52</v>
      </c>
      <c r="H7" s="45">
        <v>117</v>
      </c>
      <c r="I7" s="45">
        <v>183</v>
      </c>
      <c r="J7" s="45">
        <v>124</v>
      </c>
      <c r="K7" s="45">
        <v>65</v>
      </c>
      <c r="L7" s="45">
        <v>11252</v>
      </c>
      <c r="M7" s="51">
        <v>2196</v>
      </c>
      <c r="N7">
        <f>G7*82/F7</f>
        <v>53.3</v>
      </c>
      <c r="O7">
        <f>H7*82/F7</f>
        <v>119.925</v>
      </c>
      <c r="P7">
        <f>I7*82/F7</f>
        <v>187.57499999999999</v>
      </c>
      <c r="Q7">
        <f>J7*82/F7</f>
        <v>127.1</v>
      </c>
      <c r="R7">
        <f>K7*82/F7</f>
        <v>66.625</v>
      </c>
      <c r="S7">
        <f>L7*82/F7</f>
        <v>11533.3</v>
      </c>
      <c r="U7" s="10">
        <f>SUM(V7:X7)</f>
        <v>16.516996637478432</v>
      </c>
      <c r="V7">
        <f>N7/MAX(N:N)*OFF_D</f>
        <v>6.3118421052631577</v>
      </c>
      <c r="W7">
        <f>O7/MAX(O:O)*PUN_D</f>
        <v>3</v>
      </c>
      <c r="X7">
        <f>SUM(Z7:AC7)</f>
        <v>7.2051545322152748</v>
      </c>
      <c r="Y7">
        <f>X7/DEF_D*10</f>
        <v>9.0064431652690935</v>
      </c>
      <c r="Z7">
        <f>(0.7*(HIT_D*DEF_D))+(P7/(MAX(P:P))*(0.3*(HIT_D*DEF_D)))</f>
        <v>1.4628537549407112</v>
      </c>
      <c r="AA7">
        <f>(0.7*(BkS_D*DEF_D))+(Q7/(MAX(Q:Q))*(0.3*(BkS_D*DEF_D)))</f>
        <v>1.8967701492537312</v>
      </c>
      <c r="AB7">
        <f>(0.7*(TkA_D*DEF_D))+(R7/(MAX(R:R))*(0.3*(TkA_D*DEF_D)))</f>
        <v>1.5053012048192769</v>
      </c>
      <c r="AC7">
        <f>(0.7*(SH_D*DEF_D))+(S7/(MAX(S:S))*(0.3*(SH_D*DEF_D)))</f>
        <v>2.3402294232015555</v>
      </c>
    </row>
    <row r="8" spans="1:29" x14ac:dyDescent="0.25">
      <c r="A8" s="9">
        <v>6</v>
      </c>
      <c r="B8" s="46" t="s">
        <v>251</v>
      </c>
      <c r="C8" s="47" t="s">
        <v>31</v>
      </c>
      <c r="D8" s="47" t="s">
        <v>395</v>
      </c>
      <c r="E8" s="47" t="s">
        <v>4</v>
      </c>
      <c r="F8" s="48">
        <v>60</v>
      </c>
      <c r="G8" s="48">
        <v>33</v>
      </c>
      <c r="H8" s="48">
        <v>54</v>
      </c>
      <c r="I8" s="48">
        <v>107</v>
      </c>
      <c r="J8" s="48">
        <v>118</v>
      </c>
      <c r="K8" s="48">
        <v>36</v>
      </c>
      <c r="L8" s="48">
        <v>10784</v>
      </c>
      <c r="M8" s="52">
        <v>1498</v>
      </c>
      <c r="N8">
        <f>G8*82/F8</f>
        <v>45.1</v>
      </c>
      <c r="O8">
        <f>H8*82/F8</f>
        <v>73.8</v>
      </c>
      <c r="P8">
        <f>I8*82/F8</f>
        <v>146.23333333333332</v>
      </c>
      <c r="Q8">
        <f>J8*82/F8</f>
        <v>161.26666666666668</v>
      </c>
      <c r="R8">
        <f>K8*82/F8</f>
        <v>49.2</v>
      </c>
      <c r="S8">
        <f>L8*82/F8</f>
        <v>14738.133333333333</v>
      </c>
      <c r="U8" s="10">
        <f>SUM(V8:X8)</f>
        <v>14.455973388089838</v>
      </c>
      <c r="V8">
        <f>N8/MAX(N:N)*OFF_D</f>
        <v>5.340789473684211</v>
      </c>
      <c r="W8">
        <f>O8/MAX(O:O)*PUN_D</f>
        <v>1.8461538461538463</v>
      </c>
      <c r="X8">
        <f>SUM(Z8:AC8)</f>
        <v>7.269030068251781</v>
      </c>
      <c r="Y8">
        <f>X8/DEF_D*10</f>
        <v>9.0862875853147269</v>
      </c>
      <c r="Z8">
        <f>(0.7*(HIT_D*DEF_D))+(P8/(MAX(P:P))*(0.3*(HIT_D*DEF_D)))</f>
        <v>1.3872885375494071</v>
      </c>
      <c r="AA8">
        <f>(0.7*(BkS_D*DEF_D))+(Q8/(MAX(Q:Q))*(0.3*(BkS_D*DEF_D)))</f>
        <v>2.000202985074627</v>
      </c>
      <c r="AB8">
        <f>(0.7*(TkA_D*DEF_D))+(R8/(MAX(R:R))*(0.3*(TkA_D*DEF_D)))</f>
        <v>1.4045301204819276</v>
      </c>
      <c r="AC8">
        <f>(0.7*(SH_D*DEF_D))+(S8/(MAX(S:S))*(0.3*(SH_D*DEF_D)))</f>
        <v>2.4770084251458195</v>
      </c>
    </row>
    <row r="9" spans="1:29" x14ac:dyDescent="0.25">
      <c r="A9" s="9">
        <v>7</v>
      </c>
      <c r="B9" s="43" t="s">
        <v>118</v>
      </c>
      <c r="C9" s="44" t="s">
        <v>43</v>
      </c>
      <c r="D9" s="44" t="s">
        <v>395</v>
      </c>
      <c r="E9" s="44" t="s">
        <v>4</v>
      </c>
      <c r="F9" s="45">
        <v>80</v>
      </c>
      <c r="G9" s="45">
        <v>56</v>
      </c>
      <c r="H9" s="45">
        <v>47</v>
      </c>
      <c r="I9" s="45">
        <v>88</v>
      </c>
      <c r="J9" s="45">
        <v>95</v>
      </c>
      <c r="K9" s="45">
        <v>36</v>
      </c>
      <c r="L9" s="45">
        <v>1476</v>
      </c>
      <c r="M9" s="51">
        <v>1595</v>
      </c>
      <c r="N9">
        <f>G9*82/F9</f>
        <v>57.4</v>
      </c>
      <c r="O9">
        <f>H9*82/F9</f>
        <v>48.174999999999997</v>
      </c>
      <c r="P9">
        <f>I9*82/F9</f>
        <v>90.2</v>
      </c>
      <c r="Q9">
        <f>J9*82/F9</f>
        <v>97.375</v>
      </c>
      <c r="R9">
        <f>K9*82/F9</f>
        <v>36.9</v>
      </c>
      <c r="S9">
        <f>L9*82/F9</f>
        <v>1512.9</v>
      </c>
      <c r="U9" s="10">
        <f>SUM(V9:X9)</f>
        <v>14.340116385236133</v>
      </c>
      <c r="V9">
        <f>N9/MAX(N:N)*OFF_D</f>
        <v>6.7973684210526315</v>
      </c>
      <c r="W9">
        <f>O9/MAX(O:O)*PUN_D</f>
        <v>1.2051282051282051</v>
      </c>
      <c r="X9">
        <f>SUM(Z9:AC9)</f>
        <v>6.3376197590552978</v>
      </c>
      <c r="Y9">
        <f>X9/DEF_D*10</f>
        <v>7.9220246988191221</v>
      </c>
      <c r="Z9">
        <f>(0.7*(HIT_D*DEF_D))+(P9/(MAX(P:P))*(0.3*(HIT_D*DEF_D)))</f>
        <v>1.2848695652173912</v>
      </c>
      <c r="AA9">
        <f>(0.7*(BkS_D*DEF_D))+(Q9/(MAX(Q:Q))*(0.3*(BkS_D*DEF_D)))</f>
        <v>1.8067835820895524</v>
      </c>
      <c r="AB9">
        <f>(0.7*(TkA_D*DEF_D))+(R9/(MAX(R:R))*(0.3*(TkA_D*DEF_D)))</f>
        <v>1.3333975903614457</v>
      </c>
      <c r="AC9">
        <f>(0.7*(SH_D*DEF_D))+(S9/(MAX(S:S))*(0.3*(SH_D*DEF_D)))</f>
        <v>1.9125690213869084</v>
      </c>
    </row>
    <row r="10" spans="1:29" x14ac:dyDescent="0.25">
      <c r="A10" s="9">
        <v>8</v>
      </c>
      <c r="B10" s="46" t="s">
        <v>253</v>
      </c>
      <c r="C10" s="47" t="s">
        <v>39</v>
      </c>
      <c r="D10" s="47" t="s">
        <v>395</v>
      </c>
      <c r="E10" s="47" t="s">
        <v>4</v>
      </c>
      <c r="F10" s="48">
        <v>79</v>
      </c>
      <c r="G10" s="48">
        <v>45</v>
      </c>
      <c r="H10" s="48">
        <v>58</v>
      </c>
      <c r="I10" s="48">
        <v>195</v>
      </c>
      <c r="J10" s="48">
        <v>161</v>
      </c>
      <c r="K10" s="48">
        <v>25</v>
      </c>
      <c r="L10" s="48">
        <v>14145</v>
      </c>
      <c r="M10" s="52">
        <v>2091</v>
      </c>
      <c r="N10">
        <f>G10*82/F10</f>
        <v>46.708860759493668</v>
      </c>
      <c r="O10">
        <f>H10*82/F10</f>
        <v>60.202531645569621</v>
      </c>
      <c r="P10">
        <f>I10*82/F10</f>
        <v>202.40506329113924</v>
      </c>
      <c r="Q10">
        <f>J10*82/F10</f>
        <v>167.1139240506329</v>
      </c>
      <c r="R10">
        <f>K10*82/F10</f>
        <v>25.949367088607595</v>
      </c>
      <c r="S10">
        <f>L10*82/F10</f>
        <v>14682.151898734177</v>
      </c>
      <c r="U10" s="10">
        <f>SUM(V10:X10)</f>
        <v>14.289869702529266</v>
      </c>
      <c r="V10">
        <f>N10/MAX(N:N)*OFF_D</f>
        <v>5.5313124583610929</v>
      </c>
      <c r="W10">
        <f>O10/MAX(O:O)*PUN_D</f>
        <v>1.5060045439792276</v>
      </c>
      <c r="X10">
        <f>SUM(Z10:AC10)</f>
        <v>7.2525527001889447</v>
      </c>
      <c r="Y10">
        <f>X10/DEF_D*10</f>
        <v>9.0656908752361804</v>
      </c>
      <c r="Z10">
        <f>(0.7*(HIT_D*DEF_D))+(P10/(MAX(P:P))*(0.3*(HIT_D*DEF_D)))</f>
        <v>1.4899604743083004</v>
      </c>
      <c r="AA10">
        <f>(0.7*(BkS_D*DEF_D))+(Q10/(MAX(Q:Q))*(0.3*(BkS_D*DEF_D)))</f>
        <v>2.0179044020404309</v>
      </c>
      <c r="AB10">
        <f>(0.7*(TkA_D*DEF_D))+(R10/(MAX(R:R))*(0.3*(TkA_D*DEF_D)))</f>
        <v>1.2700686289461642</v>
      </c>
      <c r="AC10">
        <f>(0.7*(SH_D*DEF_D))+(S10/(MAX(S:S))*(0.3*(SH_D*DEF_D)))</f>
        <v>2.4746191948940499</v>
      </c>
    </row>
    <row r="11" spans="1:29" x14ac:dyDescent="0.25">
      <c r="A11" s="9">
        <v>9</v>
      </c>
      <c r="B11" s="46" t="s">
        <v>135</v>
      </c>
      <c r="C11" s="47" t="s">
        <v>34</v>
      </c>
      <c r="D11" s="47" t="s">
        <v>395</v>
      </c>
      <c r="E11" s="47" t="s">
        <v>4</v>
      </c>
      <c r="F11" s="48">
        <v>66</v>
      </c>
      <c r="G11" s="48">
        <v>40</v>
      </c>
      <c r="H11" s="48">
        <v>44</v>
      </c>
      <c r="I11" s="48">
        <v>78</v>
      </c>
      <c r="J11" s="48">
        <v>104</v>
      </c>
      <c r="K11" s="48">
        <v>30</v>
      </c>
      <c r="L11" s="48">
        <v>8277</v>
      </c>
      <c r="M11" s="52">
        <v>1611</v>
      </c>
      <c r="N11">
        <f>G11*82/F11</f>
        <v>49.696969696969695</v>
      </c>
      <c r="O11">
        <f>H11*82/F11</f>
        <v>54.666666666666664</v>
      </c>
      <c r="P11">
        <f>I11*82/F11</f>
        <v>96.909090909090907</v>
      </c>
      <c r="Q11">
        <f>J11*82/F11</f>
        <v>129.21212121212122</v>
      </c>
      <c r="R11">
        <f>K11*82/F11</f>
        <v>37.272727272727273</v>
      </c>
      <c r="S11">
        <f>L11*82/F11</f>
        <v>10283.545454545454</v>
      </c>
      <c r="U11" s="10">
        <f>SUM(V11:X11)</f>
        <v>14.075429903156909</v>
      </c>
      <c r="V11">
        <f>N11/MAX(N:N)*OFF_D</f>
        <v>5.8851674641148319</v>
      </c>
      <c r="W11">
        <f>O11/MAX(O:O)*PUN_D</f>
        <v>1.3675213675213675</v>
      </c>
      <c r="X11">
        <f>SUM(Z11:AC11)</f>
        <v>6.82274107152071</v>
      </c>
      <c r="Y11">
        <f>X11/DEF_D*10</f>
        <v>8.5284263394008875</v>
      </c>
      <c r="Z11">
        <f>(0.7*(HIT_D*DEF_D))+(P11/(MAX(P:P))*(0.3*(HIT_D*DEF_D)))</f>
        <v>1.2971325907294284</v>
      </c>
      <c r="AA11">
        <f>(0.7*(BkS_D*DEF_D))+(Q11/(MAX(Q:Q))*(0.3*(BkS_D*DEF_D)))</f>
        <v>1.9031641791044778</v>
      </c>
      <c r="AB11">
        <f>(0.7*(TkA_D*DEF_D))+(R11/(MAX(R:R))*(0.3*(TkA_D*DEF_D)))</f>
        <v>1.3355531215772178</v>
      </c>
      <c r="AC11">
        <f>(0.7*(SH_D*DEF_D))+(S11/(MAX(S:S))*(0.3*(SH_D*DEF_D)))</f>
        <v>2.2868911801095857</v>
      </c>
    </row>
    <row r="12" spans="1:29" x14ac:dyDescent="0.25">
      <c r="A12" s="9">
        <v>10</v>
      </c>
      <c r="B12" s="46" t="s">
        <v>173</v>
      </c>
      <c r="C12" s="47" t="s">
        <v>43</v>
      </c>
      <c r="D12" s="47" t="s">
        <v>395</v>
      </c>
      <c r="E12" s="47" t="s">
        <v>4</v>
      </c>
      <c r="F12" s="48">
        <v>81</v>
      </c>
      <c r="G12" s="48">
        <v>50</v>
      </c>
      <c r="H12" s="48">
        <v>64</v>
      </c>
      <c r="I12" s="48">
        <v>68</v>
      </c>
      <c r="J12" s="48">
        <v>94</v>
      </c>
      <c r="K12" s="48">
        <v>17</v>
      </c>
      <c r="L12" s="48">
        <v>4298</v>
      </c>
      <c r="M12" s="52">
        <v>1594</v>
      </c>
      <c r="N12">
        <f>G12*82/F12</f>
        <v>50.617283950617285</v>
      </c>
      <c r="O12">
        <f>H12*82/F12</f>
        <v>64.790123456790127</v>
      </c>
      <c r="P12">
        <f>I12*82/F12</f>
        <v>68.839506172839506</v>
      </c>
      <c r="Q12">
        <f>J12*82/F12</f>
        <v>95.160493827160494</v>
      </c>
      <c r="R12">
        <f>K12*82/F12</f>
        <v>17.209876543209877</v>
      </c>
      <c r="S12">
        <f>L12*82/F12</f>
        <v>4351.0617283950614</v>
      </c>
      <c r="U12" s="10">
        <f>SUM(V12:X12)</f>
        <v>13.914049945644289</v>
      </c>
      <c r="V12">
        <f>N12/MAX(N:N)*OFF_D</f>
        <v>5.9941520467836256</v>
      </c>
      <c r="W12">
        <f>O12/MAX(O:O)*PUN_D</f>
        <v>1.62076606521051</v>
      </c>
      <c r="X12">
        <f>SUM(Z12:AC12)</f>
        <v>6.2991318336501525</v>
      </c>
      <c r="Y12">
        <f>X12/DEF_D*10</f>
        <v>7.8739147920626902</v>
      </c>
      <c r="Z12">
        <f>(0.7*(HIT_D*DEF_D))+(P12/(MAX(P:P))*(0.3*(HIT_D*DEF_D)))</f>
        <v>1.2458263797394231</v>
      </c>
      <c r="AA12">
        <f>(0.7*(BkS_D*DEF_D))+(Q12/(MAX(Q:Q))*(0.3*(BkS_D*DEF_D)))</f>
        <v>1.8000796019900498</v>
      </c>
      <c r="AB12">
        <f>(0.7*(TkA_D*DEF_D))+(R12/(MAX(R:R))*(0.3*(TkA_D*DEF_D)))</f>
        <v>1.2195269968763944</v>
      </c>
      <c r="AC12">
        <f>(0.7*(SH_D*DEF_D))+(S12/(MAX(S:S))*(0.3*(SH_D*DEF_D)))</f>
        <v>2.0336988550442858</v>
      </c>
    </row>
    <row r="13" spans="1:29" x14ac:dyDescent="0.25">
      <c r="A13" s="9">
        <v>11</v>
      </c>
      <c r="B13" s="43" t="s">
        <v>150</v>
      </c>
      <c r="C13" s="44" t="s">
        <v>37</v>
      </c>
      <c r="D13" s="44" t="s">
        <v>395</v>
      </c>
      <c r="E13" s="44" t="s">
        <v>4</v>
      </c>
      <c r="F13" s="45">
        <v>72</v>
      </c>
      <c r="G13" s="45">
        <v>49</v>
      </c>
      <c r="H13" s="45">
        <v>18</v>
      </c>
      <c r="I13" s="45">
        <v>54</v>
      </c>
      <c r="J13" s="45">
        <v>119</v>
      </c>
      <c r="K13" s="45">
        <v>16</v>
      </c>
      <c r="L13" s="45">
        <v>9922</v>
      </c>
      <c r="M13" s="51">
        <v>1805</v>
      </c>
      <c r="N13">
        <f>G13*82/F13</f>
        <v>55.805555555555557</v>
      </c>
      <c r="O13">
        <f>H13*82/F13</f>
        <v>20.5</v>
      </c>
      <c r="P13">
        <f>I13*82/F13</f>
        <v>61.5</v>
      </c>
      <c r="Q13">
        <f>J13*82/F13</f>
        <v>135.52777777777777</v>
      </c>
      <c r="R13">
        <f>K13*82/F13</f>
        <v>18.222222222222221</v>
      </c>
      <c r="S13">
        <f>L13*82/F13</f>
        <v>11300.055555555555</v>
      </c>
      <c r="U13" s="10">
        <f>SUM(V13:X13)</f>
        <v>13.83172410915846</v>
      </c>
      <c r="V13">
        <f>N13/MAX(N:N)*OFF_D</f>
        <v>6.6085526315789469</v>
      </c>
      <c r="W13">
        <f>O13/MAX(O:O)*PUN_D</f>
        <v>0.51282051282051277</v>
      </c>
      <c r="X13">
        <f>SUM(Z13:AC13)</f>
        <v>6.7103509647589998</v>
      </c>
      <c r="Y13">
        <f>X13/DEF_D*10</f>
        <v>8.3879387059487502</v>
      </c>
      <c r="Z13">
        <f>(0.7*(HIT_D*DEF_D))+(P13/(MAX(P:P))*(0.3*(HIT_D*DEF_D)))</f>
        <v>1.2324110671936759</v>
      </c>
      <c r="AA13">
        <f>(0.7*(BkS_D*DEF_D))+(Q13/(MAX(Q:Q))*(0.3*(BkS_D*DEF_D)))</f>
        <v>1.9222835820895523</v>
      </c>
      <c r="AB13">
        <f>(0.7*(TkA_D*DEF_D))+(R13/(MAX(R:R))*(0.3*(TkA_D*DEF_D)))</f>
        <v>1.2253815261044176</v>
      </c>
      <c r="AC13">
        <f>(0.7*(SH_D*DEF_D))+(S13/(MAX(S:S))*(0.3*(SH_D*DEF_D)))</f>
        <v>2.3302747893713542</v>
      </c>
    </row>
    <row r="14" spans="1:29" x14ac:dyDescent="0.25">
      <c r="A14" s="9">
        <v>12</v>
      </c>
      <c r="B14" s="43" t="s">
        <v>128</v>
      </c>
      <c r="C14" s="44" t="s">
        <v>31</v>
      </c>
      <c r="D14" s="44" t="s">
        <v>395</v>
      </c>
      <c r="E14" s="44" t="s">
        <v>4</v>
      </c>
      <c r="F14" s="45">
        <v>80</v>
      </c>
      <c r="G14" s="45">
        <v>48</v>
      </c>
      <c r="H14" s="45">
        <v>24</v>
      </c>
      <c r="I14" s="45">
        <v>38</v>
      </c>
      <c r="J14" s="45">
        <v>158</v>
      </c>
      <c r="K14" s="45">
        <v>53</v>
      </c>
      <c r="L14" s="45">
        <v>14521</v>
      </c>
      <c r="M14" s="51">
        <v>2023</v>
      </c>
      <c r="N14">
        <f>G14*82/F14</f>
        <v>49.2</v>
      </c>
      <c r="O14">
        <f>H14*82/F14</f>
        <v>24.6</v>
      </c>
      <c r="P14">
        <f>I14*82/F14</f>
        <v>38.950000000000003</v>
      </c>
      <c r="Q14">
        <f>J14*82/F14</f>
        <v>161.94999999999999</v>
      </c>
      <c r="R14">
        <f>K14*82/F14</f>
        <v>54.325000000000003</v>
      </c>
      <c r="S14">
        <f>L14*82/F14</f>
        <v>14884.025</v>
      </c>
      <c r="U14" s="10">
        <f>SUM(V14:X14)</f>
        <v>13.552569329188213</v>
      </c>
      <c r="V14">
        <f>N14/MAX(N:N)*OFF_D</f>
        <v>5.8263157894736839</v>
      </c>
      <c r="W14">
        <f>O14/MAX(O:O)*PUN_D</f>
        <v>0.61538461538461542</v>
      </c>
      <c r="X14">
        <f>SUM(Z14:AC14)</f>
        <v>7.110868924329913</v>
      </c>
      <c r="Y14">
        <f>X14/DEF_D*10</f>
        <v>8.8885861554123906</v>
      </c>
      <c r="Z14">
        <f>(0.7*(HIT_D*DEF_D))+(P14/(MAX(P:P))*(0.3*(HIT_D*DEF_D)))</f>
        <v>1.191193675889328</v>
      </c>
      <c r="AA14">
        <f>(0.7*(BkS_D*DEF_D))+(Q14/(MAX(Q:Q))*(0.3*(BkS_D*DEF_D)))</f>
        <v>2.0022716417910447</v>
      </c>
      <c r="AB14">
        <f>(0.7*(TkA_D*DEF_D))+(R14/(MAX(R:R))*(0.3*(TkA_D*DEF_D)))</f>
        <v>1.4341686746987952</v>
      </c>
      <c r="AC14">
        <f>(0.7*(SH_D*DEF_D))+(S14/(MAX(S:S))*(0.3*(SH_D*DEF_D)))</f>
        <v>2.4832349319507454</v>
      </c>
    </row>
    <row r="15" spans="1:29" x14ac:dyDescent="0.25">
      <c r="A15" s="9">
        <v>13</v>
      </c>
      <c r="B15" s="43" t="s">
        <v>119</v>
      </c>
      <c r="C15" s="44" t="s">
        <v>39</v>
      </c>
      <c r="D15" s="44" t="s">
        <v>395</v>
      </c>
      <c r="E15" s="44" t="s">
        <v>4</v>
      </c>
      <c r="F15" s="45">
        <v>80</v>
      </c>
      <c r="G15" s="45">
        <v>53</v>
      </c>
      <c r="H15" s="45">
        <v>16</v>
      </c>
      <c r="I15" s="45">
        <v>24</v>
      </c>
      <c r="J15" s="45">
        <v>107</v>
      </c>
      <c r="K15" s="45">
        <v>32</v>
      </c>
      <c r="L15" s="45">
        <v>11716</v>
      </c>
      <c r="M15" s="51">
        <v>2049</v>
      </c>
      <c r="N15">
        <f>G15*82/F15</f>
        <v>54.325000000000003</v>
      </c>
      <c r="O15">
        <f>H15*82/F15</f>
        <v>16.399999999999999</v>
      </c>
      <c r="P15">
        <f>I15*82/F15</f>
        <v>24.6</v>
      </c>
      <c r="Q15">
        <f>J15*82/F15</f>
        <v>109.675</v>
      </c>
      <c r="R15">
        <f>K15*82/F15</f>
        <v>32.799999999999997</v>
      </c>
      <c r="S15">
        <f>L15*82/F15</f>
        <v>12008.9</v>
      </c>
      <c r="U15" s="10">
        <f>SUM(V15:X15)</f>
        <v>13.522678215063383</v>
      </c>
      <c r="V15">
        <f>N15/MAX(N:N)*OFF_D</f>
        <v>6.4332236842105264</v>
      </c>
      <c r="W15">
        <f>O15/MAX(O:O)*PUN_D</f>
        <v>0.41025641025641024</v>
      </c>
      <c r="X15">
        <f>SUM(Z15:AC15)</f>
        <v>6.6791981205964461</v>
      </c>
      <c r="Y15">
        <f>X15/DEF_D*10</f>
        <v>8.3489976507455577</v>
      </c>
      <c r="Z15">
        <f>(0.7*(HIT_D*DEF_D))+(P15/(MAX(P:P))*(0.3*(HIT_D*DEF_D)))</f>
        <v>1.1649644268774701</v>
      </c>
      <c r="AA15">
        <f>(0.7*(BkS_D*DEF_D))+(Q15/(MAX(Q:Q))*(0.3*(BkS_D*DEF_D)))</f>
        <v>1.8440194029850747</v>
      </c>
      <c r="AB15">
        <f>(0.7*(TkA_D*DEF_D))+(R15/(MAX(R:R))*(0.3*(TkA_D*DEF_D)))</f>
        <v>1.3096867469879516</v>
      </c>
      <c r="AC15">
        <f>(0.7*(SH_D*DEF_D))+(S15/(MAX(S:S))*(0.3*(SH_D*DEF_D)))</f>
        <v>2.3605275437459494</v>
      </c>
    </row>
    <row r="16" spans="1:29" x14ac:dyDescent="0.25">
      <c r="A16" s="9">
        <v>14</v>
      </c>
      <c r="B16" s="46" t="s">
        <v>132</v>
      </c>
      <c r="C16" s="47" t="s">
        <v>43</v>
      </c>
      <c r="D16" s="47" t="s">
        <v>395</v>
      </c>
      <c r="E16" s="47" t="s">
        <v>4</v>
      </c>
      <c r="F16" s="48">
        <v>81</v>
      </c>
      <c r="G16" s="48">
        <v>39</v>
      </c>
      <c r="H16" s="48">
        <v>59</v>
      </c>
      <c r="I16" s="48">
        <v>78</v>
      </c>
      <c r="J16" s="48">
        <v>184</v>
      </c>
      <c r="K16" s="48">
        <v>45</v>
      </c>
      <c r="L16" s="48">
        <v>15743</v>
      </c>
      <c r="M16" s="52">
        <v>1910</v>
      </c>
      <c r="N16">
        <f>G16*82/F16</f>
        <v>39.481481481481481</v>
      </c>
      <c r="O16">
        <f>H16*82/F16</f>
        <v>59.728395061728392</v>
      </c>
      <c r="P16">
        <f>I16*82/F16</f>
        <v>78.962962962962962</v>
      </c>
      <c r="Q16">
        <f>J16*82/F16</f>
        <v>186.27160493827159</v>
      </c>
      <c r="R16">
        <f>K16*82/F16</f>
        <v>45.555555555555557</v>
      </c>
      <c r="S16">
        <f>L16*82/F16</f>
        <v>15937.358024691359</v>
      </c>
      <c r="U16" s="10">
        <f>SUM(V16:X16)</f>
        <v>13.421456990597912</v>
      </c>
      <c r="V16">
        <f>N16/MAX(N:N)*OFF_D</f>
        <v>4.6754385964912277</v>
      </c>
      <c r="W16">
        <f>O16/MAX(O:O)*PUN_D</f>
        <v>1.4941437163659386</v>
      </c>
      <c r="X16">
        <f>SUM(Z16:AC16)</f>
        <v>7.2518746777407461</v>
      </c>
      <c r="Y16">
        <f>X16/DEF_D*10</f>
        <v>9.0648433471759322</v>
      </c>
      <c r="Z16">
        <f>(0.7*(HIT_D*DEF_D))+(P16/(MAX(P:P))*(0.3*(HIT_D*DEF_D)))</f>
        <v>1.2643302591128678</v>
      </c>
      <c r="AA16">
        <f>(0.7*(BkS_D*DEF_D))+(Q16/(MAX(Q:Q))*(0.3*(BkS_D*DEF_D)))</f>
        <v>2.0759004975124378</v>
      </c>
      <c r="AB16">
        <f>(0.7*(TkA_D*DEF_D))+(R16/(MAX(R:R))*(0.3*(TkA_D*DEF_D)))</f>
        <v>1.3834538152610441</v>
      </c>
      <c r="AC16">
        <f>(0.7*(SH_D*DEF_D))+(S16/(MAX(S:S))*(0.3*(SH_D*DEF_D)))</f>
        <v>2.5281901058543963</v>
      </c>
    </row>
    <row r="17" spans="1:29" x14ac:dyDescent="0.25">
      <c r="A17" s="9">
        <v>15</v>
      </c>
      <c r="B17" s="46" t="s">
        <v>175</v>
      </c>
      <c r="C17" s="47" t="s">
        <v>37</v>
      </c>
      <c r="D17" s="47" t="s">
        <v>395</v>
      </c>
      <c r="E17" s="47" t="s">
        <v>4</v>
      </c>
      <c r="F17" s="48">
        <v>77</v>
      </c>
      <c r="G17" s="48">
        <v>42</v>
      </c>
      <c r="H17" s="48">
        <v>37</v>
      </c>
      <c r="I17" s="48">
        <v>80</v>
      </c>
      <c r="J17" s="48">
        <v>160</v>
      </c>
      <c r="K17" s="48">
        <v>45</v>
      </c>
      <c r="L17" s="48">
        <v>10924</v>
      </c>
      <c r="M17" s="52">
        <v>1876</v>
      </c>
      <c r="N17">
        <f>G17*82/F17</f>
        <v>44.727272727272727</v>
      </c>
      <c r="O17">
        <f>H17*82/F17</f>
        <v>39.402597402597401</v>
      </c>
      <c r="P17">
        <f>I17*82/F17</f>
        <v>85.194805194805198</v>
      </c>
      <c r="Q17">
        <f>J17*82/F17</f>
        <v>170.3896103896104</v>
      </c>
      <c r="R17">
        <f>K17*82/F17</f>
        <v>47.922077922077925</v>
      </c>
      <c r="S17">
        <f>L17*82/F17</f>
        <v>11633.35064935065</v>
      </c>
      <c r="U17" s="10">
        <f>SUM(V17:X17)</f>
        <v>13.327512767903034</v>
      </c>
      <c r="V17">
        <f>N17/MAX(N:N)*OFF_D</f>
        <v>5.2966507177033488</v>
      </c>
      <c r="W17">
        <f>O17/MAX(O:O)*PUN_D</f>
        <v>0.98568098568098572</v>
      </c>
      <c r="X17">
        <f>SUM(Z17:AC17)</f>
        <v>7.0451810645187001</v>
      </c>
      <c r="Y17">
        <f>X17/DEF_D*10</f>
        <v>8.8064763306483744</v>
      </c>
      <c r="Z17">
        <f>(0.7*(HIT_D*DEF_D))+(P17/(MAX(P:P))*(0.3*(HIT_D*DEF_D)))</f>
        <v>1.2757209588830141</v>
      </c>
      <c r="AA17">
        <f>(0.7*(BkS_D*DEF_D))+(Q17/(MAX(Q:Q))*(0.3*(BkS_D*DEF_D)))</f>
        <v>2.027820895522388</v>
      </c>
      <c r="AB17">
        <f>(0.7*(TkA_D*DEF_D))+(R17/(MAX(R:R))*(0.3*(TkA_D*DEF_D)))</f>
        <v>1.3971397277421373</v>
      </c>
      <c r="AC17">
        <f>(0.7*(SH_D*DEF_D))+(S17/(MAX(S:S))*(0.3*(SH_D*DEF_D)))</f>
        <v>2.3444994823711607</v>
      </c>
    </row>
    <row r="18" spans="1:29" x14ac:dyDescent="0.25">
      <c r="A18" s="9">
        <v>16</v>
      </c>
      <c r="B18" s="46" t="s">
        <v>121</v>
      </c>
      <c r="C18" s="47" t="s">
        <v>39</v>
      </c>
      <c r="D18" s="47" t="s">
        <v>395</v>
      </c>
      <c r="E18" s="47" t="s">
        <v>4</v>
      </c>
      <c r="F18" s="48">
        <v>78</v>
      </c>
      <c r="G18" s="48">
        <v>42</v>
      </c>
      <c r="H18" s="48">
        <v>38</v>
      </c>
      <c r="I18" s="48">
        <v>140</v>
      </c>
      <c r="J18" s="48">
        <v>157</v>
      </c>
      <c r="K18" s="48">
        <v>11</v>
      </c>
      <c r="L18" s="48">
        <v>13750</v>
      </c>
      <c r="M18" s="52">
        <v>1955</v>
      </c>
      <c r="N18">
        <f>G18*82/F18</f>
        <v>44.153846153846153</v>
      </c>
      <c r="O18">
        <f>H18*82/F18</f>
        <v>39.948717948717949</v>
      </c>
      <c r="P18">
        <f>I18*82/F18</f>
        <v>147.17948717948718</v>
      </c>
      <c r="Q18">
        <f>J18*82/F18</f>
        <v>165.05128205128204</v>
      </c>
      <c r="R18">
        <f>K18*82/F18</f>
        <v>11.564102564102564</v>
      </c>
      <c r="S18">
        <f>L18*82/F18</f>
        <v>14455.128205128205</v>
      </c>
      <c r="U18" s="10">
        <f>SUM(V18:X18)</f>
        <v>13.280572370447203</v>
      </c>
      <c r="V18">
        <f>N18/MAX(N:N)*OFF_D</f>
        <v>5.2287449392712553</v>
      </c>
      <c r="W18">
        <f>O18/MAX(O:O)*PUN_D</f>
        <v>0.99934253780407634</v>
      </c>
      <c r="X18">
        <f>SUM(Z18:AC18)</f>
        <v>7.0524848933718705</v>
      </c>
      <c r="Y18">
        <f>X18/DEF_D*10</f>
        <v>8.8156061167148376</v>
      </c>
      <c r="Z18">
        <f>(0.7*(HIT_D*DEF_D))+(P18/(MAX(P:P))*(0.3*(HIT_D*DEF_D)))</f>
        <v>1.389017938583156</v>
      </c>
      <c r="AA18">
        <f>(0.7*(BkS_D*DEF_D))+(Q18/(MAX(Q:Q))*(0.3*(BkS_D*DEF_D)))</f>
        <v>2.0116601607347877</v>
      </c>
      <c r="AB18">
        <f>(0.7*(TkA_D*DEF_D))+(R18/(MAX(R:R))*(0.3*(TkA_D*DEF_D)))</f>
        <v>1.186876737720111</v>
      </c>
      <c r="AC18">
        <f>(0.7*(SH_D*DEF_D))+(S18/(MAX(S:S))*(0.3*(SH_D*DEF_D)))</f>
        <v>2.4649300563338152</v>
      </c>
    </row>
    <row r="19" spans="1:29" x14ac:dyDescent="0.25">
      <c r="A19" s="9">
        <v>17</v>
      </c>
      <c r="B19" s="46" t="s">
        <v>186</v>
      </c>
      <c r="C19" s="47" t="s">
        <v>39</v>
      </c>
      <c r="D19" s="47" t="s">
        <v>395</v>
      </c>
      <c r="E19" s="47" t="s">
        <v>4</v>
      </c>
      <c r="F19" s="48">
        <v>81</v>
      </c>
      <c r="G19" s="48">
        <v>51</v>
      </c>
      <c r="H19" s="48">
        <v>37</v>
      </c>
      <c r="I19" s="48">
        <v>59</v>
      </c>
      <c r="J19" s="48">
        <v>82</v>
      </c>
      <c r="K19" s="48">
        <v>22</v>
      </c>
      <c r="L19" s="48">
        <v>1842</v>
      </c>
      <c r="M19" s="52">
        <v>1750</v>
      </c>
      <c r="N19">
        <f>G19*82/F19</f>
        <v>51.629629629629626</v>
      </c>
      <c r="O19">
        <f>H19*82/F19</f>
        <v>37.456790123456791</v>
      </c>
      <c r="P19">
        <f>I19*82/F19</f>
        <v>59.728395061728392</v>
      </c>
      <c r="Q19">
        <f>J19*82/F19</f>
        <v>83.012345679012341</v>
      </c>
      <c r="R19">
        <f>K19*82/F19</f>
        <v>22.271604938271604</v>
      </c>
      <c r="S19">
        <f>L19*82/F19</f>
        <v>1864.7407407407406</v>
      </c>
      <c r="U19" s="10">
        <f>SUM(V19:X19)</f>
        <v>13.21990170666643</v>
      </c>
      <c r="V19">
        <f>N19/MAX(N:N)*OFF_D</f>
        <v>6.1140350877192979</v>
      </c>
      <c r="W19">
        <f>O19/MAX(O:O)*PUN_D</f>
        <v>0.93700538144982604</v>
      </c>
      <c r="X19">
        <f>SUM(Z19:AC19)</f>
        <v>6.168861237497306</v>
      </c>
      <c r="Y19">
        <f>X19/DEF_D*10</f>
        <v>7.7110765468716327</v>
      </c>
      <c r="Z19">
        <f>(0.7*(HIT_D*DEF_D))+(P19/(MAX(P:P))*(0.3*(HIT_D*DEF_D)))</f>
        <v>1.2291728883033231</v>
      </c>
      <c r="AA19">
        <f>(0.7*(BkS_D*DEF_D))+(Q19/(MAX(Q:Q))*(0.3*(BkS_D*DEF_D)))</f>
        <v>1.7633034825870646</v>
      </c>
      <c r="AB19">
        <f>(0.7*(TkA_D*DEF_D))+(R19/(MAX(R:R))*(0.3*(TkA_D*DEF_D)))</f>
        <v>1.2487996430165103</v>
      </c>
      <c r="AC19">
        <f>(0.7*(SH_D*DEF_D))+(S19/(MAX(S:S))*(0.3*(SH_D*DEF_D)))</f>
        <v>1.9275852235904081</v>
      </c>
    </row>
    <row r="20" spans="1:29" x14ac:dyDescent="0.25">
      <c r="A20" s="9">
        <v>18</v>
      </c>
      <c r="B20" s="46" t="s">
        <v>127</v>
      </c>
      <c r="C20" s="47" t="s">
        <v>39</v>
      </c>
      <c r="D20" s="47" t="s">
        <v>395</v>
      </c>
      <c r="E20" s="47" t="s">
        <v>4</v>
      </c>
      <c r="F20" s="48">
        <v>82</v>
      </c>
      <c r="G20" s="48">
        <v>44</v>
      </c>
      <c r="H20" s="48">
        <v>46</v>
      </c>
      <c r="I20" s="48">
        <v>129</v>
      </c>
      <c r="J20" s="48">
        <v>109</v>
      </c>
      <c r="K20" s="48">
        <v>24</v>
      </c>
      <c r="L20" s="48">
        <v>12643</v>
      </c>
      <c r="M20" s="52">
        <v>2226</v>
      </c>
      <c r="N20">
        <f>G20*82/F20</f>
        <v>44</v>
      </c>
      <c r="O20">
        <f>H20*82/F20</f>
        <v>46</v>
      </c>
      <c r="P20">
        <f>I20*82/F20</f>
        <v>129</v>
      </c>
      <c r="Q20">
        <f>J20*82/F20</f>
        <v>109</v>
      </c>
      <c r="R20">
        <f>K20*82/F20</f>
        <v>24</v>
      </c>
      <c r="S20">
        <f>L20*82/F20</f>
        <v>12643</v>
      </c>
      <c r="U20" s="10">
        <f>SUM(V20:X20)</f>
        <v>13.205396019413048</v>
      </c>
      <c r="V20">
        <f>N20/MAX(N:N)*OFF_D</f>
        <v>5.2105263157894743</v>
      </c>
      <c r="W20">
        <f>O20/MAX(O:O)*PUN_D</f>
        <v>1.1507191994996873</v>
      </c>
      <c r="X20">
        <f>SUM(Z20:AC20)</f>
        <v>6.8441505041238866</v>
      </c>
      <c r="Y20">
        <f>X20/DEF_D*10</f>
        <v>8.5551881301548587</v>
      </c>
      <c r="Z20">
        <f>(0.7*(HIT_D*DEF_D))+(P20/(MAX(P:P))*(0.3*(HIT_D*DEF_D)))</f>
        <v>1.3557890677721005</v>
      </c>
      <c r="AA20">
        <f>(0.7*(BkS_D*DEF_D))+(Q20/(MAX(Q:Q))*(0.3*(BkS_D*DEF_D)))</f>
        <v>1.8419759737895887</v>
      </c>
      <c r="AB20">
        <f>(0.7*(TkA_D*DEF_D))+(R20/(MAX(R:R))*(0.3*(TkA_D*DEF_D)))</f>
        <v>1.2587951807228914</v>
      </c>
      <c r="AC20">
        <f>(0.7*(SH_D*DEF_D))+(S20/(MAX(S:S))*(0.3*(SH_D*DEF_D)))</f>
        <v>2.3875902818393056</v>
      </c>
    </row>
    <row r="21" spans="1:29" x14ac:dyDescent="0.25">
      <c r="A21" s="9">
        <v>19</v>
      </c>
      <c r="B21" s="46" t="s">
        <v>273</v>
      </c>
      <c r="C21" s="47" t="s">
        <v>37</v>
      </c>
      <c r="D21" s="47" t="s">
        <v>395</v>
      </c>
      <c r="E21" s="47" t="s">
        <v>4</v>
      </c>
      <c r="F21" s="48">
        <v>80</v>
      </c>
      <c r="G21" s="48">
        <v>49</v>
      </c>
      <c r="H21" s="48">
        <v>34</v>
      </c>
      <c r="I21" s="48">
        <v>42</v>
      </c>
      <c r="J21" s="48">
        <v>117</v>
      </c>
      <c r="K21" s="48">
        <v>40</v>
      </c>
      <c r="L21" s="48">
        <v>1057</v>
      </c>
      <c r="M21" s="52">
        <v>1868</v>
      </c>
      <c r="N21">
        <f>G21*82/F21</f>
        <v>50.225000000000001</v>
      </c>
      <c r="O21">
        <f>H21*82/F21</f>
        <v>34.85</v>
      </c>
      <c r="P21">
        <f>I21*82/F21</f>
        <v>43.05</v>
      </c>
      <c r="Q21">
        <f>J21*82/F21</f>
        <v>119.925</v>
      </c>
      <c r="R21">
        <f>K21*82/F21</f>
        <v>41</v>
      </c>
      <c r="S21">
        <f>L21*82/F21</f>
        <v>1083.425</v>
      </c>
      <c r="U21" s="10">
        <f>SUM(V21:X21)</f>
        <v>13.144577143285506</v>
      </c>
      <c r="V21">
        <f>N21/MAX(N:N)*OFF_D</f>
        <v>5.9476973684210535</v>
      </c>
      <c r="W21">
        <f>O21/MAX(O:O)*PUN_D</f>
        <v>0.87179487179487181</v>
      </c>
      <c r="X21">
        <f>SUM(Z21:AC21)</f>
        <v>6.3250849030695813</v>
      </c>
      <c r="Y21">
        <f>X21/DEF_D*10</f>
        <v>7.9063561288369764</v>
      </c>
      <c r="Z21">
        <f>(0.7*(HIT_D*DEF_D))+(P21/(MAX(P:P))*(0.3*(HIT_D*DEF_D)))</f>
        <v>1.198687747035573</v>
      </c>
      <c r="AA21">
        <f>(0.7*(BkS_D*DEF_D))+(Q21/(MAX(Q:Q))*(0.3*(BkS_D*DEF_D)))</f>
        <v>1.8750492537313432</v>
      </c>
      <c r="AB21">
        <f>(0.7*(TkA_D*DEF_D))+(R21/(MAX(R:R))*(0.3*(TkA_D*DEF_D)))</f>
        <v>1.3571084337349397</v>
      </c>
      <c r="AC21">
        <f>(0.7*(SH_D*DEF_D))+(S21/(MAX(S:S))*(0.3*(SH_D*DEF_D)))</f>
        <v>1.8942394685677251</v>
      </c>
    </row>
    <row r="22" spans="1:29" x14ac:dyDescent="0.25">
      <c r="A22" s="9">
        <v>20</v>
      </c>
      <c r="B22" s="46" t="s">
        <v>115</v>
      </c>
      <c r="C22" s="47" t="s">
        <v>43</v>
      </c>
      <c r="D22" s="47" t="s">
        <v>395</v>
      </c>
      <c r="E22" s="47" t="s">
        <v>4</v>
      </c>
      <c r="F22" s="48">
        <v>81</v>
      </c>
      <c r="G22" s="48">
        <v>30</v>
      </c>
      <c r="H22" s="48">
        <v>100</v>
      </c>
      <c r="I22" s="48">
        <v>132</v>
      </c>
      <c r="J22" s="48">
        <v>156</v>
      </c>
      <c r="K22" s="48">
        <v>16</v>
      </c>
      <c r="L22" s="48">
        <v>11880</v>
      </c>
      <c r="M22" s="52">
        <v>1866</v>
      </c>
      <c r="N22">
        <f>G22*82/F22</f>
        <v>30.37037037037037</v>
      </c>
      <c r="O22">
        <f>H22*82/F22</f>
        <v>101.23456790123457</v>
      </c>
      <c r="P22">
        <f>I22*82/F22</f>
        <v>133.62962962962962</v>
      </c>
      <c r="Q22">
        <f>J22*82/F22</f>
        <v>157.92592592592592</v>
      </c>
      <c r="R22">
        <f>K22*82/F22</f>
        <v>16.197530864197532</v>
      </c>
      <c r="S22">
        <f>L22*82/F22</f>
        <v>12026.666666666666</v>
      </c>
      <c r="U22" s="10">
        <f>SUM(V22:X22)</f>
        <v>13.058237239447976</v>
      </c>
      <c r="V22">
        <f>N22/MAX(N:N)*OFF_D</f>
        <v>3.5964912280701751</v>
      </c>
      <c r="W22">
        <f>O22/MAX(O:O)*PUN_D</f>
        <v>2.5324469768914213</v>
      </c>
      <c r="X22">
        <f>SUM(Z22:AC22)</f>
        <v>6.9292990344863803</v>
      </c>
      <c r="Y22">
        <f>X22/DEF_D*10</f>
        <v>8.6616237931079745</v>
      </c>
      <c r="Z22">
        <f>(0.7*(HIT_D*DEF_D))+(P22/(MAX(P:P))*(0.3*(HIT_D*DEF_D)))</f>
        <v>1.3642512077294686</v>
      </c>
      <c r="AA22">
        <f>(0.7*(BkS_D*DEF_D))+(Q22/(MAX(Q:Q))*(0.3*(BkS_D*DEF_D)))</f>
        <v>1.990089552238806</v>
      </c>
      <c r="AB22">
        <f>(0.7*(TkA_D*DEF_D))+(R22/(MAX(R:R))*(0.3*(TkA_D*DEF_D)))</f>
        <v>1.2136724676483712</v>
      </c>
      <c r="AC22">
        <f>(0.7*(SH_D*DEF_D))+(S22/(MAX(S:S))*(0.3*(SH_D*DEF_D)))</f>
        <v>2.3612858068697342</v>
      </c>
    </row>
    <row r="23" spans="1:29" x14ac:dyDescent="0.25">
      <c r="A23" s="9">
        <v>21</v>
      </c>
      <c r="B23" s="43" t="s">
        <v>151</v>
      </c>
      <c r="C23" s="44" t="s">
        <v>43</v>
      </c>
      <c r="D23" s="44" t="s">
        <v>395</v>
      </c>
      <c r="E23" s="44" t="s">
        <v>4</v>
      </c>
      <c r="F23" s="45">
        <v>71</v>
      </c>
      <c r="G23" s="45">
        <v>38</v>
      </c>
      <c r="H23" s="45">
        <v>29</v>
      </c>
      <c r="I23" s="45">
        <v>64</v>
      </c>
      <c r="J23" s="45">
        <v>137</v>
      </c>
      <c r="K23" s="45">
        <v>37</v>
      </c>
      <c r="L23" s="45">
        <v>11078</v>
      </c>
      <c r="M23" s="51">
        <v>1701</v>
      </c>
      <c r="N23">
        <f>G23*82/F23</f>
        <v>43.887323943661968</v>
      </c>
      <c r="O23">
        <f>H23*82/F23</f>
        <v>33.492957746478872</v>
      </c>
      <c r="P23">
        <f>I23*82/F23</f>
        <v>73.91549295774648</v>
      </c>
      <c r="Q23">
        <f>J23*82/F23</f>
        <v>158.22535211267606</v>
      </c>
      <c r="R23">
        <f>K23*82/F23</f>
        <v>42.732394366197184</v>
      </c>
      <c r="S23">
        <f>L23*82/F23</f>
        <v>12794.30985915493</v>
      </c>
      <c r="U23" s="10">
        <f>SUM(V23:X23)</f>
        <v>13.042306215612136</v>
      </c>
      <c r="V23">
        <f>N23/MAX(N:N)*OFF_D</f>
        <v>5.197183098591549</v>
      </c>
      <c r="W23">
        <f>O23/MAX(O:O)*PUN_D</f>
        <v>0.83784759841097867</v>
      </c>
      <c r="X23">
        <f>SUM(Z23:AC23)</f>
        <v>7.0072755186096085</v>
      </c>
      <c r="Y23">
        <f>X23/DEF_D*10</f>
        <v>8.7590943982620111</v>
      </c>
      <c r="Z23">
        <f>(0.7*(HIT_D*DEF_D))+(P23/(MAX(P:P))*(0.3*(HIT_D*DEF_D)))</f>
        <v>1.2551043812280798</v>
      </c>
      <c r="AA23">
        <f>(0.7*(BkS_D*DEF_D))+(Q23/(MAX(Q:Q))*(0.3*(BkS_D*DEF_D)))</f>
        <v>1.9909960058860627</v>
      </c>
      <c r="AB23">
        <f>(0.7*(TkA_D*DEF_D))+(R23/(MAX(R:R))*(0.3*(TkA_D*DEF_D)))</f>
        <v>1.3671270999490921</v>
      </c>
      <c r="AC23">
        <f>(0.7*(SH_D*DEF_D))+(S23/(MAX(S:S))*(0.3*(SH_D*DEF_D)))</f>
        <v>2.3940480315463746</v>
      </c>
    </row>
    <row r="24" spans="1:29" x14ac:dyDescent="0.25">
      <c r="A24" s="9">
        <v>22</v>
      </c>
      <c r="B24" s="43" t="s">
        <v>194</v>
      </c>
      <c r="C24" s="44" t="s">
        <v>31</v>
      </c>
      <c r="D24" s="44" t="s">
        <v>395</v>
      </c>
      <c r="E24" s="44" t="s">
        <v>4</v>
      </c>
      <c r="F24" s="45">
        <v>75</v>
      </c>
      <c r="G24" s="45">
        <v>42</v>
      </c>
      <c r="H24" s="45">
        <v>24</v>
      </c>
      <c r="I24" s="45">
        <v>61</v>
      </c>
      <c r="J24" s="45">
        <v>118</v>
      </c>
      <c r="K24" s="45">
        <v>32</v>
      </c>
      <c r="L24" s="45">
        <v>9544</v>
      </c>
      <c r="M24" s="51">
        <v>1755</v>
      </c>
      <c r="N24">
        <f>G24*82/F24</f>
        <v>45.92</v>
      </c>
      <c r="O24">
        <f>H24*82/F24</f>
        <v>26.24</v>
      </c>
      <c r="P24">
        <f>I24*82/F24</f>
        <v>66.693333333333328</v>
      </c>
      <c r="Q24">
        <f>J24*82/F24</f>
        <v>129.01333333333332</v>
      </c>
      <c r="R24">
        <f>K24*82/F24</f>
        <v>34.986666666666665</v>
      </c>
      <c r="S24">
        <f>L24*82/F24</f>
        <v>10434.773333333333</v>
      </c>
      <c r="U24" s="10">
        <f>SUM(V24:X24)</f>
        <v>12.854448899723412</v>
      </c>
      <c r="V24">
        <f>N24/MAX(N:N)*OFF_D</f>
        <v>5.4378947368421056</v>
      </c>
      <c r="W24">
        <f>O24/MAX(O:O)*PUN_D</f>
        <v>0.65641025641025641</v>
      </c>
      <c r="X24">
        <f>SUM(Z24:AC24)</f>
        <v>6.7601439064710487</v>
      </c>
      <c r="Y24">
        <f>X24/DEF_D*10</f>
        <v>8.4501798830888113</v>
      </c>
      <c r="Z24">
        <f>(0.7*(HIT_D*DEF_D))+(P24/(MAX(P:P))*(0.3*(HIT_D*DEF_D)))</f>
        <v>1.2419035573122528</v>
      </c>
      <c r="AA24">
        <f>(0.7*(BkS_D*DEF_D))+(Q24/(MAX(Q:Q))*(0.3*(BkS_D*DEF_D)))</f>
        <v>1.9025623880597016</v>
      </c>
      <c r="AB24">
        <f>(0.7*(TkA_D*DEF_D))+(R24/(MAX(R:R))*(0.3*(TkA_D*DEF_D)))</f>
        <v>1.3223325301204818</v>
      </c>
      <c r="AC24">
        <f>(0.7*(SH_D*DEF_D))+(S24/(MAX(S:S))*(0.3*(SH_D*DEF_D)))</f>
        <v>2.2933454309786128</v>
      </c>
    </row>
    <row r="25" spans="1:29" x14ac:dyDescent="0.25">
      <c r="A25" s="9">
        <v>23</v>
      </c>
      <c r="B25" s="46" t="s">
        <v>159</v>
      </c>
      <c r="C25" s="47" t="s">
        <v>43</v>
      </c>
      <c r="D25" s="47" t="s">
        <v>395</v>
      </c>
      <c r="E25" s="47" t="s">
        <v>4</v>
      </c>
      <c r="F25" s="48">
        <v>62</v>
      </c>
      <c r="G25" s="48">
        <v>36</v>
      </c>
      <c r="H25" s="48">
        <v>16</v>
      </c>
      <c r="I25" s="48">
        <v>39</v>
      </c>
      <c r="J25" s="48">
        <v>73</v>
      </c>
      <c r="K25" s="48">
        <v>28</v>
      </c>
      <c r="L25" s="48">
        <v>6433</v>
      </c>
      <c r="M25" s="52">
        <v>1354</v>
      </c>
      <c r="N25">
        <f>G25*82/F25</f>
        <v>47.612903225806448</v>
      </c>
      <c r="O25">
        <f>H25*82/F25</f>
        <v>21.161290322580644</v>
      </c>
      <c r="P25">
        <f>I25*82/F25</f>
        <v>51.58064516129032</v>
      </c>
      <c r="Q25">
        <f>J25*82/F25</f>
        <v>96.548387096774192</v>
      </c>
      <c r="R25">
        <f>K25*82/F25</f>
        <v>37.032258064516128</v>
      </c>
      <c r="S25">
        <f>L25*82/F25</f>
        <v>8508.1612903225814</v>
      </c>
      <c r="U25" s="10">
        <f>SUM(V25:X25)</f>
        <v>12.731576713427099</v>
      </c>
      <c r="V25">
        <f>N25/MAX(N:N)*OFF_D</f>
        <v>5.6383701188454998</v>
      </c>
      <c r="W25">
        <f>O25/MAX(O:O)*PUN_D</f>
        <v>0.5293631100082713</v>
      </c>
      <c r="X25">
        <f>SUM(Z25:AC25)</f>
        <v>6.5638434845733284</v>
      </c>
      <c r="Y25">
        <f>X25/DEF_D*10</f>
        <v>8.2048043557166608</v>
      </c>
      <c r="Z25">
        <f>(0.7*(HIT_D*DEF_D))+(P25/(MAX(P:P))*(0.3*(HIT_D*DEF_D)))</f>
        <v>1.2142802499043732</v>
      </c>
      <c r="AA25">
        <f>(0.7*(BkS_D*DEF_D))+(Q25/(MAX(Q:Q))*(0.3*(BkS_D*DEF_D)))</f>
        <v>1.8042811747713048</v>
      </c>
      <c r="AB25">
        <f>(0.7*(TkA_D*DEF_D))+(R25/(MAX(R:R))*(0.3*(TkA_D*DEF_D)))</f>
        <v>1.3341624562767196</v>
      </c>
      <c r="AC25">
        <f>(0.7*(SH_D*DEF_D))+(S25/(MAX(S:S))*(0.3*(SH_D*DEF_D)))</f>
        <v>2.2111196036209311</v>
      </c>
    </row>
    <row r="26" spans="1:29" x14ac:dyDescent="0.25">
      <c r="A26" s="9">
        <v>24</v>
      </c>
      <c r="B26" s="43" t="s">
        <v>116</v>
      </c>
      <c r="C26" s="44" t="s">
        <v>43</v>
      </c>
      <c r="D26" s="44" t="s">
        <v>395</v>
      </c>
      <c r="E26" s="44" t="s">
        <v>4</v>
      </c>
      <c r="F26" s="45">
        <v>75</v>
      </c>
      <c r="G26" s="45">
        <v>29</v>
      </c>
      <c r="H26" s="45">
        <v>59</v>
      </c>
      <c r="I26" s="45">
        <v>130</v>
      </c>
      <c r="J26" s="45">
        <v>140</v>
      </c>
      <c r="K26" s="45">
        <v>35</v>
      </c>
      <c r="L26" s="45">
        <v>16973</v>
      </c>
      <c r="M26" s="51">
        <v>1750</v>
      </c>
      <c r="N26">
        <f>G26*82/F26</f>
        <v>31.706666666666667</v>
      </c>
      <c r="O26">
        <f>H26*82/F26</f>
        <v>64.506666666666661</v>
      </c>
      <c r="P26">
        <f>I26*82/F26</f>
        <v>142.13333333333333</v>
      </c>
      <c r="Q26">
        <f>J26*82/F26</f>
        <v>153.06666666666666</v>
      </c>
      <c r="R26">
        <f>K26*82/F26</f>
        <v>38.266666666666666</v>
      </c>
      <c r="S26">
        <f>L26*82/F26</f>
        <v>18557.146666666667</v>
      </c>
      <c r="U26" s="10">
        <f>SUM(V26:X26)</f>
        <v>12.704886831480527</v>
      </c>
      <c r="V26">
        <f>N26/MAX(N:N)*OFF_D</f>
        <v>3.7547368421052632</v>
      </c>
      <c r="W26">
        <f>O26/MAX(O:O)*PUN_D</f>
        <v>1.6136752136752135</v>
      </c>
      <c r="X26">
        <f>SUM(Z26:AC26)</f>
        <v>7.3364747757000508</v>
      </c>
      <c r="Y26">
        <f>X26/DEF_D*10</f>
        <v>9.1705934696250644</v>
      </c>
      <c r="Z26">
        <f>(0.7*(HIT_D*DEF_D))+(P26/(MAX(P:P))*(0.3*(HIT_D*DEF_D)))</f>
        <v>1.3797944664031618</v>
      </c>
      <c r="AA26">
        <f>(0.7*(BkS_D*DEF_D))+(Q26/(MAX(Q:Q))*(0.3*(BkS_D*DEF_D)))</f>
        <v>1.9753791044776121</v>
      </c>
      <c r="AB26">
        <f>(0.7*(TkA_D*DEF_D))+(R26/(MAX(R:R))*(0.3*(TkA_D*DEF_D)))</f>
        <v>1.3413012048192769</v>
      </c>
      <c r="AC26">
        <f>(0.7*(SH_D*DEF_D))+(S26/(MAX(S:S))*(0.3*(SH_D*DEF_D)))</f>
        <v>2.6399999999999997</v>
      </c>
    </row>
    <row r="27" spans="1:29" x14ac:dyDescent="0.25">
      <c r="A27" s="9">
        <v>25</v>
      </c>
      <c r="B27" s="43" t="s">
        <v>137</v>
      </c>
      <c r="C27" s="44" t="s">
        <v>39</v>
      </c>
      <c r="D27" s="44" t="s">
        <v>395</v>
      </c>
      <c r="E27" s="44" t="s">
        <v>4</v>
      </c>
      <c r="F27" s="45">
        <v>78</v>
      </c>
      <c r="G27" s="45">
        <v>39</v>
      </c>
      <c r="H27" s="45">
        <v>32</v>
      </c>
      <c r="I27" s="45">
        <v>147</v>
      </c>
      <c r="J27" s="45">
        <v>93</v>
      </c>
      <c r="K27" s="45">
        <v>36</v>
      </c>
      <c r="L27" s="45">
        <v>12119</v>
      </c>
      <c r="M27" s="51">
        <v>1730</v>
      </c>
      <c r="N27">
        <f>G27*82/F27</f>
        <v>41</v>
      </c>
      <c r="O27">
        <f>H27*82/F27</f>
        <v>33.641025641025642</v>
      </c>
      <c r="P27">
        <f>I27*82/F27</f>
        <v>154.53846153846155</v>
      </c>
      <c r="Q27">
        <f>J27*82/F27</f>
        <v>97.769230769230774</v>
      </c>
      <c r="R27">
        <f>K27*82/F27</f>
        <v>37.846153846153847</v>
      </c>
      <c r="S27">
        <f>L27*82/F27</f>
        <v>12740.48717948718</v>
      </c>
      <c r="U27" s="10">
        <f>SUM(V27:X27)</f>
        <v>12.637880900267064</v>
      </c>
      <c r="V27">
        <f>N27/MAX(N:N)*OFF_D</f>
        <v>4.8552631578947372</v>
      </c>
      <c r="W27">
        <f>O27/MAX(O:O)*PUN_D</f>
        <v>0.84155161078238006</v>
      </c>
      <c r="X27">
        <f>SUM(Z27:AC27)</f>
        <v>6.9410661315899453</v>
      </c>
      <c r="Y27">
        <f>X27/DEF_D*10</f>
        <v>8.6763326644874326</v>
      </c>
      <c r="Z27">
        <f>(0.7*(HIT_D*DEF_D))+(P27/(MAX(P:P))*(0.3*(HIT_D*DEF_D)))</f>
        <v>1.4024688355123138</v>
      </c>
      <c r="AA27">
        <f>(0.7*(BkS_D*DEF_D))+(Q27/(MAX(Q:Q))*(0.3*(BkS_D*DEF_D)))</f>
        <v>1.8079770378874858</v>
      </c>
      <c r="AB27">
        <f>(0.7*(TkA_D*DEF_D))+(R27/(MAX(R:R))*(0.3*(TkA_D*DEF_D)))</f>
        <v>1.3388693234476365</v>
      </c>
      <c r="AC27">
        <f>(0.7*(SH_D*DEF_D))+(S27/(MAX(S:S))*(0.3*(SH_D*DEF_D)))</f>
        <v>2.3917509347425092</v>
      </c>
    </row>
    <row r="28" spans="1:29" x14ac:dyDescent="0.25">
      <c r="A28" s="9">
        <v>26</v>
      </c>
      <c r="B28" s="43" t="s">
        <v>146</v>
      </c>
      <c r="C28" s="44" t="s">
        <v>34</v>
      </c>
      <c r="D28" s="44" t="s">
        <v>395</v>
      </c>
      <c r="E28" s="44" t="s">
        <v>4</v>
      </c>
      <c r="F28" s="45">
        <v>79</v>
      </c>
      <c r="G28" s="45">
        <v>39</v>
      </c>
      <c r="H28" s="45">
        <v>48</v>
      </c>
      <c r="I28" s="45">
        <v>112</v>
      </c>
      <c r="J28" s="45">
        <v>85</v>
      </c>
      <c r="K28" s="45">
        <v>18</v>
      </c>
      <c r="L28" s="45">
        <v>7593</v>
      </c>
      <c r="M28" s="51">
        <v>1945</v>
      </c>
      <c r="N28">
        <f>G28*82/F28</f>
        <v>40.481012658227847</v>
      </c>
      <c r="O28">
        <f>H28*82/F28</f>
        <v>49.822784810126585</v>
      </c>
      <c r="P28">
        <f>I28*82/F28</f>
        <v>116.25316455696202</v>
      </c>
      <c r="Q28">
        <f>J28*82/F28</f>
        <v>88.22784810126582</v>
      </c>
      <c r="R28">
        <f>K28*82/F28</f>
        <v>18.683544303797468</v>
      </c>
      <c r="S28">
        <f>L28*82/F28</f>
        <v>7881.341772151899</v>
      </c>
      <c r="U28" s="10">
        <f>SUM(V28:X28)</f>
        <v>12.564152225319162</v>
      </c>
      <c r="V28">
        <f>N28/MAX(N:N)*OFF_D</f>
        <v>4.7938041305796135</v>
      </c>
      <c r="W28">
        <f>O28/MAX(O:O)*PUN_D</f>
        <v>1.2463485881207401</v>
      </c>
      <c r="X28">
        <f>SUM(Z28:AC28)</f>
        <v>6.523999506618809</v>
      </c>
      <c r="Y28">
        <f>X28/DEF_D*10</f>
        <v>8.1549993832735108</v>
      </c>
      <c r="Z28">
        <f>(0.7*(HIT_D*DEF_D))+(P28/(MAX(P:P))*(0.3*(HIT_D*DEF_D)))</f>
        <v>1.332490118577075</v>
      </c>
      <c r="AA28">
        <f>(0.7*(BkS_D*DEF_D))+(Q28/(MAX(Q:Q))*(0.3*(BkS_D*DEF_D)))</f>
        <v>1.7790923861704138</v>
      </c>
      <c r="AB28">
        <f>(0.7*(TkA_D*DEF_D))+(R28/(MAX(R:R))*(0.3*(TkA_D*DEF_D)))</f>
        <v>1.2280494128412383</v>
      </c>
      <c r="AC28">
        <f>(0.7*(SH_D*DEF_D))+(S28/(MAX(S:S))*(0.3*(SH_D*DEF_D)))</f>
        <v>2.1843675890300824</v>
      </c>
    </row>
    <row r="29" spans="1:29" x14ac:dyDescent="0.25">
      <c r="A29" s="9">
        <v>27</v>
      </c>
      <c r="B29" s="46" t="s">
        <v>336</v>
      </c>
      <c r="C29" s="47" t="s">
        <v>39</v>
      </c>
      <c r="D29" s="47" t="s">
        <v>395</v>
      </c>
      <c r="E29" s="47" t="s">
        <v>4</v>
      </c>
      <c r="F29" s="48">
        <v>78</v>
      </c>
      <c r="G29" s="48">
        <v>47</v>
      </c>
      <c r="H29" s="48">
        <v>14</v>
      </c>
      <c r="I29" s="48">
        <v>41</v>
      </c>
      <c r="J29" s="48">
        <v>90</v>
      </c>
      <c r="K29" s="48">
        <v>27</v>
      </c>
      <c r="L29" s="48">
        <v>3541</v>
      </c>
      <c r="M29" s="52">
        <v>1631</v>
      </c>
      <c r="N29">
        <f>G29*82/F29</f>
        <v>49.410256410256409</v>
      </c>
      <c r="O29">
        <f>H29*82/F29</f>
        <v>14.717948717948717</v>
      </c>
      <c r="P29">
        <f>I29*82/F29</f>
        <v>43.102564102564102</v>
      </c>
      <c r="Q29">
        <f>J29*82/F29</f>
        <v>94.615384615384613</v>
      </c>
      <c r="R29">
        <f>K29*82/F29</f>
        <v>28.384615384615383</v>
      </c>
      <c r="S29">
        <f>L29*82/F29</f>
        <v>3722.5897435897436</v>
      </c>
      <c r="U29" s="10">
        <f>SUM(V29:X29)</f>
        <v>12.507634928447732</v>
      </c>
      <c r="V29">
        <f>N29/MAX(N:N)*OFF_D</f>
        <v>5.8512145748987852</v>
      </c>
      <c r="W29">
        <f>O29/MAX(O:O)*PUN_D</f>
        <v>0.36817882971729127</v>
      </c>
      <c r="X29">
        <f>SUM(Z29:AC29)</f>
        <v>6.2882415238316565</v>
      </c>
      <c r="Y29">
        <f>X29/DEF_D*10</f>
        <v>7.860301904789571</v>
      </c>
      <c r="Z29">
        <f>(0.7*(HIT_D*DEF_D))+(P29/(MAX(P:P))*(0.3*(HIT_D*DEF_D)))</f>
        <v>1.1987838248707812</v>
      </c>
      <c r="AA29">
        <f>(0.7*(BkS_D*DEF_D))+(Q29/(MAX(Q:Q))*(0.3*(BkS_D*DEF_D)))</f>
        <v>1.7984293915040184</v>
      </c>
      <c r="AB29">
        <f>(0.7*(TkA_D*DEF_D))+(R29/(MAX(R:R))*(0.3*(TkA_D*DEF_D)))</f>
        <v>1.2841519925857274</v>
      </c>
      <c r="AC29">
        <f>(0.7*(SH_D*DEF_D))+(S29/(MAX(S:S))*(0.3*(SH_D*DEF_D)))</f>
        <v>2.0068763148711302</v>
      </c>
    </row>
    <row r="30" spans="1:29" x14ac:dyDescent="0.25">
      <c r="A30" s="9">
        <v>28</v>
      </c>
      <c r="B30" s="43" t="s">
        <v>120</v>
      </c>
      <c r="C30" s="44" t="s">
        <v>39</v>
      </c>
      <c r="D30" s="44" t="s">
        <v>395</v>
      </c>
      <c r="E30" s="44" t="s">
        <v>4</v>
      </c>
      <c r="F30" s="45">
        <v>82</v>
      </c>
      <c r="G30" s="45">
        <v>40</v>
      </c>
      <c r="H30" s="45">
        <v>36</v>
      </c>
      <c r="I30" s="45">
        <v>72</v>
      </c>
      <c r="J30" s="45">
        <v>105</v>
      </c>
      <c r="K30" s="45">
        <v>41</v>
      </c>
      <c r="L30" s="45">
        <v>11451</v>
      </c>
      <c r="M30" s="51">
        <v>2208</v>
      </c>
      <c r="N30">
        <f>G30*82/F30</f>
        <v>40</v>
      </c>
      <c r="O30">
        <f>H30*82/F30</f>
        <v>36</v>
      </c>
      <c r="P30">
        <f>I30*82/F30</f>
        <v>72</v>
      </c>
      <c r="Q30">
        <f>J30*82/F30</f>
        <v>105</v>
      </c>
      <c r="R30">
        <f>K30*82/F30</f>
        <v>41</v>
      </c>
      <c r="S30">
        <f>L30*82/F30</f>
        <v>11451</v>
      </c>
      <c r="U30" s="10">
        <f>SUM(V30:X30)</f>
        <v>12.412700298692815</v>
      </c>
      <c r="V30">
        <f>N30/MAX(N:N)*OFF_D</f>
        <v>4.7368421052631575</v>
      </c>
      <c r="W30">
        <f>O30/MAX(O:O)*PUN_D</f>
        <v>0.90056285178236406</v>
      </c>
      <c r="X30">
        <f>SUM(Z30:AC30)</f>
        <v>6.7752953416472934</v>
      </c>
      <c r="Y30">
        <f>X30/DEF_D*10</f>
        <v>8.4691191770591168</v>
      </c>
      <c r="Z30">
        <f>(0.7*(HIT_D*DEF_D))+(P30/(MAX(P:P))*(0.3*(HIT_D*DEF_D)))</f>
        <v>1.2516032006169864</v>
      </c>
      <c r="AA30">
        <f>(0.7*(BkS_D*DEF_D))+(Q30/(MAX(Q:Q))*(0.3*(BkS_D*DEF_D)))</f>
        <v>1.8298667637422643</v>
      </c>
      <c r="AB30">
        <f>(0.7*(TkA_D*DEF_D))+(R30/(MAX(R:R))*(0.3*(TkA_D*DEF_D)))</f>
        <v>1.3571084337349397</v>
      </c>
      <c r="AC30">
        <f>(0.7*(SH_D*DEF_D))+(S30/(MAX(S:S))*(0.3*(SH_D*DEF_D)))</f>
        <v>2.3367169435531037</v>
      </c>
    </row>
    <row r="31" spans="1:29" x14ac:dyDescent="0.25">
      <c r="A31" s="9">
        <v>29</v>
      </c>
      <c r="B31" s="46" t="s">
        <v>126</v>
      </c>
      <c r="C31" s="47" t="s">
        <v>34</v>
      </c>
      <c r="D31" s="47" t="s">
        <v>395</v>
      </c>
      <c r="E31" s="47" t="s">
        <v>4</v>
      </c>
      <c r="F31" s="48">
        <v>72</v>
      </c>
      <c r="G31" s="48">
        <v>37</v>
      </c>
      <c r="H31" s="48">
        <v>10</v>
      </c>
      <c r="I31" s="48">
        <v>58</v>
      </c>
      <c r="J31" s="48">
        <v>127</v>
      </c>
      <c r="K31" s="48">
        <v>51</v>
      </c>
      <c r="L31" s="48">
        <v>12863</v>
      </c>
      <c r="M31" s="52">
        <v>1635</v>
      </c>
      <c r="N31">
        <f>G31*82/F31</f>
        <v>42.138888888888886</v>
      </c>
      <c r="O31">
        <f>H31*82/F31</f>
        <v>11.388888888888889</v>
      </c>
      <c r="P31">
        <f>I31*82/F31</f>
        <v>66.055555555555557</v>
      </c>
      <c r="Q31">
        <f>J31*82/F31</f>
        <v>144.63888888888889</v>
      </c>
      <c r="R31">
        <f>K31*82/F31</f>
        <v>58.083333333333336</v>
      </c>
      <c r="S31">
        <f>L31*82/F31</f>
        <v>14649.527777777777</v>
      </c>
      <c r="U31" s="10">
        <f>SUM(V31:X31)</f>
        <v>12.394765793707997</v>
      </c>
      <c r="V31">
        <f>N31/MAX(N:N)*OFF_D</f>
        <v>4.9901315789473681</v>
      </c>
      <c r="W31">
        <f>O31/MAX(O:O)*PUN_D</f>
        <v>0.28490028490028491</v>
      </c>
      <c r="X31">
        <f>SUM(Z31:AC31)</f>
        <v>7.1197339298603435</v>
      </c>
      <c r="Y31">
        <f>X31/DEF_D*10</f>
        <v>8.8996674123254298</v>
      </c>
      <c r="Z31">
        <f>(0.7*(HIT_D*DEF_D))+(P31/(MAX(P:P))*(0.3*(HIT_D*DEF_D)))</f>
        <v>1.2407378129117259</v>
      </c>
      <c r="AA31">
        <f>(0.7*(BkS_D*DEF_D))+(Q31/(MAX(Q:Q))*(0.3*(BkS_D*DEF_D)))</f>
        <v>1.949865671641791</v>
      </c>
      <c r="AB31">
        <f>(0.7*(TkA_D*DEF_D))+(R31/(MAX(R:R))*(0.3*(TkA_D*DEF_D)))</f>
        <v>1.4559036144578312</v>
      </c>
      <c r="AC31">
        <f>(0.7*(SH_D*DEF_D))+(S31/(MAX(S:S))*(0.3*(SH_D*DEF_D)))</f>
        <v>2.4732268308489953</v>
      </c>
    </row>
    <row r="32" spans="1:29" x14ac:dyDescent="0.25">
      <c r="A32" s="9">
        <v>30</v>
      </c>
      <c r="B32" s="43" t="s">
        <v>134</v>
      </c>
      <c r="C32" s="44" t="s">
        <v>37</v>
      </c>
      <c r="D32" s="44" t="s">
        <v>395</v>
      </c>
      <c r="E32" s="44" t="s">
        <v>4</v>
      </c>
      <c r="F32" s="45">
        <v>72</v>
      </c>
      <c r="G32" s="45">
        <v>36</v>
      </c>
      <c r="H32" s="45">
        <v>40</v>
      </c>
      <c r="I32" s="45">
        <v>67</v>
      </c>
      <c r="J32" s="45">
        <v>92</v>
      </c>
      <c r="K32" s="45">
        <v>24</v>
      </c>
      <c r="L32" s="45">
        <v>2540</v>
      </c>
      <c r="M32" s="51">
        <v>1696</v>
      </c>
      <c r="N32">
        <f>G32*82/F32</f>
        <v>41</v>
      </c>
      <c r="O32">
        <f>H32*82/F32</f>
        <v>45.555555555555557</v>
      </c>
      <c r="P32">
        <f>I32*82/F32</f>
        <v>76.305555555555557</v>
      </c>
      <c r="Q32">
        <f>J32*82/F32</f>
        <v>104.77777777777777</v>
      </c>
      <c r="R32">
        <f>K32*82/F32</f>
        <v>27.333333333333332</v>
      </c>
      <c r="S32">
        <f>L32*82/F32</f>
        <v>2892.7777777777778</v>
      </c>
      <c r="U32" s="10">
        <f>SUM(V32:X32)</f>
        <v>12.333064397948119</v>
      </c>
      <c r="V32">
        <f>N32/MAX(N:N)*OFF_D</f>
        <v>4.8552631578947372</v>
      </c>
      <c r="W32">
        <f>O32/MAX(O:O)*PUN_D</f>
        <v>1.1396011396011396</v>
      </c>
      <c r="X32">
        <f>SUM(Z32:AC32)</f>
        <v>6.3382001004522426</v>
      </c>
      <c r="Y32">
        <f>X32/DEF_D*10</f>
        <v>7.9227501255653028</v>
      </c>
      <c r="Z32">
        <f>(0.7*(HIT_D*DEF_D))+(P32/(MAX(P:P))*(0.3*(HIT_D*DEF_D)))</f>
        <v>1.2594729907773385</v>
      </c>
      <c r="AA32">
        <f>(0.7*(BkS_D*DEF_D))+(Q32/(MAX(Q:Q))*(0.3*(BkS_D*DEF_D)))</f>
        <v>1.8291940298507463</v>
      </c>
      <c r="AB32">
        <f>(0.7*(TkA_D*DEF_D))+(R32/(MAX(R:R))*(0.3*(TkA_D*DEF_D)))</f>
        <v>1.2780722891566263</v>
      </c>
      <c r="AC32">
        <f>(0.7*(SH_D*DEF_D))+(S32/(MAX(S:S))*(0.3*(SH_D*DEF_D)))</f>
        <v>1.9714607906675305</v>
      </c>
    </row>
    <row r="33" spans="1:29" x14ac:dyDescent="0.25">
      <c r="A33" s="9">
        <v>31</v>
      </c>
      <c r="B33" s="43" t="s">
        <v>130</v>
      </c>
      <c r="C33" s="44" t="s">
        <v>37</v>
      </c>
      <c r="D33" s="44" t="s">
        <v>395</v>
      </c>
      <c r="E33" s="44" t="s">
        <v>4</v>
      </c>
      <c r="F33" s="45">
        <v>79</v>
      </c>
      <c r="G33" s="45">
        <v>39</v>
      </c>
      <c r="H33" s="45">
        <v>26</v>
      </c>
      <c r="I33" s="45">
        <v>111</v>
      </c>
      <c r="J33" s="45">
        <v>147</v>
      </c>
      <c r="K33" s="45">
        <v>24</v>
      </c>
      <c r="L33" s="45">
        <v>8944</v>
      </c>
      <c r="M33" s="51">
        <v>1729</v>
      </c>
      <c r="N33">
        <f>G33*82/F33</f>
        <v>40.481012658227847</v>
      </c>
      <c r="O33">
        <f>H33*82/F33</f>
        <v>26.9873417721519</v>
      </c>
      <c r="P33">
        <f>I33*82/F33</f>
        <v>115.21518987341773</v>
      </c>
      <c r="Q33">
        <f>J33*82/F33</f>
        <v>152.58227848101265</v>
      </c>
      <c r="R33">
        <f>K33*82/F33</f>
        <v>24.911392405063292</v>
      </c>
      <c r="S33">
        <f>L33*82/F33</f>
        <v>9283.6455696202538</v>
      </c>
      <c r="U33" s="10">
        <f>SUM(V33:X33)</f>
        <v>12.281697577728023</v>
      </c>
      <c r="V33">
        <f>N33/MAX(N:N)*OFF_D</f>
        <v>4.7938041305796135</v>
      </c>
      <c r="W33">
        <f>O33/MAX(O:O)*PUN_D</f>
        <v>0.67510548523206759</v>
      </c>
      <c r="X33">
        <f>SUM(Z33:AC33)</f>
        <v>6.8127879619163423</v>
      </c>
      <c r="Y33">
        <f>X33/DEF_D*10</f>
        <v>8.5159849523954279</v>
      </c>
      <c r="Z33">
        <f>(0.7*(HIT_D*DEF_D))+(P33/(MAX(P:P))*(0.3*(HIT_D*DEF_D)))</f>
        <v>1.330592885375494</v>
      </c>
      <c r="AA33">
        <f>(0.7*(BkS_D*DEF_D))+(Q33/(MAX(Q:Q))*(0.3*(BkS_D*DEF_D)))</f>
        <v>1.9739127149064803</v>
      </c>
      <c r="AB33">
        <f>(0.7*(TkA_D*DEF_D))+(R33/(MAX(R:R))*(0.3*(TkA_D*DEF_D)))</f>
        <v>1.2640658837883176</v>
      </c>
      <c r="AC33">
        <f>(0.7*(SH_D*DEF_D))+(S33/(MAX(S:S))*(0.3*(SH_D*DEF_D)))</f>
        <v>2.2442164778460501</v>
      </c>
    </row>
    <row r="34" spans="1:29" x14ac:dyDescent="0.25">
      <c r="A34" s="9">
        <v>32</v>
      </c>
      <c r="B34" s="43" t="s">
        <v>156</v>
      </c>
      <c r="C34" s="44" t="s">
        <v>39</v>
      </c>
      <c r="D34" s="44" t="s">
        <v>395</v>
      </c>
      <c r="E34" s="44" t="s">
        <v>4</v>
      </c>
      <c r="F34" s="45">
        <v>75</v>
      </c>
      <c r="G34" s="45">
        <v>37</v>
      </c>
      <c r="H34" s="45">
        <v>32</v>
      </c>
      <c r="I34" s="45">
        <v>117</v>
      </c>
      <c r="J34" s="45">
        <v>84</v>
      </c>
      <c r="K34" s="45">
        <v>53</v>
      </c>
      <c r="L34" s="45">
        <v>3180</v>
      </c>
      <c r="M34" s="51">
        <v>1736</v>
      </c>
      <c r="N34">
        <f>G34*82/F34</f>
        <v>40.453333333333333</v>
      </c>
      <c r="O34">
        <f>H34*82/F34</f>
        <v>34.986666666666665</v>
      </c>
      <c r="P34">
        <f>I34*82/F34</f>
        <v>127.92</v>
      </c>
      <c r="Q34">
        <f>J34*82/F34</f>
        <v>91.84</v>
      </c>
      <c r="R34">
        <f>K34*82/F34</f>
        <v>57.946666666666665</v>
      </c>
      <c r="S34">
        <f>L34*82/F34</f>
        <v>3476.8</v>
      </c>
      <c r="U34" s="10">
        <f>SUM(V34:X34)</f>
        <v>12.261081986996041</v>
      </c>
      <c r="V34">
        <f>N34/MAX(N:N)*OFF_D</f>
        <v>4.7905263157894735</v>
      </c>
      <c r="W34">
        <f>O34/MAX(O:O)*PUN_D</f>
        <v>0.87521367521367521</v>
      </c>
      <c r="X34">
        <f>SUM(Z34:AC34)</f>
        <v>6.5953419959928929</v>
      </c>
      <c r="Y34">
        <f>X34/DEF_D*10</f>
        <v>8.2441774949911171</v>
      </c>
      <c r="Z34">
        <f>(0.7*(HIT_D*DEF_D))+(P34/(MAX(P:P))*(0.3*(HIT_D*DEF_D)))</f>
        <v>1.3538150197628458</v>
      </c>
      <c r="AA34">
        <f>(0.7*(BkS_D*DEF_D))+(Q34/(MAX(Q:Q))*(0.3*(BkS_D*DEF_D)))</f>
        <v>1.7900274626865671</v>
      </c>
      <c r="AB34">
        <f>(0.7*(TkA_D*DEF_D))+(R34/(MAX(R:R))*(0.3*(TkA_D*DEF_D)))</f>
        <v>1.4551132530120481</v>
      </c>
      <c r="AC34">
        <f>(0.7*(SH_D*DEF_D))+(S34/(MAX(S:S))*(0.3*(SH_D*DEF_D)))</f>
        <v>1.9963862605314322</v>
      </c>
    </row>
    <row r="35" spans="1:29" x14ac:dyDescent="0.25">
      <c r="A35" s="9">
        <v>33</v>
      </c>
      <c r="B35" s="46" t="s">
        <v>155</v>
      </c>
      <c r="C35" s="47" t="s">
        <v>39</v>
      </c>
      <c r="D35" s="47" t="s">
        <v>395</v>
      </c>
      <c r="E35" s="47" t="s">
        <v>4</v>
      </c>
      <c r="F35" s="48">
        <v>82</v>
      </c>
      <c r="G35" s="48">
        <v>43</v>
      </c>
      <c r="H35" s="48">
        <v>34</v>
      </c>
      <c r="I35" s="48">
        <v>69</v>
      </c>
      <c r="J35" s="48">
        <v>83</v>
      </c>
      <c r="K35" s="48">
        <v>44</v>
      </c>
      <c r="L35" s="48">
        <v>1556</v>
      </c>
      <c r="M35" s="52">
        <v>1766</v>
      </c>
      <c r="N35">
        <f>G35*82/F35</f>
        <v>43</v>
      </c>
      <c r="O35">
        <f>H35*82/F35</f>
        <v>34</v>
      </c>
      <c r="P35">
        <f>I35*82/F35</f>
        <v>69</v>
      </c>
      <c r="Q35">
        <f>J35*82/F35</f>
        <v>83</v>
      </c>
      <c r="R35">
        <f>K35*82/F35</f>
        <v>44</v>
      </c>
      <c r="S35">
        <f>L35*82/F35</f>
        <v>1556</v>
      </c>
      <c r="U35" s="10">
        <f>SUM(V35:X35)</f>
        <v>12.240889004341213</v>
      </c>
      <c r="V35">
        <f>N35/MAX(N:N)*OFF_D</f>
        <v>5.0921052631578947</v>
      </c>
      <c r="W35">
        <f>O35/MAX(O:O)*PUN_D</f>
        <v>0.85053158223889935</v>
      </c>
      <c r="X35">
        <f>SUM(Z35:AC35)</f>
        <v>6.2982521589444191</v>
      </c>
      <c r="Y35">
        <f>X35/DEF_D*10</f>
        <v>7.8728151986805237</v>
      </c>
      <c r="Z35">
        <f>(0.7*(HIT_D*DEF_D))+(P35/(MAX(P:P))*(0.3*(HIT_D*DEF_D)))</f>
        <v>1.2461197339246119</v>
      </c>
      <c r="AA35">
        <f>(0.7*(BkS_D*DEF_D))+(Q35/(MAX(Q:Q))*(0.3*(BkS_D*DEF_D)))</f>
        <v>1.7632661084819805</v>
      </c>
      <c r="AB35">
        <f>(0.7*(TkA_D*DEF_D))+(R35/(MAX(R:R))*(0.3*(TkA_D*DEF_D)))</f>
        <v>1.3744578313253011</v>
      </c>
      <c r="AC35">
        <f>(0.7*(SH_D*DEF_D))+(S35/(MAX(S:S))*(0.3*(SH_D*DEF_D)))</f>
        <v>1.9144084852125254</v>
      </c>
    </row>
    <row r="36" spans="1:29" x14ac:dyDescent="0.25">
      <c r="A36" s="9">
        <v>34</v>
      </c>
      <c r="B36" s="46" t="s">
        <v>139</v>
      </c>
      <c r="C36" s="47" t="s">
        <v>43</v>
      </c>
      <c r="D36" s="47" t="s">
        <v>395</v>
      </c>
      <c r="E36" s="47" t="s">
        <v>4</v>
      </c>
      <c r="F36" s="48">
        <v>49</v>
      </c>
      <c r="G36" s="48">
        <v>14</v>
      </c>
      <c r="H36" s="48">
        <v>60</v>
      </c>
      <c r="I36" s="48">
        <v>58</v>
      </c>
      <c r="J36" s="48">
        <v>108</v>
      </c>
      <c r="K36" s="48">
        <v>14</v>
      </c>
      <c r="L36" s="48">
        <v>6791</v>
      </c>
      <c r="M36" s="52">
        <v>1002</v>
      </c>
      <c r="N36">
        <f>G36*82/F36</f>
        <v>23.428571428571427</v>
      </c>
      <c r="O36">
        <f>H36*82/F36</f>
        <v>100.40816326530613</v>
      </c>
      <c r="P36">
        <f>I36*82/F36</f>
        <v>97.061224489795919</v>
      </c>
      <c r="Q36">
        <f>J36*82/F36</f>
        <v>180.73469387755102</v>
      </c>
      <c r="R36">
        <f>K36*82/F36</f>
        <v>23.428571428571427</v>
      </c>
      <c r="S36">
        <f>L36*82/F36</f>
        <v>11364.530612244898</v>
      </c>
      <c r="U36" s="10">
        <f>SUM(V36:X36)</f>
        <v>12.231276339463165</v>
      </c>
      <c r="V36">
        <f>N36/MAX(N:N)*OFF_D</f>
        <v>2.7744360902255636</v>
      </c>
      <c r="W36">
        <f>O36/MAX(O:O)*PUN_D</f>
        <v>2.5117739403453694</v>
      </c>
      <c r="X36">
        <f>SUM(Z36:AC36)</f>
        <v>6.9450663088922315</v>
      </c>
      <c r="Y36">
        <f>X36/DEF_D*10</f>
        <v>8.681332886115289</v>
      </c>
      <c r="Z36">
        <f>(0.7*(HIT_D*DEF_D))+(P36/(MAX(P:P))*(0.3*(HIT_D*DEF_D)))</f>
        <v>1.2974106638702911</v>
      </c>
      <c r="AA36">
        <f>(0.7*(BkS_D*DEF_D))+(Q36/(MAX(Q:Q))*(0.3*(BkS_D*DEF_D)))</f>
        <v>2.059138592750533</v>
      </c>
      <c r="AB36">
        <f>(0.7*(TkA_D*DEF_D))+(R36/(MAX(R:R))*(0.3*(TkA_D*DEF_D)))</f>
        <v>1.2554905335628226</v>
      </c>
      <c r="AC36">
        <f>(0.7*(SH_D*DEF_D))+(S36/(MAX(S:S))*(0.3*(SH_D*DEF_D)))</f>
        <v>2.3330265187085852</v>
      </c>
    </row>
    <row r="37" spans="1:29" x14ac:dyDescent="0.25">
      <c r="A37" s="9">
        <v>35</v>
      </c>
      <c r="B37" s="43" t="s">
        <v>114</v>
      </c>
      <c r="C37" s="44" t="s">
        <v>37</v>
      </c>
      <c r="D37" s="44" t="s">
        <v>395</v>
      </c>
      <c r="E37" s="44" t="s">
        <v>4</v>
      </c>
      <c r="F37" s="45">
        <v>81</v>
      </c>
      <c r="G37" s="45">
        <v>46</v>
      </c>
      <c r="H37" s="45">
        <v>12</v>
      </c>
      <c r="I37" s="45">
        <v>77</v>
      </c>
      <c r="J37" s="45">
        <v>109</v>
      </c>
      <c r="K37" s="45">
        <v>26</v>
      </c>
      <c r="L37" s="45">
        <v>3810</v>
      </c>
      <c r="M37" s="51">
        <v>1840</v>
      </c>
      <c r="N37">
        <f>G37*82/F37</f>
        <v>46.567901234567898</v>
      </c>
      <c r="O37">
        <f>H37*82/F37</f>
        <v>12.148148148148149</v>
      </c>
      <c r="P37">
        <f>I37*82/F37</f>
        <v>77.950617283950621</v>
      </c>
      <c r="Q37">
        <f>J37*82/F37</f>
        <v>110.34567901234568</v>
      </c>
      <c r="R37">
        <f>K37*82/F37</f>
        <v>26.320987654320987</v>
      </c>
      <c r="S37">
        <f>L37*82/F37</f>
        <v>3857.037037037037</v>
      </c>
      <c r="U37" s="10">
        <f>SUM(V37:X37)</f>
        <v>12.211875290172522</v>
      </c>
      <c r="V37">
        <f>N37/MAX(N:N)*OFF_D</f>
        <v>5.5146198830409352</v>
      </c>
      <c r="W37">
        <f>O37/MAX(O:O)*PUN_D</f>
        <v>0.3038936372269706</v>
      </c>
      <c r="X37">
        <f>SUM(Z37:AC37)</f>
        <v>6.3933617699046152</v>
      </c>
      <c r="Y37">
        <f>X37/DEF_D*10</f>
        <v>7.9917022123807691</v>
      </c>
      <c r="Z37">
        <f>(0.7*(HIT_D*DEF_D))+(P37/(MAX(P:P))*(0.3*(HIT_D*DEF_D)))</f>
        <v>1.2624798711755232</v>
      </c>
      <c r="AA37">
        <f>(0.7*(BkS_D*DEF_D))+(Q37/(MAX(Q:Q))*(0.3*(BkS_D*DEF_D)))</f>
        <v>1.8460497512437812</v>
      </c>
      <c r="AB37">
        <f>(0.7*(TkA_D*DEF_D))+(R37/(MAX(R:R))*(0.3*(TkA_D*DEF_D)))</f>
        <v>1.2722177599286031</v>
      </c>
      <c r="AC37">
        <f>(0.7*(SH_D*DEF_D))+(S37/(MAX(S:S))*(0.3*(SH_D*DEF_D)))</f>
        <v>2.0126143875567077</v>
      </c>
    </row>
    <row r="38" spans="1:29" x14ac:dyDescent="0.25">
      <c r="A38" s="9">
        <v>36</v>
      </c>
      <c r="B38" s="46" t="s">
        <v>122</v>
      </c>
      <c r="C38" s="47" t="s">
        <v>37</v>
      </c>
      <c r="D38" s="47" t="s">
        <v>395</v>
      </c>
      <c r="E38" s="47" t="s">
        <v>4</v>
      </c>
      <c r="F38" s="48">
        <v>82</v>
      </c>
      <c r="G38" s="48">
        <v>41</v>
      </c>
      <c r="H38" s="48">
        <v>39</v>
      </c>
      <c r="I38" s="48">
        <v>28</v>
      </c>
      <c r="J38" s="48">
        <v>76</v>
      </c>
      <c r="K38" s="48">
        <v>24</v>
      </c>
      <c r="L38" s="48">
        <v>8354</v>
      </c>
      <c r="M38" s="52">
        <v>1807</v>
      </c>
      <c r="N38">
        <f>G38*82/F38</f>
        <v>41</v>
      </c>
      <c r="O38">
        <f>H38*82/F38</f>
        <v>39</v>
      </c>
      <c r="P38">
        <f>I38*82/F38</f>
        <v>28</v>
      </c>
      <c r="Q38">
        <f>J38*82/F38</f>
        <v>76</v>
      </c>
      <c r="R38">
        <f>K38*82/F38</f>
        <v>24</v>
      </c>
      <c r="S38">
        <f>L38*82/F38</f>
        <v>8354</v>
      </c>
      <c r="U38" s="10">
        <f>SUM(V38:X38)</f>
        <v>12.20746226583065</v>
      </c>
      <c r="V38">
        <f>N38/MAX(N:N)*OFF_D</f>
        <v>4.8552631578947372</v>
      </c>
      <c r="W38">
        <f>O38/MAX(O:O)*PUN_D</f>
        <v>0.97560975609756095</v>
      </c>
      <c r="X38">
        <f>SUM(Z38:AC38)</f>
        <v>6.3765893518383523</v>
      </c>
      <c r="Y38">
        <f>X38/DEF_D*10</f>
        <v>7.9707366897979401</v>
      </c>
      <c r="Z38">
        <f>(0.7*(HIT_D*DEF_D))+(P38/(MAX(P:P))*(0.3*(HIT_D*DEF_D)))</f>
        <v>1.1711790224621612</v>
      </c>
      <c r="AA38">
        <f>(0.7*(BkS_D*DEF_D))+(Q38/(MAX(Q:Q))*(0.3*(BkS_D*DEF_D)))</f>
        <v>1.7420749908991628</v>
      </c>
      <c r="AB38">
        <f>(0.7*(TkA_D*DEF_D))+(R38/(MAX(R:R))*(0.3*(TkA_D*DEF_D)))</f>
        <v>1.2587951807228914</v>
      </c>
      <c r="AC38">
        <f>(0.7*(SH_D*DEF_D))+(S38/(MAX(S:S))*(0.3*(SH_D*DEF_D)))</f>
        <v>2.2045401577541375</v>
      </c>
    </row>
    <row r="39" spans="1:29" x14ac:dyDescent="0.25">
      <c r="A39" s="9">
        <v>37</v>
      </c>
      <c r="B39" s="46" t="s">
        <v>349</v>
      </c>
      <c r="C39" s="47" t="s">
        <v>39</v>
      </c>
      <c r="D39" s="47" t="s">
        <v>395</v>
      </c>
      <c r="E39" s="47" t="s">
        <v>4</v>
      </c>
      <c r="F39" s="48">
        <v>76</v>
      </c>
      <c r="G39" s="48">
        <v>34</v>
      </c>
      <c r="H39" s="48">
        <v>59</v>
      </c>
      <c r="I39" s="48">
        <v>96</v>
      </c>
      <c r="J39" s="48">
        <v>71</v>
      </c>
      <c r="K39" s="48">
        <v>18</v>
      </c>
      <c r="L39" s="48">
        <v>2785</v>
      </c>
      <c r="M39" s="52">
        <v>1545</v>
      </c>
      <c r="N39">
        <f>G39*82/F39</f>
        <v>36.684210526315788</v>
      </c>
      <c r="O39">
        <f>H39*82/F39</f>
        <v>63.657894736842103</v>
      </c>
      <c r="P39">
        <f>I39*82/F39</f>
        <v>103.57894736842105</v>
      </c>
      <c r="Q39">
        <f>J39*82/F39</f>
        <v>76.60526315789474</v>
      </c>
      <c r="R39">
        <f>K39*82/F39</f>
        <v>19.421052631578949</v>
      </c>
      <c r="S39">
        <f>L39*82/F39</f>
        <v>3004.8684210526317</v>
      </c>
      <c r="U39" s="10">
        <f>SUM(V39:X39)</f>
        <v>12.198415904458908</v>
      </c>
      <c r="V39">
        <f>N39/MAX(N:N)*OFF_D</f>
        <v>4.344182825484765</v>
      </c>
      <c r="W39">
        <f>O39/MAX(O:O)*PUN_D</f>
        <v>1.592442645074224</v>
      </c>
      <c r="X39">
        <f>SUM(Z39:AC39)</f>
        <v>6.2617904338999208</v>
      </c>
      <c r="Y39">
        <f>X39/DEF_D*10</f>
        <v>7.8272380423749013</v>
      </c>
      <c r="Z39">
        <f>(0.7*(HIT_D*DEF_D))+(P39/(MAX(P:P))*(0.3*(HIT_D*DEF_D)))</f>
        <v>1.3093239026419803</v>
      </c>
      <c r="AA39">
        <f>(0.7*(BkS_D*DEF_D))+(Q39/(MAX(Q:Q))*(0.3*(BkS_D*DEF_D)))</f>
        <v>1.7439073055773764</v>
      </c>
      <c r="AB39">
        <f>(0.7*(TkA_D*DEF_D))+(R39/(MAX(R:R))*(0.3*(TkA_D*DEF_D)))</f>
        <v>1.2323145212428661</v>
      </c>
      <c r="AC39">
        <f>(0.7*(SH_D*DEF_D))+(S39/(MAX(S:S))*(0.3*(SH_D*DEF_D)))</f>
        <v>1.9762447044376981</v>
      </c>
    </row>
    <row r="40" spans="1:29" x14ac:dyDescent="0.25">
      <c r="A40" s="9">
        <v>38</v>
      </c>
      <c r="B40" s="46" t="s">
        <v>348</v>
      </c>
      <c r="C40" s="47" t="s">
        <v>43</v>
      </c>
      <c r="D40" s="47" t="s">
        <v>395</v>
      </c>
      <c r="E40" s="47" t="s">
        <v>4</v>
      </c>
      <c r="F40" s="48">
        <v>82</v>
      </c>
      <c r="G40" s="48">
        <v>36</v>
      </c>
      <c r="H40" s="48">
        <v>38</v>
      </c>
      <c r="I40" s="48">
        <v>176</v>
      </c>
      <c r="J40" s="48">
        <v>136</v>
      </c>
      <c r="K40" s="48">
        <v>33</v>
      </c>
      <c r="L40" s="48">
        <v>8460</v>
      </c>
      <c r="M40" s="52">
        <v>1806</v>
      </c>
      <c r="N40">
        <f>G40*82/F40</f>
        <v>36</v>
      </c>
      <c r="O40">
        <f>H40*82/F40</f>
        <v>38</v>
      </c>
      <c r="P40">
        <f>I40*82/F40</f>
        <v>176</v>
      </c>
      <c r="Q40">
        <f>J40*82/F40</f>
        <v>136</v>
      </c>
      <c r="R40">
        <f>K40*82/F40</f>
        <v>33</v>
      </c>
      <c r="S40">
        <f>L40*82/F40</f>
        <v>8460</v>
      </c>
      <c r="U40" s="10">
        <f>SUM(V40:X40)</f>
        <v>12.099069372896777</v>
      </c>
      <c r="V40">
        <f>N40/MAX(N:N)*OFF_D</f>
        <v>4.2631578947368416</v>
      </c>
      <c r="W40">
        <f>O40/MAX(O:O)*PUN_D</f>
        <v>0.95059412132582866</v>
      </c>
      <c r="X40">
        <f>SUM(Z40:AC40)</f>
        <v>6.885317356834106</v>
      </c>
      <c r="Y40">
        <f>X40/DEF_D*10</f>
        <v>8.6066466960426329</v>
      </c>
      <c r="Z40">
        <f>(0.7*(HIT_D*DEF_D))+(P40/(MAX(P:P))*(0.3*(HIT_D*DEF_D)))</f>
        <v>1.4416967126192999</v>
      </c>
      <c r="AA40">
        <f>(0.7*(BkS_D*DEF_D))+(Q40/(MAX(Q:Q))*(0.3*(BkS_D*DEF_D)))</f>
        <v>1.9237131416090281</v>
      </c>
      <c r="AB40">
        <f>(0.7*(TkA_D*DEF_D))+(R40/(MAX(R:R))*(0.3*(TkA_D*DEF_D)))</f>
        <v>1.3108433734939757</v>
      </c>
      <c r="AC40">
        <f>(0.7*(SH_D*DEF_D))+(S40/(MAX(S:S))*(0.3*(SH_D*DEF_D)))</f>
        <v>2.2090641291118027</v>
      </c>
    </row>
    <row r="41" spans="1:29" x14ac:dyDescent="0.25">
      <c r="A41" s="9">
        <v>39</v>
      </c>
      <c r="B41" s="43" t="s">
        <v>125</v>
      </c>
      <c r="C41" s="44" t="s">
        <v>31</v>
      </c>
      <c r="D41" s="44" t="s">
        <v>395</v>
      </c>
      <c r="E41" s="44" t="s">
        <v>4</v>
      </c>
      <c r="F41" s="45">
        <v>80</v>
      </c>
      <c r="G41" s="45">
        <v>39</v>
      </c>
      <c r="H41" s="45">
        <v>20</v>
      </c>
      <c r="I41" s="45">
        <v>29</v>
      </c>
      <c r="J41" s="45">
        <v>134</v>
      </c>
      <c r="K41" s="45">
        <v>30</v>
      </c>
      <c r="L41" s="45">
        <v>13232</v>
      </c>
      <c r="M41" s="51">
        <v>1988</v>
      </c>
      <c r="N41">
        <f>G41*82/F41</f>
        <v>39.975000000000001</v>
      </c>
      <c r="O41">
        <f>H41*82/F41</f>
        <v>20.5</v>
      </c>
      <c r="P41">
        <f>I41*82/F41</f>
        <v>29.725000000000001</v>
      </c>
      <c r="Q41">
        <f>J41*82/F41</f>
        <v>137.35</v>
      </c>
      <c r="R41">
        <f>K41*82/F41</f>
        <v>30.75</v>
      </c>
      <c r="S41">
        <f>L41*82/F41</f>
        <v>13562.8</v>
      </c>
      <c r="U41" s="10">
        <f>SUM(V41:X41)</f>
        <v>12.073511835990185</v>
      </c>
      <c r="V41">
        <f>N41/MAX(N:N)*OFF_D</f>
        <v>4.7338815789473685</v>
      </c>
      <c r="W41">
        <f>O41/MAX(O:O)*PUN_D</f>
        <v>0.51282051282051277</v>
      </c>
      <c r="X41">
        <f>SUM(Z41:AC41)</f>
        <v>6.8268097442223041</v>
      </c>
      <c r="Y41">
        <f>X41/DEF_D*10</f>
        <v>8.5335121802778797</v>
      </c>
      <c r="Z41">
        <f>(0.7*(HIT_D*DEF_D))+(P41/(MAX(P:P))*(0.3*(HIT_D*DEF_D)))</f>
        <v>1.1743320158102766</v>
      </c>
      <c r="AA41">
        <f>(0.7*(BkS_D*DEF_D))+(Q41/(MAX(Q:Q))*(0.3*(BkS_D*DEF_D)))</f>
        <v>1.9278</v>
      </c>
      <c r="AB41">
        <f>(0.7*(TkA_D*DEF_D))+(R41/(MAX(R:R))*(0.3*(TkA_D*DEF_D)))</f>
        <v>1.2978313253012046</v>
      </c>
      <c r="AC41">
        <f>(0.7*(SH_D*DEF_D))+(S41/(MAX(S:S))*(0.3*(SH_D*DEF_D)))</f>
        <v>2.4268464031108228</v>
      </c>
    </row>
    <row r="42" spans="1:29" x14ac:dyDescent="0.25">
      <c r="A42" s="9">
        <v>40</v>
      </c>
      <c r="B42" s="46" t="s">
        <v>405</v>
      </c>
      <c r="C42" s="47" t="s">
        <v>31</v>
      </c>
      <c r="D42" s="47" t="s">
        <v>395</v>
      </c>
      <c r="E42" s="47" t="s">
        <v>4</v>
      </c>
      <c r="F42" s="48">
        <v>80</v>
      </c>
      <c r="G42" s="48">
        <v>39</v>
      </c>
      <c r="H42" s="48">
        <v>42</v>
      </c>
      <c r="I42" s="48">
        <v>147</v>
      </c>
      <c r="J42" s="48">
        <v>69</v>
      </c>
      <c r="K42" s="48">
        <v>17</v>
      </c>
      <c r="L42" s="48">
        <v>1411</v>
      </c>
      <c r="M42" s="52">
        <v>1397</v>
      </c>
      <c r="N42">
        <f>G42*82/F42</f>
        <v>39.975000000000001</v>
      </c>
      <c r="O42">
        <f>H42*82/F42</f>
        <v>43.05</v>
      </c>
      <c r="P42">
        <f>I42*82/F42</f>
        <v>150.67500000000001</v>
      </c>
      <c r="Q42">
        <f>J42*82/F42</f>
        <v>70.724999999999994</v>
      </c>
      <c r="R42">
        <f>K42*82/F42</f>
        <v>17.425000000000001</v>
      </c>
      <c r="S42">
        <f>L42*82/F42</f>
        <v>1446.2750000000001</v>
      </c>
      <c r="U42" s="10">
        <f>SUM(V42:X42)</f>
        <v>12.06281435965427</v>
      </c>
      <c r="V42">
        <f>N42/MAX(N:N)*OFF_D</f>
        <v>4.7338815789473685</v>
      </c>
      <c r="W42">
        <f>O42/MAX(O:O)*PUN_D</f>
        <v>1.0769230769230769</v>
      </c>
      <c r="X42">
        <f>SUM(Z42:AC42)</f>
        <v>6.2520097037838251</v>
      </c>
      <c r="Y42">
        <f>X42/DEF_D*10</f>
        <v>7.8150121297297819</v>
      </c>
      <c r="Z42">
        <f>(0.7*(HIT_D*DEF_D))+(P42/(MAX(P:P))*(0.3*(HIT_D*DEF_D)))</f>
        <v>1.395407114624506</v>
      </c>
      <c r="AA42">
        <f>(0.7*(BkS_D*DEF_D))+(Q42/(MAX(Q:Q))*(0.3*(BkS_D*DEF_D)))</f>
        <v>1.7261059701492538</v>
      </c>
      <c r="AB42">
        <f>(0.7*(TkA_D*DEF_D))+(R42/(MAX(R:R))*(0.3*(TkA_D*DEF_D)))</f>
        <v>1.2207710843373494</v>
      </c>
      <c r="AC42">
        <f>(0.7*(SH_D*DEF_D))+(S42/(MAX(S:S))*(0.3*(SH_D*DEF_D)))</f>
        <v>1.9097255346727153</v>
      </c>
    </row>
    <row r="43" spans="1:29" x14ac:dyDescent="0.25">
      <c r="A43" s="9">
        <v>41</v>
      </c>
      <c r="B43" s="43" t="s">
        <v>269</v>
      </c>
      <c r="C43" s="44" t="s">
        <v>39</v>
      </c>
      <c r="D43" s="44" t="s">
        <v>395</v>
      </c>
      <c r="E43" s="44" t="s">
        <v>4</v>
      </c>
      <c r="F43" s="45">
        <v>76</v>
      </c>
      <c r="G43" s="45">
        <v>39</v>
      </c>
      <c r="H43" s="45">
        <v>32</v>
      </c>
      <c r="I43" s="45">
        <v>43</v>
      </c>
      <c r="J43" s="45">
        <v>94</v>
      </c>
      <c r="K43" s="45">
        <v>18</v>
      </c>
      <c r="L43" s="45">
        <v>328</v>
      </c>
      <c r="M43" s="51">
        <v>1489</v>
      </c>
      <c r="N43">
        <f>G43*82/F43</f>
        <v>42.078947368421055</v>
      </c>
      <c r="O43">
        <f>H43*82/F43</f>
        <v>34.526315789473685</v>
      </c>
      <c r="P43">
        <f>I43*82/F43</f>
        <v>46.39473684210526</v>
      </c>
      <c r="Q43">
        <f>J43*82/F43</f>
        <v>101.42105263157895</v>
      </c>
      <c r="R43">
        <f>K43*82/F43</f>
        <v>19.421052631578949</v>
      </c>
      <c r="S43">
        <f>L43*82/F43</f>
        <v>353.89473684210526</v>
      </c>
      <c r="U43" s="10">
        <f>SUM(V43:X43)</f>
        <v>11.965982871470827</v>
      </c>
      <c r="V43">
        <f>N43/MAX(N:N)*OFF_D</f>
        <v>4.9830332409972309</v>
      </c>
      <c r="W43">
        <f>O43/MAX(O:O)*PUN_D</f>
        <v>0.8636977058029689</v>
      </c>
      <c r="X43">
        <f>SUM(Z43:AC43)</f>
        <v>6.1192519246706265</v>
      </c>
      <c r="Y43">
        <f>X43/DEF_D*10</f>
        <v>7.6490649058382836</v>
      </c>
      <c r="Z43">
        <f>(0.7*(HIT_D*DEF_D))+(P43/(MAX(P:P))*(0.3*(HIT_D*DEF_D)))</f>
        <v>1.2048013313917203</v>
      </c>
      <c r="AA43">
        <f>(0.7*(BkS_D*DEF_D))+(Q43/(MAX(Q:Q))*(0.3*(BkS_D*DEF_D)))</f>
        <v>1.8190322073841321</v>
      </c>
      <c r="AB43">
        <f>(0.7*(TkA_D*DEF_D))+(R43/(MAX(R:R))*(0.3*(TkA_D*DEF_D)))</f>
        <v>1.2323145212428661</v>
      </c>
      <c r="AC43">
        <f>(0.7*(SH_D*DEF_D))+(S43/(MAX(S:S))*(0.3*(SH_D*DEF_D)))</f>
        <v>1.8631038646519082</v>
      </c>
    </row>
    <row r="44" spans="1:29" x14ac:dyDescent="0.25">
      <c r="A44" s="9">
        <v>42</v>
      </c>
      <c r="B44" s="46" t="s">
        <v>133</v>
      </c>
      <c r="C44" s="47" t="s">
        <v>43</v>
      </c>
      <c r="D44" s="47" t="s">
        <v>395</v>
      </c>
      <c r="E44" s="47" t="s">
        <v>4</v>
      </c>
      <c r="F44" s="48">
        <v>82</v>
      </c>
      <c r="G44" s="48">
        <v>36</v>
      </c>
      <c r="H44" s="48">
        <v>28</v>
      </c>
      <c r="I44" s="48">
        <v>137</v>
      </c>
      <c r="J44" s="48">
        <v>143</v>
      </c>
      <c r="K44" s="48">
        <v>15</v>
      </c>
      <c r="L44" s="48">
        <v>12122</v>
      </c>
      <c r="M44" s="52">
        <v>1913</v>
      </c>
      <c r="N44">
        <f>G44*82/F44</f>
        <v>36</v>
      </c>
      <c r="O44">
        <f>H44*82/F44</f>
        <v>28</v>
      </c>
      <c r="P44">
        <f>I44*82/F44</f>
        <v>137</v>
      </c>
      <c r="Q44">
        <f>J44*82/F44</f>
        <v>143</v>
      </c>
      <c r="R44">
        <f>K44*82/F44</f>
        <v>15</v>
      </c>
      <c r="S44">
        <f>L44*82/F44</f>
        <v>12122</v>
      </c>
      <c r="U44" s="10">
        <f>SUM(V44:X44)</f>
        <v>11.851013096934061</v>
      </c>
      <c r="V44">
        <f>N44/MAX(N:N)*OFF_D</f>
        <v>4.2631578947368416</v>
      </c>
      <c r="W44">
        <f>O44/MAX(O:O)*PUN_D</f>
        <v>0.70043777360850534</v>
      </c>
      <c r="X44">
        <f>SUM(Z44:AC44)</f>
        <v>6.887417428588714</v>
      </c>
      <c r="Y44">
        <f>X44/DEF_D*10</f>
        <v>8.609271785735892</v>
      </c>
      <c r="Z44">
        <f>(0.7*(HIT_D*DEF_D))+(P44/(MAX(P:P))*(0.3*(HIT_D*DEF_D)))</f>
        <v>1.3704116456184323</v>
      </c>
      <c r="AA44">
        <f>(0.7*(BkS_D*DEF_D))+(Q44/(MAX(Q:Q))*(0.3*(BkS_D*DEF_D)))</f>
        <v>1.9449042591918457</v>
      </c>
      <c r="AB44">
        <f>(0.7*(TkA_D*DEF_D))+(R44/(MAX(R:R))*(0.3*(TkA_D*DEF_D)))</f>
        <v>1.2067469879518071</v>
      </c>
      <c r="AC44">
        <f>(0.7*(SH_D*DEF_D))+(S44/(MAX(S:S))*(0.3*(SH_D*DEF_D)))</f>
        <v>2.3653545358266284</v>
      </c>
    </row>
    <row r="45" spans="1:29" x14ac:dyDescent="0.25">
      <c r="A45" s="9">
        <v>43</v>
      </c>
      <c r="B45" s="46" t="s">
        <v>308</v>
      </c>
      <c r="C45" s="47" t="s">
        <v>31</v>
      </c>
      <c r="D45" s="47" t="s">
        <v>395</v>
      </c>
      <c r="E45" s="47" t="s">
        <v>4</v>
      </c>
      <c r="F45" s="48">
        <v>81</v>
      </c>
      <c r="G45" s="48">
        <v>35</v>
      </c>
      <c r="H45" s="48">
        <v>32</v>
      </c>
      <c r="I45" s="48">
        <v>80</v>
      </c>
      <c r="J45" s="48">
        <v>117</v>
      </c>
      <c r="K45" s="48">
        <v>38</v>
      </c>
      <c r="L45" s="48">
        <v>10262</v>
      </c>
      <c r="M45" s="52">
        <v>1717</v>
      </c>
      <c r="N45">
        <f>G45*82/F45</f>
        <v>35.432098765432102</v>
      </c>
      <c r="O45">
        <f>H45*82/F45</f>
        <v>32.395061728395063</v>
      </c>
      <c r="P45">
        <f>I45*82/F45</f>
        <v>80.987654320987659</v>
      </c>
      <c r="Q45">
        <f>J45*82/F45</f>
        <v>118.44444444444444</v>
      </c>
      <c r="R45">
        <f>K45*82/F45</f>
        <v>38.469135802469133</v>
      </c>
      <c r="S45">
        <f>L45*82/F45</f>
        <v>10388.691358024691</v>
      </c>
      <c r="U45" s="10">
        <f>SUM(V45:X45)</f>
        <v>11.778738474688469</v>
      </c>
      <c r="V45">
        <f>N45/MAX(N:N)*OFF_D</f>
        <v>4.1959064327485383</v>
      </c>
      <c r="W45">
        <f>O45/MAX(O:O)*PUN_D</f>
        <v>0.81038303260525502</v>
      </c>
      <c r="X45">
        <f>SUM(Z45:AC45)</f>
        <v>6.7724490093346752</v>
      </c>
      <c r="Y45">
        <f>X45/DEF_D*10</f>
        <v>8.4655612616683449</v>
      </c>
      <c r="Z45">
        <f>(0.7*(HIT_D*DEF_D))+(P45/(MAX(P:P))*(0.3*(HIT_D*DEF_D)))</f>
        <v>1.2680310349875565</v>
      </c>
      <c r="AA45">
        <f>(0.7*(BkS_D*DEF_D))+(Q45/(MAX(Q:Q))*(0.3*(BkS_D*DEF_D)))</f>
        <v>1.8705671641791044</v>
      </c>
      <c r="AB45">
        <f>(0.7*(TkA_D*DEF_D))+(R45/(MAX(R:R))*(0.3*(TkA_D*DEF_D)))</f>
        <v>1.3424721106648816</v>
      </c>
      <c r="AC45">
        <f>(0.7*(SH_D*DEF_D))+(S45/(MAX(S:S))*(0.3*(SH_D*DEF_D)))</f>
        <v>2.2913786995031322</v>
      </c>
    </row>
    <row r="46" spans="1:29" x14ac:dyDescent="0.25">
      <c r="A46" s="9">
        <v>44</v>
      </c>
      <c r="B46" s="43" t="s">
        <v>140</v>
      </c>
      <c r="C46" s="44" t="s">
        <v>31</v>
      </c>
      <c r="D46" s="44" t="s">
        <v>395</v>
      </c>
      <c r="E46" s="44" t="s">
        <v>4</v>
      </c>
      <c r="F46" s="45">
        <v>82</v>
      </c>
      <c r="G46" s="45">
        <v>36</v>
      </c>
      <c r="H46" s="45">
        <v>24</v>
      </c>
      <c r="I46" s="45">
        <v>30</v>
      </c>
      <c r="J46" s="45">
        <v>115</v>
      </c>
      <c r="K46" s="45">
        <v>57</v>
      </c>
      <c r="L46" s="45">
        <v>11481</v>
      </c>
      <c r="M46" s="51">
        <v>1934</v>
      </c>
      <c r="N46">
        <f>G46*82/F46</f>
        <v>36</v>
      </c>
      <c r="O46">
        <f>H46*82/F46</f>
        <v>24</v>
      </c>
      <c r="P46">
        <f>I46*82/F46</f>
        <v>30</v>
      </c>
      <c r="Q46">
        <f>J46*82/F46</f>
        <v>115</v>
      </c>
      <c r="R46">
        <f>K46*82/F46</f>
        <v>57</v>
      </c>
      <c r="S46">
        <f>L46*82/F46</f>
        <v>11481</v>
      </c>
      <c r="U46" s="10">
        <f>SUM(V46:X46)</f>
        <v>11.686143452064877</v>
      </c>
      <c r="V46">
        <f>N46/MAX(N:N)*OFF_D</f>
        <v>4.2631578947368416</v>
      </c>
      <c r="W46">
        <f>O46/MAX(O:O)*PUN_D</f>
        <v>0.60037523452157604</v>
      </c>
      <c r="X46">
        <f>SUM(Z46:AC46)</f>
        <v>6.8226103228064598</v>
      </c>
      <c r="Y46">
        <f>X46/DEF_D*10</f>
        <v>8.5282629035080753</v>
      </c>
      <c r="Z46">
        <f>(0.7*(HIT_D*DEF_D))+(P46/(MAX(P:P))*(0.3*(HIT_D*DEF_D)))</f>
        <v>1.1748346669237442</v>
      </c>
      <c r="AA46">
        <f>(0.7*(BkS_D*DEF_D))+(Q46/(MAX(Q:Q))*(0.3*(BkS_D*DEF_D)))</f>
        <v>1.8601397888605753</v>
      </c>
      <c r="AB46">
        <f>(0.7*(TkA_D*DEF_D))+(R46/(MAX(R:R))*(0.3*(TkA_D*DEF_D)))</f>
        <v>1.4496385542168673</v>
      </c>
      <c r="AC46">
        <f>(0.7*(SH_D*DEF_D))+(S46/(MAX(S:S))*(0.3*(SH_D*DEF_D)))</f>
        <v>2.3379973128052729</v>
      </c>
    </row>
    <row r="47" spans="1:29" x14ac:dyDescent="0.25">
      <c r="A47" s="9">
        <v>45</v>
      </c>
      <c r="B47" s="46" t="s">
        <v>161</v>
      </c>
      <c r="C47" s="47" t="s">
        <v>31</v>
      </c>
      <c r="D47" s="47" t="s">
        <v>395</v>
      </c>
      <c r="E47" s="47" t="s">
        <v>4</v>
      </c>
      <c r="F47" s="48">
        <v>74</v>
      </c>
      <c r="G47" s="48">
        <v>38</v>
      </c>
      <c r="H47" s="48">
        <v>18</v>
      </c>
      <c r="I47" s="48">
        <v>32</v>
      </c>
      <c r="J47" s="48">
        <v>75</v>
      </c>
      <c r="K47" s="48">
        <v>22</v>
      </c>
      <c r="L47" s="48">
        <v>2414</v>
      </c>
      <c r="M47" s="52">
        <v>1725</v>
      </c>
      <c r="N47">
        <f>G47*82/F47</f>
        <v>42.108108108108105</v>
      </c>
      <c r="O47">
        <f>H47*82/F47</f>
        <v>19.945945945945947</v>
      </c>
      <c r="P47">
        <f>I47*82/F47</f>
        <v>35.45945945945946</v>
      </c>
      <c r="Q47">
        <f>J47*82/F47</f>
        <v>83.108108108108112</v>
      </c>
      <c r="R47">
        <f>K47*82/F47</f>
        <v>24.378378378378379</v>
      </c>
      <c r="S47">
        <f>L47*82/F47</f>
        <v>2674.9729729729729</v>
      </c>
      <c r="U47" s="10">
        <f>SUM(V47:X47)</f>
        <v>11.657002456032261</v>
      </c>
      <c r="V47">
        <f>N47/MAX(N:N)*OFF_D</f>
        <v>4.9864864864864868</v>
      </c>
      <c r="W47">
        <f>O47/MAX(O:O)*PUN_D</f>
        <v>0.49896049896049899</v>
      </c>
      <c r="X47">
        <f>SUM(Z47:AC47)</f>
        <v>6.1715554705852753</v>
      </c>
      <c r="Y47">
        <f>X47/DEF_D*10</f>
        <v>7.7144443382315941</v>
      </c>
      <c r="Z47">
        <f>(0.7*(HIT_D*DEF_D))+(P47/(MAX(P:P))*(0.3*(HIT_D*DEF_D)))</f>
        <v>1.1848135882918491</v>
      </c>
      <c r="AA47">
        <f>(0.7*(BkS_D*DEF_D))+(Q47/(MAX(Q:Q))*(0.3*(BkS_D*DEF_D)))</f>
        <v>1.7635933844292053</v>
      </c>
      <c r="AB47">
        <f>(0.7*(TkA_D*DEF_D))+(R47/(MAX(R:R))*(0.3*(TkA_D*DEF_D)))</f>
        <v>1.2609833930315857</v>
      </c>
      <c r="AC47">
        <f>(0.7*(SH_D*DEF_D))+(S47/(MAX(S:S))*(0.3*(SH_D*DEF_D)))</f>
        <v>1.9621651048326354</v>
      </c>
    </row>
    <row r="48" spans="1:29" x14ac:dyDescent="0.25">
      <c r="A48" s="9">
        <v>46</v>
      </c>
      <c r="B48" s="43" t="s">
        <v>358</v>
      </c>
      <c r="C48" s="44" t="s">
        <v>34</v>
      </c>
      <c r="D48" s="44" t="s">
        <v>395</v>
      </c>
      <c r="E48" s="44" t="s">
        <v>4</v>
      </c>
      <c r="F48" s="45">
        <v>82</v>
      </c>
      <c r="G48" s="45">
        <v>34</v>
      </c>
      <c r="H48" s="45">
        <v>12</v>
      </c>
      <c r="I48" s="45">
        <v>35</v>
      </c>
      <c r="J48" s="45">
        <v>161</v>
      </c>
      <c r="K48" s="45">
        <v>83</v>
      </c>
      <c r="L48" s="45">
        <v>15349</v>
      </c>
      <c r="M48" s="51">
        <v>1922</v>
      </c>
      <c r="N48">
        <f>G48*82/F48</f>
        <v>34</v>
      </c>
      <c r="O48">
        <f>H48*82/F48</f>
        <v>12</v>
      </c>
      <c r="P48">
        <f>I48*82/F48</f>
        <v>35</v>
      </c>
      <c r="Q48">
        <f>J48*82/F48</f>
        <v>161</v>
      </c>
      <c r="R48">
        <f>K48*82/F48</f>
        <v>83</v>
      </c>
      <c r="S48">
        <f>L48*82/F48</f>
        <v>15349</v>
      </c>
      <c r="U48" s="10">
        <f>SUM(V48:X48)</f>
        <v>11.612952477601976</v>
      </c>
      <c r="V48">
        <f>N48/MAX(N:N)*OFF_D</f>
        <v>4.0263157894736841</v>
      </c>
      <c r="W48">
        <f>O48/MAX(O:O)*PUN_D</f>
        <v>0.30018761726078802</v>
      </c>
      <c r="X48">
        <f>SUM(Z48:AC48)</f>
        <v>7.2864490708675032</v>
      </c>
      <c r="Y48">
        <f>X48/DEF_D*10</f>
        <v>9.1080613385843794</v>
      </c>
      <c r="Z48">
        <f>(0.7*(HIT_D*DEF_D))+(P48/(MAX(P:P))*(0.3*(HIT_D*DEF_D)))</f>
        <v>1.1839737780777015</v>
      </c>
      <c r="AA48">
        <f>(0.7*(BkS_D*DEF_D))+(Q48/(MAX(Q:Q))*(0.3*(BkS_D*DEF_D)))</f>
        <v>1.9993957044048054</v>
      </c>
      <c r="AB48">
        <f>(0.7*(TkA_D*DEF_D))+(R48/(MAX(R:R))*(0.3*(TkA_D*DEF_D)))</f>
        <v>1.5999999999999999</v>
      </c>
      <c r="AC48">
        <f>(0.7*(SH_D*DEF_D))+(S48/(MAX(S:S))*(0.3*(SH_D*DEF_D)))</f>
        <v>2.5030795883849959</v>
      </c>
    </row>
    <row r="49" spans="1:29" x14ac:dyDescent="0.25">
      <c r="A49" s="9">
        <v>47</v>
      </c>
      <c r="B49" s="46" t="s">
        <v>408</v>
      </c>
      <c r="C49" s="47" t="s">
        <v>37</v>
      </c>
      <c r="D49" s="47" t="s">
        <v>395</v>
      </c>
      <c r="E49" s="47" t="s">
        <v>4</v>
      </c>
      <c r="F49" s="48">
        <v>39</v>
      </c>
      <c r="G49" s="48">
        <v>14</v>
      </c>
      <c r="H49" s="48">
        <v>37</v>
      </c>
      <c r="I49" s="48">
        <v>31</v>
      </c>
      <c r="J49" s="48">
        <v>48</v>
      </c>
      <c r="K49" s="48">
        <v>4</v>
      </c>
      <c r="L49" s="48">
        <v>128</v>
      </c>
      <c r="M49" s="52">
        <v>667</v>
      </c>
      <c r="N49">
        <f>G49*82/F49</f>
        <v>29.435897435897434</v>
      </c>
      <c r="O49">
        <f>H49*82/F49</f>
        <v>77.794871794871796</v>
      </c>
      <c r="P49">
        <f>I49*82/F49</f>
        <v>65.179487179487182</v>
      </c>
      <c r="Q49">
        <f>J49*82/F49</f>
        <v>100.92307692307692</v>
      </c>
      <c r="R49">
        <f>K49*82/F49</f>
        <v>8.4102564102564106</v>
      </c>
      <c r="S49">
        <f>L49*82/F49</f>
        <v>269.12820512820514</v>
      </c>
      <c r="U49" s="10">
        <f>SUM(V49:X49)</f>
        <v>11.516703002768363</v>
      </c>
      <c r="V49">
        <f>N49/MAX(N:N)*OFF_D</f>
        <v>3.4858299595141702</v>
      </c>
      <c r="W49">
        <f>O49/MAX(O:O)*PUN_D</f>
        <v>1.9460880999342538</v>
      </c>
      <c r="X49">
        <f>SUM(Z49:AC49)</f>
        <v>6.0847849433199395</v>
      </c>
      <c r="Y49">
        <f>X49/DEF_D*10</f>
        <v>7.6059811791499241</v>
      </c>
      <c r="Z49">
        <f>(0.7*(HIT_D*DEF_D))+(P49/(MAX(P:P))*(0.3*(HIT_D*DEF_D)))</f>
        <v>1.2391365156582548</v>
      </c>
      <c r="AA49">
        <f>(0.7*(BkS_D*DEF_D))+(Q49/(MAX(Q:Q))*(0.3*(BkS_D*DEF_D)))</f>
        <v>1.8175246842709529</v>
      </c>
      <c r="AB49">
        <f>(0.7*(TkA_D*DEF_D))+(R49/(MAX(R:R))*(0.3*(TkA_D*DEF_D)))</f>
        <v>1.1686376274328081</v>
      </c>
      <c r="AC49">
        <f>(0.7*(SH_D*DEF_D))+(S49/(MAX(S:S))*(0.3*(SH_D*DEF_D)))</f>
        <v>1.8594861159579239</v>
      </c>
    </row>
    <row r="50" spans="1:29" x14ac:dyDescent="0.25">
      <c r="A50" s="9">
        <v>48</v>
      </c>
      <c r="B50" s="46" t="s">
        <v>326</v>
      </c>
      <c r="C50" s="47" t="s">
        <v>37</v>
      </c>
      <c r="D50" s="47" t="s">
        <v>395</v>
      </c>
      <c r="E50" s="47" t="s">
        <v>4</v>
      </c>
      <c r="F50" s="48">
        <v>82</v>
      </c>
      <c r="G50" s="48">
        <v>30</v>
      </c>
      <c r="H50" s="48">
        <v>34</v>
      </c>
      <c r="I50" s="48">
        <v>111</v>
      </c>
      <c r="J50" s="48">
        <v>166</v>
      </c>
      <c r="K50" s="48">
        <v>23</v>
      </c>
      <c r="L50" s="48">
        <v>13939</v>
      </c>
      <c r="M50" s="52">
        <v>1802</v>
      </c>
      <c r="N50">
        <f>G50*82/F50</f>
        <v>30</v>
      </c>
      <c r="O50">
        <f>H50*82/F50</f>
        <v>34</v>
      </c>
      <c r="P50">
        <f>I50*82/F50</f>
        <v>111</v>
      </c>
      <c r="Q50">
        <f>J50*82/F50</f>
        <v>166</v>
      </c>
      <c r="R50">
        <f>K50*82/F50</f>
        <v>23</v>
      </c>
      <c r="S50">
        <f>L50*82/F50</f>
        <v>13939</v>
      </c>
      <c r="U50" s="10">
        <f>SUM(V50:X50)</f>
        <v>11.436497927493882</v>
      </c>
      <c r="V50">
        <f>N50/MAX(N:N)*OFF_D</f>
        <v>3.5526315789473686</v>
      </c>
      <c r="W50">
        <f>O50/MAX(O:O)*PUN_D</f>
        <v>0.85053158223889935</v>
      </c>
      <c r="X50">
        <f>SUM(Z50:AC50)</f>
        <v>7.0333347663076138</v>
      </c>
      <c r="Y50">
        <f>X50/DEF_D*10</f>
        <v>8.7916684578845175</v>
      </c>
      <c r="Z50">
        <f>(0.7*(HIT_D*DEF_D))+(P50/(MAX(P:P))*(0.3*(HIT_D*DEF_D)))</f>
        <v>1.3228882676178539</v>
      </c>
      <c r="AA50">
        <f>(0.7*(BkS_D*DEF_D))+(Q50/(MAX(Q:Q))*(0.3*(BkS_D*DEF_D)))</f>
        <v>2.0145322169639606</v>
      </c>
      <c r="AB50">
        <f>(0.7*(TkA_D*DEF_D))+(R50/(MAX(R:R))*(0.3*(TkA_D*DEF_D)))</f>
        <v>1.2530120481927709</v>
      </c>
      <c r="AC50">
        <f>(0.7*(SH_D*DEF_D))+(S50/(MAX(S:S))*(0.3*(SH_D*DEF_D)))</f>
        <v>2.4429022335330286</v>
      </c>
    </row>
    <row r="51" spans="1:29" x14ac:dyDescent="0.25">
      <c r="A51" s="9">
        <v>49</v>
      </c>
      <c r="B51" s="46" t="s">
        <v>286</v>
      </c>
      <c r="C51" s="47" t="s">
        <v>31</v>
      </c>
      <c r="D51" s="47" t="s">
        <v>395</v>
      </c>
      <c r="E51" s="47" t="s">
        <v>4</v>
      </c>
      <c r="F51" s="48">
        <v>80</v>
      </c>
      <c r="G51" s="48">
        <v>31</v>
      </c>
      <c r="H51" s="48">
        <v>58</v>
      </c>
      <c r="I51" s="48">
        <v>79</v>
      </c>
      <c r="J51" s="48">
        <v>73</v>
      </c>
      <c r="K51" s="48">
        <v>24</v>
      </c>
      <c r="L51" s="48">
        <v>1514</v>
      </c>
      <c r="M51" s="52">
        <v>1628</v>
      </c>
      <c r="N51">
        <f>G51*82/F51</f>
        <v>31.774999999999999</v>
      </c>
      <c r="O51">
        <f>H51*82/F51</f>
        <v>59.45</v>
      </c>
      <c r="P51">
        <f>I51*82/F51</f>
        <v>80.974999999999994</v>
      </c>
      <c r="Q51">
        <f>J51*82/F51</f>
        <v>74.825000000000003</v>
      </c>
      <c r="R51">
        <f>K51*82/F51</f>
        <v>24.6</v>
      </c>
      <c r="S51">
        <f>L51*82/F51</f>
        <v>1551.85</v>
      </c>
      <c r="U51" s="10">
        <f>SUM(V51:X51)</f>
        <v>11.433030677840947</v>
      </c>
      <c r="V51">
        <f>N51/MAX(N:N)*OFF_D</f>
        <v>3.7628289473684209</v>
      </c>
      <c r="W51">
        <f>O51/MAX(O:O)*PUN_D</f>
        <v>1.4871794871794872</v>
      </c>
      <c r="X51">
        <f>SUM(Z51:AC51)</f>
        <v>6.1830222432930393</v>
      </c>
      <c r="Y51">
        <f>X51/DEF_D*10</f>
        <v>7.7287778041162989</v>
      </c>
      <c r="Z51">
        <f>(0.7*(HIT_D*DEF_D))+(P51/(MAX(P:P))*(0.3*(HIT_D*DEF_D)))</f>
        <v>1.2680079051383397</v>
      </c>
      <c r="AA51">
        <f>(0.7*(BkS_D*DEF_D))+(Q51/(MAX(Q:Q))*(0.3*(BkS_D*DEF_D)))</f>
        <v>1.7385179104477613</v>
      </c>
      <c r="AB51">
        <f>(0.7*(TkA_D*DEF_D))+(R51/(MAX(R:R))*(0.3*(TkA_D*DEF_D)))</f>
        <v>1.2622650602409637</v>
      </c>
      <c r="AC51">
        <f>(0.7*(SH_D*DEF_D))+(S51/(MAX(S:S))*(0.3*(SH_D*DEF_D)))</f>
        <v>1.9142313674659752</v>
      </c>
    </row>
    <row r="52" spans="1:29" x14ac:dyDescent="0.25">
      <c r="A52" s="9">
        <v>50</v>
      </c>
      <c r="B52" s="46" t="s">
        <v>249</v>
      </c>
      <c r="C52" s="47" t="s">
        <v>34</v>
      </c>
      <c r="D52" s="47" t="s">
        <v>395</v>
      </c>
      <c r="E52" s="47" t="s">
        <v>4</v>
      </c>
      <c r="F52" s="48">
        <v>56</v>
      </c>
      <c r="G52" s="48">
        <v>19</v>
      </c>
      <c r="H52" s="48">
        <v>37</v>
      </c>
      <c r="I52" s="48">
        <v>29</v>
      </c>
      <c r="J52" s="48">
        <v>83</v>
      </c>
      <c r="K52" s="48">
        <v>20</v>
      </c>
      <c r="L52" s="48">
        <v>7982</v>
      </c>
      <c r="M52" s="52">
        <v>1141</v>
      </c>
      <c r="N52">
        <f>G52*82/F52</f>
        <v>27.821428571428573</v>
      </c>
      <c r="O52">
        <f>H52*82/F52</f>
        <v>54.178571428571431</v>
      </c>
      <c r="P52">
        <f>I52*82/F52</f>
        <v>42.464285714285715</v>
      </c>
      <c r="Q52">
        <f>J52*82/F52</f>
        <v>121.53571428571429</v>
      </c>
      <c r="R52">
        <f>K52*82/F52</f>
        <v>29.285714285714285</v>
      </c>
      <c r="S52">
        <f>L52*82/F52</f>
        <v>11687.928571428571</v>
      </c>
      <c r="U52" s="10">
        <f>SUM(V52:X52)</f>
        <v>11.363688730132345</v>
      </c>
      <c r="V52">
        <f>N52/MAX(N:N)*OFF_D</f>
        <v>3.2946428571428577</v>
      </c>
      <c r="W52">
        <f>O52/MAX(O:O)*PUN_D</f>
        <v>1.3553113553113554</v>
      </c>
      <c r="X52">
        <f>SUM(Z52:AC52)</f>
        <v>6.713734517678132</v>
      </c>
      <c r="Y52">
        <f>X52/DEF_D*10</f>
        <v>8.3921681470976655</v>
      </c>
      <c r="Z52">
        <f>(0.7*(HIT_D*DEF_D))+(P52/(MAX(P:P))*(0.3*(HIT_D*DEF_D)))</f>
        <v>1.1976171654432524</v>
      </c>
      <c r="AA52">
        <f>(0.7*(BkS_D*DEF_D))+(Q52/(MAX(Q:Q))*(0.3*(BkS_D*DEF_D)))</f>
        <v>1.8799253731343284</v>
      </c>
      <c r="AB52">
        <f>(0.7*(TkA_D*DEF_D))+(R52/(MAX(R:R))*(0.3*(TkA_D*DEF_D)))</f>
        <v>1.2893631669535282</v>
      </c>
      <c r="AC52">
        <f>(0.7*(SH_D*DEF_D))+(S52/(MAX(S:S))*(0.3*(SH_D*DEF_D)))</f>
        <v>2.3468288121470233</v>
      </c>
    </row>
    <row r="53" spans="1:29" x14ac:dyDescent="0.25">
      <c r="A53" s="9">
        <v>51</v>
      </c>
      <c r="B53" s="43" t="s">
        <v>272</v>
      </c>
      <c r="C53" s="44" t="s">
        <v>31</v>
      </c>
      <c r="D53" s="44" t="s">
        <v>395</v>
      </c>
      <c r="E53" s="44" t="s">
        <v>4</v>
      </c>
      <c r="F53" s="45">
        <v>82</v>
      </c>
      <c r="G53" s="45">
        <v>38</v>
      </c>
      <c r="H53" s="45">
        <v>6</v>
      </c>
      <c r="I53" s="45">
        <v>43</v>
      </c>
      <c r="J53" s="45">
        <v>146</v>
      </c>
      <c r="K53" s="45">
        <v>29</v>
      </c>
      <c r="L53" s="45">
        <v>8250</v>
      </c>
      <c r="M53" s="51">
        <v>1834</v>
      </c>
      <c r="N53">
        <f>G53*82/F53</f>
        <v>38</v>
      </c>
      <c r="O53">
        <f>H53*82/F53</f>
        <v>6</v>
      </c>
      <c r="P53">
        <f>I53*82/F53</f>
        <v>43</v>
      </c>
      <c r="Q53">
        <f>J53*82/F53</f>
        <v>146</v>
      </c>
      <c r="R53">
        <f>K53*82/F53</f>
        <v>29</v>
      </c>
      <c r="S53">
        <f>L53*82/F53</f>
        <v>8250</v>
      </c>
      <c r="U53" s="10">
        <f>SUM(V53:X53)</f>
        <v>11.290488719001875</v>
      </c>
      <c r="V53">
        <f>N53/MAX(N:N)*OFF_D</f>
        <v>4.5</v>
      </c>
      <c r="W53">
        <f>O53/MAX(O:O)*PUN_D</f>
        <v>0.15009380863039401</v>
      </c>
      <c r="X53">
        <f>SUM(Z53:AC53)</f>
        <v>6.6403949103714819</v>
      </c>
      <c r="Y53">
        <f>X53/DEF_D*10</f>
        <v>8.3004936379643528</v>
      </c>
      <c r="Z53">
        <f>(0.7*(HIT_D*DEF_D))+(P53/(MAX(P:P))*(0.3*(HIT_D*DEF_D)))</f>
        <v>1.1985963559240334</v>
      </c>
      <c r="AA53">
        <f>(0.7*(BkS_D*DEF_D))+(Q53/(MAX(Q:Q))*(0.3*(BkS_D*DEF_D)))</f>
        <v>1.953986166727339</v>
      </c>
      <c r="AB53">
        <f>(0.7*(TkA_D*DEF_D))+(R53/(MAX(R:R))*(0.3*(TkA_D*DEF_D)))</f>
        <v>1.2877108433734938</v>
      </c>
      <c r="AC53">
        <f>(0.7*(SH_D*DEF_D))+(S53/(MAX(S:S))*(0.3*(SH_D*DEF_D)))</f>
        <v>2.2001015443466163</v>
      </c>
    </row>
    <row r="54" spans="1:29" x14ac:dyDescent="0.25">
      <c r="A54" s="9">
        <v>52</v>
      </c>
      <c r="B54" s="43" t="s">
        <v>241</v>
      </c>
      <c r="C54" s="44" t="s">
        <v>37</v>
      </c>
      <c r="D54" s="44" t="s">
        <v>395</v>
      </c>
      <c r="E54" s="44" t="s">
        <v>4</v>
      </c>
      <c r="F54" s="45">
        <v>75</v>
      </c>
      <c r="G54" s="45">
        <v>28</v>
      </c>
      <c r="H54" s="45">
        <v>35</v>
      </c>
      <c r="I54" s="45">
        <v>18</v>
      </c>
      <c r="J54" s="45">
        <v>146</v>
      </c>
      <c r="K54" s="45">
        <v>23</v>
      </c>
      <c r="L54" s="45">
        <v>9351</v>
      </c>
      <c r="M54" s="51">
        <v>1593</v>
      </c>
      <c r="N54">
        <f>G54*82/F54</f>
        <v>30.613333333333333</v>
      </c>
      <c r="O54">
        <f>H54*82/F54</f>
        <v>38.266666666666666</v>
      </c>
      <c r="P54">
        <f>I54*82/F54</f>
        <v>19.68</v>
      </c>
      <c r="Q54">
        <f>J54*82/F54</f>
        <v>159.62666666666667</v>
      </c>
      <c r="R54">
        <f>K54*82/F54</f>
        <v>25.146666666666668</v>
      </c>
      <c r="S54">
        <f>L54*82/F54</f>
        <v>10223.76</v>
      </c>
      <c r="U54" s="10">
        <f>SUM(V54:X54)</f>
        <v>11.283503969826343</v>
      </c>
      <c r="V54">
        <f>N54/MAX(N:N)*OFF_D</f>
        <v>3.6252631578947372</v>
      </c>
      <c r="W54">
        <f>O54/MAX(O:O)*PUN_D</f>
        <v>0.95726495726495719</v>
      </c>
      <c r="X54">
        <f>SUM(Z54:AC54)</f>
        <v>6.7009758546666491</v>
      </c>
      <c r="Y54">
        <f>X54/DEF_D*10</f>
        <v>8.3762198183333112</v>
      </c>
      <c r="Z54">
        <f>(0.7*(HIT_D*DEF_D))+(P54/(MAX(P:P))*(0.3*(HIT_D*DEF_D)))</f>
        <v>1.1559715415019762</v>
      </c>
      <c r="AA54">
        <f>(0.7*(BkS_D*DEF_D))+(Q54/(MAX(Q:Q))*(0.3*(BkS_D*DEF_D)))</f>
        <v>1.9952382089552239</v>
      </c>
      <c r="AB54">
        <f>(0.7*(TkA_D*DEF_D))+(R54/(MAX(R:R))*(0.3*(TkA_D*DEF_D)))</f>
        <v>1.2654265060240963</v>
      </c>
      <c r="AC54">
        <f>(0.7*(SH_D*DEF_D))+(S54/(MAX(S:S))*(0.3*(SH_D*DEF_D)))</f>
        <v>2.2843395981853529</v>
      </c>
    </row>
    <row r="55" spans="1:29" x14ac:dyDescent="0.25">
      <c r="A55" s="9">
        <v>53</v>
      </c>
      <c r="B55" s="43" t="s">
        <v>183</v>
      </c>
      <c r="C55" s="44" t="s">
        <v>37</v>
      </c>
      <c r="D55" s="44" t="s">
        <v>395</v>
      </c>
      <c r="E55" s="44" t="s">
        <v>4</v>
      </c>
      <c r="F55" s="45">
        <v>74</v>
      </c>
      <c r="G55" s="45">
        <v>28</v>
      </c>
      <c r="H55" s="45">
        <v>44</v>
      </c>
      <c r="I55" s="45">
        <v>65</v>
      </c>
      <c r="J55" s="45">
        <v>102</v>
      </c>
      <c r="K55" s="45">
        <v>16</v>
      </c>
      <c r="L55" s="45">
        <v>4317</v>
      </c>
      <c r="M55" s="51">
        <v>1442</v>
      </c>
      <c r="N55">
        <f>G55*82/F55</f>
        <v>31.027027027027028</v>
      </c>
      <c r="O55">
        <f>H55*82/F55</f>
        <v>48.756756756756758</v>
      </c>
      <c r="P55">
        <f>I55*82/F55</f>
        <v>72.027027027027032</v>
      </c>
      <c r="Q55">
        <f>J55*82/F55</f>
        <v>113.02702702702703</v>
      </c>
      <c r="R55">
        <f>K55*82/F55</f>
        <v>17.72972972972973</v>
      </c>
      <c r="S55">
        <f>L55*82/F55</f>
        <v>4783.7027027027025</v>
      </c>
      <c r="U55" s="10">
        <f>SUM(V55:X55)</f>
        <v>11.274450929444018</v>
      </c>
      <c r="V55">
        <f>N55/MAX(N:N)*OFF_D</f>
        <v>3.6742532005689905</v>
      </c>
      <c r="W55">
        <f>O55/MAX(O:O)*PUN_D</f>
        <v>1.2196812196812199</v>
      </c>
      <c r="X55">
        <f>SUM(Z55:AC55)</f>
        <v>6.3805165091938072</v>
      </c>
      <c r="Y55">
        <f>X55/DEF_D*10</f>
        <v>7.975645636492259</v>
      </c>
      <c r="Z55">
        <f>(0.7*(HIT_D*DEF_D))+(P55/(MAX(P:P))*(0.3*(HIT_D*DEF_D)))</f>
        <v>1.2516526012178184</v>
      </c>
      <c r="AA55">
        <f>(0.7*(BkS_D*DEF_D))+(Q55/(MAX(Q:Q))*(0.3*(BkS_D*DEF_D)))</f>
        <v>1.8541670028237194</v>
      </c>
      <c r="AB55">
        <f>(0.7*(TkA_D*DEF_D))+(R55/(MAX(R:R))*(0.3*(TkA_D*DEF_D)))</f>
        <v>1.2225333767502442</v>
      </c>
      <c r="AC55">
        <f>(0.7*(SH_D*DEF_D))+(S55/(MAX(S:S))*(0.3*(SH_D*DEF_D)))</f>
        <v>2.0521635284020245</v>
      </c>
    </row>
    <row r="56" spans="1:29" x14ac:dyDescent="0.25">
      <c r="A56" s="9">
        <v>54</v>
      </c>
      <c r="B56" s="46" t="s">
        <v>409</v>
      </c>
      <c r="C56" s="47" t="s">
        <v>43</v>
      </c>
      <c r="D56" s="47" t="s">
        <v>395</v>
      </c>
      <c r="E56" s="47" t="s">
        <v>4</v>
      </c>
      <c r="F56" s="48">
        <v>56</v>
      </c>
      <c r="G56" s="48">
        <v>10</v>
      </c>
      <c r="H56" s="48">
        <v>73</v>
      </c>
      <c r="I56" s="48">
        <v>153</v>
      </c>
      <c r="J56" s="48">
        <v>69</v>
      </c>
      <c r="K56" s="48">
        <v>12</v>
      </c>
      <c r="L56" s="48">
        <v>7186</v>
      </c>
      <c r="M56" s="52">
        <v>1066</v>
      </c>
      <c r="N56">
        <f>G56*82/F56</f>
        <v>14.642857142857142</v>
      </c>
      <c r="O56">
        <f>H56*82/F56</f>
        <v>106.89285714285714</v>
      </c>
      <c r="P56">
        <f>I56*82/F56</f>
        <v>224.03571428571428</v>
      </c>
      <c r="Q56">
        <f>J56*82/F56</f>
        <v>101.03571428571429</v>
      </c>
      <c r="R56">
        <f>K56*82/F56</f>
        <v>17.571428571428573</v>
      </c>
      <c r="S56">
        <f>L56*82/F56</f>
        <v>10522.357142857143</v>
      </c>
      <c r="U56" s="10">
        <f>SUM(V56:X56)</f>
        <v>11.274079679462254</v>
      </c>
      <c r="V56">
        <f>N56/MAX(N:N)*OFF_D</f>
        <v>1.7340225563909775</v>
      </c>
      <c r="W56">
        <f>O56/MAX(O:O)*PUN_D</f>
        <v>2.6739926739926738</v>
      </c>
      <c r="X56">
        <f>SUM(Z56:AC56)</f>
        <v>6.8660644490786016</v>
      </c>
      <c r="Y56">
        <f>X56/DEF_D*10</f>
        <v>8.5825805613482515</v>
      </c>
      <c r="Z56">
        <f>(0.7*(HIT_D*DEF_D))+(P56/(MAX(P:P))*(0.3*(HIT_D*DEF_D)))</f>
        <v>1.5294974590626764</v>
      </c>
      <c r="AA56">
        <f>(0.7*(BkS_D*DEF_D))+(Q56/(MAX(Q:Q))*(0.3*(BkS_D*DEF_D)))</f>
        <v>1.8178656716417911</v>
      </c>
      <c r="AB56">
        <f>(0.7*(TkA_D*DEF_D))+(R56/(MAX(R:R))*(0.3*(TkA_D*DEF_D)))</f>
        <v>1.221617900172117</v>
      </c>
      <c r="AC56">
        <f>(0.7*(SH_D*DEF_D))+(S56/(MAX(S:S))*(0.3*(SH_D*DEF_D)))</f>
        <v>2.2970834182020181</v>
      </c>
    </row>
    <row r="57" spans="1:29" x14ac:dyDescent="0.25">
      <c r="A57" s="9">
        <v>55</v>
      </c>
      <c r="B57" s="43" t="s">
        <v>242</v>
      </c>
      <c r="C57" s="44" t="s">
        <v>31</v>
      </c>
      <c r="D57" s="44" t="s">
        <v>395</v>
      </c>
      <c r="E57" s="44" t="s">
        <v>4</v>
      </c>
      <c r="F57" s="45">
        <v>82</v>
      </c>
      <c r="G57" s="45">
        <v>28</v>
      </c>
      <c r="H57" s="45">
        <v>46</v>
      </c>
      <c r="I57" s="45">
        <v>162</v>
      </c>
      <c r="J57" s="45">
        <v>122</v>
      </c>
      <c r="K57" s="45">
        <v>15</v>
      </c>
      <c r="L57" s="45">
        <v>10599</v>
      </c>
      <c r="M57" s="51">
        <v>1828</v>
      </c>
      <c r="N57">
        <f>G57*82/F57</f>
        <v>28</v>
      </c>
      <c r="O57">
        <f>H57*82/F57</f>
        <v>46</v>
      </c>
      <c r="P57">
        <f>I57*82/F57</f>
        <v>162</v>
      </c>
      <c r="Q57">
        <f>J57*82/F57</f>
        <v>122</v>
      </c>
      <c r="R57">
        <f>K57*82/F57</f>
        <v>15</v>
      </c>
      <c r="S57">
        <f>L57*82/F57</f>
        <v>10599</v>
      </c>
      <c r="U57" s="10">
        <f>SUM(V57:X57)</f>
        <v>11.271048225758806</v>
      </c>
      <c r="V57">
        <f>N57/MAX(N:N)*OFF_D</f>
        <v>3.3157894736842102</v>
      </c>
      <c r="W57">
        <f>O57/MAX(O:O)*PUN_D</f>
        <v>1.1507191994996873</v>
      </c>
      <c r="X57">
        <f>SUM(Z57:AC57)</f>
        <v>6.8045395525749086</v>
      </c>
      <c r="Y57">
        <f>X57/DEF_D*10</f>
        <v>8.5056744407186358</v>
      </c>
      <c r="Z57">
        <f>(0.7*(HIT_D*DEF_D))+(P57/(MAX(P:P))*(0.3*(HIT_D*DEF_D)))</f>
        <v>1.4161072013882192</v>
      </c>
      <c r="AA57">
        <f>(0.7*(BkS_D*DEF_D))+(Q57/(MAX(Q:Q))*(0.3*(BkS_D*DEF_D)))</f>
        <v>1.881330906443393</v>
      </c>
      <c r="AB57">
        <f>(0.7*(TkA_D*DEF_D))+(R57/(MAX(R:R))*(0.3*(TkA_D*DEF_D)))</f>
        <v>1.2067469879518071</v>
      </c>
      <c r="AC57">
        <f>(0.7*(SH_D*DEF_D))+(S57/(MAX(S:S))*(0.3*(SH_D*DEF_D)))</f>
        <v>2.3003544567914895</v>
      </c>
    </row>
    <row r="58" spans="1:29" x14ac:dyDescent="0.25">
      <c r="A58" s="9">
        <v>56</v>
      </c>
      <c r="B58" s="46" t="s">
        <v>123</v>
      </c>
      <c r="C58" s="47" t="s">
        <v>39</v>
      </c>
      <c r="D58" s="47" t="s">
        <v>395</v>
      </c>
      <c r="E58" s="47" t="s">
        <v>4</v>
      </c>
      <c r="F58" s="48">
        <v>46</v>
      </c>
      <c r="G58" s="48">
        <v>17</v>
      </c>
      <c r="H58" s="48">
        <v>9</v>
      </c>
      <c r="I58" s="48">
        <v>87</v>
      </c>
      <c r="J58" s="48">
        <v>98</v>
      </c>
      <c r="K58" s="48">
        <v>18</v>
      </c>
      <c r="L58" s="48">
        <v>7812</v>
      </c>
      <c r="M58" s="52">
        <v>1016</v>
      </c>
      <c r="N58">
        <f>G58*82/F58</f>
        <v>30.304347826086957</v>
      </c>
      <c r="O58">
        <f>H58*82/F58</f>
        <v>16.043478260869566</v>
      </c>
      <c r="P58">
        <f>I58*82/F58</f>
        <v>155.08695652173913</v>
      </c>
      <c r="Q58">
        <f>J58*82/F58</f>
        <v>174.69565217391303</v>
      </c>
      <c r="R58">
        <f>K58*82/F58</f>
        <v>32.086956521739133</v>
      </c>
      <c r="S58">
        <f>L58*82/F58</f>
        <v>13925.739130434782</v>
      </c>
      <c r="U58" s="10">
        <f>SUM(V58:X58)</f>
        <v>11.182237930253992</v>
      </c>
      <c r="V58">
        <f>N58/MAX(N:N)*OFF_D</f>
        <v>3.5886727688787188</v>
      </c>
      <c r="W58">
        <f>O58/MAX(O:O)*PUN_D</f>
        <v>0.40133779264214053</v>
      </c>
      <c r="X58">
        <f>SUM(Z58:AC58)</f>
        <v>7.192227368733132</v>
      </c>
      <c r="Y58">
        <f>X58/DEF_D*10</f>
        <v>8.9902842109164141</v>
      </c>
      <c r="Z58">
        <f>(0.7*(HIT_D*DEF_D))+(P58/(MAX(P:P))*(0.3*(HIT_D*DEF_D)))</f>
        <v>1.4034713868362261</v>
      </c>
      <c r="AA58">
        <f>(0.7*(BkS_D*DEF_D))+(Q58/(MAX(Q:Q))*(0.3*(BkS_D*DEF_D)))</f>
        <v>2.0408565866320569</v>
      </c>
      <c r="AB58">
        <f>(0.7*(TkA_D*DEF_D))+(R58/(MAX(R:R))*(0.3*(TkA_D*DEF_D)))</f>
        <v>1.3055631220534309</v>
      </c>
      <c r="AC58">
        <f>(0.7*(SH_D*DEF_D))+(S58/(MAX(S:S))*(0.3*(SH_D*DEF_D)))</f>
        <v>2.4423362732114176</v>
      </c>
    </row>
    <row r="59" spans="1:29" x14ac:dyDescent="0.25">
      <c r="A59" s="9">
        <v>57</v>
      </c>
      <c r="B59" s="46" t="s">
        <v>157</v>
      </c>
      <c r="C59" s="47" t="s">
        <v>43</v>
      </c>
      <c r="D59" s="47" t="s">
        <v>395</v>
      </c>
      <c r="E59" s="47" t="s">
        <v>4</v>
      </c>
      <c r="F59" s="48">
        <v>74</v>
      </c>
      <c r="G59" s="48">
        <v>23</v>
      </c>
      <c r="H59" s="48">
        <v>44</v>
      </c>
      <c r="I59" s="48">
        <v>127</v>
      </c>
      <c r="J59" s="48">
        <v>126</v>
      </c>
      <c r="K59" s="48">
        <v>22</v>
      </c>
      <c r="L59" s="48">
        <v>10900</v>
      </c>
      <c r="M59" s="52">
        <v>1616</v>
      </c>
      <c r="N59">
        <f>G59*82/F59</f>
        <v>25.486486486486488</v>
      </c>
      <c r="O59">
        <f>H59*82/F59</f>
        <v>48.756756756756758</v>
      </c>
      <c r="P59">
        <f>I59*82/F59</f>
        <v>140.72972972972974</v>
      </c>
      <c r="Q59">
        <f>J59*82/F59</f>
        <v>139.62162162162161</v>
      </c>
      <c r="R59">
        <f>K59*82/F59</f>
        <v>24.378378378378379</v>
      </c>
      <c r="S59">
        <f>L59*82/F59</f>
        <v>12078.378378378378</v>
      </c>
      <c r="U59" s="10">
        <f>SUM(V59:X59)</f>
        <v>11.174199794422215</v>
      </c>
      <c r="V59">
        <f>N59/MAX(N:N)*OFF_D</f>
        <v>3.0181365576102421</v>
      </c>
      <c r="W59">
        <f>O59/MAX(O:O)*PUN_D</f>
        <v>1.2196812196812199</v>
      </c>
      <c r="X59">
        <f>SUM(Z59:AC59)</f>
        <v>6.936382017130752</v>
      </c>
      <c r="Y59">
        <f>X59/DEF_D*10</f>
        <v>8.6704775214134404</v>
      </c>
      <c r="Z59">
        <f>(0.7*(HIT_D*DEF_D))+(P59/(MAX(P:P))*(0.3*(HIT_D*DEF_D)))</f>
        <v>1.3772289285332762</v>
      </c>
      <c r="AA59">
        <f>(0.7*(BkS_D*DEF_D))+(Q59/(MAX(Q:Q))*(0.3*(BkS_D*DEF_D)))</f>
        <v>1.934676885841065</v>
      </c>
      <c r="AB59">
        <f>(0.7*(TkA_D*DEF_D))+(R59/(MAX(R:R))*(0.3*(TkA_D*DEF_D)))</f>
        <v>1.2609833930315857</v>
      </c>
      <c r="AC59">
        <f>(0.7*(SH_D*DEF_D))+(S59/(MAX(S:S))*(0.3*(SH_D*DEF_D)))</f>
        <v>2.3634928097248249</v>
      </c>
    </row>
    <row r="60" spans="1:29" x14ac:dyDescent="0.25">
      <c r="A60" s="9">
        <v>58</v>
      </c>
      <c r="B60" s="46" t="s">
        <v>267</v>
      </c>
      <c r="C60" s="47" t="s">
        <v>37</v>
      </c>
      <c r="D60" s="47" t="s">
        <v>395</v>
      </c>
      <c r="E60" s="47" t="s">
        <v>4</v>
      </c>
      <c r="F60" s="48">
        <v>68</v>
      </c>
      <c r="G60" s="48">
        <v>21</v>
      </c>
      <c r="H60" s="48">
        <v>58</v>
      </c>
      <c r="I60" s="48">
        <v>88</v>
      </c>
      <c r="J60" s="48">
        <v>62</v>
      </c>
      <c r="K60" s="48">
        <v>25</v>
      </c>
      <c r="L60" s="48">
        <v>3310</v>
      </c>
      <c r="M60" s="52">
        <v>1459</v>
      </c>
      <c r="N60">
        <f>G60*82/F60</f>
        <v>25.323529411764707</v>
      </c>
      <c r="O60">
        <f>H60*82/F60</f>
        <v>69.941176470588232</v>
      </c>
      <c r="P60">
        <f>I60*82/F60</f>
        <v>106.11764705882354</v>
      </c>
      <c r="Q60">
        <f>J60*82/F60</f>
        <v>74.764705882352942</v>
      </c>
      <c r="R60">
        <f>K60*82/F60</f>
        <v>30.147058823529413</v>
      </c>
      <c r="S60">
        <f>L60*82/F60</f>
        <v>3991.4705882352941</v>
      </c>
      <c r="U60" s="10">
        <f>SUM(V60:X60)</f>
        <v>11.113457821975793</v>
      </c>
      <c r="V60">
        <f>N60/MAX(N:N)*OFF_D</f>
        <v>2.9988390092879258</v>
      </c>
      <c r="W60">
        <f>O60/MAX(O:O)*PUN_D</f>
        <v>1.7496229260935143</v>
      </c>
      <c r="X60">
        <f>SUM(Z60:AC60)</f>
        <v>6.3649958865943512</v>
      </c>
      <c r="Y60">
        <f>X60/DEF_D*10</f>
        <v>7.9562448582429388</v>
      </c>
      <c r="Z60">
        <f>(0.7*(HIT_D*DEF_D))+(P60/(MAX(P:P))*(0.3*(HIT_D*DEF_D)))</f>
        <v>1.3139641943734015</v>
      </c>
      <c r="AA60">
        <f>(0.7*(BkS_D*DEF_D))+(Q60/(MAX(Q:Q))*(0.3*(BkS_D*DEF_D)))</f>
        <v>1.7383353819139598</v>
      </c>
      <c r="AB60">
        <f>(0.7*(TkA_D*DEF_D))+(R60/(MAX(R:R))*(0.3*(TkA_D*DEF_D)))</f>
        <v>1.2943444365698085</v>
      </c>
      <c r="AC60">
        <f>(0.7*(SH_D*DEF_D))+(S60/(MAX(S:S))*(0.3*(SH_D*DEF_D)))</f>
        <v>2.0183518737371813</v>
      </c>
    </row>
    <row r="61" spans="1:29" x14ac:dyDescent="0.25">
      <c r="A61" s="9">
        <v>59</v>
      </c>
      <c r="B61" s="46" t="s">
        <v>110</v>
      </c>
      <c r="C61" s="47" t="s">
        <v>37</v>
      </c>
      <c r="D61" s="47" t="s">
        <v>395</v>
      </c>
      <c r="E61" s="47" t="s">
        <v>4</v>
      </c>
      <c r="F61" s="48">
        <v>68</v>
      </c>
      <c r="G61" s="48">
        <v>21</v>
      </c>
      <c r="H61" s="48">
        <v>36</v>
      </c>
      <c r="I61" s="48">
        <v>106</v>
      </c>
      <c r="J61" s="48">
        <v>138</v>
      </c>
      <c r="K61" s="48">
        <v>17</v>
      </c>
      <c r="L61" s="48">
        <v>10528</v>
      </c>
      <c r="M61" s="52">
        <v>1653</v>
      </c>
      <c r="N61">
        <f>G61*82/F61</f>
        <v>25.323529411764707</v>
      </c>
      <c r="O61">
        <f>H61*82/F61</f>
        <v>43.411764705882355</v>
      </c>
      <c r="P61">
        <f>I61*82/F61</f>
        <v>127.82352941176471</v>
      </c>
      <c r="Q61">
        <f>J61*82/F61</f>
        <v>166.41176470588235</v>
      </c>
      <c r="R61">
        <f>K61*82/F61</f>
        <v>20.5</v>
      </c>
      <c r="S61">
        <f>L61*82/F61</f>
        <v>12695.529411764706</v>
      </c>
      <c r="U61" s="10">
        <f>SUM(V61:X61)</f>
        <v>11.082615702098117</v>
      </c>
      <c r="V61">
        <f>N61/MAX(N:N)*OFF_D</f>
        <v>2.9988390092879258</v>
      </c>
      <c r="W61">
        <f>O61/MAX(O:O)*PUN_D</f>
        <v>1.0859728506787332</v>
      </c>
      <c r="X61">
        <f>SUM(Z61:AC61)</f>
        <v>6.9978038421314581</v>
      </c>
      <c r="Y61">
        <f>X61/DEF_D*10</f>
        <v>8.7472548026643224</v>
      </c>
      <c r="Z61">
        <f>(0.7*(HIT_D*DEF_D))+(P61/(MAX(P:P))*(0.3*(HIT_D*DEF_D)))</f>
        <v>1.3536386886770517</v>
      </c>
      <c r="AA61">
        <f>(0.7*(BkS_D*DEF_D))+(Q61/(MAX(Q:Q))*(0.3*(BkS_D*DEF_D)))</f>
        <v>2.0157787532923619</v>
      </c>
      <c r="AB61">
        <f>(0.7*(TkA_D*DEF_D))+(R61/(MAX(R:R))*(0.3*(TkA_D*DEF_D)))</f>
        <v>1.2385542168674697</v>
      </c>
      <c r="AC61">
        <f>(0.7*(SH_D*DEF_D))+(S61/(MAX(S:S))*(0.3*(SH_D*DEF_D)))</f>
        <v>2.3898321832945753</v>
      </c>
    </row>
    <row r="62" spans="1:29" x14ac:dyDescent="0.25">
      <c r="A62" s="9">
        <v>60</v>
      </c>
      <c r="B62" s="46" t="s">
        <v>206</v>
      </c>
      <c r="C62" s="47" t="s">
        <v>34</v>
      </c>
      <c r="D62" s="47" t="s">
        <v>395</v>
      </c>
      <c r="E62" s="47" t="s">
        <v>4</v>
      </c>
      <c r="F62" s="48">
        <v>71</v>
      </c>
      <c r="G62" s="48">
        <v>24</v>
      </c>
      <c r="H62" s="48">
        <v>30</v>
      </c>
      <c r="I62" s="48">
        <v>75</v>
      </c>
      <c r="J62" s="48">
        <v>128</v>
      </c>
      <c r="K62" s="48">
        <v>15</v>
      </c>
      <c r="L62" s="48">
        <v>9202</v>
      </c>
      <c r="M62" s="52">
        <v>1538</v>
      </c>
      <c r="N62">
        <f>G62*82/F62</f>
        <v>27.718309859154928</v>
      </c>
      <c r="O62">
        <f>H62*82/F62</f>
        <v>34.647887323943664</v>
      </c>
      <c r="P62">
        <f>I62*82/F62</f>
        <v>86.619718309859152</v>
      </c>
      <c r="Q62">
        <f>J62*82/F62</f>
        <v>147.83098591549296</v>
      </c>
      <c r="R62">
        <f>K62*82/F62</f>
        <v>17.323943661971832</v>
      </c>
      <c r="S62">
        <f>L62*82/F62</f>
        <v>10627.661971830987</v>
      </c>
      <c r="U62" s="10">
        <f>SUM(V62:X62)</f>
        <v>10.908789269851715</v>
      </c>
      <c r="V62">
        <f>N62/MAX(N:N)*OFF_D</f>
        <v>3.2824314306893996</v>
      </c>
      <c r="W62">
        <f>O62/MAX(O:O)*PUN_D</f>
        <v>0.86673889490790912</v>
      </c>
      <c r="X62">
        <f>SUM(Z62:AC62)</f>
        <v>6.7596189442544059</v>
      </c>
      <c r="Y62">
        <f>X62/DEF_D*10</f>
        <v>8.4495236803180074</v>
      </c>
      <c r="Z62">
        <f>(0.7*(HIT_D*DEF_D))+(P62/(MAX(P:P))*(0.3*(HIT_D*DEF_D)))</f>
        <v>1.278325446751656</v>
      </c>
      <c r="AA62">
        <f>(0.7*(BkS_D*DEF_D))+(Q62/(MAX(Q:Q))*(0.3*(BkS_D*DEF_D)))</f>
        <v>1.9595291149884382</v>
      </c>
      <c r="AB62">
        <f>(0.7*(TkA_D*DEF_D))+(R62/(MAX(R:R))*(0.3*(TkA_D*DEF_D)))</f>
        <v>1.2201866621415238</v>
      </c>
      <c r="AC62">
        <f>(0.7*(SH_D*DEF_D))+(S62/(MAX(S:S))*(0.3*(SH_D*DEF_D)))</f>
        <v>2.3015777203727876</v>
      </c>
    </row>
    <row r="63" spans="1:29" x14ac:dyDescent="0.25">
      <c r="A63" s="9">
        <v>61</v>
      </c>
      <c r="B63" s="46" t="s">
        <v>196</v>
      </c>
      <c r="C63" s="47" t="s">
        <v>37</v>
      </c>
      <c r="D63" s="47" t="s">
        <v>395</v>
      </c>
      <c r="E63" s="47" t="s">
        <v>4</v>
      </c>
      <c r="F63" s="48">
        <v>66</v>
      </c>
      <c r="G63" s="48">
        <v>20</v>
      </c>
      <c r="H63" s="48">
        <v>36</v>
      </c>
      <c r="I63" s="48">
        <v>98</v>
      </c>
      <c r="J63" s="48">
        <v>94</v>
      </c>
      <c r="K63" s="48">
        <v>18</v>
      </c>
      <c r="L63" s="48">
        <v>9616</v>
      </c>
      <c r="M63" s="52">
        <v>1482</v>
      </c>
      <c r="N63">
        <f>G63*82/F63</f>
        <v>24.848484848484848</v>
      </c>
      <c r="O63">
        <f>H63*82/F63</f>
        <v>44.727272727272727</v>
      </c>
      <c r="P63">
        <f>I63*82/F63</f>
        <v>121.75757575757575</v>
      </c>
      <c r="Q63">
        <f>J63*82/F63</f>
        <v>116.78787878787878</v>
      </c>
      <c r="R63">
        <f>K63*82/F63</f>
        <v>22.363636363636363</v>
      </c>
      <c r="S63">
        <f>L63*82/F63</f>
        <v>11947.151515151516</v>
      </c>
      <c r="U63" s="10">
        <f>SUM(V63:X63)</f>
        <v>10.876792348128159</v>
      </c>
      <c r="V63">
        <f>N63/MAX(N:N)*OFF_D</f>
        <v>2.942583732057416</v>
      </c>
      <c r="W63">
        <f>O63/MAX(O:O)*PUN_D</f>
        <v>1.118881118881119</v>
      </c>
      <c r="X63">
        <f>SUM(Z63:AC63)</f>
        <v>6.8153274971896236</v>
      </c>
      <c r="Y63">
        <f>X63/DEF_D*10</f>
        <v>8.5191593714870297</v>
      </c>
      <c r="Z63">
        <f>(0.7*(HIT_D*DEF_D))+(P63/(MAX(P:P))*(0.3*(HIT_D*DEF_D)))</f>
        <v>1.3425512037369745</v>
      </c>
      <c r="AA63">
        <f>(0.7*(BkS_D*DEF_D))+(Q63/(MAX(Q:Q))*(0.3*(BkS_D*DEF_D)))</f>
        <v>1.8655522388059702</v>
      </c>
      <c r="AB63">
        <f>(0.7*(TkA_D*DEF_D))+(R63/(MAX(R:R))*(0.3*(TkA_D*DEF_D)))</f>
        <v>1.2493318729463307</v>
      </c>
      <c r="AC63">
        <f>(0.7*(SH_D*DEF_D))+(S63/(MAX(S:S))*(0.3*(SH_D*DEF_D)))</f>
        <v>2.3578921817003478</v>
      </c>
    </row>
    <row r="64" spans="1:29" x14ac:dyDescent="0.25">
      <c r="A64" s="9">
        <v>62</v>
      </c>
      <c r="B64" s="43" t="s">
        <v>145</v>
      </c>
      <c r="C64" s="44" t="s">
        <v>43</v>
      </c>
      <c r="D64" s="44" t="s">
        <v>395</v>
      </c>
      <c r="E64" s="44" t="s">
        <v>4</v>
      </c>
      <c r="F64" s="45">
        <v>79</v>
      </c>
      <c r="G64" s="45">
        <v>19</v>
      </c>
      <c r="H64" s="45">
        <v>55</v>
      </c>
      <c r="I64" s="45">
        <v>253</v>
      </c>
      <c r="J64" s="45">
        <v>160</v>
      </c>
      <c r="K64" s="45">
        <v>28</v>
      </c>
      <c r="L64" s="45">
        <v>7563</v>
      </c>
      <c r="M64" s="51">
        <v>1592</v>
      </c>
      <c r="N64">
        <f>G64*82/F64</f>
        <v>19.721518987341771</v>
      </c>
      <c r="O64">
        <f>H64*82/F64</f>
        <v>57.088607594936711</v>
      </c>
      <c r="P64">
        <f>I64*82/F64</f>
        <v>262.60759493670884</v>
      </c>
      <c r="Q64">
        <f>J64*82/F64</f>
        <v>166.07594936708861</v>
      </c>
      <c r="R64">
        <f>K64*82/F64</f>
        <v>29.063291139240505</v>
      </c>
      <c r="S64">
        <f>L64*82/F64</f>
        <v>7850.2025316455693</v>
      </c>
      <c r="U64" s="10">
        <f>SUM(V64:X64)</f>
        <v>10.849428396450531</v>
      </c>
      <c r="V64">
        <f>N64/MAX(N:N)*OFF_D</f>
        <v>2.3354430379746836</v>
      </c>
      <c r="W64">
        <f>O64/MAX(O:O)*PUN_D</f>
        <v>1.4281077572216814</v>
      </c>
      <c r="X64">
        <f>SUM(Z64:AC64)</f>
        <v>7.0858776012541664</v>
      </c>
      <c r="Y64">
        <f>X64/DEF_D*10</f>
        <v>8.8573470015677085</v>
      </c>
      <c r="Z64">
        <f>(0.7*(HIT_D*DEF_D))+(P64/(MAX(P:P))*(0.3*(HIT_D*DEF_D)))</f>
        <v>1.5999999999999999</v>
      </c>
      <c r="AA64">
        <f>(0.7*(BkS_D*DEF_D))+(Q64/(MAX(Q:Q))*(0.3*(BkS_D*DEF_D)))</f>
        <v>2.0147621386737202</v>
      </c>
      <c r="AB64">
        <f>(0.7*(TkA_D*DEF_D))+(R64/(MAX(R:R))*(0.3*(TkA_D*DEF_D)))</f>
        <v>1.288076864419704</v>
      </c>
      <c r="AC64">
        <f>(0.7*(SH_D*DEF_D))+(S64/(MAX(S:S))*(0.3*(SH_D*DEF_D)))</f>
        <v>2.1830385981607421</v>
      </c>
    </row>
    <row r="65" spans="1:29" x14ac:dyDescent="0.25">
      <c r="A65" s="9">
        <v>63</v>
      </c>
      <c r="B65" s="43" t="s">
        <v>158</v>
      </c>
      <c r="C65" s="44" t="s">
        <v>34</v>
      </c>
      <c r="D65" s="44" t="s">
        <v>395</v>
      </c>
      <c r="E65" s="44" t="s">
        <v>4</v>
      </c>
      <c r="F65" s="45">
        <v>51</v>
      </c>
      <c r="G65" s="45">
        <v>9</v>
      </c>
      <c r="H65" s="45">
        <v>63</v>
      </c>
      <c r="I65" s="45">
        <v>59</v>
      </c>
      <c r="J65" s="45">
        <v>65</v>
      </c>
      <c r="K65" s="45">
        <v>11</v>
      </c>
      <c r="L65" s="45">
        <v>5732</v>
      </c>
      <c r="M65" s="51">
        <v>981</v>
      </c>
      <c r="N65">
        <f>G65*82/F65</f>
        <v>14.470588235294118</v>
      </c>
      <c r="O65">
        <f>H65*82/F65</f>
        <v>101.29411764705883</v>
      </c>
      <c r="P65">
        <f>I65*82/F65</f>
        <v>94.862745098039213</v>
      </c>
      <c r="Q65">
        <f>J65*82/F65</f>
        <v>104.50980392156863</v>
      </c>
      <c r="R65">
        <f>K65*82/F65</f>
        <v>17.686274509803923</v>
      </c>
      <c r="S65">
        <f>L65*82/F65</f>
        <v>9216.1568627450979</v>
      </c>
      <c r="U65" s="10">
        <f>SUM(V65:X65)</f>
        <v>10.832952167354172</v>
      </c>
      <c r="V65">
        <f>N65/MAX(N:N)*OFF_D</f>
        <v>1.7136222910216719</v>
      </c>
      <c r="W65">
        <f>O65/MAX(O:O)*PUN_D</f>
        <v>2.5339366515837103</v>
      </c>
      <c r="X65">
        <f>SUM(Z65:AC65)</f>
        <v>6.585393224748791</v>
      </c>
      <c r="Y65">
        <f>X65/DEF_D*10</f>
        <v>8.231741530935988</v>
      </c>
      <c r="Z65">
        <f>(0.7*(HIT_D*DEF_D))+(P65/(MAX(P:P))*(0.3*(HIT_D*DEF_D)))</f>
        <v>1.2933922343641013</v>
      </c>
      <c r="AA65">
        <f>(0.7*(BkS_D*DEF_D))+(Q65/(MAX(Q:Q))*(0.3*(BkS_D*DEF_D)))</f>
        <v>1.8283827919227393</v>
      </c>
      <c r="AB65">
        <f>(0.7*(TkA_D*DEF_D))+(R65/(MAX(R:R))*(0.3*(TkA_D*DEF_D)))</f>
        <v>1.2222820694542875</v>
      </c>
      <c r="AC65">
        <f>(0.7*(SH_D*DEF_D))+(S65/(MAX(S:S))*(0.3*(SH_D*DEF_D)))</f>
        <v>2.2413361290076628</v>
      </c>
    </row>
    <row r="66" spans="1:29" x14ac:dyDescent="0.25">
      <c r="A66" s="9">
        <v>64</v>
      </c>
      <c r="B66" s="43" t="s">
        <v>263</v>
      </c>
      <c r="C66" s="44" t="s">
        <v>34</v>
      </c>
      <c r="D66" s="44" t="s">
        <v>395</v>
      </c>
      <c r="E66" s="44" t="s">
        <v>4</v>
      </c>
      <c r="F66" s="45">
        <v>82</v>
      </c>
      <c r="G66" s="45">
        <v>25</v>
      </c>
      <c r="H66" s="45">
        <v>36</v>
      </c>
      <c r="I66" s="45">
        <v>139</v>
      </c>
      <c r="J66" s="45">
        <v>190</v>
      </c>
      <c r="K66" s="45">
        <v>24</v>
      </c>
      <c r="L66" s="45">
        <v>9351</v>
      </c>
      <c r="M66" s="51">
        <v>1628</v>
      </c>
      <c r="N66">
        <f>G66*82/F66</f>
        <v>25</v>
      </c>
      <c r="O66">
        <f>H66*82/F66</f>
        <v>36</v>
      </c>
      <c r="P66">
        <f>I66*82/F66</f>
        <v>139</v>
      </c>
      <c r="Q66">
        <f>J66*82/F66</f>
        <v>190</v>
      </c>
      <c r="R66">
        <f>K66*82/F66</f>
        <v>24</v>
      </c>
      <c r="S66">
        <f>L66*82/F66</f>
        <v>9351</v>
      </c>
      <c r="U66" s="10">
        <f>SUM(V66:X66)</f>
        <v>10.82823021152389</v>
      </c>
      <c r="V66">
        <f>N66/MAX(N:N)*OFF_D</f>
        <v>2.9605263157894739</v>
      </c>
      <c r="W66">
        <f>O66/MAX(O:O)*PUN_D</f>
        <v>0.90056285178236406</v>
      </c>
      <c r="X66">
        <f>SUM(Z66:AC66)</f>
        <v>6.9671410439520516</v>
      </c>
      <c r="Y66">
        <f>X66/DEF_D*10</f>
        <v>8.7089263049400643</v>
      </c>
      <c r="Z66">
        <f>(0.7*(HIT_D*DEF_D))+(P66/(MAX(P:P))*(0.3*(HIT_D*DEF_D)))</f>
        <v>1.3740672900800153</v>
      </c>
      <c r="AA66">
        <f>(0.7*(BkS_D*DEF_D))+(Q66/(MAX(Q:Q))*(0.3*(BkS_D*DEF_D)))</f>
        <v>2.0871874772479071</v>
      </c>
      <c r="AB66">
        <f>(0.7*(TkA_D*DEF_D))+(R66/(MAX(R:R))*(0.3*(TkA_D*DEF_D)))</f>
        <v>1.2587951807228914</v>
      </c>
      <c r="AC66">
        <f>(0.7*(SH_D*DEF_D))+(S66/(MAX(S:S))*(0.3*(SH_D*DEF_D)))</f>
        <v>2.2470910959012373</v>
      </c>
    </row>
    <row r="67" spans="1:29" x14ac:dyDescent="0.25">
      <c r="A67" s="9">
        <v>65</v>
      </c>
      <c r="B67" s="46" t="s">
        <v>202</v>
      </c>
      <c r="C67" s="47" t="s">
        <v>43</v>
      </c>
      <c r="D67" s="47" t="s">
        <v>395</v>
      </c>
      <c r="E67" s="47" t="s">
        <v>4</v>
      </c>
      <c r="F67" s="48">
        <v>76</v>
      </c>
      <c r="G67" s="48">
        <v>27</v>
      </c>
      <c r="H67" s="48">
        <v>21</v>
      </c>
      <c r="I67" s="48">
        <v>46</v>
      </c>
      <c r="J67" s="48">
        <v>120</v>
      </c>
      <c r="K67" s="48">
        <v>34</v>
      </c>
      <c r="L67" s="48">
        <v>10811</v>
      </c>
      <c r="M67" s="52">
        <v>1685</v>
      </c>
      <c r="N67">
        <f>G67*82/F67</f>
        <v>29.131578947368421</v>
      </c>
      <c r="O67">
        <f>H67*82/F67</f>
        <v>22.657894736842106</v>
      </c>
      <c r="P67">
        <f>I67*82/F67</f>
        <v>49.631578947368418</v>
      </c>
      <c r="Q67">
        <f>J67*82/F67</f>
        <v>129.47368421052633</v>
      </c>
      <c r="R67">
        <f>K67*82/F67</f>
        <v>36.684210526315788</v>
      </c>
      <c r="S67">
        <f>L67*82/F67</f>
        <v>11664.5</v>
      </c>
      <c r="U67" s="10">
        <f>SUM(V67:X67)</f>
        <v>10.809246131943912</v>
      </c>
      <c r="V67">
        <f>N67/MAX(N:N)*OFF_D</f>
        <v>3.449792243767313</v>
      </c>
      <c r="W67">
        <f>O67/MAX(O:O)*PUN_D</f>
        <v>0.5668016194331984</v>
      </c>
      <c r="X67">
        <f>SUM(Z67:AC67)</f>
        <v>6.7926522687434012</v>
      </c>
      <c r="Y67">
        <f>X67/DEF_D*10</f>
        <v>8.490815335929252</v>
      </c>
      <c r="Z67">
        <f>(0.7*(HIT_D*DEF_D))+(P67/(MAX(P:P))*(0.3*(HIT_D*DEF_D)))</f>
        <v>1.2107177033492822</v>
      </c>
      <c r="AA67">
        <f>(0.7*(BkS_D*DEF_D))+(Q67/(MAX(Q:Q))*(0.3*(BkS_D*DEF_D)))</f>
        <v>1.9039560094265515</v>
      </c>
      <c r="AB67">
        <f>(0.7*(TkA_D*DEF_D))+(R67/(MAX(R:R))*(0.3*(TkA_D*DEF_D)))</f>
        <v>1.332149651236525</v>
      </c>
      <c r="AC67">
        <f>(0.7*(SH_D*DEF_D))+(S67/(MAX(S:S))*(0.3*(SH_D*DEF_D)))</f>
        <v>2.3458289047310434</v>
      </c>
    </row>
    <row r="68" spans="1:29" x14ac:dyDescent="0.25">
      <c r="A68" s="9">
        <v>66</v>
      </c>
      <c r="B68" s="43" t="s">
        <v>361</v>
      </c>
      <c r="C68" s="44" t="s">
        <v>39</v>
      </c>
      <c r="D68" s="44" t="s">
        <v>395</v>
      </c>
      <c r="E68" s="44" t="s">
        <v>4</v>
      </c>
      <c r="F68" s="45">
        <v>68</v>
      </c>
      <c r="G68" s="45">
        <v>20</v>
      </c>
      <c r="H68" s="45">
        <v>47</v>
      </c>
      <c r="I68" s="45">
        <v>109</v>
      </c>
      <c r="J68" s="45">
        <v>99</v>
      </c>
      <c r="K68" s="45">
        <v>12</v>
      </c>
      <c r="L68" s="45">
        <v>4655</v>
      </c>
      <c r="M68" s="51">
        <v>1133</v>
      </c>
      <c r="N68">
        <f>G68*82/F68</f>
        <v>24.117647058823529</v>
      </c>
      <c r="O68">
        <f>H68*82/F68</f>
        <v>56.676470588235297</v>
      </c>
      <c r="P68">
        <f>I68*82/F68</f>
        <v>131.44117647058823</v>
      </c>
      <c r="Q68">
        <f>J68*82/F68</f>
        <v>119.38235294117646</v>
      </c>
      <c r="R68">
        <f>K68*82/F68</f>
        <v>14.470588235294118</v>
      </c>
      <c r="S68">
        <f>L68*82/F68</f>
        <v>5613.3823529411766</v>
      </c>
      <c r="U68" s="10">
        <f>SUM(V68:X68)</f>
        <v>10.798751376476435</v>
      </c>
      <c r="V68">
        <f>N68/MAX(N:N)*OFF_D</f>
        <v>2.8560371517027865</v>
      </c>
      <c r="W68">
        <f>O68/MAX(O:O)*PUN_D</f>
        <v>1.4177978883861238</v>
      </c>
      <c r="X68">
        <f>SUM(Z68:AC68)</f>
        <v>6.5249163363875251</v>
      </c>
      <c r="Y68">
        <f>X68/DEF_D*10</f>
        <v>8.1561454204844068</v>
      </c>
      <c r="Z68">
        <f>(0.7*(HIT_D*DEF_D))+(P68/(MAX(P:P))*(0.3*(HIT_D*DEF_D)))</f>
        <v>1.3602511043943268</v>
      </c>
      <c r="AA68">
        <f>(0.7*(BkS_D*DEF_D))+(Q68/(MAX(Q:Q))*(0.3*(BkS_D*DEF_D)))</f>
        <v>1.8734064969271291</v>
      </c>
      <c r="AB68">
        <f>(0.7*(TkA_D*DEF_D))+(R68/(MAX(R:R))*(0.3*(TkA_D*DEF_D)))</f>
        <v>1.2036853295535079</v>
      </c>
      <c r="AC68">
        <f>(0.7*(SH_D*DEF_D))+(S68/(MAX(S:S))*(0.3*(SH_D*DEF_D)))</f>
        <v>2.0875734055125612</v>
      </c>
    </row>
    <row r="69" spans="1:29" x14ac:dyDescent="0.25">
      <c r="A69" s="9">
        <v>67</v>
      </c>
      <c r="B69" s="46" t="s">
        <v>355</v>
      </c>
      <c r="C69" s="47" t="s">
        <v>31</v>
      </c>
      <c r="D69" s="47" t="s">
        <v>395</v>
      </c>
      <c r="E69" s="47" t="s">
        <v>4</v>
      </c>
      <c r="F69" s="48">
        <v>44</v>
      </c>
      <c r="G69" s="48">
        <v>11</v>
      </c>
      <c r="H69" s="48">
        <v>33</v>
      </c>
      <c r="I69" s="48">
        <v>107</v>
      </c>
      <c r="J69" s="48">
        <v>53</v>
      </c>
      <c r="K69" s="48">
        <v>11</v>
      </c>
      <c r="L69" s="48">
        <v>3134</v>
      </c>
      <c r="M69" s="52">
        <v>749</v>
      </c>
      <c r="N69">
        <f>G69*82/F69</f>
        <v>20.5</v>
      </c>
      <c r="O69">
        <f>H69*82/F69</f>
        <v>61.5</v>
      </c>
      <c r="P69">
        <f>I69*82/F69</f>
        <v>199.40909090909091</v>
      </c>
      <c r="Q69">
        <f>J69*82/F69</f>
        <v>98.772727272727266</v>
      </c>
      <c r="R69">
        <f>K69*82/F69</f>
        <v>20.5</v>
      </c>
      <c r="S69">
        <f>L69*82/F69</f>
        <v>5840.636363636364</v>
      </c>
      <c r="U69" s="10">
        <f>SUM(V69:X69)</f>
        <v>10.597419002805172</v>
      </c>
      <c r="V69">
        <f>N69/MAX(N:N)*OFF_D</f>
        <v>2.4276315789473686</v>
      </c>
      <c r="W69">
        <f>O69/MAX(O:O)*PUN_D</f>
        <v>1.5384615384615388</v>
      </c>
      <c r="X69">
        <f>SUM(Z69:AC69)</f>
        <v>6.6313258853962651</v>
      </c>
      <c r="Y69">
        <f>X69/DEF_D*10</f>
        <v>8.2891573567453314</v>
      </c>
      <c r="Z69">
        <f>(0.7*(HIT_D*DEF_D))+(P69/(MAX(P:P))*(0.3*(HIT_D*DEF_D)))</f>
        <v>1.4844843693855552</v>
      </c>
      <c r="AA69">
        <f>(0.7*(BkS_D*DEF_D))+(Q69/(MAX(Q:Q))*(0.3*(BkS_D*DEF_D)))</f>
        <v>1.8110149253731342</v>
      </c>
      <c r="AB69">
        <f>(0.7*(TkA_D*DEF_D))+(R69/(MAX(R:R))*(0.3*(TkA_D*DEF_D)))</f>
        <v>1.2385542168674697</v>
      </c>
      <c r="AC69">
        <f>(0.7*(SH_D*DEF_D))+(S69/(MAX(S:S))*(0.3*(SH_D*DEF_D)))</f>
        <v>2.0972723737701053</v>
      </c>
    </row>
    <row r="70" spans="1:29" x14ac:dyDescent="0.25">
      <c r="A70" s="9">
        <v>68</v>
      </c>
      <c r="B70" s="46" t="s">
        <v>320</v>
      </c>
      <c r="C70" s="47" t="s">
        <v>43</v>
      </c>
      <c r="D70" s="47" t="s">
        <v>395</v>
      </c>
      <c r="E70" s="47" t="s">
        <v>4</v>
      </c>
      <c r="F70" s="48">
        <v>48</v>
      </c>
      <c r="G70" s="48">
        <v>17</v>
      </c>
      <c r="H70" s="48">
        <v>24</v>
      </c>
      <c r="I70" s="48">
        <v>84</v>
      </c>
      <c r="J70" s="48">
        <v>21</v>
      </c>
      <c r="K70" s="48">
        <v>6</v>
      </c>
      <c r="L70" s="48">
        <v>127</v>
      </c>
      <c r="M70" s="52">
        <v>782</v>
      </c>
      <c r="N70">
        <f>G70*82/F70</f>
        <v>29.041666666666668</v>
      </c>
      <c r="O70">
        <f>H70*82/F70</f>
        <v>41</v>
      </c>
      <c r="P70">
        <f>I70*82/F70</f>
        <v>143.5</v>
      </c>
      <c r="Q70">
        <f>J70*82/F70</f>
        <v>35.875</v>
      </c>
      <c r="R70">
        <f>K70*82/F70</f>
        <v>10.25</v>
      </c>
      <c r="S70">
        <f>L70*82/F70</f>
        <v>216.95833333333334</v>
      </c>
      <c r="U70" s="10">
        <f>SUM(V70:X70)</f>
        <v>10.504219397947448</v>
      </c>
      <c r="V70">
        <f>N70/MAX(N:N)*OFF_D</f>
        <v>3.4391447368421058</v>
      </c>
      <c r="W70">
        <f>O70/MAX(O:O)*PUN_D</f>
        <v>1.0256410256410255</v>
      </c>
      <c r="X70">
        <f>SUM(Z70:AC70)</f>
        <v>6.0394336354643166</v>
      </c>
      <c r="Y70">
        <f>X70/DEF_D*10</f>
        <v>7.5492920443303957</v>
      </c>
      <c r="Z70">
        <f>(0.7*(HIT_D*DEF_D))+(P70/(MAX(P:P))*(0.3*(HIT_D*DEF_D)))</f>
        <v>1.3822924901185769</v>
      </c>
      <c r="AA70">
        <f>(0.7*(BkS_D*DEF_D))+(Q70/(MAX(Q:Q))*(0.3*(BkS_D*DEF_D)))</f>
        <v>1.6206044776119404</v>
      </c>
      <c r="AB70">
        <f>(0.7*(TkA_D*DEF_D))+(R70/(MAX(R:R))*(0.3*(TkA_D*DEF_D)))</f>
        <v>1.1792771084337348</v>
      </c>
      <c r="AC70">
        <f>(0.7*(SH_D*DEF_D))+(S70/(MAX(S:S))*(0.3*(SH_D*DEF_D)))</f>
        <v>1.8572595593000647</v>
      </c>
    </row>
    <row r="71" spans="1:29" x14ac:dyDescent="0.25">
      <c r="A71" s="9">
        <v>69</v>
      </c>
      <c r="B71" s="46" t="s">
        <v>369</v>
      </c>
      <c r="C71" s="47" t="s">
        <v>37</v>
      </c>
      <c r="D71" s="47" t="s">
        <v>395</v>
      </c>
      <c r="E71" s="47" t="s">
        <v>4</v>
      </c>
      <c r="F71" s="48">
        <v>34</v>
      </c>
      <c r="G71" s="48">
        <v>9</v>
      </c>
      <c r="H71" s="48">
        <v>28</v>
      </c>
      <c r="I71" s="48">
        <v>14</v>
      </c>
      <c r="J71" s="48">
        <v>30</v>
      </c>
      <c r="K71" s="48">
        <v>4</v>
      </c>
      <c r="L71" s="48">
        <v>1591</v>
      </c>
      <c r="M71" s="52">
        <v>589</v>
      </c>
      <c r="N71">
        <f>G71*82/F71</f>
        <v>21.705882352941178</v>
      </c>
      <c r="O71">
        <f>H71*82/F71</f>
        <v>67.529411764705884</v>
      </c>
      <c r="P71">
        <f>I71*82/F71</f>
        <v>33.764705882352942</v>
      </c>
      <c r="Q71">
        <f>J71*82/F71</f>
        <v>72.352941176470594</v>
      </c>
      <c r="R71">
        <f>K71*82/F71</f>
        <v>9.6470588235294112</v>
      </c>
      <c r="S71">
        <f>L71*82/F71</f>
        <v>3837.1176470588234</v>
      </c>
      <c r="U71" s="10">
        <f>SUM(V71:X71)</f>
        <v>10.360029126288822</v>
      </c>
      <c r="V71">
        <f>N71/MAX(N:N)*OFF_D</f>
        <v>2.5704334365325079</v>
      </c>
      <c r="W71">
        <f>O71/MAX(O:O)*PUN_D</f>
        <v>1.6892911010558069</v>
      </c>
      <c r="X71">
        <f>SUM(Z71:AC71)</f>
        <v>6.1003045887005074</v>
      </c>
      <c r="Y71">
        <f>X71/DEF_D*10</f>
        <v>7.625380735875634</v>
      </c>
      <c r="Z71">
        <f>(0.7*(HIT_D*DEF_D))+(P71/(MAX(P:P))*(0.3*(HIT_D*DEF_D)))</f>
        <v>1.1817158800279004</v>
      </c>
      <c r="AA71">
        <f>(0.7*(BkS_D*DEF_D))+(Q71/(MAX(Q:Q))*(0.3*(BkS_D*DEF_D)))</f>
        <v>1.7310342405618964</v>
      </c>
      <c r="AB71">
        <f>(0.7*(TkA_D*DEF_D))+(R71/(MAX(R:R))*(0.3*(TkA_D*DEF_D)))</f>
        <v>1.1757902197023387</v>
      </c>
      <c r="AC71">
        <f>(0.7*(SH_D*DEF_D))+(S71/(MAX(S:S))*(0.3*(SH_D*DEF_D)))</f>
        <v>2.0117642484083715</v>
      </c>
    </row>
    <row r="72" spans="1:29" x14ac:dyDescent="0.25">
      <c r="A72" s="9">
        <v>70</v>
      </c>
      <c r="B72" s="43" t="s">
        <v>124</v>
      </c>
      <c r="C72" s="44" t="s">
        <v>34</v>
      </c>
      <c r="D72" s="44" t="s">
        <v>395</v>
      </c>
      <c r="E72" s="44" t="s">
        <v>4</v>
      </c>
      <c r="F72" s="45">
        <v>82</v>
      </c>
      <c r="G72" s="45">
        <v>23</v>
      </c>
      <c r="H72" s="45">
        <v>32</v>
      </c>
      <c r="I72" s="45">
        <v>94</v>
      </c>
      <c r="J72" s="45">
        <v>134</v>
      </c>
      <c r="K72" s="45">
        <v>20</v>
      </c>
      <c r="L72" s="45">
        <v>11905</v>
      </c>
      <c r="M72" s="51">
        <v>1789</v>
      </c>
      <c r="N72">
        <f>G72*82/F72</f>
        <v>23</v>
      </c>
      <c r="O72">
        <f>H72*82/F72</f>
        <v>32</v>
      </c>
      <c r="P72">
        <f>I72*82/F72</f>
        <v>94</v>
      </c>
      <c r="Q72">
        <f>J72*82/F72</f>
        <v>134</v>
      </c>
      <c r="R72">
        <f>K72*82/F72</f>
        <v>20</v>
      </c>
      <c r="S72">
        <f>L72*82/F72</f>
        <v>11905</v>
      </c>
      <c r="U72" s="10">
        <f>SUM(V72:X72)</f>
        <v>10.32541419833986</v>
      </c>
      <c r="V72">
        <f>N72/MAX(N:N)*OFF_D</f>
        <v>2.7236842105263159</v>
      </c>
      <c r="W72">
        <f>O72/MAX(O:O)*PUN_D</f>
        <v>0.80050031269543465</v>
      </c>
      <c r="X72">
        <f>SUM(Z72:AC72)</f>
        <v>6.8012296751181101</v>
      </c>
      <c r="Y72">
        <f>X72/DEF_D*10</f>
        <v>8.5015370938976371</v>
      </c>
      <c r="Z72">
        <f>(0.7*(HIT_D*DEF_D))+(P72/(MAX(P:P))*(0.3*(HIT_D*DEF_D)))</f>
        <v>1.2918152896943988</v>
      </c>
      <c r="AA72">
        <f>(0.7*(BkS_D*DEF_D))+(Q72/(MAX(Q:Q))*(0.3*(BkS_D*DEF_D)))</f>
        <v>1.9176585365853658</v>
      </c>
      <c r="AB72">
        <f>(0.7*(TkA_D*DEF_D))+(R72/(MAX(R:R))*(0.3*(TkA_D*DEF_D)))</f>
        <v>1.2356626506024095</v>
      </c>
      <c r="AC72">
        <f>(0.7*(SH_D*DEF_D))+(S72/(MAX(S:S))*(0.3*(SH_D*DEF_D)))</f>
        <v>2.3560931982359357</v>
      </c>
    </row>
    <row r="73" spans="1:29" x14ac:dyDescent="0.25">
      <c r="A73" s="9">
        <v>71</v>
      </c>
      <c r="B73" s="46" t="s">
        <v>314</v>
      </c>
      <c r="C73" s="47" t="s">
        <v>43</v>
      </c>
      <c r="D73" s="47" t="s">
        <v>395</v>
      </c>
      <c r="E73" s="47" t="s">
        <v>4</v>
      </c>
      <c r="F73" s="48">
        <v>81</v>
      </c>
      <c r="G73" s="48">
        <v>29</v>
      </c>
      <c r="H73" s="48">
        <v>26</v>
      </c>
      <c r="I73" s="48">
        <v>57</v>
      </c>
      <c r="J73" s="48">
        <v>73</v>
      </c>
      <c r="K73" s="48">
        <v>42</v>
      </c>
      <c r="L73" s="48">
        <v>185</v>
      </c>
      <c r="M73" s="52">
        <v>1452</v>
      </c>
      <c r="N73">
        <f>G73*82/F73</f>
        <v>29.358024691358025</v>
      </c>
      <c r="O73">
        <f>H73*82/F73</f>
        <v>26.320987654320987</v>
      </c>
      <c r="P73">
        <f>I73*82/F73</f>
        <v>57.703703703703702</v>
      </c>
      <c r="Q73">
        <f>J73*82/F73</f>
        <v>73.901234567901241</v>
      </c>
      <c r="R73">
        <f>K73*82/F73</f>
        <v>42.518518518518519</v>
      </c>
      <c r="S73">
        <f>L73*82/F73</f>
        <v>187.28395061728395</v>
      </c>
      <c r="U73" s="10">
        <f>SUM(V73:X73)</f>
        <v>10.318121221226548</v>
      </c>
      <c r="V73">
        <f>N73/MAX(N:N)*OFF_D</f>
        <v>3.4766081871345031</v>
      </c>
      <c r="W73">
        <f>O73/MAX(O:O)*PUN_D</f>
        <v>0.65843621399176955</v>
      </c>
      <c r="X73">
        <f>SUM(Z73:AC73)</f>
        <v>6.1830768201002746</v>
      </c>
      <c r="Y73">
        <f>X73/DEF_D*10</f>
        <v>7.7288460251253435</v>
      </c>
      <c r="Z73">
        <f>(0.7*(HIT_D*DEF_D))+(P73/(MAX(P:P))*(0.3*(HIT_D*DEF_D)))</f>
        <v>1.2254721124286341</v>
      </c>
      <c r="AA73">
        <f>(0.7*(BkS_D*DEF_D))+(Q73/(MAX(Q:Q))*(0.3*(BkS_D*DEF_D)))</f>
        <v>1.7357213930348259</v>
      </c>
      <c r="AB73">
        <f>(0.7*(TkA_D*DEF_D))+(R73/(MAX(R:R))*(0.3*(TkA_D*DEF_D)))</f>
        <v>1.3658902275769744</v>
      </c>
      <c r="AC73">
        <f>(0.7*(SH_D*DEF_D))+(S73/(MAX(S:S))*(0.3*(SH_D*DEF_D)))</f>
        <v>1.85599308705984</v>
      </c>
    </row>
    <row r="74" spans="1:29" x14ac:dyDescent="0.25">
      <c r="A74" s="9">
        <v>72</v>
      </c>
      <c r="B74" s="43" t="s">
        <v>160</v>
      </c>
      <c r="C74" s="44" t="s">
        <v>34</v>
      </c>
      <c r="D74" s="44" t="s">
        <v>395</v>
      </c>
      <c r="E74" s="44" t="s">
        <v>4</v>
      </c>
      <c r="F74" s="45">
        <v>82</v>
      </c>
      <c r="G74" s="45">
        <v>23</v>
      </c>
      <c r="H74" s="45">
        <v>34</v>
      </c>
      <c r="I74" s="45">
        <v>61</v>
      </c>
      <c r="J74" s="45">
        <v>108</v>
      </c>
      <c r="K74" s="45">
        <v>38</v>
      </c>
      <c r="L74" s="45">
        <v>11131</v>
      </c>
      <c r="M74" s="51">
        <v>1924</v>
      </c>
      <c r="N74">
        <f>G74*82/F74</f>
        <v>23</v>
      </c>
      <c r="O74">
        <f>H74*82/F74</f>
        <v>34</v>
      </c>
      <c r="P74">
        <f>I74*82/F74</f>
        <v>61</v>
      </c>
      <c r="Q74">
        <f>J74*82/F74</f>
        <v>108</v>
      </c>
      <c r="R74">
        <f>K74*82/F74</f>
        <v>38</v>
      </c>
      <c r="S74">
        <f>L74*82/F74</f>
        <v>11131</v>
      </c>
      <c r="U74" s="10">
        <f>SUM(V74:X74)</f>
        <v>10.307480327795794</v>
      </c>
      <c r="V74">
        <f>N74/MAX(N:N)*OFF_D</f>
        <v>2.7236842105263159</v>
      </c>
      <c r="W74">
        <f>O74/MAX(O:O)*PUN_D</f>
        <v>0.85053158223889935</v>
      </c>
      <c r="X74">
        <f>SUM(Z74:AC74)</f>
        <v>6.7332645350305782</v>
      </c>
      <c r="Y74">
        <f>X74/DEF_D*10</f>
        <v>8.4165806687882228</v>
      </c>
      <c r="Z74">
        <f>(0.7*(HIT_D*DEF_D))+(P74/(MAX(P:P))*(0.3*(HIT_D*DEF_D)))</f>
        <v>1.2314971560782801</v>
      </c>
      <c r="AA74">
        <f>(0.7*(BkS_D*DEF_D))+(Q74/(MAX(Q:Q))*(0.3*(BkS_D*DEF_D)))</f>
        <v>1.8389486712777576</v>
      </c>
      <c r="AB74">
        <f>(0.7*(TkA_D*DEF_D))+(R74/(MAX(R:R))*(0.3*(TkA_D*DEF_D)))</f>
        <v>1.3397590361445781</v>
      </c>
      <c r="AC74">
        <f>(0.7*(SH_D*DEF_D))+(S74/(MAX(S:S))*(0.3*(SH_D*DEF_D)))</f>
        <v>2.3230596715299621</v>
      </c>
    </row>
    <row r="75" spans="1:29" x14ac:dyDescent="0.25">
      <c r="A75" s="9">
        <v>73</v>
      </c>
      <c r="B75" s="46" t="s">
        <v>136</v>
      </c>
      <c r="C75" s="47" t="s">
        <v>43</v>
      </c>
      <c r="D75" s="47" t="s">
        <v>395</v>
      </c>
      <c r="E75" s="47" t="s">
        <v>4</v>
      </c>
      <c r="F75" s="48">
        <v>56</v>
      </c>
      <c r="G75" s="48">
        <v>11</v>
      </c>
      <c r="H75" s="48">
        <v>46</v>
      </c>
      <c r="I75" s="48">
        <v>59</v>
      </c>
      <c r="J75" s="48">
        <v>97</v>
      </c>
      <c r="K75" s="48">
        <v>11</v>
      </c>
      <c r="L75" s="48">
        <v>5854</v>
      </c>
      <c r="M75" s="52">
        <v>1125</v>
      </c>
      <c r="N75">
        <f>G75*82/F75</f>
        <v>16.107142857142858</v>
      </c>
      <c r="O75">
        <f>H75*82/F75</f>
        <v>67.357142857142861</v>
      </c>
      <c r="P75">
        <f>I75*82/F75</f>
        <v>86.392857142857139</v>
      </c>
      <c r="Q75">
        <f>J75*82/F75</f>
        <v>142.03571428571428</v>
      </c>
      <c r="R75">
        <f>K75*82/F75</f>
        <v>16.107142857142858</v>
      </c>
      <c r="S75">
        <f>L75*82/F75</f>
        <v>8571.9285714285706</v>
      </c>
      <c r="U75" s="10">
        <f>SUM(V75:X75)</f>
        <v>10.239293224152057</v>
      </c>
      <c r="V75">
        <f>N75/MAX(N:N)*OFF_D</f>
        <v>1.9074248120300754</v>
      </c>
      <c r="W75">
        <f>O75/MAX(O:O)*PUN_D</f>
        <v>1.684981684981685</v>
      </c>
      <c r="X75">
        <f>SUM(Z75:AC75)</f>
        <v>6.6468867271402958</v>
      </c>
      <c r="Y75">
        <f>X75/DEF_D*10</f>
        <v>8.3086084089253696</v>
      </c>
      <c r="Z75">
        <f>(0.7*(HIT_D*DEF_D))+(P75/(MAX(P:P))*(0.3*(HIT_D*DEF_D)))</f>
        <v>1.2779107848673066</v>
      </c>
      <c r="AA75">
        <f>(0.7*(BkS_D*DEF_D))+(Q75/(MAX(Q:Q))*(0.3*(BkS_D*DEF_D)))</f>
        <v>1.9419850746268656</v>
      </c>
      <c r="AB75">
        <f>(0.7*(TkA_D*DEF_D))+(R75/(MAX(R:R))*(0.3*(TkA_D*DEF_D)))</f>
        <v>1.2131497418244406</v>
      </c>
      <c r="AC75">
        <f>(0.7*(SH_D*DEF_D))+(S75/(MAX(S:S))*(0.3*(SH_D*DEF_D)))</f>
        <v>2.2138411258216832</v>
      </c>
    </row>
    <row r="76" spans="1:29" x14ac:dyDescent="0.25">
      <c r="A76" s="9">
        <v>74</v>
      </c>
      <c r="B76" s="46" t="s">
        <v>411</v>
      </c>
      <c r="C76" s="47" t="s">
        <v>43</v>
      </c>
      <c r="D76" s="47" t="s">
        <v>395</v>
      </c>
      <c r="E76" s="47" t="s">
        <v>4</v>
      </c>
      <c r="F76" s="48">
        <v>77</v>
      </c>
      <c r="G76" s="48">
        <v>17</v>
      </c>
      <c r="H76" s="48">
        <v>45</v>
      </c>
      <c r="I76" s="48">
        <v>201</v>
      </c>
      <c r="J76" s="48">
        <v>119</v>
      </c>
      <c r="K76" s="48">
        <v>13</v>
      </c>
      <c r="L76" s="48">
        <v>8526</v>
      </c>
      <c r="M76" s="52">
        <v>1477</v>
      </c>
      <c r="N76">
        <f>G76*82/F76</f>
        <v>18.103896103896105</v>
      </c>
      <c r="O76">
        <f>H76*82/F76</f>
        <v>47.922077922077925</v>
      </c>
      <c r="P76">
        <f>I76*82/F76</f>
        <v>214.05194805194805</v>
      </c>
      <c r="Q76">
        <f>J76*82/F76</f>
        <v>126.72727272727273</v>
      </c>
      <c r="R76">
        <f>K76*82/F76</f>
        <v>13.844155844155845</v>
      </c>
      <c r="S76">
        <f>L76*82/F76</f>
        <v>9079.636363636364</v>
      </c>
      <c r="U76" s="10">
        <f>SUM(V76:X76)</f>
        <v>10.185146494439401</v>
      </c>
      <c r="V76">
        <f>N76/MAX(N:N)*OFF_D</f>
        <v>2.1438824333561177</v>
      </c>
      <c r="W76">
        <f>O76/MAX(O:O)*PUN_D</f>
        <v>1.1988011988011988</v>
      </c>
      <c r="X76">
        <f>SUM(Z76:AC76)</f>
        <v>6.8424628622820851</v>
      </c>
      <c r="Y76">
        <f>X76/DEF_D*10</f>
        <v>8.5530785778526059</v>
      </c>
      <c r="Z76">
        <f>(0.7*(HIT_D*DEF_D))+(P76/(MAX(P:P))*(0.3*(HIT_D*DEF_D)))</f>
        <v>1.511248909193573</v>
      </c>
      <c r="AA76">
        <f>(0.7*(BkS_D*DEF_D))+(Q76/(MAX(Q:Q))*(0.3*(BkS_D*DEF_D)))</f>
        <v>1.8956417910447763</v>
      </c>
      <c r="AB76">
        <f>(0.7*(TkA_D*DEF_D))+(R76/(MAX(R:R))*(0.3*(TkA_D*DEF_D)))</f>
        <v>1.2000625880143951</v>
      </c>
      <c r="AC76">
        <f>(0.7*(SH_D*DEF_D))+(S76/(MAX(S:S))*(0.3*(SH_D*DEF_D)))</f>
        <v>2.2355095740293405</v>
      </c>
    </row>
    <row r="77" spans="1:29" x14ac:dyDescent="0.25">
      <c r="A77" s="9">
        <v>75</v>
      </c>
      <c r="B77" s="43" t="s">
        <v>359</v>
      </c>
      <c r="C77" s="44" t="s">
        <v>31</v>
      </c>
      <c r="D77" s="44" t="s">
        <v>395</v>
      </c>
      <c r="E77" s="44" t="s">
        <v>4</v>
      </c>
      <c r="F77" s="45">
        <v>82</v>
      </c>
      <c r="G77" s="45">
        <v>16</v>
      </c>
      <c r="H77" s="45">
        <v>59</v>
      </c>
      <c r="I77" s="45">
        <v>87</v>
      </c>
      <c r="J77" s="45">
        <v>115</v>
      </c>
      <c r="K77" s="45">
        <v>21</v>
      </c>
      <c r="L77" s="45">
        <v>12871</v>
      </c>
      <c r="M77" s="51">
        <v>1707</v>
      </c>
      <c r="N77">
        <f>G77*82/F77</f>
        <v>16</v>
      </c>
      <c r="O77">
        <f>H77*82/F77</f>
        <v>59</v>
      </c>
      <c r="P77">
        <f>I77*82/F77</f>
        <v>87</v>
      </c>
      <c r="Q77">
        <f>J77*82/F77</f>
        <v>115</v>
      </c>
      <c r="R77">
        <f>K77*82/F77</f>
        <v>21</v>
      </c>
      <c r="S77">
        <f>L77*82/F77</f>
        <v>12871</v>
      </c>
      <c r="U77" s="10">
        <f>SUM(V77:X77)</f>
        <v>10.148586487865227</v>
      </c>
      <c r="V77">
        <f>N77/MAX(N:N)*OFF_D</f>
        <v>1.8947368421052631</v>
      </c>
      <c r="W77">
        <f>O77/MAX(O:O)*PUN_D</f>
        <v>1.4759224515322078</v>
      </c>
      <c r="X77">
        <f>SUM(Z77:AC77)</f>
        <v>6.7779271942277575</v>
      </c>
      <c r="Y77">
        <f>X77/DEF_D*10</f>
        <v>8.4724089927846968</v>
      </c>
      <c r="Z77">
        <f>(0.7*(HIT_D*DEF_D))+(P77/(MAX(P:P))*(0.3*(HIT_D*DEF_D)))</f>
        <v>1.2790205340788585</v>
      </c>
      <c r="AA77">
        <f>(0.7*(BkS_D*DEF_D))+(Q77/(MAX(Q:Q))*(0.3*(BkS_D*DEF_D)))</f>
        <v>1.8601397888605753</v>
      </c>
      <c r="AB77">
        <f>(0.7*(TkA_D*DEF_D))+(R77/(MAX(R:R))*(0.3*(TkA_D*DEF_D)))</f>
        <v>1.2414457831325301</v>
      </c>
      <c r="AC77">
        <f>(0.7*(SH_D*DEF_D))+(S77/(MAX(S:S))*(0.3*(SH_D*DEF_D)))</f>
        <v>2.397321088155794</v>
      </c>
    </row>
    <row r="78" spans="1:29" x14ac:dyDescent="0.25">
      <c r="A78" s="9">
        <v>76</v>
      </c>
      <c r="B78" s="46" t="s">
        <v>312</v>
      </c>
      <c r="C78" s="47" t="s">
        <v>37</v>
      </c>
      <c r="D78" s="47" t="s">
        <v>395</v>
      </c>
      <c r="E78" s="47" t="s">
        <v>4</v>
      </c>
      <c r="F78" s="48">
        <v>61</v>
      </c>
      <c r="G78" s="48">
        <v>13</v>
      </c>
      <c r="H78" s="48">
        <v>55</v>
      </c>
      <c r="I78" s="48">
        <v>85</v>
      </c>
      <c r="J78" s="48">
        <v>36</v>
      </c>
      <c r="K78" s="48">
        <v>19</v>
      </c>
      <c r="L78" s="48">
        <v>961</v>
      </c>
      <c r="M78" s="52">
        <v>965</v>
      </c>
      <c r="N78">
        <f>G78*82/F78</f>
        <v>17.475409836065573</v>
      </c>
      <c r="O78">
        <f>H78*82/F78</f>
        <v>73.93442622950819</v>
      </c>
      <c r="P78">
        <f>I78*82/F78</f>
        <v>114.26229508196721</v>
      </c>
      <c r="Q78">
        <f>J78*82/F78</f>
        <v>48.393442622950822</v>
      </c>
      <c r="R78">
        <f>K78*82/F78</f>
        <v>25.540983606557376</v>
      </c>
      <c r="S78">
        <f>L78*82/F78</f>
        <v>1291.8360655737704</v>
      </c>
      <c r="U78" s="10">
        <f>SUM(V78:X78)</f>
        <v>10.077166917457284</v>
      </c>
      <c r="V78">
        <f>N78/MAX(N:N)*OFF_D</f>
        <v>2.0694564279551337</v>
      </c>
      <c r="W78">
        <f>O78/MAX(O:O)*PUN_D</f>
        <v>1.8495166036149642</v>
      </c>
      <c r="X78">
        <f>SUM(Z78:AC78)</f>
        <v>6.1581938858871865</v>
      </c>
      <c r="Y78">
        <f>X78/DEF_D*10</f>
        <v>7.6977423573589832</v>
      </c>
      <c r="Z78">
        <f>(0.7*(HIT_D*DEF_D))+(P78/(MAX(P:P))*(0.3*(HIT_D*DEF_D)))</f>
        <v>1.3288511630920754</v>
      </c>
      <c r="AA78">
        <f>(0.7*(BkS_D*DEF_D))+(Q78/(MAX(Q:Q))*(0.3*(BkS_D*DEF_D)))</f>
        <v>1.6585015904086127</v>
      </c>
      <c r="AB78">
        <f>(0.7*(TkA_D*DEF_D))+(R78/(MAX(R:R))*(0.3*(TkA_D*DEF_D)))</f>
        <v>1.2677068931463558</v>
      </c>
      <c r="AC78">
        <f>(0.7*(SH_D*DEF_D))+(S78/(MAX(S:S))*(0.3*(SH_D*DEF_D)))</f>
        <v>1.9031342392401431</v>
      </c>
    </row>
    <row r="79" spans="1:29" x14ac:dyDescent="0.25">
      <c r="A79" s="9">
        <v>77</v>
      </c>
      <c r="B79" s="43" t="s">
        <v>406</v>
      </c>
      <c r="C79" s="44" t="s">
        <v>39</v>
      </c>
      <c r="D79" s="44" t="s">
        <v>395</v>
      </c>
      <c r="E79" s="44" t="s">
        <v>4</v>
      </c>
      <c r="F79" s="45">
        <v>66</v>
      </c>
      <c r="G79" s="45">
        <v>12</v>
      </c>
      <c r="H79" s="45">
        <v>51</v>
      </c>
      <c r="I79" s="45">
        <v>73</v>
      </c>
      <c r="J79" s="45">
        <v>87</v>
      </c>
      <c r="K79" s="45">
        <v>9</v>
      </c>
      <c r="L79" s="45">
        <v>7597</v>
      </c>
      <c r="M79" s="51">
        <v>1186</v>
      </c>
      <c r="N79">
        <f>G79*82/F79</f>
        <v>14.909090909090908</v>
      </c>
      <c r="O79">
        <f>H79*82/F79</f>
        <v>63.363636363636367</v>
      </c>
      <c r="P79">
        <f>I79*82/F79</f>
        <v>90.696969696969703</v>
      </c>
      <c r="Q79">
        <f>J79*82/F79</f>
        <v>108.09090909090909</v>
      </c>
      <c r="R79">
        <f>K79*82/F79</f>
        <v>11.181818181818182</v>
      </c>
      <c r="S79">
        <f>L79*82/F79</f>
        <v>9438.69696969697</v>
      </c>
      <c r="U79" s="10">
        <f>SUM(V79:X79)</f>
        <v>9.9111334915486093</v>
      </c>
      <c r="V79">
        <f>N79/MAX(N:N)*OFF_D</f>
        <v>1.7655502392344498</v>
      </c>
      <c r="W79">
        <f>O79/MAX(O:O)*PUN_D</f>
        <v>1.5850815850815851</v>
      </c>
      <c r="X79">
        <f>SUM(Z79:AC79)</f>
        <v>6.5605016672325744</v>
      </c>
      <c r="Y79">
        <f>X79/DEF_D*10</f>
        <v>8.2006270840407183</v>
      </c>
      <c r="Z79">
        <f>(0.7*(HIT_D*DEF_D))+(P79/(MAX(P:P))*(0.3*(HIT_D*DEF_D)))</f>
        <v>1.2857779374775422</v>
      </c>
      <c r="AA79">
        <f>(0.7*(BkS_D*DEF_D))+(Q79/(MAX(Q:Q))*(0.3*(BkS_D*DEF_D)))</f>
        <v>1.8392238805970149</v>
      </c>
      <c r="AB79">
        <f>(0.7*(TkA_D*DEF_D))+(R79/(MAX(R:R))*(0.3*(TkA_D*DEF_D)))</f>
        <v>1.1846659364731653</v>
      </c>
      <c r="AC79">
        <f>(0.7*(SH_D*DEF_D))+(S79/(MAX(S:S))*(0.3*(SH_D*DEF_D)))</f>
        <v>2.2508339126848522</v>
      </c>
    </row>
    <row r="80" spans="1:29" x14ac:dyDescent="0.25">
      <c r="A80" s="9">
        <v>78</v>
      </c>
      <c r="B80" s="46" t="s">
        <v>303</v>
      </c>
      <c r="C80" s="47" t="s">
        <v>43</v>
      </c>
      <c r="D80" s="47" t="s">
        <v>395</v>
      </c>
      <c r="E80" s="47" t="s">
        <v>4</v>
      </c>
      <c r="F80" s="48">
        <v>76</v>
      </c>
      <c r="G80" s="48">
        <v>20</v>
      </c>
      <c r="H80" s="48">
        <v>26</v>
      </c>
      <c r="I80" s="48">
        <v>73</v>
      </c>
      <c r="J80" s="48">
        <v>114</v>
      </c>
      <c r="K80" s="48">
        <v>29</v>
      </c>
      <c r="L80" s="48">
        <v>7470</v>
      </c>
      <c r="M80" s="52">
        <v>1574</v>
      </c>
      <c r="N80">
        <f>G80*82/F80</f>
        <v>21.578947368421051</v>
      </c>
      <c r="O80">
        <f>H80*82/F80</f>
        <v>28.05263157894737</v>
      </c>
      <c r="P80">
        <f>I80*82/F80</f>
        <v>78.763157894736835</v>
      </c>
      <c r="Q80">
        <f>J80*82/F80</f>
        <v>123</v>
      </c>
      <c r="R80">
        <f>K80*82/F80</f>
        <v>31.289473684210527</v>
      </c>
      <c r="S80">
        <f>L80*82/F80</f>
        <v>8059.7368421052633</v>
      </c>
      <c r="U80" s="10">
        <f>SUM(V80:X80)</f>
        <v>9.8984117888244896</v>
      </c>
      <c r="V80">
        <f>N80/MAX(N:N)*OFF_D</f>
        <v>2.5554016620498614</v>
      </c>
      <c r="W80">
        <f>O80/MAX(O:O)*PUN_D</f>
        <v>0.70175438596491235</v>
      </c>
      <c r="X80">
        <f>SUM(Z80:AC80)</f>
        <v>6.6412557408097168</v>
      </c>
      <c r="Y80">
        <f>X80/DEF_D*10</f>
        <v>8.3015696760121465</v>
      </c>
      <c r="Z80">
        <f>(0.7*(HIT_D*DEF_D))+(P80/(MAX(P:P))*(0.3*(HIT_D*DEF_D)))</f>
        <v>1.2639650509673392</v>
      </c>
      <c r="AA80">
        <f>(0.7*(BkS_D*DEF_D))+(Q80/(MAX(Q:Q))*(0.3*(BkS_D*DEF_D)))</f>
        <v>1.884358208955224</v>
      </c>
      <c r="AB80">
        <f>(0.7*(TkA_D*DEF_D))+(R80/(MAX(R:R))*(0.3*(TkA_D*DEF_D)))</f>
        <v>1.3009511731135066</v>
      </c>
      <c r="AC80">
        <f>(0.7*(SH_D*DEF_D))+(S80/(MAX(S:S))*(0.3*(SH_D*DEF_D)))</f>
        <v>2.1919813077736467</v>
      </c>
    </row>
    <row r="81" spans="1:29" x14ac:dyDescent="0.25">
      <c r="A81" s="9">
        <v>79</v>
      </c>
      <c r="B81" s="43" t="s">
        <v>311</v>
      </c>
      <c r="C81" s="44" t="s">
        <v>37</v>
      </c>
      <c r="D81" s="44" t="s">
        <v>395</v>
      </c>
      <c r="E81" s="44" t="s">
        <v>4</v>
      </c>
      <c r="F81" s="45">
        <v>71</v>
      </c>
      <c r="G81" s="45">
        <v>19</v>
      </c>
      <c r="H81" s="45">
        <v>31</v>
      </c>
      <c r="I81" s="45">
        <v>46</v>
      </c>
      <c r="J81" s="45">
        <v>106</v>
      </c>
      <c r="K81" s="45">
        <v>31</v>
      </c>
      <c r="L81" s="45">
        <v>2297</v>
      </c>
      <c r="M81" s="51">
        <v>1455</v>
      </c>
      <c r="N81">
        <f>G81*82/F81</f>
        <v>21.943661971830984</v>
      </c>
      <c r="O81">
        <f>H81*82/F81</f>
        <v>35.802816901408448</v>
      </c>
      <c r="P81">
        <f>I81*82/F81</f>
        <v>53.12676056338028</v>
      </c>
      <c r="Q81">
        <f>J81*82/F81</f>
        <v>122.4225352112676</v>
      </c>
      <c r="R81">
        <f>K81*82/F81</f>
        <v>35.802816901408448</v>
      </c>
      <c r="S81">
        <f>L81*82/F81</f>
        <v>2652.8732394366198</v>
      </c>
      <c r="U81" s="10">
        <f>SUM(V81:X81)</f>
        <v>9.8822124090065113</v>
      </c>
      <c r="V81">
        <f>N81/MAX(N:N)*OFF_D</f>
        <v>2.5985915492957745</v>
      </c>
      <c r="W81">
        <f>O81/MAX(O:O)*PUN_D</f>
        <v>0.89563019140483924</v>
      </c>
      <c r="X81">
        <f>SUM(Z81:AC81)</f>
        <v>6.387990668305898</v>
      </c>
      <c r="Y81">
        <f>X81/DEF_D*10</f>
        <v>7.9849883353823721</v>
      </c>
      <c r="Z81">
        <f>(0.7*(HIT_D*DEF_D))+(P81/(MAX(P:P))*(0.3*(HIT_D*DEF_D)))</f>
        <v>1.2171062740076823</v>
      </c>
      <c r="AA81">
        <f>(0.7*(BkS_D*DEF_D))+(Q81/(MAX(Q:Q))*(0.3*(BkS_D*DEF_D)))</f>
        <v>1.8826100483498003</v>
      </c>
      <c r="AB81">
        <f>(0.7*(TkA_D*DEF_D))+(R81/(MAX(R:R))*(0.3*(TkA_D*DEF_D)))</f>
        <v>1.3270524350924824</v>
      </c>
      <c r="AC81">
        <f>(0.7*(SH_D*DEF_D))+(S81/(MAX(S:S))*(0.3*(SH_D*DEF_D)))</f>
        <v>1.9612219108559326</v>
      </c>
    </row>
    <row r="82" spans="1:29" x14ac:dyDescent="0.25">
      <c r="A82" s="9">
        <v>80</v>
      </c>
      <c r="B82" s="43" t="s">
        <v>407</v>
      </c>
      <c r="C82" s="44" t="s">
        <v>37</v>
      </c>
      <c r="D82" s="44" t="s">
        <v>395</v>
      </c>
      <c r="E82" s="44" t="s">
        <v>4</v>
      </c>
      <c r="F82" s="45">
        <v>82</v>
      </c>
      <c r="G82" s="45">
        <v>20</v>
      </c>
      <c r="H82" s="45">
        <v>38</v>
      </c>
      <c r="I82" s="45">
        <v>145</v>
      </c>
      <c r="J82" s="45">
        <v>139</v>
      </c>
      <c r="K82" s="45">
        <v>15</v>
      </c>
      <c r="L82" s="45">
        <v>4292</v>
      </c>
      <c r="M82" s="51">
        <v>1598</v>
      </c>
      <c r="N82">
        <f>G82*82/F82</f>
        <v>20</v>
      </c>
      <c r="O82">
        <f>H82*82/F82</f>
        <v>38</v>
      </c>
      <c r="P82">
        <f>I82*82/F82</f>
        <v>145</v>
      </c>
      <c r="Q82">
        <f>J82*82/F82</f>
        <v>139</v>
      </c>
      <c r="R82">
        <f>K82*82/F82</f>
        <v>15</v>
      </c>
      <c r="S82">
        <f>L82*82/F82</f>
        <v>4292</v>
      </c>
      <c r="U82" s="10">
        <f>SUM(V82:X82)</f>
        <v>9.8747695955288854</v>
      </c>
      <c r="V82">
        <f>N82/MAX(N:N)*OFF_D</f>
        <v>2.3684210526315788</v>
      </c>
      <c r="W82">
        <f>O82/MAX(O:O)*PUN_D</f>
        <v>0.95059412132582866</v>
      </c>
      <c r="X82">
        <f>SUM(Z82:AC82)</f>
        <v>6.5557544215714776</v>
      </c>
      <c r="Y82">
        <f>X82/DEF_D*10</f>
        <v>8.1946930269643463</v>
      </c>
      <c r="Z82">
        <f>(0.7*(HIT_D*DEF_D))+(P82/(MAX(P:P))*(0.3*(HIT_D*DEF_D)))</f>
        <v>1.3850342234647641</v>
      </c>
      <c r="AA82">
        <f>(0.7*(BkS_D*DEF_D))+(Q82/(MAX(Q:Q))*(0.3*(BkS_D*DEF_D)))</f>
        <v>1.9327950491445214</v>
      </c>
      <c r="AB82">
        <f>(0.7*(TkA_D*DEF_D))+(R82/(MAX(R:R))*(0.3*(TkA_D*DEF_D)))</f>
        <v>1.2067469879518071</v>
      </c>
      <c r="AC82">
        <f>(0.7*(SH_D*DEF_D))+(S82/(MAX(S:S))*(0.3*(SH_D*DEF_D)))</f>
        <v>2.0311781610103852</v>
      </c>
    </row>
    <row r="83" spans="1:29" x14ac:dyDescent="0.25">
      <c r="A83" s="9">
        <v>81</v>
      </c>
      <c r="B83" s="43" t="s">
        <v>347</v>
      </c>
      <c r="C83" s="44" t="s">
        <v>39</v>
      </c>
      <c r="D83" s="44" t="s">
        <v>395</v>
      </c>
      <c r="E83" s="44" t="s">
        <v>4</v>
      </c>
      <c r="F83" s="45">
        <v>81</v>
      </c>
      <c r="G83" s="45">
        <v>17</v>
      </c>
      <c r="H83" s="45">
        <v>36</v>
      </c>
      <c r="I83" s="45">
        <v>69</v>
      </c>
      <c r="J83" s="45">
        <v>118</v>
      </c>
      <c r="K83" s="45">
        <v>48</v>
      </c>
      <c r="L83" s="45">
        <v>12621</v>
      </c>
      <c r="M83" s="51">
        <v>1705</v>
      </c>
      <c r="N83">
        <f>G83*82/F83</f>
        <v>17.209876543209877</v>
      </c>
      <c r="O83">
        <f>H83*82/F83</f>
        <v>36.444444444444443</v>
      </c>
      <c r="P83">
        <f>I83*82/F83</f>
        <v>69.851851851851848</v>
      </c>
      <c r="Q83">
        <f>J83*82/F83</f>
        <v>119.45679012345678</v>
      </c>
      <c r="R83">
        <f>K83*82/F83</f>
        <v>48.592592592592595</v>
      </c>
      <c r="S83">
        <f>L83*82/F83</f>
        <v>12776.814814814816</v>
      </c>
      <c r="U83" s="10">
        <f>SUM(V83:X83)</f>
        <v>9.865319979990339</v>
      </c>
      <c r="V83">
        <f>N83/MAX(N:N)*OFF_D</f>
        <v>2.0380116959064325</v>
      </c>
      <c r="W83">
        <f>O83/MAX(O:O)*PUN_D</f>
        <v>0.9116809116809117</v>
      </c>
      <c r="X83">
        <f>SUM(Z83:AC83)</f>
        <v>6.9156273724029944</v>
      </c>
      <c r="Y83">
        <f>X83/DEF_D*10</f>
        <v>8.644534215503743</v>
      </c>
      <c r="Z83">
        <f>(0.7*(HIT_D*DEF_D))+(P83/(MAX(P:P))*(0.3*(HIT_D*DEF_D)))</f>
        <v>1.2476767676767675</v>
      </c>
      <c r="AA83">
        <f>(0.7*(BkS_D*DEF_D))+(Q83/(MAX(Q:Q))*(0.3*(BkS_D*DEF_D)))</f>
        <v>1.87363184079602</v>
      </c>
      <c r="AB83">
        <f>(0.7*(TkA_D*DEF_D))+(R83/(MAX(R:R))*(0.3*(TkA_D*DEF_D)))</f>
        <v>1.4010174029451137</v>
      </c>
      <c r="AC83">
        <f>(0.7*(SH_D*DEF_D))+(S83/(MAX(S:S))*(0.3*(SH_D*DEF_D)))</f>
        <v>2.3933013609850939</v>
      </c>
    </row>
    <row r="84" spans="1:29" x14ac:dyDescent="0.25">
      <c r="A84" s="9">
        <v>82</v>
      </c>
      <c r="B84" s="46" t="s">
        <v>368</v>
      </c>
      <c r="C84" s="47" t="s">
        <v>34</v>
      </c>
      <c r="D84" s="47" t="s">
        <v>395</v>
      </c>
      <c r="E84" s="47" t="s">
        <v>4</v>
      </c>
      <c r="F84" s="48">
        <v>73</v>
      </c>
      <c r="G84" s="48">
        <v>18</v>
      </c>
      <c r="H84" s="48">
        <v>22</v>
      </c>
      <c r="I84" s="48">
        <v>93</v>
      </c>
      <c r="J84" s="48">
        <v>119</v>
      </c>
      <c r="K84" s="48">
        <v>34</v>
      </c>
      <c r="L84" s="48">
        <v>8879</v>
      </c>
      <c r="M84" s="52">
        <v>1597</v>
      </c>
      <c r="N84">
        <f>G84*82/F84</f>
        <v>20.219178082191782</v>
      </c>
      <c r="O84">
        <f>H84*82/F84</f>
        <v>24.712328767123289</v>
      </c>
      <c r="P84">
        <f>I84*82/F84</f>
        <v>104.46575342465754</v>
      </c>
      <c r="Q84">
        <f>J84*82/F84</f>
        <v>133.67123287671234</v>
      </c>
      <c r="R84">
        <f>K84*82/F84</f>
        <v>38.19178082191781</v>
      </c>
      <c r="S84">
        <f>L84*82/F84</f>
        <v>9973.6712328767117</v>
      </c>
      <c r="U84" s="10">
        <f>SUM(V84:X84)</f>
        <v>9.8547132241309257</v>
      </c>
      <c r="V84">
        <f>N84/MAX(N:N)*OFF_D</f>
        <v>2.3943763518385004</v>
      </c>
      <c r="W84">
        <f>O84/MAX(O:O)*PUN_D</f>
        <v>0.61819459079733052</v>
      </c>
      <c r="X84">
        <f>SUM(Z84:AC84)</f>
        <v>6.8421422814950956</v>
      </c>
      <c r="Y84">
        <f>X84/DEF_D*10</f>
        <v>8.5526778518688698</v>
      </c>
      <c r="Z84">
        <f>(0.7*(HIT_D*DEF_D))+(P84/(MAX(P:P))*(0.3*(HIT_D*DEF_D)))</f>
        <v>1.31094482646597</v>
      </c>
      <c r="AA84">
        <f>(0.7*(BkS_D*DEF_D))+(Q84/(MAX(Q:Q))*(0.3*(BkS_D*DEF_D)))</f>
        <v>1.9166632590472297</v>
      </c>
      <c r="AB84">
        <f>(0.7*(TkA_D*DEF_D))+(R84/(MAX(R:R))*(0.3*(TkA_D*DEF_D)))</f>
        <v>1.3408681300544643</v>
      </c>
      <c r="AC84">
        <f>(0.7*(SH_D*DEF_D))+(S84/(MAX(S:S))*(0.3*(SH_D*DEF_D)))</f>
        <v>2.2736660659274319</v>
      </c>
    </row>
    <row r="85" spans="1:29" x14ac:dyDescent="0.25">
      <c r="A85" s="9">
        <v>83</v>
      </c>
      <c r="B85" s="43" t="s">
        <v>129</v>
      </c>
      <c r="C85" s="44" t="s">
        <v>34</v>
      </c>
      <c r="D85" s="44" t="s">
        <v>395</v>
      </c>
      <c r="E85" s="44" t="s">
        <v>4</v>
      </c>
      <c r="F85" s="45">
        <v>57</v>
      </c>
      <c r="G85" s="45">
        <v>13</v>
      </c>
      <c r="H85" s="45">
        <v>32</v>
      </c>
      <c r="I85" s="45">
        <v>77</v>
      </c>
      <c r="J85" s="45">
        <v>81</v>
      </c>
      <c r="K85" s="45">
        <v>6</v>
      </c>
      <c r="L85" s="45">
        <v>3472</v>
      </c>
      <c r="M85" s="51">
        <v>1109</v>
      </c>
      <c r="N85">
        <f>G85*82/F85</f>
        <v>18.701754385964911</v>
      </c>
      <c r="O85">
        <f>H85*82/F85</f>
        <v>46.035087719298247</v>
      </c>
      <c r="P85">
        <f>I85*82/F85</f>
        <v>110.7719298245614</v>
      </c>
      <c r="Q85">
        <f>J85*82/F85</f>
        <v>116.52631578947368</v>
      </c>
      <c r="R85">
        <f>K85*82/F85</f>
        <v>8.6315789473684212</v>
      </c>
      <c r="S85">
        <f>L85*82/F85</f>
        <v>4994.8070175438597</v>
      </c>
      <c r="U85" s="10">
        <f>SUM(V85:X85)</f>
        <v>9.7846009950683595</v>
      </c>
      <c r="V85">
        <f>N85/MAX(N:N)*OFF_D</f>
        <v>2.2146814404432131</v>
      </c>
      <c r="W85">
        <f>O85/MAX(O:O)*PUN_D</f>
        <v>1.1515969410706253</v>
      </c>
      <c r="X85">
        <f>SUM(Z85:AC85)</f>
        <v>6.4183226135545208</v>
      </c>
      <c r="Y85">
        <f>X85/DEF_D*10</f>
        <v>8.0229032669431515</v>
      </c>
      <c r="Z85">
        <f>(0.7*(HIT_D*DEF_D))+(P85/(MAX(P:P))*(0.3*(HIT_D*DEF_D)))</f>
        <v>1.3224713958810068</v>
      </c>
      <c r="AA85">
        <f>(0.7*(BkS_D*DEF_D))+(Q85/(MAX(Q:Q))*(0.3*(BkS_D*DEF_D)))</f>
        <v>1.8647604084838965</v>
      </c>
      <c r="AB85">
        <f>(0.7*(TkA_D*DEF_D))+(R85/(MAX(R:R))*(0.3*(TkA_D*DEF_D)))</f>
        <v>1.1699175649968292</v>
      </c>
      <c r="AC85">
        <f>(0.7*(SH_D*DEF_D))+(S85/(MAX(S:S))*(0.3*(SH_D*DEF_D)))</f>
        <v>2.0611732441927888</v>
      </c>
    </row>
    <row r="86" spans="1:29" x14ac:dyDescent="0.25">
      <c r="A86" s="9">
        <v>84</v>
      </c>
      <c r="B86" s="46" t="s">
        <v>364</v>
      </c>
      <c r="C86" s="47" t="s">
        <v>39</v>
      </c>
      <c r="D86" s="47" t="s">
        <v>395</v>
      </c>
      <c r="E86" s="47" t="s">
        <v>4</v>
      </c>
      <c r="F86" s="48">
        <v>79</v>
      </c>
      <c r="G86" s="48">
        <v>17</v>
      </c>
      <c r="H86" s="48">
        <v>20</v>
      </c>
      <c r="I86" s="48">
        <v>111</v>
      </c>
      <c r="J86" s="48">
        <v>159</v>
      </c>
      <c r="K86" s="48">
        <v>22</v>
      </c>
      <c r="L86" s="48">
        <v>14312</v>
      </c>
      <c r="M86" s="52">
        <v>1833</v>
      </c>
      <c r="N86">
        <f>G86*82/F86</f>
        <v>17.645569620253166</v>
      </c>
      <c r="O86">
        <f>H86*82/F86</f>
        <v>20.759493670886076</v>
      </c>
      <c r="P86">
        <f>I86*82/F86</f>
        <v>115.21518987341773</v>
      </c>
      <c r="Q86">
        <f>J86*82/F86</f>
        <v>165.03797468354429</v>
      </c>
      <c r="R86">
        <f>K86*82/F86</f>
        <v>22.835443037974684</v>
      </c>
      <c r="S86">
        <f>L86*82/F86</f>
        <v>14855.493670886075</v>
      </c>
      <c r="U86" s="10">
        <f>SUM(V86:X86)</f>
        <v>9.6852092386530053</v>
      </c>
      <c r="V86">
        <f>N86/MAX(N:N)*OFF_D</f>
        <v>2.0896069287141907</v>
      </c>
      <c r="W86">
        <f>O86/MAX(O:O)*PUN_D</f>
        <v>0.51931191171697511</v>
      </c>
      <c r="X86">
        <f>SUM(Z86:AC86)</f>
        <v>7.0762903982218388</v>
      </c>
      <c r="Y86">
        <f>X86/DEF_D*10</f>
        <v>8.8453629977772987</v>
      </c>
      <c r="Z86">
        <f>(0.7*(HIT_D*DEF_D))+(P86/(MAX(P:P))*(0.3*(HIT_D*DEF_D)))</f>
        <v>1.330592885375494</v>
      </c>
      <c r="AA86">
        <f>(0.7*(BkS_D*DEF_D))+(Q86/(MAX(Q:Q))*(0.3*(BkS_D*DEF_D)))</f>
        <v>2.0116198753070091</v>
      </c>
      <c r="AB86">
        <f>(0.7*(TkA_D*DEF_D))+(R86/(MAX(R:R))*(0.3*(TkA_D*DEF_D)))</f>
        <v>1.2520603934726244</v>
      </c>
      <c r="AC86">
        <f>(0.7*(SH_D*DEF_D))+(S86/(MAX(S:S))*(0.3*(SH_D*DEF_D)))</f>
        <v>2.4820172440667116</v>
      </c>
    </row>
    <row r="87" spans="1:29" x14ac:dyDescent="0.25">
      <c r="A87" s="9">
        <v>85</v>
      </c>
      <c r="B87" s="43" t="s">
        <v>278</v>
      </c>
      <c r="C87" s="44" t="s">
        <v>43</v>
      </c>
      <c r="D87" s="44" t="s">
        <v>395</v>
      </c>
      <c r="E87" s="44" t="s">
        <v>4</v>
      </c>
      <c r="F87" s="45">
        <v>49</v>
      </c>
      <c r="G87" s="45">
        <v>4</v>
      </c>
      <c r="H87" s="45">
        <v>54</v>
      </c>
      <c r="I87" s="45">
        <v>110</v>
      </c>
      <c r="J87" s="45">
        <v>54</v>
      </c>
      <c r="K87" s="45">
        <v>10</v>
      </c>
      <c r="L87" s="45">
        <v>1666</v>
      </c>
      <c r="M87" s="51">
        <v>738</v>
      </c>
      <c r="N87">
        <f>G87*82/F87</f>
        <v>6.6938775510204085</v>
      </c>
      <c r="O87">
        <f>H87*82/F87</f>
        <v>90.367346938775512</v>
      </c>
      <c r="P87">
        <f>I87*82/F87</f>
        <v>184.08163265306123</v>
      </c>
      <c r="Q87">
        <f>J87*82/F87</f>
        <v>90.367346938775512</v>
      </c>
      <c r="R87">
        <f>K87*82/F87</f>
        <v>16.73469387755102</v>
      </c>
      <c r="S87">
        <f>L87*82/F87</f>
        <v>2788</v>
      </c>
      <c r="U87" s="10">
        <f>SUM(V87:X87)</f>
        <v>9.4790983039549808</v>
      </c>
      <c r="V87">
        <f>N87/MAX(N:N)*OFF_D</f>
        <v>0.79269602577873255</v>
      </c>
      <c r="W87">
        <f>O87/MAX(O:O)*PUN_D</f>
        <v>2.2605965463108322</v>
      </c>
      <c r="X87">
        <f>SUM(Z87:AC87)</f>
        <v>6.4258057318654149</v>
      </c>
      <c r="Y87">
        <f>X87/DEF_D*10</f>
        <v>8.0322571648317691</v>
      </c>
      <c r="Z87">
        <f>(0.7*(HIT_D*DEF_D))+(P87/(MAX(P:P))*(0.3*(HIT_D*DEF_D)))</f>
        <v>1.4564685004436555</v>
      </c>
      <c r="AA87">
        <f>(0.7*(BkS_D*DEF_D))+(Q87/(MAX(Q:Q))*(0.3*(BkS_D*DEF_D)))</f>
        <v>1.7855692963752665</v>
      </c>
      <c r="AB87">
        <f>(0.7*(TkA_D*DEF_D))+(R87/(MAX(R:R))*(0.3*(TkA_D*DEF_D)))</f>
        <v>1.2167789525448733</v>
      </c>
      <c r="AC87">
        <f>(0.7*(SH_D*DEF_D))+(S87/(MAX(S:S))*(0.3*(SH_D*DEF_D)))</f>
        <v>1.96698898250162</v>
      </c>
    </row>
    <row r="88" spans="1:29" x14ac:dyDescent="0.25">
      <c r="A88" s="9">
        <v>86</v>
      </c>
      <c r="B88" s="46" t="s">
        <v>244</v>
      </c>
      <c r="C88" s="47" t="s">
        <v>34</v>
      </c>
      <c r="D88" s="47" t="s">
        <v>395</v>
      </c>
      <c r="E88" s="47" t="s">
        <v>4</v>
      </c>
      <c r="F88" s="48">
        <v>82</v>
      </c>
      <c r="G88" s="48">
        <v>12</v>
      </c>
      <c r="H88" s="48">
        <v>33</v>
      </c>
      <c r="I88" s="48">
        <v>100</v>
      </c>
      <c r="J88" s="48">
        <v>170</v>
      </c>
      <c r="K88" s="48">
        <v>16</v>
      </c>
      <c r="L88" s="48">
        <v>13122</v>
      </c>
      <c r="M88" s="52">
        <v>1800</v>
      </c>
      <c r="N88">
        <f>G88*82/F88</f>
        <v>12</v>
      </c>
      <c r="O88">
        <f>H88*82/F88</f>
        <v>33</v>
      </c>
      <c r="P88">
        <f>I88*82/F88</f>
        <v>100</v>
      </c>
      <c r="Q88">
        <f>J88*82/F88</f>
        <v>170</v>
      </c>
      <c r="R88">
        <f>K88*82/F88</f>
        <v>16</v>
      </c>
      <c r="S88">
        <f>L88*82/F88</f>
        <v>13122</v>
      </c>
      <c r="U88" s="10">
        <f>SUM(V88:X88)</f>
        <v>9.1965558605174209</v>
      </c>
      <c r="V88">
        <f>N88/MAX(N:N)*OFF_D</f>
        <v>1.4210526315789473</v>
      </c>
      <c r="W88">
        <f>O88/MAX(O:O)*PUN_D</f>
        <v>0.82551594746716694</v>
      </c>
      <c r="X88">
        <f>SUM(Z88:AC88)</f>
        <v>6.9499872814713068</v>
      </c>
      <c r="Y88">
        <f>X88/DEF_D*10</f>
        <v>8.687484101839134</v>
      </c>
      <c r="Z88">
        <f>(0.7*(HIT_D*DEF_D))+(P88/(MAX(P:P))*(0.3*(HIT_D*DEF_D)))</f>
        <v>1.3027822230791477</v>
      </c>
      <c r="AA88">
        <f>(0.7*(BkS_D*DEF_D))+(Q88/(MAX(Q:Q))*(0.3*(BkS_D*DEF_D)))</f>
        <v>2.0266414270112851</v>
      </c>
      <c r="AB88">
        <f>(0.7*(TkA_D*DEF_D))+(R88/(MAX(R:R))*(0.3*(TkA_D*DEF_D)))</f>
        <v>1.2125301204819277</v>
      </c>
      <c r="AC88">
        <f>(0.7*(SH_D*DEF_D))+(S88/(MAX(S:S))*(0.3*(SH_D*DEF_D)))</f>
        <v>2.4080335108989455</v>
      </c>
    </row>
    <row r="89" spans="1:29" x14ac:dyDescent="0.25">
      <c r="A89" s="9">
        <v>87</v>
      </c>
      <c r="B89" s="46" t="s">
        <v>200</v>
      </c>
      <c r="C89" s="47" t="s">
        <v>37</v>
      </c>
      <c r="D89" s="47" t="s">
        <v>395</v>
      </c>
      <c r="E89" s="47" t="s">
        <v>4</v>
      </c>
      <c r="F89" s="48">
        <v>60</v>
      </c>
      <c r="G89" s="48">
        <v>11</v>
      </c>
      <c r="H89" s="48">
        <v>24</v>
      </c>
      <c r="I89" s="48">
        <v>23</v>
      </c>
      <c r="J89" s="48">
        <v>96</v>
      </c>
      <c r="K89" s="48">
        <v>8</v>
      </c>
      <c r="L89" s="48">
        <v>6747</v>
      </c>
      <c r="M89" s="52">
        <v>1100</v>
      </c>
      <c r="N89">
        <f>G89*82/F89</f>
        <v>15.033333333333333</v>
      </c>
      <c r="O89">
        <f>H89*82/F89</f>
        <v>32.799999999999997</v>
      </c>
      <c r="P89">
        <f>I89*82/F89</f>
        <v>31.433333333333334</v>
      </c>
      <c r="Q89">
        <f>J89*82/F89</f>
        <v>131.19999999999999</v>
      </c>
      <c r="R89">
        <f>K89*82/F89</f>
        <v>10.933333333333334</v>
      </c>
      <c r="S89">
        <f>L89*82/F89</f>
        <v>9220.9</v>
      </c>
      <c r="U89" s="10">
        <f>SUM(V89:X89)</f>
        <v>9.1121800903213206</v>
      </c>
      <c r="V89">
        <f>N89/MAX(N:N)*OFF_D</f>
        <v>1.780263157894737</v>
      </c>
      <c r="W89">
        <f>O89/MAX(O:O)*PUN_D</f>
        <v>0.82051282051282048</v>
      </c>
      <c r="X89">
        <f>SUM(Z89:AC89)</f>
        <v>6.5114041119137642</v>
      </c>
      <c r="Y89">
        <f>X89/DEF_D*10</f>
        <v>8.1392551398922048</v>
      </c>
      <c r="Z89">
        <f>(0.7*(HIT_D*DEF_D))+(P89/(MAX(P:P))*(0.3*(HIT_D*DEF_D)))</f>
        <v>1.1774545454545453</v>
      </c>
      <c r="AA89">
        <f>(0.7*(BkS_D*DEF_D))+(Q89/(MAX(Q:Q))*(0.3*(BkS_D*DEF_D)))</f>
        <v>1.9091820895522389</v>
      </c>
      <c r="AB89">
        <f>(0.7*(TkA_D*DEF_D))+(R89/(MAX(R:R))*(0.3*(TkA_D*DEF_D)))</f>
        <v>1.1832289156626505</v>
      </c>
      <c r="AC89">
        <f>(0.7*(SH_D*DEF_D))+(S89/(MAX(S:S))*(0.3*(SH_D*DEF_D)))</f>
        <v>2.241538561244329</v>
      </c>
    </row>
    <row r="90" spans="1:29" x14ac:dyDescent="0.25">
      <c r="A90" s="9">
        <v>88</v>
      </c>
      <c r="B90" s="46" t="s">
        <v>389</v>
      </c>
      <c r="C90" s="47" t="s">
        <v>31</v>
      </c>
      <c r="D90" s="47" t="s">
        <v>395</v>
      </c>
      <c r="E90" s="47" t="s">
        <v>4</v>
      </c>
      <c r="F90" s="48">
        <v>38</v>
      </c>
      <c r="G90" s="48">
        <v>7</v>
      </c>
      <c r="H90" s="48">
        <v>14</v>
      </c>
      <c r="I90" s="48">
        <v>83</v>
      </c>
      <c r="J90" s="48">
        <v>35</v>
      </c>
      <c r="K90" s="48">
        <v>1</v>
      </c>
      <c r="L90" s="48">
        <v>3136</v>
      </c>
      <c r="M90" s="52">
        <v>611</v>
      </c>
      <c r="N90">
        <f>G90*82/F90</f>
        <v>15.105263157894736</v>
      </c>
      <c r="O90">
        <f>H90*82/F90</f>
        <v>30.210526315789473</v>
      </c>
      <c r="P90">
        <f>I90*82/F90</f>
        <v>179.10526315789474</v>
      </c>
      <c r="Q90">
        <f>J90*82/F90</f>
        <v>75.526315789473685</v>
      </c>
      <c r="R90">
        <f>K90*82/F90</f>
        <v>2.1578947368421053</v>
      </c>
      <c r="S90">
        <f>L90*82/F90</f>
        <v>6767.1578947368425</v>
      </c>
      <c r="U90" s="10">
        <f>SUM(V90:X90)</f>
        <v>9.0018249975121947</v>
      </c>
      <c r="V90">
        <f>N90/MAX(N:N)*OFF_D</f>
        <v>1.7887811634349029</v>
      </c>
      <c r="W90">
        <f>O90/MAX(O:O)*PUN_D</f>
        <v>0.75573549257759787</v>
      </c>
      <c r="X90">
        <f>SUM(Z90:AC90)</f>
        <v>6.4573083414996946</v>
      </c>
      <c r="Y90">
        <f>X90/DEF_D*10</f>
        <v>8.071635426874618</v>
      </c>
      <c r="Z90">
        <f>(0.7*(HIT_D*DEF_D))+(P90/(MAX(P:P))*(0.3*(HIT_D*DEF_D)))</f>
        <v>1.4473725816517578</v>
      </c>
      <c r="AA90">
        <f>(0.7*(BkS_D*DEF_D))+(Q90/(MAX(Q:Q))*(0.3*(BkS_D*DEF_D)))</f>
        <v>1.7406410054988217</v>
      </c>
      <c r="AB90">
        <f>(0.7*(TkA_D*DEF_D))+(R90/(MAX(R:R))*(0.3*(TkA_D*DEF_D)))</f>
        <v>1.1324793912492073</v>
      </c>
      <c r="AC90">
        <f>(0.7*(SH_D*DEF_D))+(S90/(MAX(S:S))*(0.3*(SH_D*DEF_D)))</f>
        <v>2.1368153630999078</v>
      </c>
    </row>
    <row r="91" spans="1:29" x14ac:dyDescent="0.25">
      <c r="A91" s="9">
        <v>89</v>
      </c>
      <c r="B91" s="43" t="s">
        <v>412</v>
      </c>
      <c r="C91" s="44" t="s">
        <v>31</v>
      </c>
      <c r="D91" s="44" t="s">
        <v>395</v>
      </c>
      <c r="E91" s="44" t="s">
        <v>4</v>
      </c>
      <c r="F91" s="45">
        <v>27</v>
      </c>
      <c r="G91" s="45">
        <v>7</v>
      </c>
      <c r="H91" s="45">
        <v>6</v>
      </c>
      <c r="I91" s="45">
        <v>12</v>
      </c>
      <c r="J91" s="45">
        <v>14</v>
      </c>
      <c r="K91" s="45">
        <v>5</v>
      </c>
      <c r="L91" s="45">
        <v>100</v>
      </c>
      <c r="M91" s="51">
        <v>409</v>
      </c>
      <c r="N91">
        <f>G91*82/F91</f>
        <v>21.25925925925926</v>
      </c>
      <c r="O91">
        <f>H91*82/F91</f>
        <v>18.222222222222221</v>
      </c>
      <c r="P91">
        <f>I91*82/F91</f>
        <v>36.444444444444443</v>
      </c>
      <c r="Q91">
        <f>J91*82/F91</f>
        <v>42.518518518518519</v>
      </c>
      <c r="R91">
        <f>K91*82/F91</f>
        <v>15.185185185185185</v>
      </c>
      <c r="S91">
        <f>L91*82/F91</f>
        <v>303.7037037037037</v>
      </c>
      <c r="U91" s="10">
        <f>SUM(V91:X91)</f>
        <v>8.8694944003645162</v>
      </c>
      <c r="V91">
        <f>N91/MAX(N:N)*OFF_D</f>
        <v>2.5175438596491229</v>
      </c>
      <c r="W91">
        <f>O91/MAX(O:O)*PUN_D</f>
        <v>0.45584045584045585</v>
      </c>
      <c r="X91">
        <f>SUM(Z91:AC91)</f>
        <v>5.8961100848749366</v>
      </c>
      <c r="Y91">
        <f>X91/DEF_D*10</f>
        <v>7.370137606093671</v>
      </c>
      <c r="Z91">
        <f>(0.7*(HIT_D*DEF_D))+(P91/(MAX(P:P))*(0.3*(HIT_D*DEF_D)))</f>
        <v>1.1866139657444004</v>
      </c>
      <c r="AA91">
        <f>(0.7*(BkS_D*DEF_D))+(Q91/(MAX(Q:Q))*(0.3*(BkS_D*DEF_D)))</f>
        <v>1.6407164179104479</v>
      </c>
      <c r="AB91">
        <f>(0.7*(TkA_D*DEF_D))+(R91/(MAX(R:R))*(0.3*(TkA_D*DEF_D)))</f>
        <v>1.207817938420348</v>
      </c>
      <c r="AC91">
        <f>(0.7*(SH_D*DEF_D))+(S91/(MAX(S:S))*(0.3*(SH_D*DEF_D)))</f>
        <v>1.8609617627997406</v>
      </c>
    </row>
    <row r="92" spans="1:29" x14ac:dyDescent="0.25">
      <c r="A92" s="9">
        <v>90</v>
      </c>
      <c r="B92" s="46" t="s">
        <v>113</v>
      </c>
      <c r="C92" s="47" t="s">
        <v>39</v>
      </c>
      <c r="D92" s="47" t="s">
        <v>395</v>
      </c>
      <c r="E92" s="47" t="s">
        <v>4</v>
      </c>
      <c r="F92" s="48">
        <v>47</v>
      </c>
      <c r="G92" s="48">
        <v>5</v>
      </c>
      <c r="H92" s="48">
        <v>26</v>
      </c>
      <c r="I92" s="48">
        <v>60</v>
      </c>
      <c r="J92" s="48">
        <v>72</v>
      </c>
      <c r="K92" s="48">
        <v>18</v>
      </c>
      <c r="L92" s="48">
        <v>4528</v>
      </c>
      <c r="M92" s="52">
        <v>1029</v>
      </c>
      <c r="N92">
        <f>G92*82/F92</f>
        <v>8.7234042553191493</v>
      </c>
      <c r="O92">
        <f>H92*82/F92</f>
        <v>45.361702127659576</v>
      </c>
      <c r="P92">
        <f>I92*82/F92</f>
        <v>104.68085106382979</v>
      </c>
      <c r="Q92">
        <f>J92*82/F92</f>
        <v>125.61702127659575</v>
      </c>
      <c r="R92">
        <f>K92*82/F92</f>
        <v>31.404255319148938</v>
      </c>
      <c r="S92">
        <f>L92*82/F92</f>
        <v>7899.9148936170213</v>
      </c>
      <c r="U92" s="10">
        <f>SUM(V92:X92)</f>
        <v>8.8581804395858388</v>
      </c>
      <c r="V92">
        <f>N92/MAX(N:N)*OFF_D</f>
        <v>1.0330347144456886</v>
      </c>
      <c r="W92">
        <f>O92/MAX(O:O)*PUN_D</f>
        <v>1.1347517730496455</v>
      </c>
      <c r="X92">
        <f>SUM(Z92:AC92)</f>
        <v>6.6903939520905045</v>
      </c>
      <c r="Y92">
        <f>X92/DEF_D*10</f>
        <v>8.3629924401131301</v>
      </c>
      <c r="Z92">
        <f>(0.7*(HIT_D*DEF_D))+(P92/(MAX(P:P))*(0.3*(HIT_D*DEF_D)))</f>
        <v>1.3113379867126398</v>
      </c>
      <c r="AA92">
        <f>(0.7*(BkS_D*DEF_D))+(Q92/(MAX(Q:Q))*(0.3*(BkS_D*DEF_D)))</f>
        <v>1.8922807240393777</v>
      </c>
      <c r="AB92">
        <f>(0.7*(TkA_D*DEF_D))+(R92/(MAX(R:R))*(0.3*(TkA_D*DEF_D)))</f>
        <v>1.3016149705203792</v>
      </c>
      <c r="AC92">
        <f>(0.7*(SH_D*DEF_D))+(S92/(MAX(S:S))*(0.3*(SH_D*DEF_D)))</f>
        <v>2.1851602708181077</v>
      </c>
    </row>
    <row r="93" spans="1:29" x14ac:dyDescent="0.25">
      <c r="A93" s="9">
        <v>91</v>
      </c>
      <c r="B93" s="46" t="s">
        <v>197</v>
      </c>
      <c r="C93" s="47" t="s">
        <v>37</v>
      </c>
      <c r="D93" s="47" t="s">
        <v>395</v>
      </c>
      <c r="E93" s="47" t="s">
        <v>4</v>
      </c>
      <c r="F93" s="48">
        <v>55</v>
      </c>
      <c r="G93" s="48">
        <v>7</v>
      </c>
      <c r="H93" s="48">
        <v>12</v>
      </c>
      <c r="I93" s="48">
        <v>72</v>
      </c>
      <c r="J93" s="48">
        <v>102</v>
      </c>
      <c r="K93" s="48">
        <v>11</v>
      </c>
      <c r="L93" s="48">
        <v>7634</v>
      </c>
      <c r="M93" s="52">
        <v>994</v>
      </c>
      <c r="N93">
        <f>G93*82/F93</f>
        <v>10.436363636363636</v>
      </c>
      <c r="O93">
        <f>H93*82/F93</f>
        <v>17.890909090909091</v>
      </c>
      <c r="P93">
        <f>I93*82/F93</f>
        <v>107.34545454545454</v>
      </c>
      <c r="Q93">
        <f>J93*82/F93</f>
        <v>152.07272727272726</v>
      </c>
      <c r="R93">
        <f>K93*82/F93</f>
        <v>16.399999999999999</v>
      </c>
      <c r="S93">
        <f>L93*82/F93</f>
        <v>11381.6</v>
      </c>
      <c r="U93" s="10">
        <f>SUM(V93:X93)</f>
        <v>8.520614568639953</v>
      </c>
      <c r="V93">
        <f>N93/MAX(N:N)*OFF_D</f>
        <v>1.2358851674641149</v>
      </c>
      <c r="W93">
        <f>O93/MAX(O:O)*PUN_D</f>
        <v>0.44755244755244755</v>
      </c>
      <c r="X93">
        <f>SUM(Z93:AC93)</f>
        <v>6.8371769536233904</v>
      </c>
      <c r="Y93">
        <f>X93/DEF_D*10</f>
        <v>8.5464711920292373</v>
      </c>
      <c r="Z93">
        <f>(0.7*(HIT_D*DEF_D))+(P93/(MAX(P:P))*(0.3*(HIT_D*DEF_D)))</f>
        <v>1.3162084081925978</v>
      </c>
      <c r="AA93">
        <f>(0.7*(BkS_D*DEF_D))+(Q93/(MAX(Q:Q))*(0.3*(BkS_D*DEF_D)))</f>
        <v>1.9723701492537313</v>
      </c>
      <c r="AB93">
        <f>(0.7*(TkA_D*DEF_D))+(R93/(MAX(R:R))*(0.3*(TkA_D*DEF_D)))</f>
        <v>1.2148433734939759</v>
      </c>
      <c r="AC93">
        <f>(0.7*(SH_D*DEF_D))+(S93/(MAX(S:S))*(0.3*(SH_D*DEF_D)))</f>
        <v>2.3337550226830848</v>
      </c>
    </row>
    <row r="94" spans="1:29" x14ac:dyDescent="0.25">
      <c r="A94" s="9">
        <v>92</v>
      </c>
      <c r="B94" s="43" t="s">
        <v>413</v>
      </c>
      <c r="C94" s="44" t="s">
        <v>39</v>
      </c>
      <c r="D94" s="44" t="s">
        <v>395</v>
      </c>
      <c r="E94" s="44" t="s">
        <v>4</v>
      </c>
      <c r="F94" s="45">
        <v>29</v>
      </c>
      <c r="G94" s="45">
        <v>4</v>
      </c>
      <c r="H94" s="45">
        <v>8</v>
      </c>
      <c r="I94" s="45">
        <v>25</v>
      </c>
      <c r="J94" s="45">
        <v>27</v>
      </c>
      <c r="K94" s="45">
        <v>1</v>
      </c>
      <c r="L94" s="45">
        <v>658</v>
      </c>
      <c r="M94" s="51">
        <v>377</v>
      </c>
      <c r="N94">
        <f>G94*82/F94</f>
        <v>11.310344827586206</v>
      </c>
      <c r="O94">
        <f>H94*82/F94</f>
        <v>22.620689655172413</v>
      </c>
      <c r="P94">
        <f>I94*82/F94</f>
        <v>70.689655172413794</v>
      </c>
      <c r="Q94">
        <f>J94*82/F94</f>
        <v>76.34482758620689</v>
      </c>
      <c r="R94">
        <f>K94*82/F94</f>
        <v>2.8275862068965516</v>
      </c>
      <c r="S94">
        <f>L94*82/F94</f>
        <v>1860.5517241379309</v>
      </c>
      <c r="U94" s="10">
        <f>SUM(V94:X94)</f>
        <v>7.9613396087656101</v>
      </c>
      <c r="V94">
        <f>N94/MAX(N:N)*OFF_D</f>
        <v>1.339382940108893</v>
      </c>
      <c r="W94">
        <f>O94/MAX(O:O)*PUN_D</f>
        <v>0.56587091069849693</v>
      </c>
      <c r="X94">
        <f>SUM(Z94:AC94)</f>
        <v>6.0560857579582201</v>
      </c>
      <c r="Y94">
        <f>X94/DEF_D*10</f>
        <v>7.5701071974477756</v>
      </c>
      <c r="Z94">
        <f>(0.7*(HIT_D*DEF_D))+(P94/(MAX(P:P))*(0.3*(HIT_D*DEF_D)))</f>
        <v>1.2492081232111216</v>
      </c>
      <c r="AA94">
        <f>(0.7*(BkS_D*DEF_D))+(Q94/(MAX(Q:Q))*(0.3*(BkS_D*DEF_D)))</f>
        <v>1.7431188883170354</v>
      </c>
      <c r="AB94">
        <f>(0.7*(TkA_D*DEF_D))+(R94/(MAX(R:R))*(0.3*(TkA_D*DEF_D)))</f>
        <v>1.1363523057748233</v>
      </c>
      <c r="AC94">
        <f>(0.7*(SH_D*DEF_D))+(S94/(MAX(S:S))*(0.3*(SH_D*DEF_D)))</f>
        <v>1.9274064406552394</v>
      </c>
    </row>
    <row r="95" spans="1:29" x14ac:dyDescent="0.25">
      <c r="A95" s="9">
        <v>93</v>
      </c>
      <c r="B95" s="43" t="s">
        <v>363</v>
      </c>
      <c r="C95" s="44" t="s">
        <v>43</v>
      </c>
      <c r="D95" s="44" t="s">
        <v>395</v>
      </c>
      <c r="E95" s="44" t="s">
        <v>4</v>
      </c>
      <c r="F95" s="45">
        <v>25</v>
      </c>
      <c r="G95" s="45">
        <v>4</v>
      </c>
      <c r="H95" s="45">
        <v>2</v>
      </c>
      <c r="I95" s="45">
        <v>20</v>
      </c>
      <c r="J95" s="45">
        <v>9</v>
      </c>
      <c r="K95" s="45">
        <v>7</v>
      </c>
      <c r="L95" s="45">
        <v>0</v>
      </c>
      <c r="M95" s="51">
        <v>390</v>
      </c>
      <c r="N95">
        <f>G95*82/F95</f>
        <v>13.12</v>
      </c>
      <c r="O95">
        <f>H95*82/F95</f>
        <v>6.56</v>
      </c>
      <c r="P95">
        <f>I95*82/F95</f>
        <v>65.599999999999994</v>
      </c>
      <c r="Q95">
        <f>J95*82/F95</f>
        <v>29.52</v>
      </c>
      <c r="R95">
        <f>K95*82/F95</f>
        <v>22.96</v>
      </c>
      <c r="S95">
        <f>L95*82/F95</f>
        <v>0</v>
      </c>
      <c r="U95" s="10">
        <f>SUM(V95:X95)</f>
        <v>7.65983860600962</v>
      </c>
      <c r="V95">
        <f>N95/MAX(N:N)*OFF_D</f>
        <v>1.5536842105263158</v>
      </c>
      <c r="W95">
        <f>O95/MAX(O:O)*PUN_D</f>
        <v>0.1641025641025641</v>
      </c>
      <c r="X95">
        <f>SUM(Z95:AC95)</f>
        <v>5.9420518313807404</v>
      </c>
      <c r="Y95">
        <f>X95/DEF_D*10</f>
        <v>7.4275647892259258</v>
      </c>
      <c r="Z95">
        <f>(0.7*(HIT_D*DEF_D))+(P95/(MAX(P:P))*(0.3*(HIT_D*DEF_D)))</f>
        <v>1.2399051383399209</v>
      </c>
      <c r="AA95">
        <f>(0.7*(BkS_D*DEF_D))+(Q95/(MAX(Q:Q))*(0.3*(BkS_D*DEF_D)))</f>
        <v>1.6013659701492537</v>
      </c>
      <c r="AB95">
        <f>(0.7*(TkA_D*DEF_D))+(R95/(MAX(R:R))*(0.3*(TkA_D*DEF_D)))</f>
        <v>1.2527807228915662</v>
      </c>
      <c r="AC95">
        <f>(0.7*(SH_D*DEF_D))+(S95/(MAX(S:S))*(0.3*(SH_D*DEF_D)))</f>
        <v>1.8479999999999999</v>
      </c>
    </row>
    <row r="96" spans="1:29" x14ac:dyDescent="0.25">
      <c r="B96" s="30"/>
      <c r="C96" s="30"/>
      <c r="D96" s="30"/>
      <c r="E96" s="30"/>
      <c r="U96" s="10"/>
    </row>
    <row r="97" spans="2:21" x14ac:dyDescent="0.25">
      <c r="B97" s="30"/>
      <c r="C97" s="30"/>
      <c r="D97" s="30"/>
      <c r="E97" s="30"/>
      <c r="U97" s="10"/>
    </row>
    <row r="98" spans="2:21" x14ac:dyDescent="0.25">
      <c r="B98" s="30"/>
      <c r="C98" s="30"/>
      <c r="D98" s="30"/>
      <c r="E98" s="30"/>
      <c r="U98" s="10"/>
    </row>
    <row r="99" spans="2:21" x14ac:dyDescent="0.25">
      <c r="B99" s="30"/>
      <c r="C99" s="30"/>
      <c r="D99" s="30"/>
      <c r="E99" s="30"/>
      <c r="U99" s="10"/>
    </row>
    <row r="100" spans="2:21" x14ac:dyDescent="0.25">
      <c r="B100" s="30"/>
      <c r="C100" s="30"/>
      <c r="D100" s="30"/>
      <c r="E100" s="30"/>
      <c r="U100" s="10"/>
    </row>
    <row r="101" spans="2:21" x14ac:dyDescent="0.25">
      <c r="B101" s="30"/>
      <c r="C101" s="30"/>
      <c r="D101" s="30"/>
      <c r="E101" s="30"/>
      <c r="U101" s="10"/>
    </row>
    <row r="102" spans="2:21" x14ac:dyDescent="0.25">
      <c r="B102" s="30"/>
      <c r="C102" s="30"/>
      <c r="D102" s="30"/>
      <c r="E102" s="30"/>
      <c r="U102" s="10"/>
    </row>
    <row r="103" spans="2:21" x14ac:dyDescent="0.25">
      <c r="B103" s="30"/>
      <c r="C103" s="30"/>
      <c r="D103" s="30"/>
      <c r="E103" s="30"/>
      <c r="U103" s="10"/>
    </row>
    <row r="104" spans="2:21" x14ac:dyDescent="0.25">
      <c r="B104" s="30"/>
      <c r="C104" s="30"/>
      <c r="D104" s="30"/>
      <c r="E104" s="30"/>
      <c r="U104" s="10"/>
    </row>
    <row r="105" spans="2:21" x14ac:dyDescent="0.25">
      <c r="B105" s="30"/>
      <c r="C105" s="30"/>
      <c r="D105" s="30"/>
      <c r="E105" s="30"/>
      <c r="U105" s="10"/>
    </row>
    <row r="106" spans="2:21" x14ac:dyDescent="0.25">
      <c r="B106" s="30"/>
      <c r="C106" s="30"/>
      <c r="D106" s="30"/>
      <c r="E106" s="30"/>
      <c r="U106" s="10"/>
    </row>
    <row r="107" spans="2:21" x14ac:dyDescent="0.25">
      <c r="B107" s="30"/>
      <c r="C107" s="30"/>
      <c r="D107" s="30"/>
      <c r="E107" s="30"/>
      <c r="U107" s="10"/>
    </row>
    <row r="108" spans="2:21" x14ac:dyDescent="0.25">
      <c r="B108" s="30"/>
      <c r="C108" s="30"/>
      <c r="D108" s="30"/>
      <c r="E108" s="30"/>
      <c r="U108" s="10"/>
    </row>
    <row r="109" spans="2:21" x14ac:dyDescent="0.25">
      <c r="B109" s="30"/>
      <c r="C109" s="30"/>
      <c r="D109" s="30"/>
      <c r="E109" s="30"/>
      <c r="U109" s="10"/>
    </row>
    <row r="110" spans="2:21" x14ac:dyDescent="0.25">
      <c r="B110" s="30"/>
      <c r="C110" s="30"/>
      <c r="D110" s="30"/>
      <c r="E110" s="30"/>
      <c r="U110" s="10"/>
    </row>
    <row r="111" spans="2:21" x14ac:dyDescent="0.25">
      <c r="B111" s="30"/>
      <c r="C111" s="30"/>
      <c r="D111" s="30"/>
      <c r="E111" s="30"/>
      <c r="U111" s="10"/>
    </row>
    <row r="112" spans="2:21" x14ac:dyDescent="0.25">
      <c r="B112" s="30"/>
      <c r="C112" s="30"/>
      <c r="D112" s="30"/>
      <c r="E112" s="30"/>
      <c r="U112" s="10"/>
    </row>
    <row r="113" spans="2:21" x14ac:dyDescent="0.25">
      <c r="B113" s="30"/>
      <c r="C113" s="30"/>
      <c r="D113" s="30"/>
      <c r="E113" s="30"/>
      <c r="U113" s="10"/>
    </row>
    <row r="114" spans="2:21" x14ac:dyDescent="0.25">
      <c r="B114" s="30"/>
      <c r="C114" s="30"/>
      <c r="D114" s="30"/>
      <c r="E114" s="30"/>
      <c r="U114" s="10"/>
    </row>
    <row r="115" spans="2:21" x14ac:dyDescent="0.25">
      <c r="B115" s="30"/>
      <c r="C115" s="30"/>
      <c r="D115" s="30"/>
      <c r="E115" s="30"/>
      <c r="U115" s="10"/>
    </row>
    <row r="116" spans="2:21" x14ac:dyDescent="0.25">
      <c r="B116" s="30"/>
      <c r="C116" s="30"/>
      <c r="D116" s="30"/>
      <c r="E116" s="30"/>
      <c r="U116" s="10"/>
    </row>
    <row r="117" spans="2:21" x14ac:dyDescent="0.25">
      <c r="B117" s="30"/>
      <c r="C117" s="30"/>
      <c r="D117" s="30"/>
      <c r="E117" s="30"/>
      <c r="U117" s="10"/>
    </row>
    <row r="118" spans="2:21" x14ac:dyDescent="0.25">
      <c r="B118" s="30"/>
      <c r="C118" s="30"/>
      <c r="D118" s="30"/>
      <c r="E118" s="30"/>
      <c r="U118" s="10"/>
    </row>
    <row r="119" spans="2:21" x14ac:dyDescent="0.25">
      <c r="B119" s="30"/>
      <c r="C119" s="30"/>
      <c r="D119" s="30"/>
      <c r="E119" s="30"/>
      <c r="U119" s="10"/>
    </row>
    <row r="120" spans="2:21" x14ac:dyDescent="0.25">
      <c r="B120" s="30"/>
      <c r="C120" s="30"/>
      <c r="D120" s="30"/>
      <c r="E120" s="30"/>
      <c r="U120" s="10"/>
    </row>
    <row r="121" spans="2:21" x14ac:dyDescent="0.25">
      <c r="B121" s="30"/>
      <c r="C121" s="30"/>
      <c r="D121" s="30"/>
      <c r="E121" s="30"/>
      <c r="U121" s="10"/>
    </row>
    <row r="122" spans="2:21" x14ac:dyDescent="0.25">
      <c r="B122" s="30"/>
      <c r="C122" s="30"/>
      <c r="D122" s="30"/>
      <c r="E122" s="30"/>
      <c r="U122" s="10"/>
    </row>
    <row r="123" spans="2:21" x14ac:dyDescent="0.25">
      <c r="B123" s="30"/>
      <c r="C123" s="30"/>
      <c r="D123" s="30"/>
      <c r="E123" s="30"/>
      <c r="U123" s="10"/>
    </row>
    <row r="124" spans="2:21" x14ac:dyDescent="0.25">
      <c r="B124" s="30"/>
      <c r="C124" s="30"/>
      <c r="D124" s="30"/>
      <c r="E124" s="30"/>
      <c r="U124" s="10"/>
    </row>
    <row r="125" spans="2:21" x14ac:dyDescent="0.25">
      <c r="B125" s="30"/>
      <c r="C125" s="30"/>
      <c r="D125" s="30"/>
      <c r="E125" s="30"/>
      <c r="U125" s="10"/>
    </row>
    <row r="126" spans="2:21" x14ac:dyDescent="0.25">
      <c r="B126" s="30"/>
      <c r="C126" s="30"/>
      <c r="D126" s="30"/>
      <c r="E126" s="30"/>
      <c r="U126" s="10"/>
    </row>
    <row r="127" spans="2:21" x14ac:dyDescent="0.25">
      <c r="B127" s="30"/>
      <c r="C127" s="30"/>
      <c r="D127" s="30"/>
      <c r="E127" s="30"/>
      <c r="U127" s="10"/>
    </row>
    <row r="128" spans="2:21" x14ac:dyDescent="0.25">
      <c r="B128" s="30"/>
      <c r="C128" s="30"/>
      <c r="D128" s="30"/>
      <c r="E128" s="30"/>
      <c r="U128" s="10"/>
    </row>
    <row r="129" spans="2:21" x14ac:dyDescent="0.25">
      <c r="B129" s="30"/>
      <c r="C129" s="30"/>
      <c r="D129" s="30"/>
      <c r="E129" s="30"/>
      <c r="U129" s="10"/>
    </row>
    <row r="130" spans="2:21" x14ac:dyDescent="0.25">
      <c r="B130" s="30"/>
      <c r="C130" s="30"/>
      <c r="D130" s="30"/>
      <c r="E130" s="30"/>
      <c r="U130" s="10"/>
    </row>
    <row r="131" spans="2:21" x14ac:dyDescent="0.25">
      <c r="B131" s="30"/>
      <c r="C131" s="30"/>
      <c r="D131" s="30"/>
      <c r="E131" s="30"/>
      <c r="U131" s="10"/>
    </row>
    <row r="132" spans="2:21" x14ac:dyDescent="0.25">
      <c r="B132" s="30"/>
      <c r="C132" s="30"/>
      <c r="D132" s="30"/>
      <c r="E132" s="30"/>
      <c r="U132" s="10"/>
    </row>
    <row r="133" spans="2:21" x14ac:dyDescent="0.25">
      <c r="B133" s="30"/>
      <c r="C133" s="30"/>
      <c r="D133" s="30"/>
      <c r="E133" s="30"/>
      <c r="U133" s="10"/>
    </row>
    <row r="134" spans="2:21" x14ac:dyDescent="0.25">
      <c r="B134" s="30"/>
      <c r="C134" s="30"/>
      <c r="D134" s="30"/>
      <c r="E134" s="30"/>
      <c r="U134" s="10"/>
    </row>
    <row r="135" spans="2:21" x14ac:dyDescent="0.25">
      <c r="B135" s="30"/>
      <c r="C135" s="30"/>
      <c r="D135" s="30"/>
      <c r="E135" s="30"/>
      <c r="U135" s="10"/>
    </row>
    <row r="136" spans="2:21" x14ac:dyDescent="0.25">
      <c r="B136" s="30"/>
      <c r="C136" s="30"/>
      <c r="D136" s="30"/>
      <c r="E136" s="30"/>
      <c r="U136" s="10"/>
    </row>
    <row r="137" spans="2:21" x14ac:dyDescent="0.25">
      <c r="B137" s="30"/>
      <c r="C137" s="30"/>
      <c r="D137" s="30"/>
      <c r="E137" s="30"/>
      <c r="U137" s="10"/>
    </row>
    <row r="138" spans="2:21" x14ac:dyDescent="0.25">
      <c r="B138" s="30"/>
      <c r="C138" s="30"/>
      <c r="D138" s="30"/>
      <c r="E138" s="30"/>
      <c r="U138" s="10"/>
    </row>
    <row r="139" spans="2:21" x14ac:dyDescent="0.25">
      <c r="B139" s="30"/>
      <c r="C139" s="30"/>
      <c r="D139" s="30"/>
      <c r="E139" s="30"/>
      <c r="U139" s="10"/>
    </row>
    <row r="140" spans="2:21" x14ac:dyDescent="0.25">
      <c r="B140" s="30"/>
      <c r="C140" s="30"/>
      <c r="D140" s="30"/>
      <c r="E140" s="30"/>
      <c r="U140" s="10"/>
    </row>
    <row r="141" spans="2:21" x14ac:dyDescent="0.25">
      <c r="B141" s="30"/>
      <c r="C141" s="30"/>
      <c r="D141" s="30"/>
      <c r="E141" s="30"/>
      <c r="U141" s="10"/>
    </row>
    <row r="142" spans="2:21" x14ac:dyDescent="0.25">
      <c r="B142" s="30"/>
      <c r="C142" s="30"/>
      <c r="D142" s="30"/>
      <c r="E142" s="30"/>
      <c r="U142" s="10"/>
    </row>
    <row r="143" spans="2:21" x14ac:dyDescent="0.25">
      <c r="B143" s="30"/>
      <c r="C143" s="30"/>
      <c r="D143" s="30"/>
      <c r="E143" s="30"/>
      <c r="U143" s="10"/>
    </row>
    <row r="144" spans="2:21" x14ac:dyDescent="0.25">
      <c r="B144" s="30"/>
      <c r="C144" s="30"/>
      <c r="D144" s="30"/>
      <c r="E144" s="30"/>
      <c r="U144" s="10"/>
    </row>
    <row r="145" spans="2:21" x14ac:dyDescent="0.25">
      <c r="B145" s="30"/>
      <c r="C145" s="30"/>
      <c r="D145" s="30"/>
      <c r="E145" s="30"/>
      <c r="U145" s="10"/>
    </row>
    <row r="146" spans="2:21" x14ac:dyDescent="0.25">
      <c r="B146" s="30"/>
      <c r="C146" s="30"/>
      <c r="D146" s="30"/>
      <c r="E146" s="30"/>
      <c r="U146" s="10"/>
    </row>
    <row r="147" spans="2:21" x14ac:dyDescent="0.25">
      <c r="B147" s="30"/>
      <c r="C147" s="30"/>
      <c r="D147" s="30"/>
      <c r="E147" s="30"/>
      <c r="U147" s="10"/>
    </row>
    <row r="148" spans="2:21" x14ac:dyDescent="0.25">
      <c r="B148" s="30"/>
      <c r="C148" s="30"/>
      <c r="D148" s="30"/>
      <c r="E148" s="30"/>
      <c r="U148" s="10"/>
    </row>
    <row r="149" spans="2:21" x14ac:dyDescent="0.25">
      <c r="B149" s="30"/>
      <c r="C149" s="30"/>
      <c r="D149" s="30"/>
      <c r="E149" s="30"/>
      <c r="U149" s="10"/>
    </row>
    <row r="150" spans="2:21" x14ac:dyDescent="0.25">
      <c r="B150" s="30"/>
      <c r="C150" s="30"/>
      <c r="D150" s="30"/>
      <c r="E150" s="30"/>
      <c r="U150" s="10"/>
    </row>
    <row r="151" spans="2:21" x14ac:dyDescent="0.25">
      <c r="B151" s="30"/>
      <c r="C151" s="30"/>
      <c r="D151" s="30"/>
      <c r="E151" s="30"/>
      <c r="U151" s="10"/>
    </row>
    <row r="152" spans="2:21" x14ac:dyDescent="0.25">
      <c r="B152" s="30"/>
      <c r="C152" s="30"/>
      <c r="D152" s="30"/>
      <c r="E152" s="30"/>
      <c r="U152" s="10"/>
    </row>
    <row r="153" spans="2:21" x14ac:dyDescent="0.25">
      <c r="B153" s="30"/>
      <c r="C153" s="30"/>
      <c r="D153" s="30"/>
      <c r="E153" s="30"/>
      <c r="U153" s="10"/>
    </row>
    <row r="154" spans="2:21" x14ac:dyDescent="0.25">
      <c r="B154" s="30"/>
      <c r="C154" s="30"/>
      <c r="D154" s="30"/>
      <c r="E154" s="30"/>
      <c r="U154" s="10"/>
    </row>
    <row r="155" spans="2:21" x14ac:dyDescent="0.25">
      <c r="B155" s="30"/>
      <c r="C155" s="30"/>
      <c r="D155" s="30"/>
      <c r="E155" s="30"/>
      <c r="U155" s="10"/>
    </row>
    <row r="156" spans="2:21" x14ac:dyDescent="0.25">
      <c r="B156" s="30"/>
      <c r="C156" s="30"/>
      <c r="D156" s="30"/>
      <c r="E156" s="30"/>
      <c r="U156" s="10"/>
    </row>
    <row r="157" spans="2:21" x14ac:dyDescent="0.25">
      <c r="B157" s="30"/>
      <c r="C157" s="30"/>
      <c r="D157" s="30"/>
      <c r="E157" s="30"/>
      <c r="U157" s="10"/>
    </row>
    <row r="158" spans="2:21" x14ac:dyDescent="0.25">
      <c r="B158" s="30"/>
      <c r="C158" s="30"/>
      <c r="D158" s="30"/>
      <c r="E158" s="30"/>
      <c r="U158" s="10"/>
    </row>
    <row r="159" spans="2:21" x14ac:dyDescent="0.25">
      <c r="B159" s="30"/>
      <c r="C159" s="30"/>
      <c r="D159" s="30"/>
      <c r="E159" s="30"/>
      <c r="U159" s="10"/>
    </row>
    <row r="160" spans="2:21" x14ac:dyDescent="0.25">
      <c r="B160" s="30"/>
      <c r="C160" s="30"/>
      <c r="D160" s="30"/>
      <c r="E160" s="30"/>
      <c r="U160" s="10"/>
    </row>
    <row r="161" spans="2:21" x14ac:dyDescent="0.25">
      <c r="B161" s="30"/>
      <c r="C161" s="30"/>
      <c r="D161" s="30"/>
      <c r="E161" s="30"/>
      <c r="U161" s="10"/>
    </row>
    <row r="162" spans="2:21" x14ac:dyDescent="0.25">
      <c r="B162" s="30"/>
      <c r="C162" s="30"/>
      <c r="D162" s="30"/>
      <c r="E162" s="30"/>
      <c r="U162" s="10"/>
    </row>
    <row r="163" spans="2:21" x14ac:dyDescent="0.25">
      <c r="B163" s="30"/>
      <c r="C163" s="30"/>
      <c r="D163" s="30"/>
      <c r="E163" s="30"/>
      <c r="U163" s="10"/>
    </row>
    <row r="164" spans="2:21" x14ac:dyDescent="0.25">
      <c r="B164" s="30"/>
      <c r="C164" s="30"/>
      <c r="D164" s="30"/>
      <c r="E164" s="30"/>
      <c r="U164" s="10"/>
    </row>
    <row r="165" spans="2:21" x14ac:dyDescent="0.25">
      <c r="B165" s="30"/>
      <c r="C165" s="30"/>
      <c r="D165" s="30"/>
      <c r="E165" s="30"/>
      <c r="U165" s="10"/>
    </row>
    <row r="166" spans="2:21" x14ac:dyDescent="0.25">
      <c r="B166" s="30"/>
      <c r="C166" s="30"/>
      <c r="D166" s="30"/>
      <c r="E166" s="30"/>
      <c r="U166" s="10"/>
    </row>
    <row r="167" spans="2:21" x14ac:dyDescent="0.25">
      <c r="B167" s="30"/>
      <c r="C167" s="30"/>
      <c r="D167" s="30"/>
      <c r="E167" s="30"/>
      <c r="U167" s="10"/>
    </row>
    <row r="168" spans="2:21" x14ac:dyDescent="0.25">
      <c r="B168" s="30"/>
      <c r="C168" s="30"/>
      <c r="D168" s="30"/>
      <c r="E168" s="30"/>
      <c r="U168" s="10"/>
    </row>
    <row r="169" spans="2:21" x14ac:dyDescent="0.25">
      <c r="B169" s="30"/>
      <c r="C169" s="30"/>
      <c r="D169" s="30"/>
      <c r="E169" s="30"/>
      <c r="U169" s="10"/>
    </row>
    <row r="170" spans="2:21" x14ac:dyDescent="0.25">
      <c r="B170" s="30"/>
      <c r="C170" s="30"/>
      <c r="D170" s="30"/>
      <c r="E170" s="30"/>
      <c r="U170" s="10"/>
    </row>
    <row r="171" spans="2:21" x14ac:dyDescent="0.25">
      <c r="B171" s="30"/>
      <c r="C171" s="30"/>
      <c r="D171" s="30"/>
      <c r="E171" s="30"/>
      <c r="U171" s="10"/>
    </row>
    <row r="172" spans="2:21" x14ac:dyDescent="0.25">
      <c r="B172" s="30"/>
      <c r="C172" s="30"/>
      <c r="D172" s="30"/>
      <c r="E172" s="30"/>
      <c r="U172" s="10"/>
    </row>
    <row r="173" spans="2:21" x14ac:dyDescent="0.25">
      <c r="B173" s="30"/>
      <c r="C173" s="30"/>
      <c r="D173" s="30"/>
      <c r="E173" s="30"/>
      <c r="U173" s="10"/>
    </row>
    <row r="174" spans="2:21" x14ac:dyDescent="0.25">
      <c r="B174" s="30"/>
      <c r="C174" s="30"/>
      <c r="D174" s="30"/>
      <c r="E174" s="30"/>
      <c r="U174" s="10"/>
    </row>
    <row r="175" spans="2:21" x14ac:dyDescent="0.25">
      <c r="B175" s="30"/>
      <c r="C175" s="30"/>
      <c r="D175" s="30"/>
      <c r="E175" s="30"/>
      <c r="U175" s="10"/>
    </row>
    <row r="176" spans="2:21" x14ac:dyDescent="0.25">
      <c r="B176" s="30"/>
      <c r="C176" s="30"/>
      <c r="D176" s="30"/>
      <c r="E176" s="30"/>
      <c r="U176" s="10"/>
    </row>
    <row r="177" spans="2:21" x14ac:dyDescent="0.25">
      <c r="B177" s="30"/>
      <c r="C177" s="30"/>
      <c r="D177" s="30"/>
      <c r="E177" s="30"/>
      <c r="U177" s="10"/>
    </row>
    <row r="178" spans="2:21" x14ac:dyDescent="0.25">
      <c r="B178" s="30"/>
      <c r="C178" s="30"/>
      <c r="D178" s="30"/>
      <c r="E178" s="30"/>
      <c r="U178" s="10"/>
    </row>
    <row r="179" spans="2:21" x14ac:dyDescent="0.25">
      <c r="B179" s="30"/>
      <c r="C179" s="30"/>
      <c r="D179" s="30"/>
      <c r="E179" s="30"/>
      <c r="U179" s="10"/>
    </row>
    <row r="180" spans="2:21" x14ac:dyDescent="0.25">
      <c r="B180" s="30"/>
      <c r="C180" s="30"/>
      <c r="D180" s="30"/>
      <c r="E180" s="30"/>
      <c r="U180" s="10"/>
    </row>
    <row r="181" spans="2:21" x14ac:dyDescent="0.25">
      <c r="B181" s="30"/>
      <c r="C181" s="30"/>
      <c r="D181" s="30"/>
      <c r="E181" s="30"/>
      <c r="U181" s="10"/>
    </row>
    <row r="182" spans="2:21" x14ac:dyDescent="0.25">
      <c r="B182" s="30"/>
      <c r="C182" s="30"/>
      <c r="D182" s="30"/>
      <c r="E182" s="30"/>
      <c r="U182" s="10"/>
    </row>
    <row r="183" spans="2:21" x14ac:dyDescent="0.25">
      <c r="B183" s="30"/>
      <c r="C183" s="30"/>
      <c r="D183" s="30"/>
      <c r="E183" s="30"/>
      <c r="U183" s="10"/>
    </row>
    <row r="184" spans="2:21" x14ac:dyDescent="0.25">
      <c r="B184" s="30"/>
      <c r="C184" s="30"/>
      <c r="D184" s="30"/>
      <c r="E184" s="30"/>
      <c r="U184" s="10"/>
    </row>
    <row r="185" spans="2:21" x14ac:dyDescent="0.25">
      <c r="B185" s="30"/>
      <c r="C185" s="30"/>
      <c r="D185" s="30"/>
      <c r="E185" s="30"/>
      <c r="U185" s="10"/>
    </row>
    <row r="186" spans="2:21" x14ac:dyDescent="0.25">
      <c r="B186" s="30"/>
      <c r="C186" s="30"/>
      <c r="D186" s="30"/>
      <c r="E186" s="30"/>
      <c r="U186" s="10"/>
    </row>
    <row r="187" spans="2:21" x14ac:dyDescent="0.25">
      <c r="B187" s="30"/>
      <c r="C187" s="30"/>
      <c r="D187" s="30"/>
      <c r="E187" s="30"/>
      <c r="U187" s="10"/>
    </row>
    <row r="188" spans="2:21" x14ac:dyDescent="0.25">
      <c r="B188" s="30"/>
      <c r="C188" s="30"/>
      <c r="D188" s="30"/>
      <c r="E188" s="30"/>
      <c r="U188" s="10"/>
    </row>
    <row r="189" spans="2:21" x14ac:dyDescent="0.25">
      <c r="B189" s="30"/>
      <c r="C189" s="30"/>
      <c r="D189" s="30"/>
      <c r="E189" s="30"/>
      <c r="U189" s="10"/>
    </row>
    <row r="190" spans="2:21" x14ac:dyDescent="0.25">
      <c r="B190" s="30"/>
      <c r="C190" s="30"/>
      <c r="D190" s="30"/>
      <c r="E190" s="30"/>
      <c r="U190" s="10"/>
    </row>
    <row r="191" spans="2:21" x14ac:dyDescent="0.25">
      <c r="B191" s="30"/>
      <c r="C191" s="30"/>
      <c r="D191" s="30"/>
      <c r="E191" s="30"/>
      <c r="U191" s="10"/>
    </row>
    <row r="192" spans="2:21" x14ac:dyDescent="0.25">
      <c r="B192" s="30"/>
      <c r="C192" s="30"/>
      <c r="D192" s="30"/>
      <c r="E192" s="30"/>
      <c r="U192" s="10"/>
    </row>
    <row r="193" spans="2:21" x14ac:dyDescent="0.25">
      <c r="B193" s="30"/>
      <c r="C193" s="30"/>
      <c r="D193" s="30"/>
      <c r="E193" s="30"/>
      <c r="U193" s="10"/>
    </row>
    <row r="194" spans="2:21" x14ac:dyDescent="0.25">
      <c r="B194" s="30"/>
      <c r="C194" s="30"/>
      <c r="D194" s="30"/>
      <c r="E194" s="30"/>
      <c r="U194" s="10"/>
    </row>
    <row r="195" spans="2:21" x14ac:dyDescent="0.25">
      <c r="B195" s="30"/>
      <c r="C195" s="30"/>
      <c r="D195" s="30"/>
      <c r="E195" s="30"/>
      <c r="U195" s="10"/>
    </row>
  </sheetData>
  <autoFilter ref="B2:AC92">
    <sortState ref="B3:AC95">
      <sortCondition descending="1" ref="U2:U92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workbookViewId="0">
      <selection activeCell="U12" sqref="U1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1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70</v>
      </c>
      <c r="C3" s="47" t="s">
        <v>37</v>
      </c>
      <c r="D3" s="47" t="s">
        <v>395</v>
      </c>
      <c r="E3" s="47" t="s">
        <v>2</v>
      </c>
      <c r="F3" s="48">
        <v>62</v>
      </c>
      <c r="G3" s="48">
        <v>72</v>
      </c>
      <c r="H3" s="48">
        <v>77</v>
      </c>
      <c r="I3" s="48">
        <v>40</v>
      </c>
      <c r="J3" s="48">
        <v>25</v>
      </c>
      <c r="K3" s="48">
        <v>52</v>
      </c>
      <c r="L3" s="48">
        <v>149</v>
      </c>
      <c r="M3" s="52">
        <v>1154</v>
      </c>
      <c r="N3">
        <f>G3*82/F3</f>
        <v>95.225806451612897</v>
      </c>
      <c r="O3">
        <f>H3*82/F3</f>
        <v>101.83870967741936</v>
      </c>
      <c r="P3">
        <f>I3*82/F3</f>
        <v>52.903225806451616</v>
      </c>
      <c r="Q3">
        <f>J3*82/F3</f>
        <v>33.064516129032256</v>
      </c>
      <c r="R3">
        <f>K3*82/F3</f>
        <v>68.774193548387103</v>
      </c>
      <c r="S3">
        <f>L3*82/F3</f>
        <v>197.06451612903226</v>
      </c>
      <c r="U3" s="10">
        <f>SUM(V3:X3)</f>
        <v>18.356976492984668</v>
      </c>
      <c r="V3">
        <f>N3/MAX(N:N)*OFF_C</f>
        <v>11.427096774193547</v>
      </c>
      <c r="W3">
        <f>O3/MAX(O:O)*PUN_C</f>
        <v>2</v>
      </c>
      <c r="X3">
        <f>SUM(Z3:AC3)</f>
        <v>4.9298797187911214</v>
      </c>
      <c r="Y3">
        <f>X3/DEF_C*10</f>
        <v>8.2164661979852021</v>
      </c>
      <c r="Z3">
        <f>(0.7*(HIT_F*DEF_C))+(P3/(MAX(P:P))*(0.3*(HIT_F*DEF_C)))</f>
        <v>1.1436524453694066</v>
      </c>
      <c r="AA3">
        <f>(0.7*(BkS_F*DEF_C))+(Q3/(MAX(Q:Q))*(0.3*(BkS_F*DEF_C)))</f>
        <v>0.72155058651026382</v>
      </c>
      <c r="AB3">
        <f>(0.7*(TkA_F*DEF_C))+(R3/(MAX(R:R))*(0.3*(TkA_F*DEF_C)))</f>
        <v>1.9235246179966043</v>
      </c>
      <c r="AC3">
        <f>(0.7*(SH_F*DEF_C))+(S3/(MAX(S:S))*(0.3*(SH_F*DEF_C)))</f>
        <v>1.1411520689148464</v>
      </c>
    </row>
    <row r="4" spans="1:29" x14ac:dyDescent="0.25">
      <c r="A4" s="9">
        <v>2</v>
      </c>
      <c r="B4" s="43" t="s">
        <v>309</v>
      </c>
      <c r="C4" s="44" t="s">
        <v>43</v>
      </c>
      <c r="D4" s="44" t="s">
        <v>395</v>
      </c>
      <c r="E4" s="44" t="s">
        <v>2</v>
      </c>
      <c r="F4" s="45">
        <v>82</v>
      </c>
      <c r="G4" s="45">
        <v>100</v>
      </c>
      <c r="H4" s="45">
        <v>26</v>
      </c>
      <c r="I4" s="45">
        <v>34</v>
      </c>
      <c r="J4" s="45">
        <v>29</v>
      </c>
      <c r="K4" s="45">
        <v>76</v>
      </c>
      <c r="L4" s="45">
        <v>3949</v>
      </c>
      <c r="M4" s="51">
        <v>1733</v>
      </c>
      <c r="N4">
        <f>G4*82/F4</f>
        <v>100</v>
      </c>
      <c r="O4">
        <f>H4*82/F4</f>
        <v>26</v>
      </c>
      <c r="P4">
        <f>I4*82/F4</f>
        <v>34</v>
      </c>
      <c r="Q4">
        <f>J4*82/F4</f>
        <v>29</v>
      </c>
      <c r="R4">
        <f>K4*82/F4</f>
        <v>76</v>
      </c>
      <c r="S4">
        <f>L4*82/F4</f>
        <v>3949</v>
      </c>
      <c r="U4" s="10">
        <f>SUM(V4:X4)</f>
        <v>17.588417916638374</v>
      </c>
      <c r="V4">
        <f>N4/MAX(N:N)*OFF_C</f>
        <v>12</v>
      </c>
      <c r="W4">
        <f>O4/MAX(O:O)*PUN_C</f>
        <v>0.51061133987963259</v>
      </c>
      <c r="X4">
        <f>SUM(Z4:AC4)</f>
        <v>5.0778065767587401</v>
      </c>
      <c r="Y4">
        <f>X4/DEF_C*10</f>
        <v>8.4630109612645672</v>
      </c>
      <c r="Z4">
        <f>(0.7*(HIT_F*DEF_C))+(P4/(MAX(P:P))*(0.3*(HIT_F*DEF_C)))</f>
        <v>1.1101888276947285</v>
      </c>
      <c r="AA4">
        <f>(0.7*(BkS_F*DEF_C))+(Q4/(MAX(Q:Q))*(0.3*(BkS_F*DEF_C)))</f>
        <v>0.71029656319290457</v>
      </c>
      <c r="AB4">
        <f>(0.7*(TkA_F*DEF_C))+(R4/(MAX(R:R))*(0.3*(TkA_F*DEF_C)))</f>
        <v>1.98</v>
      </c>
      <c r="AC4">
        <f>(0.7*(SH_F*DEF_C))+(S4/(MAX(S:S))*(0.3*(SH_F*DEF_C)))</f>
        <v>1.2773211858711073</v>
      </c>
    </row>
    <row r="5" spans="1:29" x14ac:dyDescent="0.25">
      <c r="A5" s="9">
        <v>3</v>
      </c>
      <c r="B5" s="46" t="s">
        <v>143</v>
      </c>
      <c r="C5" s="47" t="s">
        <v>34</v>
      </c>
      <c r="D5" s="47" t="s">
        <v>395</v>
      </c>
      <c r="E5" s="47" t="s">
        <v>2</v>
      </c>
      <c r="F5" s="48">
        <v>75</v>
      </c>
      <c r="G5" s="48">
        <v>89</v>
      </c>
      <c r="H5" s="48">
        <v>24</v>
      </c>
      <c r="I5" s="48">
        <v>80</v>
      </c>
      <c r="J5" s="48">
        <v>27</v>
      </c>
      <c r="K5" s="48">
        <v>39</v>
      </c>
      <c r="L5" s="48">
        <v>531</v>
      </c>
      <c r="M5" s="52">
        <v>1491</v>
      </c>
      <c r="N5">
        <f>G5*82/F5</f>
        <v>97.306666666666672</v>
      </c>
      <c r="O5">
        <f>H5*82/F5</f>
        <v>26.24</v>
      </c>
      <c r="P5">
        <f>I5*82/F5</f>
        <v>87.466666666666669</v>
      </c>
      <c r="Q5">
        <f>J5*82/F5</f>
        <v>29.52</v>
      </c>
      <c r="R5">
        <f>K5*82/F5</f>
        <v>42.64</v>
      </c>
      <c r="S5">
        <f>L5*82/F5</f>
        <v>580.55999999999995</v>
      </c>
      <c r="U5" s="10">
        <f>SUM(V5:X5)</f>
        <v>16.983035294822265</v>
      </c>
      <c r="V5">
        <f>N5/MAX(N:N)*OFF_C</f>
        <v>11.6768</v>
      </c>
      <c r="W5">
        <f>O5/MAX(O:O)*PUN_C</f>
        <v>0.5153246753246753</v>
      </c>
      <c r="X5">
        <f>SUM(Z5:AC5)</f>
        <v>4.7909106194975895</v>
      </c>
      <c r="Y5">
        <f>X5/DEF_C*10</f>
        <v>7.9848510324959818</v>
      </c>
      <c r="Z5">
        <f>(0.7*(HIT_F*DEF_C))+(P5/(MAX(P:P))*(0.3*(HIT_F*DEF_C)))</f>
        <v>1.2048387096774191</v>
      </c>
      <c r="AA5">
        <f>(0.7*(BkS_F*DEF_C))+(Q5/(MAX(Q:Q))*(0.3*(BkS_F*DEF_C)))</f>
        <v>0.7117363636363635</v>
      </c>
      <c r="AB5">
        <f>(0.7*(TkA_F*DEF_C))+(R5/(MAX(R:R))*(0.3*(TkA_F*DEF_C)))</f>
        <v>1.7192652631578946</v>
      </c>
      <c r="AC5">
        <f>(0.7*(SH_F*DEF_C))+(S5/(MAX(S:S))*(0.3*(SH_F*DEF_C)))</f>
        <v>1.1550702830259127</v>
      </c>
    </row>
    <row r="6" spans="1:29" x14ac:dyDescent="0.25">
      <c r="A6" s="9">
        <v>4</v>
      </c>
      <c r="B6" s="46" t="s">
        <v>51</v>
      </c>
      <c r="C6" s="47" t="s">
        <v>34</v>
      </c>
      <c r="D6" s="47" t="s">
        <v>395</v>
      </c>
      <c r="E6" s="47" t="s">
        <v>2</v>
      </c>
      <c r="F6" s="48">
        <v>74</v>
      </c>
      <c r="G6" s="48">
        <v>73</v>
      </c>
      <c r="H6" s="48">
        <v>49</v>
      </c>
      <c r="I6" s="48">
        <v>99</v>
      </c>
      <c r="J6" s="48">
        <v>88</v>
      </c>
      <c r="K6" s="48">
        <v>61</v>
      </c>
      <c r="L6" s="48">
        <v>7471</v>
      </c>
      <c r="M6" s="52">
        <v>1559</v>
      </c>
      <c r="N6">
        <f>G6*82/F6</f>
        <v>80.891891891891888</v>
      </c>
      <c r="O6">
        <f>H6*82/F6</f>
        <v>54.297297297297298</v>
      </c>
      <c r="P6">
        <f>I6*82/F6</f>
        <v>109.70270270270271</v>
      </c>
      <c r="Q6">
        <f>J6*82/F6</f>
        <v>97.513513513513516</v>
      </c>
      <c r="R6">
        <f>K6*82/F6</f>
        <v>67.594594594594597</v>
      </c>
      <c r="S6">
        <f>L6*82/F6</f>
        <v>8278.6756756756749</v>
      </c>
      <c r="U6" s="10">
        <f>SUM(V6:X6)</f>
        <v>16.266331727521816</v>
      </c>
      <c r="V6">
        <f>N6/MAX(N:N)*OFF_C</f>
        <v>9.707027027027026</v>
      </c>
      <c r="W6">
        <f>O6/MAX(O:O)*PUN_C</f>
        <v>1.0663390663390664</v>
      </c>
      <c r="X6">
        <f>SUM(Z6:AC6)</f>
        <v>5.4929656341557243</v>
      </c>
      <c r="Y6">
        <f>X6/DEF_C*10</f>
        <v>9.1549427235928746</v>
      </c>
      <c r="Z6">
        <f>(0.7*(HIT_F*DEF_C))+(P6/(MAX(P:P))*(0.3*(HIT_F*DEF_C)))</f>
        <v>1.2442022667829118</v>
      </c>
      <c r="AA6">
        <f>(0.7*(BkS_F*DEF_C))+(Q6/(MAX(Q:Q))*(0.3*(BkS_F*DEF_C)))</f>
        <v>0.89999999999999991</v>
      </c>
      <c r="AB6">
        <f>(0.7*(TkA_F*DEF_C))+(R6/(MAX(R:R))*(0.3*(TkA_F*DEF_C)))</f>
        <v>1.9143051209103841</v>
      </c>
      <c r="AC6">
        <f>(0.7*(SH_F*DEF_C))+(S6/(MAX(S:S))*(0.3*(SH_F*DEF_C)))</f>
        <v>1.4344582464624283</v>
      </c>
    </row>
    <row r="7" spans="1:29" x14ac:dyDescent="0.25">
      <c r="A7" s="9">
        <v>5</v>
      </c>
      <c r="B7" s="43" t="s">
        <v>153</v>
      </c>
      <c r="C7" s="44" t="s">
        <v>37</v>
      </c>
      <c r="D7" s="44" t="s">
        <v>395</v>
      </c>
      <c r="E7" s="44" t="s">
        <v>2</v>
      </c>
      <c r="F7" s="45">
        <v>79</v>
      </c>
      <c r="G7" s="45">
        <v>82</v>
      </c>
      <c r="H7" s="45">
        <v>38</v>
      </c>
      <c r="I7" s="45">
        <v>49</v>
      </c>
      <c r="J7" s="45">
        <v>34</v>
      </c>
      <c r="K7" s="45">
        <v>67</v>
      </c>
      <c r="L7" s="45">
        <v>3337</v>
      </c>
      <c r="M7" s="51">
        <v>1624</v>
      </c>
      <c r="N7">
        <f>G7*82/F7</f>
        <v>85.113924050632917</v>
      </c>
      <c r="O7">
        <f>H7*82/F7</f>
        <v>39.443037974683541</v>
      </c>
      <c r="P7">
        <f>I7*82/F7</f>
        <v>50.860759493670884</v>
      </c>
      <c r="Q7">
        <f>J7*82/F7</f>
        <v>35.291139240506332</v>
      </c>
      <c r="R7">
        <f>K7*82/F7</f>
        <v>69.544303797468359</v>
      </c>
      <c r="S7">
        <f>L7*82/F7</f>
        <v>3463.7215189873418</v>
      </c>
      <c r="U7" s="10">
        <f>SUM(V7:X7)</f>
        <v>16.045293783991283</v>
      </c>
      <c r="V7">
        <f>N7/MAX(N:N)*OFF_C</f>
        <v>10.213670886075949</v>
      </c>
      <c r="W7">
        <f>O7/MAX(O:O)*PUN_C</f>
        <v>0.77461778727601505</v>
      </c>
      <c r="X7">
        <f>SUM(Z7:AC7)</f>
        <v>5.0570051106393183</v>
      </c>
      <c r="Y7">
        <f>X7/DEF_C*10</f>
        <v>8.4283418510655306</v>
      </c>
      <c r="Z7">
        <f>(0.7*(HIT_F*DEF_C))+(P7/(MAX(P:P))*(0.3*(HIT_F*DEF_C)))</f>
        <v>1.1400367496937525</v>
      </c>
      <c r="AA7">
        <f>(0.7*(BkS_F*DEF_C))+(Q7/(MAX(Q:Q))*(0.3*(BkS_F*DEF_C)))</f>
        <v>0.72771576524741066</v>
      </c>
      <c r="AB7">
        <f>(0.7*(TkA_F*DEF_C))+(R7/(MAX(R:R))*(0.3*(TkA_F*DEF_C)))</f>
        <v>1.92954363757495</v>
      </c>
      <c r="AC7">
        <f>(0.7*(SH_F*DEF_C))+(S7/(MAX(S:S))*(0.3*(SH_F*DEF_C)))</f>
        <v>1.2597089581232057</v>
      </c>
    </row>
    <row r="8" spans="1:29" x14ac:dyDescent="0.25">
      <c r="A8" s="9">
        <v>6</v>
      </c>
      <c r="B8" s="46" t="s">
        <v>30</v>
      </c>
      <c r="C8" s="47" t="s">
        <v>31</v>
      </c>
      <c r="D8" s="47" t="s">
        <v>395</v>
      </c>
      <c r="E8" s="47" t="s">
        <v>2</v>
      </c>
      <c r="F8" s="48">
        <v>82</v>
      </c>
      <c r="G8" s="48">
        <v>86</v>
      </c>
      <c r="H8" s="48">
        <v>38</v>
      </c>
      <c r="I8" s="48">
        <v>45</v>
      </c>
      <c r="J8" s="48">
        <v>33</v>
      </c>
      <c r="K8" s="48">
        <v>61</v>
      </c>
      <c r="L8" s="48">
        <v>3416</v>
      </c>
      <c r="M8" s="52">
        <v>1497</v>
      </c>
      <c r="N8">
        <f>G8*82/F8</f>
        <v>86</v>
      </c>
      <c r="O8">
        <f>H8*82/F8</f>
        <v>38</v>
      </c>
      <c r="P8">
        <f>I8*82/F8</f>
        <v>45</v>
      </c>
      <c r="Q8">
        <f>J8*82/F8</f>
        <v>33</v>
      </c>
      <c r="R8">
        <f>K8*82/F8</f>
        <v>61</v>
      </c>
      <c r="S8">
        <f>L8*82/F8</f>
        <v>3416</v>
      </c>
      <c r="U8" s="10">
        <f>SUM(V8:X8)</f>
        <v>16.038051904436891</v>
      </c>
      <c r="V8">
        <f>N8/MAX(N:N)*OFF_C</f>
        <v>10.32</v>
      </c>
      <c r="W8">
        <f>O8/MAX(O:O)*PUN_C</f>
        <v>0.74627811213177064</v>
      </c>
      <c r="X8">
        <f>SUM(Z8:AC8)</f>
        <v>4.97177379230512</v>
      </c>
      <c r="Y8">
        <f>X8/DEF_C*10</f>
        <v>8.286289653841866</v>
      </c>
      <c r="Z8">
        <f>(0.7*(HIT_F*DEF_C))+(P8/(MAX(P:P))*(0.3*(HIT_F*DEF_C)))</f>
        <v>1.1296616837136111</v>
      </c>
      <c r="AA8">
        <f>(0.7*(BkS_F*DEF_C))+(Q8/(MAX(Q:Q))*(0.3*(BkS_F*DEF_C)))</f>
        <v>0.72137195121951203</v>
      </c>
      <c r="AB8">
        <f>(0.7*(TkA_F*DEF_C))+(R8/(MAX(R:R))*(0.3*(TkA_F*DEF_C)))</f>
        <v>1.8627631578947368</v>
      </c>
      <c r="AC8">
        <f>(0.7*(SH_F*DEF_C))+(S8/(MAX(S:S))*(0.3*(SH_F*DEF_C)))</f>
        <v>1.2579769994772607</v>
      </c>
    </row>
    <row r="9" spans="1:29" x14ac:dyDescent="0.25">
      <c r="A9" s="9">
        <v>7</v>
      </c>
      <c r="B9" s="43" t="s">
        <v>264</v>
      </c>
      <c r="C9" s="44" t="s">
        <v>31</v>
      </c>
      <c r="D9" s="44" t="s">
        <v>395</v>
      </c>
      <c r="E9" s="44" t="s">
        <v>2</v>
      </c>
      <c r="F9" s="45">
        <v>82</v>
      </c>
      <c r="G9" s="45">
        <v>77</v>
      </c>
      <c r="H9" s="45">
        <v>20</v>
      </c>
      <c r="I9" s="45">
        <v>41</v>
      </c>
      <c r="J9" s="45">
        <v>36</v>
      </c>
      <c r="K9" s="45">
        <v>75</v>
      </c>
      <c r="L9" s="45">
        <v>2076</v>
      </c>
      <c r="M9" s="51">
        <v>1548</v>
      </c>
      <c r="N9">
        <f>G9*82/F9</f>
        <v>77</v>
      </c>
      <c r="O9">
        <f>H9*82/F9</f>
        <v>20</v>
      </c>
      <c r="P9">
        <f>I9*82/F9</f>
        <v>41</v>
      </c>
      <c r="Q9">
        <f>J9*82/F9</f>
        <v>36</v>
      </c>
      <c r="R9">
        <f>K9*82/F9</f>
        <v>75</v>
      </c>
      <c r="S9">
        <f>L9*82/F9</f>
        <v>2076</v>
      </c>
      <c r="U9" s="10">
        <f>SUM(V9:X9)</f>
        <v>14.666565637428528</v>
      </c>
      <c r="V9">
        <f>N9/MAX(N:N)*OFF_C</f>
        <v>9.24</v>
      </c>
      <c r="W9">
        <f>O9/MAX(O:O)*PUN_C</f>
        <v>0.3927779537535635</v>
      </c>
      <c r="X9">
        <f>SUM(Z9:AC9)</f>
        <v>5.033787683674964</v>
      </c>
      <c r="Y9">
        <f>X9/DEF_C*10</f>
        <v>8.3896461394582733</v>
      </c>
      <c r="Z9">
        <f>(0.7*(HIT_F*DEF_C))+(P9/(MAX(P:P))*(0.3*(HIT_F*DEF_C)))</f>
        <v>1.1225806451612901</v>
      </c>
      <c r="AA9">
        <f>(0.7*(BkS_F*DEF_C))+(Q9/(MAX(Q:Q))*(0.3*(BkS_F*DEF_C)))</f>
        <v>0.72967849223946768</v>
      </c>
      <c r="AB9">
        <f>(0.7*(TkA_F*DEF_C))+(R9/(MAX(R:R))*(0.3*(TkA_F*DEF_C)))</f>
        <v>1.9721842105263157</v>
      </c>
      <c r="AC9">
        <f>(0.7*(SH_F*DEF_C))+(S9/(MAX(S:S))*(0.3*(SH_F*DEF_C)))</f>
        <v>1.2093443357478904</v>
      </c>
    </row>
    <row r="10" spans="1:29" x14ac:dyDescent="0.25">
      <c r="A10" s="9">
        <v>8</v>
      </c>
      <c r="B10" s="43" t="s">
        <v>387</v>
      </c>
      <c r="C10" s="44" t="s">
        <v>37</v>
      </c>
      <c r="D10" s="44" t="s">
        <v>395</v>
      </c>
      <c r="E10" s="44" t="s">
        <v>2</v>
      </c>
      <c r="F10" s="45">
        <v>61</v>
      </c>
      <c r="G10" s="45">
        <v>57</v>
      </c>
      <c r="H10" s="45">
        <v>22</v>
      </c>
      <c r="I10" s="45">
        <v>26</v>
      </c>
      <c r="J10" s="45">
        <v>35</v>
      </c>
      <c r="K10" s="45">
        <v>38</v>
      </c>
      <c r="L10" s="45">
        <v>881</v>
      </c>
      <c r="M10" s="51">
        <v>1215</v>
      </c>
      <c r="N10">
        <f>G10*82/F10</f>
        <v>76.622950819672127</v>
      </c>
      <c r="O10">
        <f>H10*82/F10</f>
        <v>29.57377049180328</v>
      </c>
      <c r="P10">
        <f>I10*82/F10</f>
        <v>34.950819672131146</v>
      </c>
      <c r="Q10">
        <f>J10*82/F10</f>
        <v>47.049180327868854</v>
      </c>
      <c r="R10">
        <f>K10*82/F10</f>
        <v>51.081967213114751</v>
      </c>
      <c r="S10">
        <f>L10*82/F10</f>
        <v>1184.295081967213</v>
      </c>
      <c r="U10" s="10">
        <f>SUM(V10:X10)</f>
        <v>14.609921920484995</v>
      </c>
      <c r="V10">
        <f>N10/MAX(N:N)*OFF_C</f>
        <v>9.1947540983606562</v>
      </c>
      <c r="W10">
        <f>O10/MAX(O:O)*PUN_C</f>
        <v>0.58079625292740045</v>
      </c>
      <c r="X10">
        <f>SUM(Z10:AC10)</f>
        <v>4.8343715691969376</v>
      </c>
      <c r="Y10">
        <f>X10/DEF_C*10</f>
        <v>8.057285948661562</v>
      </c>
      <c r="Z10">
        <f>(0.7*(HIT_F*DEF_C))+(P10/(MAX(P:P))*(0.3*(HIT_F*DEF_C)))</f>
        <v>1.1118720253833949</v>
      </c>
      <c r="AA10">
        <f>(0.7*(BkS_F*DEF_C))+(Q10/(MAX(Q:Q))*(0.3*(BkS_F*DEF_C)))</f>
        <v>0.76027198211624425</v>
      </c>
      <c r="AB10">
        <f>(0.7*(TkA_F*DEF_C))+(R10/(MAX(R:R))*(0.3*(TkA_F*DEF_C)))</f>
        <v>1.785245901639344</v>
      </c>
      <c r="AC10">
        <f>(0.7*(SH_F*DEF_C))+(S10/(MAX(S:S))*(0.3*(SH_F*DEF_C)))</f>
        <v>1.1769816600579541</v>
      </c>
    </row>
    <row r="11" spans="1:29" x14ac:dyDescent="0.25">
      <c r="A11" s="9">
        <v>9</v>
      </c>
      <c r="B11" s="43" t="s">
        <v>40</v>
      </c>
      <c r="C11" s="44" t="s">
        <v>34</v>
      </c>
      <c r="D11" s="44" t="s">
        <v>395</v>
      </c>
      <c r="E11" s="44" t="s">
        <v>2</v>
      </c>
      <c r="F11" s="45">
        <v>77</v>
      </c>
      <c r="G11" s="45">
        <v>66</v>
      </c>
      <c r="H11" s="45">
        <v>38</v>
      </c>
      <c r="I11" s="45">
        <v>42</v>
      </c>
      <c r="J11" s="45">
        <v>20</v>
      </c>
      <c r="K11" s="45">
        <v>63</v>
      </c>
      <c r="L11" s="45">
        <v>4414</v>
      </c>
      <c r="M11" s="51">
        <v>1572</v>
      </c>
      <c r="N11">
        <f>G11*82/F11</f>
        <v>70.285714285714292</v>
      </c>
      <c r="O11">
        <f>H11*82/F11</f>
        <v>40.467532467532465</v>
      </c>
      <c r="P11">
        <f>I11*82/F11</f>
        <v>44.727272727272727</v>
      </c>
      <c r="Q11">
        <f>J11*82/F11</f>
        <v>21.2987012987013</v>
      </c>
      <c r="R11">
        <f>K11*82/F11</f>
        <v>67.090909090909093</v>
      </c>
      <c r="S11">
        <f>L11*82/F11</f>
        <v>4700.6233766233763</v>
      </c>
      <c r="U11" s="10">
        <f>SUM(V11:X11)</f>
        <v>14.262143473715263</v>
      </c>
      <c r="V11">
        <f>N11/MAX(N:N)*OFF_C</f>
        <v>8.4342857142857159</v>
      </c>
      <c r="W11">
        <f>O11/MAX(O:O)*PUN_C</f>
        <v>0.79473772980266477</v>
      </c>
      <c r="X11">
        <f>SUM(Z11:AC11)</f>
        <v>5.0331200296268825</v>
      </c>
      <c r="Y11">
        <f>X11/DEF_C*10</f>
        <v>8.3885333827114703</v>
      </c>
      <c r="Z11">
        <f>(0.7*(HIT_F*DEF_C))+(P11/(MAX(P:P))*(0.3*(HIT_F*DEF_C)))</f>
        <v>1.1291788856304983</v>
      </c>
      <c r="AA11">
        <f>(0.7*(BkS_F*DEF_C))+(Q11/(MAX(Q:Q))*(0.3*(BkS_F*DEF_C)))</f>
        <v>0.68897284533648162</v>
      </c>
      <c r="AB11">
        <f>(0.7*(TkA_F*DEF_C))+(R11/(MAX(R:R))*(0.3*(TkA_F*DEF_C)))</f>
        <v>1.9103684210526315</v>
      </c>
      <c r="AC11">
        <f>(0.7*(SH_F*DEF_C))+(S11/(MAX(S:S))*(0.3*(SH_F*DEF_C)))</f>
        <v>1.3045998776072705</v>
      </c>
    </row>
    <row r="12" spans="1:29" x14ac:dyDescent="0.25">
      <c r="A12" s="9">
        <v>10</v>
      </c>
      <c r="B12" s="46" t="s">
        <v>62</v>
      </c>
      <c r="C12" s="47" t="s">
        <v>43</v>
      </c>
      <c r="D12" s="47" t="s">
        <v>395</v>
      </c>
      <c r="E12" s="47" t="s">
        <v>2</v>
      </c>
      <c r="F12" s="48">
        <v>82</v>
      </c>
      <c r="G12" s="48">
        <v>61</v>
      </c>
      <c r="H12" s="48">
        <v>95</v>
      </c>
      <c r="I12" s="48">
        <v>124</v>
      </c>
      <c r="J12" s="48">
        <v>31</v>
      </c>
      <c r="K12" s="48">
        <v>58</v>
      </c>
      <c r="L12" s="48">
        <v>169</v>
      </c>
      <c r="M12" s="52">
        <v>1360</v>
      </c>
      <c r="N12">
        <f>G12*82/F12</f>
        <v>61</v>
      </c>
      <c r="O12">
        <f>H12*82/F12</f>
        <v>95</v>
      </c>
      <c r="P12">
        <f>I12*82/F12</f>
        <v>124</v>
      </c>
      <c r="Q12">
        <f>J12*82/F12</f>
        <v>31</v>
      </c>
      <c r="R12">
        <f>K12*82/F12</f>
        <v>58</v>
      </c>
      <c r="S12">
        <f>L12*82/F12</f>
        <v>169</v>
      </c>
      <c r="U12" s="10">
        <f>SUM(V12:X12)</f>
        <v>14.150491044646392</v>
      </c>
      <c r="V12">
        <f>N12/MAX(N:N)*OFF_C</f>
        <v>7.32</v>
      </c>
      <c r="W12">
        <f>O12/MAX(O:O)*PUN_C</f>
        <v>1.8656952803294267</v>
      </c>
      <c r="X12">
        <f>SUM(Z12:AC12)</f>
        <v>4.9647957643169658</v>
      </c>
      <c r="Y12">
        <f>X12/DEF_C*10</f>
        <v>8.274659607194943</v>
      </c>
      <c r="Z12">
        <f>(0.7*(HIT_F*DEF_C))+(P12/(MAX(P:P))*(0.3*(HIT_F*DEF_C)))</f>
        <v>1.269512195121951</v>
      </c>
      <c r="AA12">
        <f>(0.7*(BkS_F*DEF_C))+(Q12/(MAX(Q:Q))*(0.3*(BkS_F*DEF_C)))</f>
        <v>0.7158342572062083</v>
      </c>
      <c r="AB12">
        <f>(0.7*(TkA_F*DEF_C))+(R12/(MAX(R:R))*(0.3*(TkA_F*DEF_C)))</f>
        <v>1.8393157894736842</v>
      </c>
      <c r="AC12">
        <f>(0.7*(SH_F*DEF_C))+(S12/(MAX(S:S))*(0.3*(SH_F*DEF_C)))</f>
        <v>1.1401335225151219</v>
      </c>
    </row>
    <row r="13" spans="1:29" x14ac:dyDescent="0.25">
      <c r="A13" s="9">
        <v>11</v>
      </c>
      <c r="B13" s="46" t="s">
        <v>56</v>
      </c>
      <c r="C13" s="47" t="s">
        <v>31</v>
      </c>
      <c r="D13" s="47" t="s">
        <v>395</v>
      </c>
      <c r="E13" s="47" t="s">
        <v>2</v>
      </c>
      <c r="F13" s="48">
        <v>82</v>
      </c>
      <c r="G13" s="48">
        <v>58</v>
      </c>
      <c r="H13" s="48">
        <v>83</v>
      </c>
      <c r="I13" s="48">
        <v>146</v>
      </c>
      <c r="J13" s="48">
        <v>75</v>
      </c>
      <c r="K13" s="48">
        <v>22</v>
      </c>
      <c r="L13" s="48">
        <v>13391</v>
      </c>
      <c r="M13" s="52">
        <v>1747</v>
      </c>
      <c r="N13">
        <f>G13*82/F13</f>
        <v>58</v>
      </c>
      <c r="O13">
        <f>H13*82/F13</f>
        <v>83</v>
      </c>
      <c r="P13">
        <f>I13*82/F13</f>
        <v>146</v>
      </c>
      <c r="Q13">
        <f>J13*82/F13</f>
        <v>75</v>
      </c>
      <c r="R13">
        <f>K13*82/F13</f>
        <v>22</v>
      </c>
      <c r="S13">
        <f>L13*82/F13</f>
        <v>13391</v>
      </c>
      <c r="U13" s="10">
        <f>SUM(V13:X13)</f>
        <v>13.914097309156947</v>
      </c>
      <c r="V13">
        <f>N13/MAX(N:N)*OFF_C</f>
        <v>6.9599999999999991</v>
      </c>
      <c r="W13">
        <f>O13/MAX(O:O)*PUN_C</f>
        <v>1.6300285080772885</v>
      </c>
      <c r="X13">
        <f>SUM(Z13:AC13)</f>
        <v>5.32406880107966</v>
      </c>
      <c r="Y13">
        <f>X13/DEF_C*10</f>
        <v>8.8734480017994333</v>
      </c>
      <c r="Z13">
        <f>(0.7*(HIT_F*DEF_C))+(P13/(MAX(P:P))*(0.3*(HIT_F*DEF_C)))</f>
        <v>1.3084579071597164</v>
      </c>
      <c r="AA13">
        <f>(0.7*(BkS_F*DEF_C))+(Q13/(MAX(Q:Q))*(0.3*(BkS_F*DEF_C)))</f>
        <v>0.83766352549889123</v>
      </c>
      <c r="AB13">
        <f>(0.7*(TkA_F*DEF_C))+(R13/(MAX(R:R))*(0.3*(TkA_F*DEF_C)))</f>
        <v>1.5579473684210525</v>
      </c>
      <c r="AC13">
        <f>(0.7*(SH_F*DEF_C))+(S13/(MAX(S:S))*(0.3*(SH_F*DEF_C)))</f>
        <v>1.6199999999999999</v>
      </c>
    </row>
    <row r="14" spans="1:29" x14ac:dyDescent="0.25">
      <c r="A14" s="9">
        <v>12</v>
      </c>
      <c r="B14" s="43" t="s">
        <v>188</v>
      </c>
      <c r="C14" s="44" t="s">
        <v>31</v>
      </c>
      <c r="D14" s="44" t="s">
        <v>395</v>
      </c>
      <c r="E14" s="44" t="s">
        <v>2</v>
      </c>
      <c r="F14" s="45">
        <v>61</v>
      </c>
      <c r="G14" s="45">
        <v>52</v>
      </c>
      <c r="H14" s="45">
        <v>10</v>
      </c>
      <c r="I14" s="45">
        <v>39</v>
      </c>
      <c r="J14" s="45">
        <v>30</v>
      </c>
      <c r="K14" s="45">
        <v>49</v>
      </c>
      <c r="L14" s="45">
        <v>4684</v>
      </c>
      <c r="M14" s="51">
        <v>1184</v>
      </c>
      <c r="N14">
        <f>G14*82/F14</f>
        <v>69.901639344262293</v>
      </c>
      <c r="O14">
        <f>H14*82/F14</f>
        <v>13.442622950819672</v>
      </c>
      <c r="P14">
        <f>I14*82/F14</f>
        <v>52.42622950819672</v>
      </c>
      <c r="Q14">
        <f>J14*82/F14</f>
        <v>40.327868852459019</v>
      </c>
      <c r="R14">
        <f>K14*82/F14</f>
        <v>65.868852459016395</v>
      </c>
      <c r="S14">
        <f>L14*82/F14</f>
        <v>6296.5245901639346</v>
      </c>
      <c r="U14" s="10">
        <f>SUM(V14:X14)</f>
        <v>13.800001811252081</v>
      </c>
      <c r="V14">
        <f>N14/MAX(N:N)*OFF_C</f>
        <v>8.3881967213114752</v>
      </c>
      <c r="W14">
        <f>O14/MAX(O:O)*PUN_C</f>
        <v>0.263998296785182</v>
      </c>
      <c r="X14">
        <f>SUM(Z14:AC14)</f>
        <v>5.1478067931554241</v>
      </c>
      <c r="Y14">
        <f>X14/DEF_C*10</f>
        <v>8.5796779885923726</v>
      </c>
      <c r="Z14">
        <f>(0.7*(HIT_F*DEF_C))+(P14/(MAX(P:P))*(0.3*(HIT_F*DEF_C)))</f>
        <v>1.1428080380750925</v>
      </c>
      <c r="AA14">
        <f>(0.7*(BkS_F*DEF_C))+(Q14/(MAX(Q:Q))*(0.3*(BkS_F*DEF_C)))</f>
        <v>0.7416616989567808</v>
      </c>
      <c r="AB14">
        <f>(0.7*(TkA_F*DEF_C))+(R14/(MAX(R:R))*(0.3*(TkA_F*DEF_C)))</f>
        <v>1.9008170836928384</v>
      </c>
      <c r="AC14">
        <f>(0.7*(SH_F*DEF_C))+(S14/(MAX(S:S))*(0.3*(SH_F*DEF_C)))</f>
        <v>1.3625199724307124</v>
      </c>
    </row>
    <row r="15" spans="1:29" x14ac:dyDescent="0.25">
      <c r="A15" s="9">
        <v>13</v>
      </c>
      <c r="B15" s="43" t="s">
        <v>67</v>
      </c>
      <c r="C15" s="44" t="s">
        <v>39</v>
      </c>
      <c r="D15" s="44" t="s">
        <v>395</v>
      </c>
      <c r="E15" s="44" t="s">
        <v>2</v>
      </c>
      <c r="F15" s="45">
        <v>82</v>
      </c>
      <c r="G15" s="45">
        <v>72</v>
      </c>
      <c r="H15" s="45">
        <v>22</v>
      </c>
      <c r="I15" s="45">
        <v>60</v>
      </c>
      <c r="J15" s="45">
        <v>26</v>
      </c>
      <c r="K15" s="45">
        <v>37</v>
      </c>
      <c r="L15" s="45">
        <v>129</v>
      </c>
      <c r="M15" s="51">
        <v>1514</v>
      </c>
      <c r="N15">
        <f>G15*82/F15</f>
        <v>72</v>
      </c>
      <c r="O15">
        <f>H15*82/F15</f>
        <v>22</v>
      </c>
      <c r="P15">
        <f>I15*82/F15</f>
        <v>60</v>
      </c>
      <c r="Q15">
        <f>J15*82/F15</f>
        <v>26</v>
      </c>
      <c r="R15">
        <f>K15*82/F15</f>
        <v>37</v>
      </c>
      <c r="S15">
        <f>L15*82/F15</f>
        <v>129</v>
      </c>
      <c r="U15" s="10">
        <f>SUM(V15:X15)</f>
        <v>13.744127361322768</v>
      </c>
      <c r="V15">
        <f>N15/MAX(N:N)*OFF_C</f>
        <v>8.64</v>
      </c>
      <c r="W15">
        <f>O15/MAX(O:O)*PUN_C</f>
        <v>0.43205574912891986</v>
      </c>
      <c r="X15">
        <f>SUM(Z15:AC15)</f>
        <v>4.6720716121938475</v>
      </c>
      <c r="Y15">
        <f>X15/DEF_C*10</f>
        <v>7.7867860203230785</v>
      </c>
      <c r="Z15">
        <f>(0.7*(HIT_F*DEF_C))+(P15/(MAX(P:P))*(0.3*(HIT_F*DEF_C)))</f>
        <v>1.1562155782848149</v>
      </c>
      <c r="AA15">
        <f>(0.7*(BkS_F*DEF_C))+(Q15/(MAX(Q:Q))*(0.3*(BkS_F*DEF_C)))</f>
        <v>0.70199002217294892</v>
      </c>
      <c r="AB15">
        <f>(0.7*(TkA_F*DEF_C))+(R15/(MAX(R:R))*(0.3*(TkA_F*DEF_C)))</f>
        <v>1.6751842105263157</v>
      </c>
      <c r="AC15">
        <f>(0.7*(SH_F*DEF_C))+(S15/(MAX(S:S))*(0.3*(SH_F*DEF_C)))</f>
        <v>1.1386818012097677</v>
      </c>
    </row>
    <row r="16" spans="1:29" x14ac:dyDescent="0.25">
      <c r="A16" s="9">
        <v>14</v>
      </c>
      <c r="B16" s="46" t="s">
        <v>38</v>
      </c>
      <c r="C16" s="47" t="s">
        <v>39</v>
      </c>
      <c r="D16" s="47" t="s">
        <v>395</v>
      </c>
      <c r="E16" s="47" t="s">
        <v>2</v>
      </c>
      <c r="F16" s="48">
        <v>72</v>
      </c>
      <c r="G16" s="48">
        <v>58</v>
      </c>
      <c r="H16" s="48">
        <v>35</v>
      </c>
      <c r="I16" s="48">
        <v>43</v>
      </c>
      <c r="J16" s="48">
        <v>32</v>
      </c>
      <c r="K16" s="48">
        <v>37</v>
      </c>
      <c r="L16" s="48">
        <v>5630</v>
      </c>
      <c r="M16" s="52">
        <v>1451</v>
      </c>
      <c r="N16">
        <f>G16*82/F16</f>
        <v>66.055555555555557</v>
      </c>
      <c r="O16">
        <f>H16*82/F16</f>
        <v>39.861111111111114</v>
      </c>
      <c r="P16">
        <f>I16*82/F16</f>
        <v>48.972222222222221</v>
      </c>
      <c r="Q16">
        <f>J16*82/F16</f>
        <v>36.444444444444443</v>
      </c>
      <c r="R16">
        <f>K16*82/F16</f>
        <v>42.138888888888886</v>
      </c>
      <c r="S16">
        <f>L16*82/F16</f>
        <v>6411.9444444444443</v>
      </c>
      <c r="U16" s="10">
        <f>SUM(V16:X16)</f>
        <v>13.659155181970373</v>
      </c>
      <c r="V16">
        <f>N16/MAX(N:N)*OFF_C</f>
        <v>7.9266666666666667</v>
      </c>
      <c r="W16">
        <f>O16/MAX(O:O)*PUN_C</f>
        <v>0.78282828282828287</v>
      </c>
      <c r="X16">
        <f>SUM(Z16:AC16)</f>
        <v>4.9496602324754235</v>
      </c>
      <c r="Y16">
        <f>X16/DEF_C*10</f>
        <v>8.2494337207923731</v>
      </c>
      <c r="Z16">
        <f>(0.7*(HIT_F*DEF_C))+(P16/(MAX(P:P))*(0.3*(HIT_F*DEF_C)))</f>
        <v>1.1366935483870966</v>
      </c>
      <c r="AA16">
        <f>(0.7*(BkS_F*DEF_C))+(Q16/(MAX(Q:Q))*(0.3*(BkS_F*DEF_C)))</f>
        <v>0.73090909090909073</v>
      </c>
      <c r="AB16">
        <f>(0.7*(TkA_F*DEF_C))+(R16/(MAX(R:R))*(0.3*(TkA_F*DEF_C)))</f>
        <v>1.7153486842105261</v>
      </c>
      <c r="AC16">
        <f>(0.7*(SH_F*DEF_C))+(S16/(MAX(S:S))*(0.3*(SH_F*DEF_C)))</f>
        <v>1.3667089089687101</v>
      </c>
    </row>
    <row r="17" spans="1:29" x14ac:dyDescent="0.25">
      <c r="A17" s="9">
        <v>15</v>
      </c>
      <c r="B17" s="43" t="s">
        <v>81</v>
      </c>
      <c r="C17" s="44" t="s">
        <v>31</v>
      </c>
      <c r="D17" s="44" t="s">
        <v>395</v>
      </c>
      <c r="E17" s="44" t="s">
        <v>2</v>
      </c>
      <c r="F17" s="45">
        <v>82</v>
      </c>
      <c r="G17" s="45">
        <v>66</v>
      </c>
      <c r="H17" s="45">
        <v>41</v>
      </c>
      <c r="I17" s="45">
        <v>86</v>
      </c>
      <c r="J17" s="45">
        <v>37</v>
      </c>
      <c r="K17" s="45">
        <v>24</v>
      </c>
      <c r="L17" s="45">
        <v>7469</v>
      </c>
      <c r="M17" s="51">
        <v>1479</v>
      </c>
      <c r="N17">
        <f>G17*82/F17</f>
        <v>66</v>
      </c>
      <c r="O17">
        <f>H17*82/F17</f>
        <v>41</v>
      </c>
      <c r="P17">
        <f>I17*82/F17</f>
        <v>86</v>
      </c>
      <c r="Q17">
        <f>J17*82/F17</f>
        <v>37</v>
      </c>
      <c r="R17">
        <f>K17*82/F17</f>
        <v>24</v>
      </c>
      <c r="S17">
        <f>L17*82/F17</f>
        <v>7469</v>
      </c>
      <c r="U17" s="10">
        <f>SUM(V17:X17)</f>
        <v>13.638536081426537</v>
      </c>
      <c r="V17">
        <f>N17/MAX(N:N)*OFF_C</f>
        <v>7.92</v>
      </c>
      <c r="W17">
        <f>O17/MAX(O:O)*PUN_C</f>
        <v>0.80519480519480513</v>
      </c>
      <c r="X17">
        <f>SUM(Z17:AC17)</f>
        <v>4.9133412762317317</v>
      </c>
      <c r="Y17">
        <f>X17/DEF_C*10</f>
        <v>8.1889021270528861</v>
      </c>
      <c r="Z17">
        <f>(0.7*(HIT_F*DEF_C))+(P17/(MAX(P:P))*(0.3*(HIT_F*DEF_C)))</f>
        <v>1.2022423288749016</v>
      </c>
      <c r="AA17">
        <f>(0.7*(BkS_F*DEF_C))+(Q17/(MAX(Q:Q))*(0.3*(BkS_F*DEF_C)))</f>
        <v>0.7324473392461196</v>
      </c>
      <c r="AB17">
        <f>(0.7*(TkA_F*DEF_C))+(R17/(MAX(R:R))*(0.3*(TkA_F*DEF_C)))</f>
        <v>1.573578947368421</v>
      </c>
      <c r="AC17">
        <f>(0.7*(SH_F*DEF_C))+(S17/(MAX(S:S))*(0.3*(SH_F*DEF_C)))</f>
        <v>1.4050726607422894</v>
      </c>
    </row>
    <row r="18" spans="1:29" x14ac:dyDescent="0.25">
      <c r="A18" s="9">
        <v>16</v>
      </c>
      <c r="B18" s="46" t="s">
        <v>337</v>
      </c>
      <c r="C18" s="47" t="s">
        <v>39</v>
      </c>
      <c r="D18" s="47" t="s">
        <v>395</v>
      </c>
      <c r="E18" s="47" t="s">
        <v>2</v>
      </c>
      <c r="F18" s="48">
        <v>82</v>
      </c>
      <c r="G18" s="48">
        <v>69</v>
      </c>
      <c r="H18" s="48">
        <v>14</v>
      </c>
      <c r="I18" s="48">
        <v>21</v>
      </c>
      <c r="J18" s="48">
        <v>61</v>
      </c>
      <c r="K18" s="48">
        <v>76</v>
      </c>
      <c r="L18" s="48">
        <v>88</v>
      </c>
      <c r="M18" s="52">
        <v>1446</v>
      </c>
      <c r="N18">
        <f>G18*82/F18</f>
        <v>69</v>
      </c>
      <c r="O18">
        <f>H18*82/F18</f>
        <v>14</v>
      </c>
      <c r="P18">
        <f>I18*82/F18</f>
        <v>21</v>
      </c>
      <c r="Q18">
        <f>J18*82/F18</f>
        <v>61</v>
      </c>
      <c r="R18">
        <f>K18*82/F18</f>
        <v>76</v>
      </c>
      <c r="S18">
        <f>L18*82/F18</f>
        <v>88</v>
      </c>
      <c r="U18" s="10">
        <f>SUM(V18:X18)</f>
        <v>13.558213474304724</v>
      </c>
      <c r="V18">
        <f>N18/MAX(N:N)*OFF_C</f>
        <v>8.2799999999999994</v>
      </c>
      <c r="W18">
        <f>O18/MAX(O:O)*PUN_C</f>
        <v>0.27494456762749442</v>
      </c>
      <c r="X18">
        <f>SUM(Z18:AC18)</f>
        <v>5.0032689066772296</v>
      </c>
      <c r="Y18">
        <f>X18/DEF_C*10</f>
        <v>8.3387815111287154</v>
      </c>
      <c r="Z18">
        <f>(0.7*(HIT_F*DEF_C))+(P18/(MAX(P:P))*(0.3*(HIT_F*DEF_C)))</f>
        <v>1.087175452399685</v>
      </c>
      <c r="AA18">
        <f>(0.7*(BkS_F*DEF_C))+(Q18/(MAX(Q:Q))*(0.3*(BkS_F*DEF_C)))</f>
        <v>0.79889966740576479</v>
      </c>
      <c r="AB18">
        <f>(0.7*(TkA_F*DEF_C))+(R18/(MAX(R:R))*(0.3*(TkA_F*DEF_C)))</f>
        <v>1.98</v>
      </c>
      <c r="AC18">
        <f>(0.7*(SH_F*DEF_C))+(S18/(MAX(S:S))*(0.3*(SH_F*DEF_C)))</f>
        <v>1.1371937868717794</v>
      </c>
    </row>
    <row r="19" spans="1:29" x14ac:dyDescent="0.25">
      <c r="A19" s="9">
        <v>17</v>
      </c>
      <c r="B19" s="43" t="s">
        <v>54</v>
      </c>
      <c r="C19" s="44" t="s">
        <v>39</v>
      </c>
      <c r="D19" s="44" t="s">
        <v>395</v>
      </c>
      <c r="E19" s="44" t="s">
        <v>2</v>
      </c>
      <c r="F19" s="45">
        <v>82</v>
      </c>
      <c r="G19" s="45">
        <v>65</v>
      </c>
      <c r="H19" s="45">
        <v>34</v>
      </c>
      <c r="I19" s="45">
        <v>42</v>
      </c>
      <c r="J19" s="45">
        <v>39</v>
      </c>
      <c r="K19" s="45">
        <v>51</v>
      </c>
      <c r="L19" s="45">
        <v>6731</v>
      </c>
      <c r="M19" s="51">
        <v>1526</v>
      </c>
      <c r="N19">
        <f>G19*82/F19</f>
        <v>65</v>
      </c>
      <c r="O19">
        <f>H19*82/F19</f>
        <v>34</v>
      </c>
      <c r="P19">
        <f>I19*82/F19</f>
        <v>42</v>
      </c>
      <c r="Q19">
        <f>J19*82/F19</f>
        <v>39</v>
      </c>
      <c r="R19">
        <f>K19*82/F19</f>
        <v>51</v>
      </c>
      <c r="S19">
        <f>L19*82/F19</f>
        <v>6731</v>
      </c>
      <c r="U19" s="10">
        <f>SUM(V19:X19)</f>
        <v>13.492952125256249</v>
      </c>
      <c r="V19">
        <f>N19/MAX(N:N)*OFF_C</f>
        <v>7.8000000000000007</v>
      </c>
      <c r="W19">
        <f>O19/MAX(O:O)*PUN_C</f>
        <v>0.66772252138105792</v>
      </c>
      <c r="X19">
        <f>SUM(Z19:AC19)</f>
        <v>5.0252296038751902</v>
      </c>
      <c r="Y19">
        <f>X19/DEF_C*10</f>
        <v>8.3753826731253174</v>
      </c>
      <c r="Z19">
        <f>(0.7*(HIT_F*DEF_C))+(P19/(MAX(P:P))*(0.3*(HIT_F*DEF_C)))</f>
        <v>1.1243509047993703</v>
      </c>
      <c r="AA19">
        <f>(0.7*(BkS_F*DEF_C))+(Q19/(MAX(Q:Q))*(0.3*(BkS_F*DEF_C)))</f>
        <v>0.73798503325942333</v>
      </c>
      <c r="AB19">
        <f>(0.7*(TkA_F*DEF_C))+(R19/(MAX(R:R))*(0.3*(TkA_F*DEF_C)))</f>
        <v>1.7846052631578946</v>
      </c>
      <c r="AC19">
        <f>(0.7*(SH_F*DEF_C))+(S19/(MAX(S:S))*(0.3*(SH_F*DEF_C)))</f>
        <v>1.3782884026585018</v>
      </c>
    </row>
    <row r="20" spans="1:29" x14ac:dyDescent="0.25">
      <c r="A20" s="9">
        <v>18</v>
      </c>
      <c r="B20" s="46" t="s">
        <v>165</v>
      </c>
      <c r="C20" s="47" t="s">
        <v>34</v>
      </c>
      <c r="D20" s="47" t="s">
        <v>395</v>
      </c>
      <c r="E20" s="47" t="s">
        <v>2</v>
      </c>
      <c r="F20" s="48">
        <v>82</v>
      </c>
      <c r="G20" s="48">
        <v>61</v>
      </c>
      <c r="H20" s="48">
        <v>60</v>
      </c>
      <c r="I20" s="48">
        <v>77</v>
      </c>
      <c r="J20" s="48">
        <v>28</v>
      </c>
      <c r="K20" s="48">
        <v>38</v>
      </c>
      <c r="L20" s="48">
        <v>3879</v>
      </c>
      <c r="M20" s="52">
        <v>1545</v>
      </c>
      <c r="N20">
        <f>G20*82/F20</f>
        <v>61</v>
      </c>
      <c r="O20">
        <f>H20*82/F20</f>
        <v>60</v>
      </c>
      <c r="P20">
        <f>I20*82/F20</f>
        <v>77</v>
      </c>
      <c r="Q20">
        <f>J20*82/F20</f>
        <v>28</v>
      </c>
      <c r="R20">
        <f>K20*82/F20</f>
        <v>38</v>
      </c>
      <c r="S20">
        <f>L20*82/F20</f>
        <v>3879</v>
      </c>
      <c r="U20" s="10">
        <f>SUM(V20:X20)</f>
        <v>13.349952243165859</v>
      </c>
      <c r="V20">
        <f>N20/MAX(N:N)*OFF_C</f>
        <v>7.32</v>
      </c>
      <c r="W20">
        <f>O20/MAX(O:O)*PUN_C</f>
        <v>1.1783338612606904</v>
      </c>
      <c r="X20">
        <f>SUM(Z20:AC20)</f>
        <v>4.851618381905169</v>
      </c>
      <c r="Y20">
        <f>X20/DEF_C*10</f>
        <v>8.0860306365086156</v>
      </c>
      <c r="Z20">
        <f>(0.7*(HIT_F*DEF_C))+(P20/(MAX(P:P))*(0.3*(HIT_F*DEF_C)))</f>
        <v>1.1863099921321791</v>
      </c>
      <c r="AA20">
        <f>(0.7*(BkS_F*DEF_C))+(Q20/(MAX(Q:Q))*(0.3*(BkS_F*DEF_C)))</f>
        <v>0.70752771618625265</v>
      </c>
      <c r="AB20">
        <f>(0.7*(TkA_F*DEF_C))+(R20/(MAX(R:R))*(0.3*(TkA_F*DEF_C)))</f>
        <v>1.6829999999999998</v>
      </c>
      <c r="AC20">
        <f>(0.7*(SH_F*DEF_C))+(S20/(MAX(S:S))*(0.3*(SH_F*DEF_C)))</f>
        <v>1.2747806735867373</v>
      </c>
    </row>
    <row r="21" spans="1:29" x14ac:dyDescent="0.25">
      <c r="A21" s="9">
        <v>19</v>
      </c>
      <c r="B21" s="46" t="s">
        <v>365</v>
      </c>
      <c r="C21" s="47" t="s">
        <v>31</v>
      </c>
      <c r="D21" s="47" t="s">
        <v>395</v>
      </c>
      <c r="E21" s="47" t="s">
        <v>2</v>
      </c>
      <c r="F21" s="48">
        <v>40</v>
      </c>
      <c r="G21" s="48">
        <v>33</v>
      </c>
      <c r="H21" s="48">
        <v>10</v>
      </c>
      <c r="I21" s="48">
        <v>61</v>
      </c>
      <c r="J21" s="48">
        <v>18</v>
      </c>
      <c r="K21" s="48">
        <v>16</v>
      </c>
      <c r="L21" s="48">
        <v>15</v>
      </c>
      <c r="M21" s="52">
        <v>635</v>
      </c>
      <c r="N21">
        <f>G21*82/F21</f>
        <v>67.650000000000006</v>
      </c>
      <c r="O21">
        <f>H21*82/F21</f>
        <v>20.5</v>
      </c>
      <c r="P21">
        <f>I21*82/F21</f>
        <v>125.05</v>
      </c>
      <c r="Q21">
        <f>J21*82/F21</f>
        <v>36.9</v>
      </c>
      <c r="R21">
        <f>K21*82/F21</f>
        <v>32.799999999999997</v>
      </c>
      <c r="S21">
        <f>L21*82/F21</f>
        <v>30.75</v>
      </c>
      <c r="U21" s="10">
        <f>SUM(V21:X21)</f>
        <v>13.301612730375128</v>
      </c>
      <c r="V21">
        <f>N21/MAX(N:N)*OFF_C</f>
        <v>8.1180000000000021</v>
      </c>
      <c r="W21">
        <f>O21/MAX(O:O)*PUN_C</f>
        <v>0.40259740259740256</v>
      </c>
      <c r="X21">
        <f>SUM(Z21:AC21)</f>
        <v>4.7810153277777232</v>
      </c>
      <c r="Y21">
        <f>X21/DEF_C*10</f>
        <v>7.9683588796295393</v>
      </c>
      <c r="Z21">
        <f>(0.7*(HIT_F*DEF_C))+(P21/(MAX(P:P))*(0.3*(HIT_F*DEF_C)))</f>
        <v>1.2713709677419354</v>
      </c>
      <c r="AA21">
        <f>(0.7*(BkS_F*DEF_C))+(Q21/(MAX(Q:Q))*(0.3*(BkS_F*DEF_C)))</f>
        <v>0.73217045454545437</v>
      </c>
      <c r="AB21">
        <f>(0.7*(TkA_F*DEF_C))+(R21/(MAX(R:R))*(0.3*(TkA_F*DEF_C)))</f>
        <v>1.642357894736842</v>
      </c>
      <c r="AC21">
        <f>(0.7*(SH_F*DEF_C))+(S21/(MAX(S:S))*(0.3*(SH_F*DEF_C)))</f>
        <v>1.135116010753491</v>
      </c>
    </row>
    <row r="22" spans="1:29" x14ac:dyDescent="0.25">
      <c r="A22" s="9">
        <v>20</v>
      </c>
      <c r="B22" s="46" t="s">
        <v>58</v>
      </c>
      <c r="C22" s="47" t="s">
        <v>43</v>
      </c>
      <c r="D22" s="47" t="s">
        <v>395</v>
      </c>
      <c r="E22" s="47" t="s">
        <v>2</v>
      </c>
      <c r="F22" s="48">
        <v>59</v>
      </c>
      <c r="G22" s="48">
        <v>47</v>
      </c>
      <c r="H22" s="48">
        <v>18</v>
      </c>
      <c r="I22" s="48">
        <v>35</v>
      </c>
      <c r="J22" s="48">
        <v>23</v>
      </c>
      <c r="K22" s="48">
        <v>31</v>
      </c>
      <c r="L22" s="48">
        <v>4055</v>
      </c>
      <c r="M22" s="52">
        <v>1036</v>
      </c>
      <c r="N22">
        <f>G22*82/F22</f>
        <v>65.322033898305079</v>
      </c>
      <c r="O22">
        <f>H22*82/F22</f>
        <v>25.016949152542374</v>
      </c>
      <c r="P22">
        <f>I22*82/F22</f>
        <v>48.644067796610166</v>
      </c>
      <c r="Q22">
        <f>J22*82/F22</f>
        <v>31.966101694915253</v>
      </c>
      <c r="R22">
        <f>K22*82/F22</f>
        <v>43.084745762711862</v>
      </c>
      <c r="S22">
        <f>L22*82/F22</f>
        <v>5635.7627118644068</v>
      </c>
      <c r="U22" s="10">
        <f>SUM(V22:X22)</f>
        <v>13.245851469932852</v>
      </c>
      <c r="V22">
        <f>N22/MAX(N:N)*OFF_C</f>
        <v>7.8386440677966096</v>
      </c>
      <c r="W22">
        <f>O22/MAX(O:O)*PUN_C</f>
        <v>0.49130530486462687</v>
      </c>
      <c r="X22">
        <f>SUM(Z22:AC22)</f>
        <v>4.9159020972716156</v>
      </c>
      <c r="Y22">
        <f>X22/DEF_C*10</f>
        <v>8.19317016211936</v>
      </c>
      <c r="Z22">
        <f>(0.7*(HIT_F*DEF_C))+(P22/(MAX(P:P))*(0.3*(HIT_F*DEF_C)))</f>
        <v>1.136112629852378</v>
      </c>
      <c r="AA22">
        <f>(0.7*(BkS_F*DEF_C))+(Q22/(MAX(Q:Q))*(0.3*(BkS_F*DEF_C)))</f>
        <v>0.71850924499229574</v>
      </c>
      <c r="AB22">
        <f>(0.7*(TkA_F*DEF_C))+(R22/(MAX(R:R))*(0.3*(TkA_F*DEF_C)))</f>
        <v>1.7227413024085636</v>
      </c>
      <c r="AC22">
        <f>(0.7*(SH_F*DEF_C))+(S22/(MAX(S:S))*(0.3*(SH_F*DEF_C)))</f>
        <v>1.3385389200183782</v>
      </c>
    </row>
    <row r="23" spans="1:29" x14ac:dyDescent="0.25">
      <c r="A23" s="9">
        <v>21</v>
      </c>
      <c r="B23" s="46" t="s">
        <v>142</v>
      </c>
      <c r="C23" s="47" t="s">
        <v>37</v>
      </c>
      <c r="D23" s="47" t="s">
        <v>395</v>
      </c>
      <c r="E23" s="47" t="s">
        <v>2</v>
      </c>
      <c r="F23" s="48">
        <v>72</v>
      </c>
      <c r="G23" s="48">
        <v>55</v>
      </c>
      <c r="H23" s="48">
        <v>10</v>
      </c>
      <c r="I23" s="48">
        <v>21</v>
      </c>
      <c r="J23" s="48">
        <v>45</v>
      </c>
      <c r="K23" s="48">
        <v>58</v>
      </c>
      <c r="L23" s="48">
        <v>10059</v>
      </c>
      <c r="M23" s="52">
        <v>1545</v>
      </c>
      <c r="N23">
        <f>G23*82/F23</f>
        <v>62.638888888888886</v>
      </c>
      <c r="O23">
        <f>H23*82/F23</f>
        <v>11.388888888888889</v>
      </c>
      <c r="P23">
        <f>I23*82/F23</f>
        <v>23.916666666666668</v>
      </c>
      <c r="Q23">
        <f>J23*82/F23</f>
        <v>51.25</v>
      </c>
      <c r="R23">
        <f>K23*82/F23</f>
        <v>66.055555555555557</v>
      </c>
      <c r="S23">
        <f>L23*82/F23</f>
        <v>11456.083333333334</v>
      </c>
      <c r="U23" s="10">
        <f>SUM(V23:X23)</f>
        <v>13.056626331162562</v>
      </c>
      <c r="V23">
        <f>N23/MAX(N:N)*OFF_C</f>
        <v>7.5166666666666666</v>
      </c>
      <c r="W23">
        <f>O23/MAX(O:O)*PUN_C</f>
        <v>0.22366522366522365</v>
      </c>
      <c r="X23">
        <f>SUM(Z23:AC23)</f>
        <v>5.3162944408306716</v>
      </c>
      <c r="Y23">
        <f>X23/DEF_C*10</f>
        <v>8.8604907347177857</v>
      </c>
      <c r="Z23">
        <f>(0.7*(HIT_F*DEF_C))+(P23/(MAX(P:P))*(0.3*(HIT_F*DEF_C)))</f>
        <v>1.0923387096774191</v>
      </c>
      <c r="AA23">
        <f>(0.7*(BkS_F*DEF_C))+(Q23/(MAX(Q:Q))*(0.3*(BkS_F*DEF_C)))</f>
        <v>0.77190340909090893</v>
      </c>
      <c r="AB23">
        <f>(0.7*(TkA_F*DEF_C))+(R23/(MAX(R:R))*(0.3*(TkA_F*DEF_C)))</f>
        <v>1.9022763157894735</v>
      </c>
      <c r="AC23">
        <f>(0.7*(SH_F*DEF_C))+(S23/(MAX(S:S))*(0.3*(SH_F*DEF_C)))</f>
        <v>1.5497760062728698</v>
      </c>
    </row>
    <row r="24" spans="1:29" x14ac:dyDescent="0.25">
      <c r="A24" s="9">
        <v>22</v>
      </c>
      <c r="B24" s="43" t="s">
        <v>346</v>
      </c>
      <c r="C24" s="44" t="s">
        <v>43</v>
      </c>
      <c r="D24" s="44" t="s">
        <v>395</v>
      </c>
      <c r="E24" s="44" t="s">
        <v>2</v>
      </c>
      <c r="F24" s="45">
        <v>80</v>
      </c>
      <c r="G24" s="45">
        <v>58</v>
      </c>
      <c r="H24" s="45">
        <v>34</v>
      </c>
      <c r="I24" s="45">
        <v>32</v>
      </c>
      <c r="J24" s="45">
        <v>65</v>
      </c>
      <c r="K24" s="45">
        <v>39</v>
      </c>
      <c r="L24" s="45">
        <v>8762</v>
      </c>
      <c r="M24" s="51">
        <v>1529</v>
      </c>
      <c r="N24">
        <f>G24*82/F24</f>
        <v>59.45</v>
      </c>
      <c r="O24">
        <f>H24*82/F24</f>
        <v>34.85</v>
      </c>
      <c r="P24">
        <f>I24*82/F24</f>
        <v>32.799999999999997</v>
      </c>
      <c r="Q24">
        <f>J24*82/F24</f>
        <v>66.625</v>
      </c>
      <c r="R24">
        <f>K24*82/F24</f>
        <v>39.975000000000001</v>
      </c>
      <c r="S24">
        <f>L24*82/F24</f>
        <v>8981.0499999999993</v>
      </c>
      <c r="U24" s="10">
        <f>SUM(V24:X24)</f>
        <v>12.899340257309639</v>
      </c>
      <c r="V24">
        <f>N24/MAX(N:N)*OFF_C</f>
        <v>7.1340000000000003</v>
      </c>
      <c r="W24">
        <f>O24/MAX(O:O)*PUN_C</f>
        <v>0.68441558441558437</v>
      </c>
      <c r="X24">
        <f>SUM(Z24:AC24)</f>
        <v>5.0809246728940556</v>
      </c>
      <c r="Y24">
        <f>X24/DEF_C*10</f>
        <v>8.468207788156759</v>
      </c>
      <c r="Z24">
        <f>(0.7*(HIT_F*DEF_C))+(P24/(MAX(P:P))*(0.3*(HIT_F*DEF_C)))</f>
        <v>1.1080645161290321</v>
      </c>
      <c r="AA24">
        <f>(0.7*(BkS_F*DEF_C))+(Q24/(MAX(Q:Q))*(0.3*(BkS_F*DEF_C)))</f>
        <v>0.81447443181818169</v>
      </c>
      <c r="AB24">
        <f>(0.7*(TkA_F*DEF_C))+(R24/(MAX(R:R))*(0.3*(TkA_F*DEF_C)))</f>
        <v>1.6984361842105262</v>
      </c>
      <c r="AC24">
        <f>(0.7*(SH_F*DEF_C))+(S24/(MAX(S:S))*(0.3*(SH_F*DEF_C)))</f>
        <v>1.4599495407363152</v>
      </c>
    </row>
    <row r="25" spans="1:29" x14ac:dyDescent="0.25">
      <c r="A25" s="9">
        <v>23</v>
      </c>
      <c r="B25" s="43" t="s">
        <v>338</v>
      </c>
      <c r="C25" s="44" t="s">
        <v>37</v>
      </c>
      <c r="D25" s="44" t="s">
        <v>395</v>
      </c>
      <c r="E25" s="44" t="s">
        <v>2</v>
      </c>
      <c r="F25" s="45">
        <v>82</v>
      </c>
      <c r="G25" s="45">
        <v>54</v>
      </c>
      <c r="H25" s="45">
        <v>43</v>
      </c>
      <c r="I25" s="45">
        <v>164</v>
      </c>
      <c r="J25" s="45">
        <v>51</v>
      </c>
      <c r="K25" s="45">
        <v>63</v>
      </c>
      <c r="L25" s="45">
        <v>9440</v>
      </c>
      <c r="M25" s="51">
        <v>1708</v>
      </c>
      <c r="N25">
        <f>G25*82/F25</f>
        <v>54</v>
      </c>
      <c r="O25">
        <f>H25*82/F25</f>
        <v>43</v>
      </c>
      <c r="P25">
        <f>I25*82/F25</f>
        <v>164</v>
      </c>
      <c r="Q25">
        <f>J25*82/F25</f>
        <v>51</v>
      </c>
      <c r="R25">
        <f>K25*82/F25</f>
        <v>63</v>
      </c>
      <c r="S25">
        <f>L25*82/F25</f>
        <v>9440</v>
      </c>
      <c r="U25" s="10">
        <f>SUM(V25:X25)</f>
        <v>12.791007343460299</v>
      </c>
      <c r="V25">
        <f>N25/MAX(N:N)*OFF_C</f>
        <v>6.48</v>
      </c>
      <c r="W25">
        <f>O25/MAX(O:O)*PUN_C</f>
        <v>0.84447260057016149</v>
      </c>
      <c r="X25">
        <f>SUM(Z25:AC25)</f>
        <v>5.4665347428901372</v>
      </c>
      <c r="Y25">
        <f>X25/DEF_C*10</f>
        <v>9.1108912381502289</v>
      </c>
      <c r="Z25">
        <f>(0.7*(HIT_F*DEF_C))+(P25/(MAX(P:P))*(0.3*(HIT_F*DEF_C)))</f>
        <v>1.3403225806451611</v>
      </c>
      <c r="AA25">
        <f>(0.7*(BkS_F*DEF_C))+(Q25/(MAX(Q:Q))*(0.3*(BkS_F*DEF_C)))</f>
        <v>0.77121119733924592</v>
      </c>
      <c r="AB25">
        <f>(0.7*(TkA_F*DEF_C))+(R25/(MAX(R:R))*(0.3*(TkA_F*DEF_C)))</f>
        <v>1.8783947368421052</v>
      </c>
      <c r="AC25">
        <f>(0.7*(SH_F*DEF_C))+(S25/(MAX(S:S))*(0.3*(SH_F*DEF_C)))</f>
        <v>1.4766062280636247</v>
      </c>
    </row>
    <row r="26" spans="1:29" x14ac:dyDescent="0.25">
      <c r="A26" s="9">
        <v>24</v>
      </c>
      <c r="B26" s="43" t="s">
        <v>275</v>
      </c>
      <c r="C26" s="44" t="s">
        <v>43</v>
      </c>
      <c r="D26" s="44" t="s">
        <v>395</v>
      </c>
      <c r="E26" s="44" t="s">
        <v>2</v>
      </c>
      <c r="F26" s="45">
        <v>82</v>
      </c>
      <c r="G26" s="45">
        <v>59</v>
      </c>
      <c r="H26" s="45">
        <v>46</v>
      </c>
      <c r="I26" s="45">
        <v>57</v>
      </c>
      <c r="J26" s="45">
        <v>18</v>
      </c>
      <c r="K26" s="45">
        <v>43</v>
      </c>
      <c r="L26" s="45">
        <v>128</v>
      </c>
      <c r="M26" s="51">
        <v>1390</v>
      </c>
      <c r="N26">
        <f>G26*82/F26</f>
        <v>59</v>
      </c>
      <c r="O26">
        <f>H26*82/F26</f>
        <v>46</v>
      </c>
      <c r="P26">
        <f>I26*82/F26</f>
        <v>57</v>
      </c>
      <c r="Q26">
        <f>J26*82/F26</f>
        <v>18</v>
      </c>
      <c r="R26">
        <f>K26*82/F26</f>
        <v>43</v>
      </c>
      <c r="S26">
        <f>L26*82/F26</f>
        <v>128</v>
      </c>
      <c r="U26" s="10">
        <f>SUM(V26:X26)</f>
        <v>12.674857794669059</v>
      </c>
      <c r="V26">
        <f>N26/MAX(N:N)*OFF_C</f>
        <v>7.08</v>
      </c>
      <c r="W26">
        <f>O26/MAX(O:O)*PUN_C</f>
        <v>0.90338929363319598</v>
      </c>
      <c r="X26">
        <f>SUM(Z26:AC26)</f>
        <v>4.6914685010358621</v>
      </c>
      <c r="Y26">
        <f>X26/DEF_C*10</f>
        <v>7.8191141683931029</v>
      </c>
      <c r="Z26">
        <f>(0.7*(HIT_F*DEF_C))+(P26/(MAX(P:P))*(0.3*(HIT_F*DEF_C)))</f>
        <v>1.1509047993705741</v>
      </c>
      <c r="AA26">
        <f>(0.7*(BkS_F*DEF_C))+(Q26/(MAX(Q:Q))*(0.3*(BkS_F*DEF_C)))</f>
        <v>0.67983924611973379</v>
      </c>
      <c r="AB26">
        <f>(0.7*(TkA_F*DEF_C))+(R26/(MAX(R:R))*(0.3*(TkA_F*DEF_C)))</f>
        <v>1.7220789473684208</v>
      </c>
      <c r="AC26">
        <f>(0.7*(SH_F*DEF_C))+(S26/(MAX(S:S))*(0.3*(SH_F*DEF_C)))</f>
        <v>1.1386455081771338</v>
      </c>
    </row>
    <row r="27" spans="1:29" x14ac:dyDescent="0.25">
      <c r="A27" s="9">
        <v>25</v>
      </c>
      <c r="B27" s="46" t="s">
        <v>144</v>
      </c>
      <c r="C27" s="47" t="s">
        <v>43</v>
      </c>
      <c r="D27" s="47" t="s">
        <v>395</v>
      </c>
      <c r="E27" s="47" t="s">
        <v>2</v>
      </c>
      <c r="F27" s="48">
        <v>78</v>
      </c>
      <c r="G27" s="48">
        <v>55</v>
      </c>
      <c r="H27" s="48">
        <v>47</v>
      </c>
      <c r="I27" s="48">
        <v>21</v>
      </c>
      <c r="J27" s="48">
        <v>61</v>
      </c>
      <c r="K27" s="48">
        <v>25</v>
      </c>
      <c r="L27" s="48">
        <v>3366</v>
      </c>
      <c r="M27" s="52">
        <v>1521</v>
      </c>
      <c r="N27">
        <f>G27*82/F27</f>
        <v>57.820512820512818</v>
      </c>
      <c r="O27">
        <f>H27*82/F27</f>
        <v>49.410256410256409</v>
      </c>
      <c r="P27">
        <f>I27*82/F27</f>
        <v>22.076923076923077</v>
      </c>
      <c r="Q27">
        <f>J27*82/F27</f>
        <v>64.128205128205124</v>
      </c>
      <c r="R27">
        <f>K27*82/F27</f>
        <v>26.282051282051281</v>
      </c>
      <c r="S27">
        <f>L27*82/F27</f>
        <v>3538.6153846153848</v>
      </c>
      <c r="U27" s="10">
        <f>SUM(V27:X27)</f>
        <v>12.659309646881381</v>
      </c>
      <c r="V27">
        <f>N27/MAX(N:N)*OFF_C</f>
        <v>6.9384615384615378</v>
      </c>
      <c r="W27">
        <f>O27/MAX(O:O)*PUN_C</f>
        <v>0.97036297036297026</v>
      </c>
      <c r="X27">
        <f>SUM(Z27:AC27)</f>
        <v>4.7504851380568729</v>
      </c>
      <c r="Y27">
        <f>X27/DEF_C*10</f>
        <v>7.9174752300947882</v>
      </c>
      <c r="Z27">
        <f>(0.7*(HIT_F*DEF_C))+(P27/(MAX(P:P))*(0.3*(HIT_F*DEF_C)))</f>
        <v>1.0890818858560791</v>
      </c>
      <c r="AA27">
        <f>(0.7*(BkS_F*DEF_C))+(Q27/(MAX(Q:Q))*(0.3*(BkS_F*DEF_C)))</f>
        <v>0.80756118881118866</v>
      </c>
      <c r="AB27">
        <f>(0.7*(TkA_F*DEF_C))+(R27/(MAX(R:R))*(0.3*(TkA_F*DEF_C)))</f>
        <v>1.5914149797570849</v>
      </c>
      <c r="AC27">
        <f>(0.7*(SH_F*DEF_C))+(S27/(MAX(S:S))*(0.3*(SH_F*DEF_C)))</f>
        <v>1.26242708363252</v>
      </c>
    </row>
    <row r="28" spans="1:29" x14ac:dyDescent="0.25">
      <c r="A28" s="9">
        <v>26</v>
      </c>
      <c r="B28" s="46" t="s">
        <v>291</v>
      </c>
      <c r="C28" s="47" t="s">
        <v>31</v>
      </c>
      <c r="D28" s="47" t="s">
        <v>395</v>
      </c>
      <c r="E28" s="47" t="s">
        <v>2</v>
      </c>
      <c r="F28" s="48">
        <v>80</v>
      </c>
      <c r="G28" s="48">
        <v>59</v>
      </c>
      <c r="H28" s="48">
        <v>21</v>
      </c>
      <c r="I28" s="48">
        <v>58</v>
      </c>
      <c r="J28" s="48">
        <v>56</v>
      </c>
      <c r="K28" s="48">
        <v>44</v>
      </c>
      <c r="L28" s="48">
        <v>3039</v>
      </c>
      <c r="M28" s="52">
        <v>1470</v>
      </c>
      <c r="N28">
        <f>G28*82/F28</f>
        <v>60.475000000000001</v>
      </c>
      <c r="O28">
        <f>H28*82/F28</f>
        <v>21.524999999999999</v>
      </c>
      <c r="P28">
        <f>I28*82/F28</f>
        <v>59.45</v>
      </c>
      <c r="Q28">
        <f>J28*82/F28</f>
        <v>57.4</v>
      </c>
      <c r="R28">
        <f>K28*82/F28</f>
        <v>45.1</v>
      </c>
      <c r="S28">
        <f>L28*82/F28</f>
        <v>3114.9749999999999</v>
      </c>
      <c r="U28" s="10">
        <f>SUM(V28:X28)</f>
        <v>12.609445020984772</v>
      </c>
      <c r="V28">
        <f>N28/MAX(N:N)*OFF_C</f>
        <v>7.2569999999999997</v>
      </c>
      <c r="W28">
        <f>O28/MAX(O:O)*PUN_C</f>
        <v>0.42272727272727267</v>
      </c>
      <c r="X28">
        <f>SUM(Z28:AC28)</f>
        <v>4.9297177482574996</v>
      </c>
      <c r="Y28">
        <f>X28/DEF_C*10</f>
        <v>8.2161962470958336</v>
      </c>
      <c r="Z28">
        <f>(0.7*(HIT_F*DEF_C))+(P28/(MAX(P:P))*(0.3*(HIT_F*DEF_C)))</f>
        <v>1.1552419354838708</v>
      </c>
      <c r="AA28">
        <f>(0.7*(BkS_F*DEF_C))+(Q28/(MAX(Q:Q))*(0.3*(BkS_F*DEF_C)))</f>
        <v>0.78893181818181801</v>
      </c>
      <c r="AB28">
        <f>(0.7*(TkA_F*DEF_C))+(R28/(MAX(R:R))*(0.3*(TkA_F*DEF_C)))</f>
        <v>1.7384921052631577</v>
      </c>
      <c r="AC28">
        <f>(0.7*(SH_F*DEF_C))+(S28/(MAX(S:S))*(0.3*(SH_F*DEF_C)))</f>
        <v>1.2470518893286535</v>
      </c>
    </row>
    <row r="29" spans="1:29" x14ac:dyDescent="0.25">
      <c r="A29" s="9">
        <v>27</v>
      </c>
      <c r="B29" s="46" t="s">
        <v>65</v>
      </c>
      <c r="C29" s="47" t="s">
        <v>31</v>
      </c>
      <c r="D29" s="47" t="s">
        <v>395</v>
      </c>
      <c r="E29" s="47" t="s">
        <v>2</v>
      </c>
      <c r="F29" s="48">
        <v>82</v>
      </c>
      <c r="G29" s="48">
        <v>58</v>
      </c>
      <c r="H29" s="48">
        <v>38</v>
      </c>
      <c r="I29" s="48">
        <v>68</v>
      </c>
      <c r="J29" s="48">
        <v>28</v>
      </c>
      <c r="K29" s="48">
        <v>38</v>
      </c>
      <c r="L29" s="48">
        <v>1253</v>
      </c>
      <c r="M29" s="52">
        <v>1568</v>
      </c>
      <c r="N29">
        <f>G29*82/F29</f>
        <v>58</v>
      </c>
      <c r="O29">
        <f>H29*82/F29</f>
        <v>38</v>
      </c>
      <c r="P29">
        <f>I29*82/F29</f>
        <v>68</v>
      </c>
      <c r="Q29">
        <f>J29*82/F29</f>
        <v>28</v>
      </c>
      <c r="R29">
        <f>K29*82/F29</f>
        <v>38</v>
      </c>
      <c r="S29">
        <f>L29*82/F29</f>
        <v>1253</v>
      </c>
      <c r="U29" s="10">
        <f>SUM(V29:X29)</f>
        <v>12.446658653597703</v>
      </c>
      <c r="V29">
        <f>N29/MAX(N:N)*OFF_C</f>
        <v>6.9599999999999991</v>
      </c>
      <c r="W29">
        <f>O29/MAX(O:O)*PUN_C</f>
        <v>0.74627811213177064</v>
      </c>
      <c r="X29">
        <f>SUM(Z29:AC29)</f>
        <v>4.7403805414659335</v>
      </c>
      <c r="Y29">
        <f>X29/DEF_C*10</f>
        <v>7.9006342357765558</v>
      </c>
      <c r="Z29">
        <f>(0.7*(HIT_F*DEF_C))+(P29/(MAX(P:P))*(0.3*(HIT_F*DEF_C)))</f>
        <v>1.1703776553894569</v>
      </c>
      <c r="AA29">
        <f>(0.7*(BkS_F*DEF_C))+(Q29/(MAX(Q:Q))*(0.3*(BkS_F*DEF_C)))</f>
        <v>0.70752771618625265</v>
      </c>
      <c r="AB29">
        <f>(0.7*(TkA_F*DEF_C))+(R29/(MAX(R:R))*(0.3*(TkA_F*DEF_C)))</f>
        <v>1.6829999999999998</v>
      </c>
      <c r="AC29">
        <f>(0.7*(SH_F*DEF_C))+(S29/(MAX(S:S))*(0.3*(SH_F*DEF_C)))</f>
        <v>1.1794751698902246</v>
      </c>
    </row>
    <row r="30" spans="1:29" x14ac:dyDescent="0.25">
      <c r="A30" s="9">
        <v>28</v>
      </c>
      <c r="B30" s="43" t="s">
        <v>45</v>
      </c>
      <c r="C30" s="44" t="s">
        <v>37</v>
      </c>
      <c r="D30" s="44" t="s">
        <v>395</v>
      </c>
      <c r="E30" s="44" t="s">
        <v>2</v>
      </c>
      <c r="F30" s="45">
        <v>79</v>
      </c>
      <c r="G30" s="45">
        <v>53</v>
      </c>
      <c r="H30" s="45">
        <v>24</v>
      </c>
      <c r="I30" s="45">
        <v>54</v>
      </c>
      <c r="J30" s="45">
        <v>47</v>
      </c>
      <c r="K30" s="45">
        <v>65</v>
      </c>
      <c r="L30" s="45">
        <v>10206</v>
      </c>
      <c r="M30" s="51">
        <v>1534</v>
      </c>
      <c r="N30">
        <f>G30*82/F30</f>
        <v>55.0126582278481</v>
      </c>
      <c r="O30">
        <f>H30*82/F30</f>
        <v>24.911392405063292</v>
      </c>
      <c r="P30">
        <f>I30*82/F30</f>
        <v>56.050632911392405</v>
      </c>
      <c r="Q30">
        <f>J30*82/F30</f>
        <v>48.784810126582279</v>
      </c>
      <c r="R30">
        <f>K30*82/F30</f>
        <v>67.468354430379748</v>
      </c>
      <c r="S30">
        <f>L30*82/F30</f>
        <v>10593.569620253165</v>
      </c>
      <c r="U30" s="10">
        <f>SUM(V30:X30)</f>
        <v>12.43684434496403</v>
      </c>
      <c r="V30">
        <f>N30/MAX(N:N)*OFF_C</f>
        <v>6.6015189873417714</v>
      </c>
      <c r="W30">
        <f>O30/MAX(O:O)*PUN_C</f>
        <v>0.48923228670064112</v>
      </c>
      <c r="X30">
        <f>SUM(Z30:AC30)</f>
        <v>5.3460930709216168</v>
      </c>
      <c r="Y30">
        <f>X30/DEF_C*10</f>
        <v>8.9101551182026952</v>
      </c>
      <c r="Z30">
        <f>(0.7*(HIT_F*DEF_C))+(P30/(MAX(P:P))*(0.3*(HIT_F*DEF_C)))</f>
        <v>1.1492241731318904</v>
      </c>
      <c r="AA30">
        <f>(0.7*(BkS_F*DEF_C))+(Q30/(MAX(Q:Q))*(0.3*(BkS_F*DEF_C)))</f>
        <v>0.7650776754890678</v>
      </c>
      <c r="AB30">
        <f>(0.7*(TkA_F*DEF_C))+(R30/(MAX(R:R))*(0.3*(TkA_F*DEF_C)))</f>
        <v>1.9133184543637574</v>
      </c>
      <c r="AC30">
        <f>(0.7*(SH_F*DEF_C))+(S30/(MAX(S:S))*(0.3*(SH_F*DEF_C)))</f>
        <v>1.5184727679369008</v>
      </c>
    </row>
    <row r="31" spans="1:29" x14ac:dyDescent="0.25">
      <c r="A31" s="9">
        <v>29</v>
      </c>
      <c r="B31" s="46" t="s">
        <v>29</v>
      </c>
      <c r="C31" s="47" t="s">
        <v>31</v>
      </c>
      <c r="D31" s="47" t="s">
        <v>395</v>
      </c>
      <c r="E31" s="47" t="s">
        <v>2</v>
      </c>
      <c r="F31" s="48">
        <v>76</v>
      </c>
      <c r="G31" s="48">
        <v>52</v>
      </c>
      <c r="H31" s="48">
        <v>28</v>
      </c>
      <c r="I31" s="48">
        <v>78</v>
      </c>
      <c r="J31" s="48">
        <v>59</v>
      </c>
      <c r="K31" s="48">
        <v>29</v>
      </c>
      <c r="L31" s="48">
        <v>8681</v>
      </c>
      <c r="M31" s="52">
        <v>1578</v>
      </c>
      <c r="N31">
        <f>G31*82/F31</f>
        <v>56.10526315789474</v>
      </c>
      <c r="O31">
        <f>H31*82/F31</f>
        <v>30.210526315789473</v>
      </c>
      <c r="P31">
        <f>I31*82/F31</f>
        <v>84.15789473684211</v>
      </c>
      <c r="Q31">
        <f>J31*82/F31</f>
        <v>63.657894736842103</v>
      </c>
      <c r="R31">
        <f>K31*82/F31</f>
        <v>31.289473684210527</v>
      </c>
      <c r="S31">
        <f>L31*82/F31</f>
        <v>9366.3421052631584</v>
      </c>
      <c r="U31" s="10">
        <f>SUM(V31:X31)</f>
        <v>12.435658208668741</v>
      </c>
      <c r="V31">
        <f>N31/MAX(N:N)*OFF_C</f>
        <v>6.7326315789473679</v>
      </c>
      <c r="W31">
        <f>O31/MAX(O:O)*PUN_C</f>
        <v>0.59330143540669855</v>
      </c>
      <c r="X31">
        <f>SUM(Z31:AC31)</f>
        <v>5.1097251943146746</v>
      </c>
      <c r="Y31">
        <f>X31/DEF_C*10</f>
        <v>8.5162086571911253</v>
      </c>
      <c r="Z31">
        <f>(0.7*(HIT_F*DEF_C))+(P31/(MAX(P:P))*(0.3*(HIT_F*DEF_C)))</f>
        <v>1.1989813242784377</v>
      </c>
      <c r="AA31">
        <f>(0.7*(BkS_F*DEF_C))+(Q31/(MAX(Q:Q))*(0.3*(BkS_F*DEF_C)))</f>
        <v>0.80625897129186586</v>
      </c>
      <c r="AB31">
        <f>(0.7*(TkA_F*DEF_C))+(R31/(MAX(R:R))*(0.3*(TkA_F*DEF_C)))</f>
        <v>1.6305519390581718</v>
      </c>
      <c r="AC31">
        <f>(0.7*(SH_F*DEF_C))+(S31/(MAX(S:S))*(0.3*(SH_F*DEF_C)))</f>
        <v>1.4739329596861992</v>
      </c>
    </row>
    <row r="32" spans="1:29" x14ac:dyDescent="0.25">
      <c r="A32" s="9">
        <v>30</v>
      </c>
      <c r="B32" s="43" t="s">
        <v>187</v>
      </c>
      <c r="C32" s="44" t="s">
        <v>39</v>
      </c>
      <c r="D32" s="44" t="s">
        <v>395</v>
      </c>
      <c r="E32" s="44" t="s">
        <v>2</v>
      </c>
      <c r="F32" s="45">
        <v>66</v>
      </c>
      <c r="G32" s="45">
        <v>45</v>
      </c>
      <c r="H32" s="45">
        <v>28</v>
      </c>
      <c r="I32" s="45">
        <v>46</v>
      </c>
      <c r="J32" s="45">
        <v>30</v>
      </c>
      <c r="K32" s="45">
        <v>26</v>
      </c>
      <c r="L32" s="45">
        <v>8121</v>
      </c>
      <c r="M32" s="51">
        <v>1242</v>
      </c>
      <c r="N32">
        <f>G32*82/F32</f>
        <v>55.909090909090907</v>
      </c>
      <c r="O32">
        <f>H32*82/F32</f>
        <v>34.787878787878789</v>
      </c>
      <c r="P32">
        <f>I32*82/F32</f>
        <v>57.151515151515149</v>
      </c>
      <c r="Q32">
        <f>J32*82/F32</f>
        <v>37.272727272727273</v>
      </c>
      <c r="R32">
        <f>K32*82/F32</f>
        <v>32.303030303030305</v>
      </c>
      <c r="S32">
        <f>L32*82/F32</f>
        <v>10089.727272727272</v>
      </c>
      <c r="U32" s="10">
        <f>SUM(V32:X32)</f>
        <v>12.415322486630462</v>
      </c>
      <c r="V32">
        <f>N32/MAX(N:N)*OFF_C</f>
        <v>6.709090909090909</v>
      </c>
      <c r="W32">
        <f>O32/MAX(O:O)*PUN_C</f>
        <v>0.6831955922865014</v>
      </c>
      <c r="X32">
        <f>SUM(Z32:AC32)</f>
        <v>5.0230359852530517</v>
      </c>
      <c r="Y32">
        <f>X32/DEF_C*10</f>
        <v>8.3717266420884187</v>
      </c>
      <c r="Z32">
        <f>(0.7*(HIT_F*DEF_C))+(P32/(MAX(P:P))*(0.3*(HIT_F*DEF_C)))</f>
        <v>1.151173020527859</v>
      </c>
      <c r="AA32">
        <f>(0.7*(BkS_F*DEF_C))+(Q32/(MAX(Q:Q))*(0.3*(BkS_F*DEF_C)))</f>
        <v>0.73320247933884286</v>
      </c>
      <c r="AB32">
        <f>(0.7*(TkA_F*DEF_C))+(R32/(MAX(R:R))*(0.3*(TkA_F*DEF_C)))</f>
        <v>1.6384736842105263</v>
      </c>
      <c r="AC32">
        <f>(0.7*(SH_F*DEF_C))+(S32/(MAX(S:S))*(0.3*(SH_F*DEF_C)))</f>
        <v>1.5001868011758235</v>
      </c>
    </row>
    <row r="33" spans="1:29" x14ac:dyDescent="0.25">
      <c r="A33" s="9">
        <v>31</v>
      </c>
      <c r="B33" s="46" t="s">
        <v>46</v>
      </c>
      <c r="C33" s="47" t="s">
        <v>39</v>
      </c>
      <c r="D33" s="47" t="s">
        <v>395</v>
      </c>
      <c r="E33" s="47" t="s">
        <v>2</v>
      </c>
      <c r="F33" s="48">
        <v>73</v>
      </c>
      <c r="G33" s="48">
        <v>52</v>
      </c>
      <c r="H33" s="48">
        <v>12</v>
      </c>
      <c r="I33" s="48">
        <v>57</v>
      </c>
      <c r="J33" s="48">
        <v>65</v>
      </c>
      <c r="K33" s="48">
        <v>39</v>
      </c>
      <c r="L33" s="48">
        <v>4809</v>
      </c>
      <c r="M33" s="52">
        <v>1285</v>
      </c>
      <c r="N33">
        <f>G33*82/F33</f>
        <v>58.410958904109592</v>
      </c>
      <c r="O33">
        <f>H33*82/F33</f>
        <v>13.479452054794521</v>
      </c>
      <c r="P33">
        <f>I33*82/F33</f>
        <v>64.027397260273972</v>
      </c>
      <c r="Q33">
        <f>J33*82/F33</f>
        <v>73.013698630136986</v>
      </c>
      <c r="R33">
        <f>K33*82/F33</f>
        <v>43.80821917808219</v>
      </c>
      <c r="S33">
        <f>L33*82/F33</f>
        <v>5401.8904109589039</v>
      </c>
      <c r="U33" s="10">
        <f>SUM(V33:X33)</f>
        <v>12.327992329563418</v>
      </c>
      <c r="V33">
        <f>N33/MAX(N:N)*OFF_C</f>
        <v>7.0093150684931507</v>
      </c>
      <c r="W33">
        <f>O33/MAX(O:O)*PUN_C</f>
        <v>0.26472157979007294</v>
      </c>
      <c r="X33">
        <f>SUM(Z33:AC33)</f>
        <v>5.0539556812801942</v>
      </c>
      <c r="Y33">
        <f>X33/DEF_C*10</f>
        <v>8.4232594688003246</v>
      </c>
      <c r="Z33">
        <f>(0.7*(HIT_F*DEF_C))+(P33/(MAX(P:P))*(0.3*(HIT_F*DEF_C)))</f>
        <v>1.1633451171011928</v>
      </c>
      <c r="AA33">
        <f>(0.7*(BkS_F*DEF_C))+(Q33/(MAX(Q:Q))*(0.3*(BkS_F*DEF_C)))</f>
        <v>0.83216376089663746</v>
      </c>
      <c r="AB33">
        <f>(0.7*(TkA_F*DEF_C))+(R33/(MAX(R:R))*(0.3*(TkA_F*DEF_C)))</f>
        <v>1.7283958183129053</v>
      </c>
      <c r="AC33">
        <f>(0.7*(SH_F*DEF_C))+(S33/(MAX(S:S))*(0.3*(SH_F*DEF_C)))</f>
        <v>1.3300509849694591</v>
      </c>
    </row>
    <row r="34" spans="1:29" x14ac:dyDescent="0.25">
      <c r="A34" s="9">
        <v>32</v>
      </c>
      <c r="B34" s="43" t="s">
        <v>168</v>
      </c>
      <c r="C34" s="44" t="s">
        <v>31</v>
      </c>
      <c r="D34" s="44" t="s">
        <v>395</v>
      </c>
      <c r="E34" s="44" t="s">
        <v>2</v>
      </c>
      <c r="F34" s="45">
        <v>61</v>
      </c>
      <c r="G34" s="45">
        <v>44</v>
      </c>
      <c r="H34" s="45">
        <v>24</v>
      </c>
      <c r="I34" s="45">
        <v>36</v>
      </c>
      <c r="J34" s="45">
        <v>32</v>
      </c>
      <c r="K34" s="45">
        <v>17</v>
      </c>
      <c r="L34" s="45">
        <v>132</v>
      </c>
      <c r="M34" s="51">
        <v>972</v>
      </c>
      <c r="N34">
        <f>G34*82/F34</f>
        <v>59.147540983606561</v>
      </c>
      <c r="O34">
        <f>H34*82/F34</f>
        <v>32.26229508196721</v>
      </c>
      <c r="P34">
        <f>I34*82/F34</f>
        <v>48.393442622950822</v>
      </c>
      <c r="Q34">
        <f>J34*82/F34</f>
        <v>43.016393442622949</v>
      </c>
      <c r="R34">
        <f>K34*82/F34</f>
        <v>22.852459016393443</v>
      </c>
      <c r="S34">
        <f>L34*82/F34</f>
        <v>177.44262295081967</v>
      </c>
      <c r="U34" s="10">
        <f>SUM(V34:X34)</f>
        <v>12.321125540294473</v>
      </c>
      <c r="V34">
        <f>N34/MAX(N:N)*OFF_C</f>
        <v>7.0977049180327878</v>
      </c>
      <c r="W34">
        <f>O34/MAX(O:O)*PUN_C</f>
        <v>0.63359591228443679</v>
      </c>
      <c r="X34">
        <f>SUM(Z34:AC34)</f>
        <v>4.5898247099772478</v>
      </c>
      <c r="Y34">
        <f>X34/DEF_C*10</f>
        <v>7.6497078499620796</v>
      </c>
      <c r="Z34">
        <f>(0.7*(HIT_F*DEF_C))+(P34/(MAX(P:P))*(0.3*(HIT_F*DEF_C)))</f>
        <v>1.1356689582231623</v>
      </c>
      <c r="AA34">
        <f>(0.7*(BkS_F*DEF_C))+(Q34/(MAX(Q:Q))*(0.3*(BkS_F*DEF_C)))</f>
        <v>0.74910581222056616</v>
      </c>
      <c r="AB34">
        <f>(0.7*(TkA_F*DEF_C))+(R34/(MAX(R:R))*(0.3*(TkA_F*DEF_C)))</f>
        <v>1.5646100086281276</v>
      </c>
      <c r="AC34">
        <f>(0.7*(SH_F*DEF_C))+(S34/(MAX(S:S))*(0.3*(SH_F*DEF_C)))</f>
        <v>1.1404399309053914</v>
      </c>
    </row>
    <row r="35" spans="1:29" x14ac:dyDescent="0.25">
      <c r="A35" s="9">
        <v>33</v>
      </c>
      <c r="B35" s="43" t="s">
        <v>105</v>
      </c>
      <c r="C35" s="44" t="s">
        <v>43</v>
      </c>
      <c r="D35" s="44" t="s">
        <v>395</v>
      </c>
      <c r="E35" s="44" t="s">
        <v>2</v>
      </c>
      <c r="F35" s="45">
        <v>80</v>
      </c>
      <c r="G35" s="45">
        <v>41</v>
      </c>
      <c r="H35" s="45">
        <v>91</v>
      </c>
      <c r="I35" s="45">
        <v>248</v>
      </c>
      <c r="J35" s="45">
        <v>60</v>
      </c>
      <c r="K35" s="45">
        <v>38</v>
      </c>
      <c r="L35" s="45">
        <v>8283</v>
      </c>
      <c r="M35" s="51">
        <v>1432</v>
      </c>
      <c r="N35">
        <f>G35*82/F35</f>
        <v>42.024999999999999</v>
      </c>
      <c r="O35">
        <f>H35*82/F35</f>
        <v>93.275000000000006</v>
      </c>
      <c r="P35">
        <f>I35*82/F35</f>
        <v>254.2</v>
      </c>
      <c r="Q35">
        <f>J35*82/F35</f>
        <v>61.5</v>
      </c>
      <c r="R35">
        <f>K35*82/F35</f>
        <v>38.950000000000003</v>
      </c>
      <c r="S35">
        <f>L35*82/F35</f>
        <v>8490.0750000000007</v>
      </c>
      <c r="U35" s="10">
        <f>SUM(V35:X35)</f>
        <v>12.307657841766179</v>
      </c>
      <c r="V35">
        <f>N35/MAX(N:N)*OFF_C</f>
        <v>5.0430000000000001</v>
      </c>
      <c r="W35">
        <f>O35/MAX(O:O)*PUN_C</f>
        <v>1.8318181818181818</v>
      </c>
      <c r="X35">
        <f>SUM(Z35:AC35)</f>
        <v>5.4328396599479971</v>
      </c>
      <c r="Y35">
        <f>X35/DEF_C*10</f>
        <v>9.0547327665799955</v>
      </c>
      <c r="Z35">
        <f>(0.7*(HIT_F*DEF_C))+(P35/(MAX(P:P))*(0.3*(HIT_F*DEF_C)))</f>
        <v>1.4999999999999998</v>
      </c>
      <c r="AA35">
        <f>(0.7*(BkS_F*DEF_C))+(Q35/(MAX(Q:Q))*(0.3*(BkS_F*DEF_C)))</f>
        <v>0.8002840909090907</v>
      </c>
      <c r="AB35">
        <f>(0.7*(TkA_F*DEF_C))+(R35/(MAX(R:R))*(0.3*(TkA_F*DEF_C)))</f>
        <v>1.6904249999999998</v>
      </c>
      <c r="AC35">
        <f>(0.7*(SH_F*DEF_C))+(S35/(MAX(S:S))*(0.3*(SH_F*DEF_C)))</f>
        <v>1.4421305690389066</v>
      </c>
    </row>
    <row r="36" spans="1:29" x14ac:dyDescent="0.25">
      <c r="A36" s="9">
        <v>34</v>
      </c>
      <c r="B36" s="43" t="s">
        <v>44</v>
      </c>
      <c r="C36" s="44" t="s">
        <v>43</v>
      </c>
      <c r="D36" s="44" t="s">
        <v>395</v>
      </c>
      <c r="E36" s="44" t="s">
        <v>2</v>
      </c>
      <c r="F36" s="45">
        <v>79</v>
      </c>
      <c r="G36" s="45">
        <v>50</v>
      </c>
      <c r="H36" s="45">
        <v>51</v>
      </c>
      <c r="I36" s="45">
        <v>52</v>
      </c>
      <c r="J36" s="45">
        <v>31</v>
      </c>
      <c r="K36" s="45">
        <v>64</v>
      </c>
      <c r="L36" s="45">
        <v>146</v>
      </c>
      <c r="M36" s="51">
        <v>1427</v>
      </c>
      <c r="N36">
        <f>G36*82/F36</f>
        <v>51.898734177215189</v>
      </c>
      <c r="O36">
        <f>H36*82/F36</f>
        <v>52.936708860759495</v>
      </c>
      <c r="P36">
        <f>I36*82/F36</f>
        <v>53.974683544303801</v>
      </c>
      <c r="Q36">
        <f>J36*82/F36</f>
        <v>32.177215189873415</v>
      </c>
      <c r="R36">
        <f>K36*82/F36</f>
        <v>66.430379746835442</v>
      </c>
      <c r="S36">
        <f>L36*82/F36</f>
        <v>151.54430379746836</v>
      </c>
      <c r="U36" s="10">
        <f>SUM(V36:X36)</f>
        <v>12.176815565343553</v>
      </c>
      <c r="V36">
        <f>N36/MAX(N:N)*OFF_C</f>
        <v>6.2278481012658222</v>
      </c>
      <c r="W36">
        <f>O36/MAX(O:O)*PUN_C</f>
        <v>1.0396186092388624</v>
      </c>
      <c r="X36">
        <f>SUM(Z36:AC36)</f>
        <v>4.9093488548388677</v>
      </c>
      <c r="Y36">
        <f>X36/DEF_C*10</f>
        <v>8.1822480913981135</v>
      </c>
      <c r="Z36">
        <f>(0.7*(HIT_F*DEF_C))+(P36/(MAX(P:P))*(0.3*(HIT_F*DEF_C)))</f>
        <v>1.1455492037566353</v>
      </c>
      <c r="AA36">
        <f>(0.7*(BkS_F*DEF_C))+(Q36/(MAX(Q:Q))*(0.3*(BkS_F*DEF_C)))</f>
        <v>0.71909378596087448</v>
      </c>
      <c r="AB36">
        <f>(0.7*(TkA_F*DEF_C))+(R36/(MAX(R:R))*(0.3*(TkA_F*DEF_C)))</f>
        <v>1.9052058627581612</v>
      </c>
      <c r="AC36">
        <f>(0.7*(SH_F*DEF_C))+(S36/(MAX(S:S))*(0.3*(SH_F*DEF_C)))</f>
        <v>1.1395000023631967</v>
      </c>
    </row>
    <row r="37" spans="1:29" x14ac:dyDescent="0.25">
      <c r="A37" s="9">
        <v>35</v>
      </c>
      <c r="B37" s="43" t="s">
        <v>199</v>
      </c>
      <c r="C37" s="44" t="s">
        <v>31</v>
      </c>
      <c r="D37" s="44" t="s">
        <v>395</v>
      </c>
      <c r="E37" s="44" t="s">
        <v>2</v>
      </c>
      <c r="F37" s="45">
        <v>82</v>
      </c>
      <c r="G37" s="45">
        <v>58</v>
      </c>
      <c r="H37" s="45">
        <v>20</v>
      </c>
      <c r="I37" s="45">
        <v>34</v>
      </c>
      <c r="J37" s="45">
        <v>25</v>
      </c>
      <c r="K37" s="45">
        <v>50</v>
      </c>
      <c r="L37" s="45">
        <v>2447</v>
      </c>
      <c r="M37" s="51">
        <v>1441</v>
      </c>
      <c r="N37">
        <f>G37*82/F37</f>
        <v>58</v>
      </c>
      <c r="O37">
        <f>H37*82/F37</f>
        <v>20</v>
      </c>
      <c r="P37">
        <f>I37*82/F37</f>
        <v>34</v>
      </c>
      <c r="Q37">
        <f>J37*82/F37</f>
        <v>25</v>
      </c>
      <c r="R37">
        <f>K37*82/F37</f>
        <v>50</v>
      </c>
      <c r="S37">
        <f>L37*82/F37</f>
        <v>2447</v>
      </c>
      <c r="U37" s="10">
        <f>SUM(V37:X37)</f>
        <v>12.16178648115385</v>
      </c>
      <c r="V37">
        <f>N37/MAX(N:N)*OFF_C</f>
        <v>6.9599999999999991</v>
      </c>
      <c r="W37">
        <f>O37/MAX(O:O)*PUN_C</f>
        <v>0.3927779537535635</v>
      </c>
      <c r="X37">
        <f>SUM(Z37:AC37)</f>
        <v>4.8090085274002874</v>
      </c>
      <c r="Y37">
        <f>X37/DEF_C*10</f>
        <v>8.0150142123338117</v>
      </c>
      <c r="Z37">
        <f>(0.7*(HIT_F*DEF_C))+(P37/(MAX(P:P))*(0.3*(HIT_F*DEF_C)))</f>
        <v>1.1101888276947285</v>
      </c>
      <c r="AA37">
        <f>(0.7*(BkS_F*DEF_C))+(Q37/(MAX(Q:Q))*(0.3*(BkS_F*DEF_C)))</f>
        <v>0.699221175166297</v>
      </c>
      <c r="AB37">
        <f>(0.7*(TkA_F*DEF_C))+(R37/(MAX(R:R))*(0.3*(TkA_F*DEF_C)))</f>
        <v>1.7767894736842105</v>
      </c>
      <c r="AC37">
        <f>(0.7*(SH_F*DEF_C))+(S37/(MAX(S:S))*(0.3*(SH_F*DEF_C)))</f>
        <v>1.2228090508550518</v>
      </c>
    </row>
    <row r="38" spans="1:29" x14ac:dyDescent="0.25">
      <c r="A38" s="9">
        <v>36</v>
      </c>
      <c r="B38" s="46" t="s">
        <v>50</v>
      </c>
      <c r="C38" s="47" t="s">
        <v>37</v>
      </c>
      <c r="D38" s="47" t="s">
        <v>395</v>
      </c>
      <c r="E38" s="47" t="s">
        <v>2</v>
      </c>
      <c r="F38" s="48">
        <v>81</v>
      </c>
      <c r="G38" s="48">
        <v>55</v>
      </c>
      <c r="H38" s="48">
        <v>16</v>
      </c>
      <c r="I38" s="48">
        <v>26</v>
      </c>
      <c r="J38" s="48">
        <v>45</v>
      </c>
      <c r="K38" s="48">
        <v>51</v>
      </c>
      <c r="L38" s="48">
        <v>6682</v>
      </c>
      <c r="M38" s="52">
        <v>1507</v>
      </c>
      <c r="N38">
        <f>G38*82/F38</f>
        <v>55.679012345679013</v>
      </c>
      <c r="O38">
        <f>H38*82/F38</f>
        <v>16.197530864197532</v>
      </c>
      <c r="P38">
        <f>I38*82/F38</f>
        <v>26.320987654320987</v>
      </c>
      <c r="Q38">
        <f>J38*82/F38</f>
        <v>45.555555555555557</v>
      </c>
      <c r="R38">
        <f>K38*82/F38</f>
        <v>51.629629629629626</v>
      </c>
      <c r="S38">
        <f>L38*82/F38</f>
        <v>6764.4938271604942</v>
      </c>
      <c r="U38" s="10">
        <f>SUM(V38:X38)</f>
        <v>12.021344789641827</v>
      </c>
      <c r="V38">
        <f>N38/MAX(N:N)*OFF_C</f>
        <v>6.681481481481482</v>
      </c>
      <c r="W38">
        <f>O38/MAX(O:O)*PUN_C</f>
        <v>0.31810165143498476</v>
      </c>
      <c r="X38">
        <f>SUM(Z38:AC38)</f>
        <v>5.02176165672536</v>
      </c>
      <c r="Y38">
        <f>X38/DEF_C*10</f>
        <v>8.3696027612089328</v>
      </c>
      <c r="Z38">
        <f>(0.7*(HIT_F*DEF_C))+(P38/(MAX(P:P))*(0.3*(HIT_F*DEF_C)))</f>
        <v>1.096594982078853</v>
      </c>
      <c r="AA38">
        <f>(0.7*(BkS_F*DEF_C))+(Q38/(MAX(Q:Q))*(0.3*(BkS_F*DEF_C)))</f>
        <v>0.7561363636363635</v>
      </c>
      <c r="AB38">
        <f>(0.7*(TkA_F*DEF_C))+(R38/(MAX(R:R))*(0.3*(TkA_F*DEF_C)))</f>
        <v>1.7895263157894736</v>
      </c>
      <c r="AC38">
        <f>(0.7*(SH_F*DEF_C))+(S38/(MAX(S:S))*(0.3*(SH_F*DEF_C)))</f>
        <v>1.3795039952206705</v>
      </c>
    </row>
    <row r="39" spans="1:29" x14ac:dyDescent="0.25">
      <c r="A39" s="9">
        <v>37</v>
      </c>
      <c r="B39" s="43" t="s">
        <v>53</v>
      </c>
      <c r="C39" s="44" t="s">
        <v>39</v>
      </c>
      <c r="D39" s="44" t="s">
        <v>395</v>
      </c>
      <c r="E39" s="44" t="s">
        <v>2</v>
      </c>
      <c r="F39" s="45">
        <v>82</v>
      </c>
      <c r="G39" s="45">
        <v>54</v>
      </c>
      <c r="H39" s="45">
        <v>26</v>
      </c>
      <c r="I39" s="45">
        <v>40</v>
      </c>
      <c r="J39" s="45">
        <v>51</v>
      </c>
      <c r="K39" s="45">
        <v>60</v>
      </c>
      <c r="L39" s="45">
        <v>2394</v>
      </c>
      <c r="M39" s="51">
        <v>1498</v>
      </c>
      <c r="N39">
        <f>G39*82/F39</f>
        <v>54</v>
      </c>
      <c r="O39">
        <f>H39*82/F39</f>
        <v>26</v>
      </c>
      <c r="P39">
        <f>I39*82/F39</f>
        <v>40</v>
      </c>
      <c r="Q39">
        <f>J39*82/F39</f>
        <v>51</v>
      </c>
      <c r="R39">
        <f>K39*82/F39</f>
        <v>60</v>
      </c>
      <c r="S39">
        <f>L39*82/F39</f>
        <v>2394</v>
      </c>
      <c r="U39" s="10">
        <f>SUM(V39:X39)</f>
        <v>11.958465811288599</v>
      </c>
      <c r="V39">
        <f>N39/MAX(N:N)*OFF_C</f>
        <v>6.48</v>
      </c>
      <c r="W39">
        <f>O39/MAX(O:O)*PUN_C</f>
        <v>0.51061133987963259</v>
      </c>
      <c r="X39">
        <f>SUM(Z39:AC39)</f>
        <v>4.9678544714089661</v>
      </c>
      <c r="Y39">
        <f>X39/DEF_C*10</f>
        <v>8.2797574523482762</v>
      </c>
      <c r="Z39">
        <f>(0.7*(HIT_F*DEF_C))+(P39/(MAX(P:P))*(0.3*(HIT_F*DEF_C)))</f>
        <v>1.1208103855232099</v>
      </c>
      <c r="AA39">
        <f>(0.7*(BkS_F*DEF_C))+(Q39/(MAX(Q:Q))*(0.3*(BkS_F*DEF_C)))</f>
        <v>0.77121119733924592</v>
      </c>
      <c r="AB39">
        <f>(0.7*(TkA_F*DEF_C))+(R39/(MAX(R:R))*(0.3*(TkA_F*DEF_C)))</f>
        <v>1.8549473684210525</v>
      </c>
      <c r="AC39">
        <f>(0.7*(SH_F*DEF_C))+(S39/(MAX(S:S))*(0.3*(SH_F*DEF_C)))</f>
        <v>1.2208855201254574</v>
      </c>
    </row>
    <row r="40" spans="1:29" x14ac:dyDescent="0.25">
      <c r="A40" s="9">
        <v>38</v>
      </c>
      <c r="B40" s="46" t="s">
        <v>340</v>
      </c>
      <c r="C40" s="47" t="s">
        <v>34</v>
      </c>
      <c r="D40" s="47" t="s">
        <v>395</v>
      </c>
      <c r="E40" s="47" t="s">
        <v>2</v>
      </c>
      <c r="F40" s="48">
        <v>81</v>
      </c>
      <c r="G40" s="48">
        <v>52</v>
      </c>
      <c r="H40" s="48">
        <v>27</v>
      </c>
      <c r="I40" s="48">
        <v>65</v>
      </c>
      <c r="J40" s="48">
        <v>41</v>
      </c>
      <c r="K40" s="48">
        <v>37</v>
      </c>
      <c r="L40" s="48">
        <v>8901</v>
      </c>
      <c r="M40" s="52">
        <v>1461</v>
      </c>
      <c r="N40">
        <f>G40*82/F40</f>
        <v>52.641975308641975</v>
      </c>
      <c r="O40">
        <f>H40*82/F40</f>
        <v>27.333333333333332</v>
      </c>
      <c r="P40">
        <f>I40*82/F40</f>
        <v>65.802469135802468</v>
      </c>
      <c r="Q40">
        <f>J40*82/F40</f>
        <v>41.506172839506171</v>
      </c>
      <c r="R40">
        <f>K40*82/F40</f>
        <v>37.456790123456791</v>
      </c>
      <c r="S40">
        <f>L40*82/F40</f>
        <v>9010.8888888888887</v>
      </c>
      <c r="U40" s="10">
        <f>SUM(V40:X40)</f>
        <v>11.905032141924378</v>
      </c>
      <c r="V40">
        <f>N40/MAX(N:N)*OFF_C</f>
        <v>6.3170370370370375</v>
      </c>
      <c r="W40">
        <f>O40/MAX(O:O)*PUN_C</f>
        <v>0.53679653679653672</v>
      </c>
      <c r="X40">
        <f>SUM(Z40:AC40)</f>
        <v>5.051198568090804</v>
      </c>
      <c r="Y40">
        <f>X40/DEF_C*10</f>
        <v>8.4186642801513401</v>
      </c>
      <c r="Z40">
        <f>(0.7*(HIT_F*DEF_C))+(P40/(MAX(P:P))*(0.3*(HIT_F*DEF_C)))</f>
        <v>1.1664874551971325</v>
      </c>
      <c r="AA40">
        <f>(0.7*(BkS_F*DEF_C))+(Q40/(MAX(Q:Q))*(0.3*(BkS_F*DEF_C)))</f>
        <v>0.74492424242424227</v>
      </c>
      <c r="AB40">
        <f>(0.7*(TkA_F*DEF_C))+(R40/(MAX(R:R))*(0.3*(TkA_F*DEF_C)))</f>
        <v>1.6787543859649121</v>
      </c>
      <c r="AC40">
        <f>(0.7*(SH_F*DEF_C))+(S40/(MAX(S:S))*(0.3*(SH_F*DEF_C)))</f>
        <v>1.4610324845045177</v>
      </c>
    </row>
    <row r="41" spans="1:29" x14ac:dyDescent="0.25">
      <c r="A41" s="9">
        <v>39</v>
      </c>
      <c r="B41" s="43" t="s">
        <v>154</v>
      </c>
      <c r="C41" s="44" t="s">
        <v>39</v>
      </c>
      <c r="D41" s="44" t="s">
        <v>395</v>
      </c>
      <c r="E41" s="44" t="s">
        <v>2</v>
      </c>
      <c r="F41" s="45">
        <v>56</v>
      </c>
      <c r="G41" s="45">
        <v>37</v>
      </c>
      <c r="H41" s="45">
        <v>16</v>
      </c>
      <c r="I41" s="45">
        <v>23</v>
      </c>
      <c r="J41" s="45">
        <v>27</v>
      </c>
      <c r="K41" s="45">
        <v>36</v>
      </c>
      <c r="L41" s="45">
        <v>2386</v>
      </c>
      <c r="M41" s="51">
        <v>956</v>
      </c>
      <c r="N41">
        <f>G41*82/F41</f>
        <v>54.178571428571431</v>
      </c>
      <c r="O41">
        <f>H41*82/F41</f>
        <v>23.428571428571427</v>
      </c>
      <c r="P41">
        <f>I41*82/F41</f>
        <v>33.678571428571431</v>
      </c>
      <c r="Q41">
        <f>J41*82/F41</f>
        <v>39.535714285714285</v>
      </c>
      <c r="R41">
        <f>K41*82/F41</f>
        <v>52.714285714285715</v>
      </c>
      <c r="S41">
        <f>L41*82/F41</f>
        <v>3493.7857142857142</v>
      </c>
      <c r="U41" s="10">
        <f>SUM(V41:X41)</f>
        <v>11.869431886849569</v>
      </c>
      <c r="V41">
        <f>N41/MAX(N:N)*OFF_C</f>
        <v>6.5014285714285718</v>
      </c>
      <c r="W41">
        <f>O41/MAX(O:O)*PUN_C</f>
        <v>0.46011131725417437</v>
      </c>
      <c r="X41">
        <f>SUM(Z41:AC41)</f>
        <v>4.9078919981668232</v>
      </c>
      <c r="Y41">
        <f>X41/DEF_C*10</f>
        <v>8.1798199969447047</v>
      </c>
      <c r="Z41">
        <f>(0.7*(HIT_F*DEF_C))+(P41/(MAX(P:P))*(0.3*(HIT_F*DEF_C)))</f>
        <v>1.1096198156682027</v>
      </c>
      <c r="AA41">
        <f>(0.7*(BkS_F*DEF_C))+(Q41/(MAX(Q:Q))*(0.3*(BkS_F*DEF_C)))</f>
        <v>0.73946834415584406</v>
      </c>
      <c r="AB41">
        <f>(0.7*(TkA_F*DEF_C))+(R41/(MAX(R:R))*(0.3*(TkA_F*DEF_C)))</f>
        <v>1.7980037593984961</v>
      </c>
      <c r="AC41">
        <f>(0.7*(SH_F*DEF_C))+(S41/(MAX(S:S))*(0.3*(SH_F*DEF_C)))</f>
        <v>1.2608000789442801</v>
      </c>
    </row>
    <row r="42" spans="1:29" x14ac:dyDescent="0.25">
      <c r="A42" s="9">
        <v>40</v>
      </c>
      <c r="B42" s="46" t="s">
        <v>47</v>
      </c>
      <c r="C42" s="47" t="s">
        <v>37</v>
      </c>
      <c r="D42" s="47" t="s">
        <v>395</v>
      </c>
      <c r="E42" s="47" t="s">
        <v>2</v>
      </c>
      <c r="F42" s="48">
        <v>71</v>
      </c>
      <c r="G42" s="48">
        <v>39</v>
      </c>
      <c r="H42" s="48">
        <v>53</v>
      </c>
      <c r="I42" s="48">
        <v>145</v>
      </c>
      <c r="J42" s="48">
        <v>58</v>
      </c>
      <c r="K42" s="48">
        <v>31</v>
      </c>
      <c r="L42" s="48">
        <v>5800</v>
      </c>
      <c r="M42" s="52">
        <v>1258</v>
      </c>
      <c r="N42">
        <f>G42*82/F42</f>
        <v>45.04225352112676</v>
      </c>
      <c r="O42">
        <f>H42*82/F42</f>
        <v>61.2112676056338</v>
      </c>
      <c r="P42">
        <f>I42*82/F42</f>
        <v>167.46478873239437</v>
      </c>
      <c r="Q42">
        <f>J42*82/F42</f>
        <v>66.985915492957744</v>
      </c>
      <c r="R42">
        <f>K42*82/F42</f>
        <v>35.802816901408448</v>
      </c>
      <c r="S42">
        <f>L42*82/F42</f>
        <v>6698.5915492957747</v>
      </c>
      <c r="U42" s="10">
        <f>SUM(V42:X42)</f>
        <v>11.812061633434201</v>
      </c>
      <c r="V42">
        <f>N42/MAX(N:N)*OFF_C</f>
        <v>5.4050704225352115</v>
      </c>
      <c r="W42">
        <f>O42/MAX(O:O)*PUN_C</f>
        <v>1.2021218218401315</v>
      </c>
      <c r="X42">
        <f>SUM(Z42:AC42)</f>
        <v>5.2048693890588584</v>
      </c>
      <c r="Y42">
        <f>X42/DEF_C*10</f>
        <v>8.6747823150980974</v>
      </c>
      <c r="Z42">
        <f>(0.7*(HIT_F*DEF_C))+(P42/(MAX(P:P))*(0.3*(HIT_F*DEF_C)))</f>
        <v>1.3464561562925941</v>
      </c>
      <c r="AA42">
        <f>(0.7*(BkS_F*DEF_C))+(Q42/(MAX(Q:Q))*(0.3*(BkS_F*DEF_C)))</f>
        <v>0.81547375160051205</v>
      </c>
      <c r="AB42">
        <f>(0.7*(TkA_F*DEF_C))+(R42/(MAX(R:R))*(0.3*(TkA_F*DEF_C)))</f>
        <v>1.6658272794662712</v>
      </c>
      <c r="AC42">
        <f>(0.7*(SH_F*DEF_C))+(S42/(MAX(S:S))*(0.3*(SH_F*DEF_C)))</f>
        <v>1.3771122016994806</v>
      </c>
    </row>
    <row r="43" spans="1:29" x14ac:dyDescent="0.25">
      <c r="A43" s="9">
        <v>41</v>
      </c>
      <c r="B43" s="46" t="s">
        <v>270</v>
      </c>
      <c r="C43" s="47" t="s">
        <v>34</v>
      </c>
      <c r="D43" s="47" t="s">
        <v>395</v>
      </c>
      <c r="E43" s="47" t="s">
        <v>2</v>
      </c>
      <c r="F43" s="48">
        <v>76</v>
      </c>
      <c r="G43" s="48">
        <v>49</v>
      </c>
      <c r="H43" s="48">
        <v>18</v>
      </c>
      <c r="I43" s="48">
        <v>40</v>
      </c>
      <c r="J43" s="48">
        <v>30</v>
      </c>
      <c r="K43" s="48">
        <v>54</v>
      </c>
      <c r="L43" s="48">
        <v>6511</v>
      </c>
      <c r="M43" s="52">
        <v>1258</v>
      </c>
      <c r="N43">
        <f>G43*82/F43</f>
        <v>52.868421052631582</v>
      </c>
      <c r="O43">
        <f>H43*82/F43</f>
        <v>19.421052631578949</v>
      </c>
      <c r="P43">
        <f>I43*82/F43</f>
        <v>43.157894736842103</v>
      </c>
      <c r="Q43">
        <f>J43*82/F43</f>
        <v>32.368421052631582</v>
      </c>
      <c r="R43">
        <f>K43*82/F43</f>
        <v>58.263157894736842</v>
      </c>
      <c r="S43">
        <f>L43*82/F43</f>
        <v>7025.0263157894733</v>
      </c>
      <c r="U43" s="10">
        <f>SUM(V43:X43)</f>
        <v>11.801974562303105</v>
      </c>
      <c r="V43">
        <f>N43/MAX(N:N)*OFF_C</f>
        <v>6.3442105263157904</v>
      </c>
      <c r="W43">
        <f>O43/MAX(O:O)*PUN_C</f>
        <v>0.38140806561859192</v>
      </c>
      <c r="X43">
        <f>SUM(Z43:AC43)</f>
        <v>5.0763559703687218</v>
      </c>
      <c r="Y43">
        <f>X43/DEF_C*10</f>
        <v>8.460593283947869</v>
      </c>
      <c r="Z43">
        <f>(0.7*(HIT_F*DEF_C))+(P43/(MAX(P:P))*(0.3*(HIT_F*DEF_C)))</f>
        <v>1.1264006791171475</v>
      </c>
      <c r="AA43">
        <f>(0.7*(BkS_F*DEF_C))+(Q43/(MAX(Q:Q))*(0.3*(BkS_F*DEF_C)))</f>
        <v>0.71962320574162675</v>
      </c>
      <c r="AB43">
        <f>(0.7*(TkA_F*DEF_C))+(R43/(MAX(R:R))*(0.3*(TkA_F*DEF_C)))</f>
        <v>1.8413725761772852</v>
      </c>
      <c r="AC43">
        <f>(0.7*(SH_F*DEF_C))+(S43/(MAX(S:S))*(0.3*(SH_F*DEF_C)))</f>
        <v>1.3889595093326625</v>
      </c>
    </row>
    <row r="44" spans="1:29" x14ac:dyDescent="0.25">
      <c r="A44" s="9">
        <v>42</v>
      </c>
      <c r="B44" s="46" t="s">
        <v>48</v>
      </c>
      <c r="C44" s="47" t="s">
        <v>31</v>
      </c>
      <c r="D44" s="47" t="s">
        <v>395</v>
      </c>
      <c r="E44" s="47" t="s">
        <v>2</v>
      </c>
      <c r="F44" s="48">
        <v>66</v>
      </c>
      <c r="G44" s="48">
        <v>40</v>
      </c>
      <c r="H44" s="48">
        <v>36</v>
      </c>
      <c r="I44" s="48">
        <v>51</v>
      </c>
      <c r="J44" s="48">
        <v>35</v>
      </c>
      <c r="K44" s="48">
        <v>24</v>
      </c>
      <c r="L44" s="48">
        <v>6451</v>
      </c>
      <c r="M44" s="52">
        <v>1263</v>
      </c>
      <c r="N44">
        <f>G44*82/F44</f>
        <v>49.696969696969695</v>
      </c>
      <c r="O44">
        <f>H44*82/F44</f>
        <v>44.727272727272727</v>
      </c>
      <c r="P44">
        <f>I44*82/F44</f>
        <v>63.363636363636367</v>
      </c>
      <c r="Q44">
        <f>J44*82/F44</f>
        <v>43.484848484848484</v>
      </c>
      <c r="R44">
        <f>K44*82/F44</f>
        <v>29.818181818181817</v>
      </c>
      <c r="S44">
        <f>L44*82/F44</f>
        <v>8014.878787878788</v>
      </c>
      <c r="U44" s="10">
        <f>SUM(V44:X44)</f>
        <v>11.798540566098527</v>
      </c>
      <c r="V44">
        <f>N44/MAX(N:N)*OFF_C</f>
        <v>5.963636363636363</v>
      </c>
      <c r="W44">
        <f>O44/MAX(O:O)*PUN_C</f>
        <v>0.87839433293978741</v>
      </c>
      <c r="X44">
        <f>SUM(Z44:AC44)</f>
        <v>4.9565098695223755</v>
      </c>
      <c r="Y44">
        <f>X44/DEF_C*10</f>
        <v>8.2608497825372922</v>
      </c>
      <c r="Z44">
        <f>(0.7*(HIT_F*DEF_C))+(P44/(MAX(P:P))*(0.3*(HIT_F*DEF_C)))</f>
        <v>1.1621700879765393</v>
      </c>
      <c r="AA44">
        <f>(0.7*(BkS_F*DEF_C))+(Q44/(MAX(Q:Q))*(0.3*(BkS_F*DEF_C)))</f>
        <v>0.75040289256198334</v>
      </c>
      <c r="AB44">
        <f>(0.7*(TkA_F*DEF_C))+(R44/(MAX(R:R))*(0.3*(TkA_F*DEF_C)))</f>
        <v>1.6190526315789473</v>
      </c>
      <c r="AC44">
        <f>(0.7*(SH_F*DEF_C))+(S44/(MAX(S:S))*(0.3*(SH_F*DEF_C)))</f>
        <v>1.4248842574049054</v>
      </c>
    </row>
    <row r="45" spans="1:29" x14ac:dyDescent="0.25">
      <c r="A45" s="9">
        <v>43</v>
      </c>
      <c r="B45" s="43" t="s">
        <v>198</v>
      </c>
      <c r="C45" s="44" t="s">
        <v>37</v>
      </c>
      <c r="D45" s="44" t="s">
        <v>395</v>
      </c>
      <c r="E45" s="44" t="s">
        <v>2</v>
      </c>
      <c r="F45" s="45">
        <v>82</v>
      </c>
      <c r="G45" s="45">
        <v>53</v>
      </c>
      <c r="H45" s="45">
        <v>16</v>
      </c>
      <c r="I45" s="45">
        <v>56</v>
      </c>
      <c r="J45" s="45">
        <v>30</v>
      </c>
      <c r="K45" s="45">
        <v>47</v>
      </c>
      <c r="L45" s="45">
        <v>8589</v>
      </c>
      <c r="M45" s="51">
        <v>1635</v>
      </c>
      <c r="N45">
        <f>G45*82/F45</f>
        <v>53</v>
      </c>
      <c r="O45">
        <f>H45*82/F45</f>
        <v>16</v>
      </c>
      <c r="P45">
        <f>I45*82/F45</f>
        <v>56</v>
      </c>
      <c r="Q45">
        <f>J45*82/F45</f>
        <v>30</v>
      </c>
      <c r="R45">
        <f>K45*82/F45</f>
        <v>47</v>
      </c>
      <c r="S45">
        <f>L45*82/F45</f>
        <v>8589</v>
      </c>
      <c r="U45" s="10">
        <f>SUM(V45:X45)</f>
        <v>11.735485275490269</v>
      </c>
      <c r="V45">
        <f>N45/MAX(N:N)*OFF_C</f>
        <v>6.36</v>
      </c>
      <c r="W45">
        <f>O45/MAX(O:O)*PUN_C</f>
        <v>0.31422236300285078</v>
      </c>
      <c r="X45">
        <f>SUM(Z45:AC45)</f>
        <v>5.0612629124874191</v>
      </c>
      <c r="Y45">
        <f>X45/DEF_C*10</f>
        <v>8.4354381874790327</v>
      </c>
      <c r="Z45">
        <f>(0.7*(HIT_F*DEF_C))+(P45/(MAX(P:P))*(0.3*(HIT_F*DEF_C)))</f>
        <v>1.1491345397324939</v>
      </c>
      <c r="AA45">
        <f>(0.7*(BkS_F*DEF_C))+(Q45/(MAX(Q:Q))*(0.3*(BkS_F*DEF_C)))</f>
        <v>0.71306541019955638</v>
      </c>
      <c r="AB45">
        <f>(0.7*(TkA_F*DEF_C))+(R45/(MAX(R:R))*(0.3*(TkA_F*DEF_C)))</f>
        <v>1.7533421052631577</v>
      </c>
      <c r="AC45">
        <f>(0.7*(SH_F*DEF_C))+(S45/(MAX(S:S))*(0.3*(SH_F*DEF_C)))</f>
        <v>1.4457208572922111</v>
      </c>
    </row>
    <row r="46" spans="1:29" x14ac:dyDescent="0.25">
      <c r="A46" s="9">
        <v>44</v>
      </c>
      <c r="B46" s="43" t="s">
        <v>32</v>
      </c>
      <c r="C46" s="44" t="s">
        <v>43</v>
      </c>
      <c r="D46" s="44" t="s">
        <v>395</v>
      </c>
      <c r="E46" s="44" t="s">
        <v>2</v>
      </c>
      <c r="F46" s="45">
        <v>82</v>
      </c>
      <c r="G46" s="45">
        <v>51</v>
      </c>
      <c r="H46" s="45">
        <v>28</v>
      </c>
      <c r="I46" s="45">
        <v>15</v>
      </c>
      <c r="J46" s="45">
        <v>11</v>
      </c>
      <c r="K46" s="45">
        <v>29</v>
      </c>
      <c r="L46" s="45">
        <v>805</v>
      </c>
      <c r="M46" s="51">
        <v>1561</v>
      </c>
      <c r="N46">
        <f>G46*82/F46</f>
        <v>51</v>
      </c>
      <c r="O46">
        <f>H46*82/F46</f>
        <v>28</v>
      </c>
      <c r="P46">
        <f>I46*82/F46</f>
        <v>15</v>
      </c>
      <c r="Q46">
        <f>J46*82/F46</f>
        <v>11</v>
      </c>
      <c r="R46">
        <f>K46*82/F46</f>
        <v>29</v>
      </c>
      <c r="S46">
        <f>L46*82/F46</f>
        <v>805</v>
      </c>
      <c r="U46" s="10">
        <f>SUM(V46:X46)</f>
        <v>11.182774132906461</v>
      </c>
      <c r="V46">
        <f>N46/MAX(N:N)*OFF_C</f>
        <v>6.12</v>
      </c>
      <c r="W46">
        <f>O46/MAX(O:O)*PUN_C</f>
        <v>0.54988913525498884</v>
      </c>
      <c r="X46">
        <f>SUM(Z46:AC46)</f>
        <v>4.5128849976514722</v>
      </c>
      <c r="Y46">
        <f>X46/DEF_C*10</f>
        <v>7.5214749960857876</v>
      </c>
      <c r="Z46">
        <f>(0.7*(HIT_F*DEF_C))+(P46/(MAX(P:P))*(0.3*(HIT_F*DEF_C)))</f>
        <v>1.0765538945712037</v>
      </c>
      <c r="AA46">
        <f>(0.7*(BkS_F*DEF_C))+(Q46/(MAX(Q:Q))*(0.3*(BkS_F*DEF_C)))</f>
        <v>0.66045731707317057</v>
      </c>
      <c r="AB46">
        <f>(0.7*(TkA_F*DEF_C))+(R46/(MAX(R:R))*(0.3*(TkA_F*DEF_C)))</f>
        <v>1.612657894736842</v>
      </c>
      <c r="AC46">
        <f>(0.7*(SH_F*DEF_C))+(S46/(MAX(S:S))*(0.3*(SH_F*DEF_C)))</f>
        <v>1.1632158912702559</v>
      </c>
    </row>
    <row r="47" spans="1:29" x14ac:dyDescent="0.25">
      <c r="A47" s="9">
        <v>45</v>
      </c>
      <c r="B47" s="43" t="s">
        <v>55</v>
      </c>
      <c r="C47" s="44" t="s">
        <v>43</v>
      </c>
      <c r="D47" s="44" t="s">
        <v>395</v>
      </c>
      <c r="E47" s="44" t="s">
        <v>2</v>
      </c>
      <c r="F47" s="45">
        <v>66</v>
      </c>
      <c r="G47" s="45">
        <v>34</v>
      </c>
      <c r="H47" s="45">
        <v>33</v>
      </c>
      <c r="I47" s="45">
        <v>41</v>
      </c>
      <c r="J47" s="45">
        <v>35</v>
      </c>
      <c r="K47" s="45">
        <v>46</v>
      </c>
      <c r="L47" s="45">
        <v>7279</v>
      </c>
      <c r="M47" s="51">
        <v>1217</v>
      </c>
      <c r="N47">
        <f>G47*82/F47</f>
        <v>42.242424242424242</v>
      </c>
      <c r="O47">
        <f>H47*82/F47</f>
        <v>41</v>
      </c>
      <c r="P47">
        <f>I47*82/F47</f>
        <v>50.939393939393938</v>
      </c>
      <c r="Q47">
        <f>J47*82/F47</f>
        <v>43.484848484848484</v>
      </c>
      <c r="R47">
        <f>K47*82/F47</f>
        <v>57.151515151515149</v>
      </c>
      <c r="S47">
        <f>L47*82/F47</f>
        <v>9043.6060606060601</v>
      </c>
      <c r="U47" s="10">
        <f>SUM(V47:X47)</f>
        <v>11.059768660338531</v>
      </c>
      <c r="V47">
        <f>N47/MAX(N:N)*OFF_C</f>
        <v>5.0690909090909093</v>
      </c>
      <c r="W47">
        <f>O47/MAX(O:O)*PUN_C</f>
        <v>0.80519480519480513</v>
      </c>
      <c r="X47">
        <f>SUM(Z47:AC47)</f>
        <v>5.1854829460528151</v>
      </c>
      <c r="Y47">
        <f>X47/DEF_C*10</f>
        <v>8.6424715767546925</v>
      </c>
      <c r="Z47">
        <f>(0.7*(HIT_F*DEF_C))+(P47/(MAX(P:P))*(0.3*(HIT_F*DEF_C)))</f>
        <v>1.1401759530791786</v>
      </c>
      <c r="AA47">
        <f>(0.7*(BkS_F*DEF_C))+(Q47/(MAX(Q:Q))*(0.3*(BkS_F*DEF_C)))</f>
        <v>0.75040289256198334</v>
      </c>
      <c r="AB47">
        <f>(0.7*(TkA_F*DEF_C))+(R47/(MAX(R:R))*(0.3*(TkA_F*DEF_C)))</f>
        <v>1.8326842105263157</v>
      </c>
      <c r="AC47">
        <f>(0.7*(SH_F*DEF_C))+(S47/(MAX(S:S))*(0.3*(SH_F*DEF_C)))</f>
        <v>1.4622198898853367</v>
      </c>
    </row>
    <row r="48" spans="1:29" x14ac:dyDescent="0.25">
      <c r="A48" s="9">
        <v>46</v>
      </c>
      <c r="B48" s="43" t="s">
        <v>57</v>
      </c>
      <c r="C48" s="44" t="s">
        <v>31</v>
      </c>
      <c r="D48" s="44" t="s">
        <v>395</v>
      </c>
      <c r="E48" s="44" t="s">
        <v>2</v>
      </c>
      <c r="F48" s="45">
        <v>82</v>
      </c>
      <c r="G48" s="45">
        <v>40</v>
      </c>
      <c r="H48" s="45">
        <v>38</v>
      </c>
      <c r="I48" s="45">
        <v>88</v>
      </c>
      <c r="J48" s="45">
        <v>68</v>
      </c>
      <c r="K48" s="45">
        <v>45</v>
      </c>
      <c r="L48" s="45">
        <v>11147</v>
      </c>
      <c r="M48" s="51">
        <v>1490</v>
      </c>
      <c r="N48">
        <f>G48*82/F48</f>
        <v>40</v>
      </c>
      <c r="O48">
        <f>H48*82/F48</f>
        <v>38</v>
      </c>
      <c r="P48">
        <f>I48*82/F48</f>
        <v>88</v>
      </c>
      <c r="Q48">
        <f>J48*82/F48</f>
        <v>68</v>
      </c>
      <c r="R48">
        <f>K48*82/F48</f>
        <v>45</v>
      </c>
      <c r="S48">
        <f>L48*82/F48</f>
        <v>11147</v>
      </c>
      <c r="U48" s="10">
        <f>SUM(V48:X48)</f>
        <v>10.846611517820572</v>
      </c>
      <c r="V48">
        <f>N48/MAX(N:N)*OFF_C</f>
        <v>4.8000000000000007</v>
      </c>
      <c r="W48">
        <f>O48/MAX(O:O)*PUN_C</f>
        <v>0.74627811213177064</v>
      </c>
      <c r="X48">
        <f>SUM(Z48:AC48)</f>
        <v>5.3003334056888001</v>
      </c>
      <c r="Y48">
        <f>X48/DEF_C*10</f>
        <v>8.833889009481334</v>
      </c>
      <c r="Z48">
        <f>(0.7*(HIT_F*DEF_C))+(P48/(MAX(P:P))*(0.3*(HIT_F*DEF_C)))</f>
        <v>1.205782848151062</v>
      </c>
      <c r="AA48">
        <f>(0.7*(BkS_F*DEF_C))+(Q48/(MAX(Q:Q))*(0.3*(BkS_F*DEF_C)))</f>
        <v>0.81828159645232801</v>
      </c>
      <c r="AB48">
        <f>(0.7*(TkA_F*DEF_C))+(R48/(MAX(R:R))*(0.3*(TkA_F*DEF_C)))</f>
        <v>1.7377105263157893</v>
      </c>
      <c r="AC48">
        <f>(0.7*(SH_F*DEF_C))+(S48/(MAX(S:S))*(0.3*(SH_F*DEF_C)))</f>
        <v>1.5385584347696213</v>
      </c>
    </row>
    <row r="49" spans="1:29" x14ac:dyDescent="0.25">
      <c r="A49" s="9">
        <v>47</v>
      </c>
      <c r="B49" s="46" t="s">
        <v>41</v>
      </c>
      <c r="C49" s="47" t="s">
        <v>39</v>
      </c>
      <c r="D49" s="47" t="s">
        <v>395</v>
      </c>
      <c r="E49" s="47" t="s">
        <v>2</v>
      </c>
      <c r="F49" s="48">
        <v>82</v>
      </c>
      <c r="G49" s="48">
        <v>43</v>
      </c>
      <c r="H49" s="48">
        <v>29</v>
      </c>
      <c r="I49" s="48">
        <v>47</v>
      </c>
      <c r="J49" s="48">
        <v>35</v>
      </c>
      <c r="K49" s="48">
        <v>48</v>
      </c>
      <c r="L49" s="48">
        <v>8505</v>
      </c>
      <c r="M49" s="52">
        <v>1451</v>
      </c>
      <c r="N49">
        <f>G49*82/F49</f>
        <v>43</v>
      </c>
      <c r="O49">
        <f>H49*82/F49</f>
        <v>29</v>
      </c>
      <c r="P49">
        <f>I49*82/F49</f>
        <v>47</v>
      </c>
      <c r="Q49">
        <f>J49*82/F49</f>
        <v>35</v>
      </c>
      <c r="R49">
        <f>K49*82/F49</f>
        <v>48</v>
      </c>
      <c r="S49">
        <f>L49*82/F49</f>
        <v>8505</v>
      </c>
      <c r="U49" s="10">
        <f>SUM(V49:X49)</f>
        <v>10.793470018453064</v>
      </c>
      <c r="V49">
        <f>N49/MAX(N:N)*OFF_C</f>
        <v>5.16</v>
      </c>
      <c r="W49">
        <f>O49/MAX(O:O)*PUN_C</f>
        <v>0.56952803294266707</v>
      </c>
      <c r="X49">
        <f>SUM(Z49:AC49)</f>
        <v>5.0639419855103966</v>
      </c>
      <c r="Y49">
        <f>X49/DEF_C*10</f>
        <v>8.439903309183995</v>
      </c>
      <c r="Z49">
        <f>(0.7*(HIT_F*DEF_C))+(P49/(MAX(P:P))*(0.3*(HIT_F*DEF_C)))</f>
        <v>1.1332022029897717</v>
      </c>
      <c r="AA49">
        <f>(0.7*(BkS_F*DEF_C))+(Q49/(MAX(Q:Q))*(0.3*(BkS_F*DEF_C)))</f>
        <v>0.72690964523281587</v>
      </c>
      <c r="AB49">
        <f>(0.7*(TkA_F*DEF_C))+(R49/(MAX(R:R))*(0.3*(TkA_F*DEF_C)))</f>
        <v>1.761157894736842</v>
      </c>
      <c r="AC49">
        <f>(0.7*(SH_F*DEF_C))+(S49/(MAX(S:S))*(0.3*(SH_F*DEF_C)))</f>
        <v>1.4426722425509668</v>
      </c>
    </row>
    <row r="50" spans="1:29" x14ac:dyDescent="0.25">
      <c r="A50" s="9">
        <v>48</v>
      </c>
      <c r="B50" s="43" t="s">
        <v>42</v>
      </c>
      <c r="C50" s="44" t="s">
        <v>34</v>
      </c>
      <c r="D50" s="44" t="s">
        <v>395</v>
      </c>
      <c r="E50" s="44" t="s">
        <v>2</v>
      </c>
      <c r="F50" s="45">
        <v>77</v>
      </c>
      <c r="G50" s="45">
        <v>41</v>
      </c>
      <c r="H50" s="45">
        <v>12</v>
      </c>
      <c r="I50" s="45">
        <v>42</v>
      </c>
      <c r="J50" s="45">
        <v>41</v>
      </c>
      <c r="K50" s="45">
        <v>60</v>
      </c>
      <c r="L50" s="45">
        <v>4424</v>
      </c>
      <c r="M50" s="51">
        <v>1409</v>
      </c>
      <c r="N50">
        <f>G50*82/F50</f>
        <v>43.662337662337663</v>
      </c>
      <c r="O50">
        <f>H50*82/F50</f>
        <v>12.779220779220779</v>
      </c>
      <c r="P50">
        <f>I50*82/F50</f>
        <v>44.727272727272727</v>
      </c>
      <c r="Q50">
        <f>J50*82/F50</f>
        <v>43.662337662337663</v>
      </c>
      <c r="R50">
        <f>K50*82/F50</f>
        <v>63.896103896103895</v>
      </c>
      <c r="S50">
        <f>L50*82/F50</f>
        <v>4711.272727272727</v>
      </c>
      <c r="U50" s="10">
        <f>SUM(V50:X50)</f>
        <v>10.560908418540691</v>
      </c>
      <c r="V50">
        <f>N50/MAX(N:N)*OFF_C</f>
        <v>5.2394805194805194</v>
      </c>
      <c r="W50">
        <f>O50/MAX(O:O)*PUN_C</f>
        <v>0.25096980941136782</v>
      </c>
      <c r="X50">
        <f>SUM(Z50:AC50)</f>
        <v>5.0704580896488043</v>
      </c>
      <c r="Y50">
        <f>X50/DEF_C*10</f>
        <v>8.4507634827480071</v>
      </c>
      <c r="Z50">
        <f>(0.7*(HIT_F*DEF_C))+(P50/(MAX(P:P))*(0.3*(HIT_F*DEF_C)))</f>
        <v>1.1291788856304983</v>
      </c>
      <c r="AA50">
        <f>(0.7*(BkS_F*DEF_C))+(Q50/(MAX(Q:Q))*(0.3*(BkS_F*DEF_C)))</f>
        <v>0.75089433293978736</v>
      </c>
      <c r="AB50">
        <f>(0.7*(TkA_F*DEF_C))+(R50/(MAX(R:R))*(0.3*(TkA_F*DEF_C)))</f>
        <v>1.8853984962406014</v>
      </c>
      <c r="AC50">
        <f>(0.7*(SH_F*DEF_C))+(S50/(MAX(S:S))*(0.3*(SH_F*DEF_C)))</f>
        <v>1.3049863748379167</v>
      </c>
    </row>
    <row r="51" spans="1:29" x14ac:dyDescent="0.25">
      <c r="A51" s="9">
        <v>49</v>
      </c>
      <c r="B51" s="46" t="s">
        <v>283</v>
      </c>
      <c r="C51" s="47" t="s">
        <v>31</v>
      </c>
      <c r="D51" s="47" t="s">
        <v>395</v>
      </c>
      <c r="E51" s="47" t="s">
        <v>2</v>
      </c>
      <c r="F51" s="48">
        <v>82</v>
      </c>
      <c r="G51" s="48">
        <v>45</v>
      </c>
      <c r="H51" s="48">
        <v>16</v>
      </c>
      <c r="I51" s="48">
        <v>43</v>
      </c>
      <c r="J51" s="48">
        <v>33</v>
      </c>
      <c r="K51" s="48">
        <v>41</v>
      </c>
      <c r="L51" s="48">
        <v>1854</v>
      </c>
      <c r="M51" s="52">
        <v>1418</v>
      </c>
      <c r="N51">
        <f>G51*82/F51</f>
        <v>45</v>
      </c>
      <c r="O51">
        <f>H51*82/F51</f>
        <v>16</v>
      </c>
      <c r="P51">
        <f>I51*82/F51</f>
        <v>43</v>
      </c>
      <c r="Q51">
        <f>J51*82/F51</f>
        <v>33</v>
      </c>
      <c r="R51">
        <f>K51*82/F51</f>
        <v>41</v>
      </c>
      <c r="S51">
        <f>L51*82/F51</f>
        <v>1854</v>
      </c>
      <c r="U51" s="10">
        <f>SUM(V51:X51)</f>
        <v>10.46945012958404</v>
      </c>
      <c r="V51">
        <f>N51/MAX(N:N)*OFF_C</f>
        <v>5.4</v>
      </c>
      <c r="W51">
        <f>O51/MAX(O:O)*PUN_C</f>
        <v>0.31422236300285078</v>
      </c>
      <c r="X51">
        <f>SUM(Z51:AC51)</f>
        <v>4.7552277665811893</v>
      </c>
      <c r="Y51">
        <f>X51/DEF_C*10</f>
        <v>7.9253796109686494</v>
      </c>
      <c r="Z51">
        <f>(0.7*(HIT_F*DEF_C))+(P51/(MAX(P:P))*(0.3*(HIT_F*DEF_C)))</f>
        <v>1.1261211644374507</v>
      </c>
      <c r="AA51">
        <f>(0.7*(BkS_F*DEF_C))+(Q51/(MAX(Q:Q))*(0.3*(BkS_F*DEF_C)))</f>
        <v>0.72137195121951203</v>
      </c>
      <c r="AB51">
        <f>(0.7*(TkA_F*DEF_C))+(R51/(MAX(R:R))*(0.3*(TkA_F*DEF_C)))</f>
        <v>1.7064473684210526</v>
      </c>
      <c r="AC51">
        <f>(0.7*(SH_F*DEF_C))+(S51/(MAX(S:S))*(0.3*(SH_F*DEF_C)))</f>
        <v>1.2012872825031737</v>
      </c>
    </row>
    <row r="52" spans="1:29" x14ac:dyDescent="0.25">
      <c r="A52" s="9">
        <v>50</v>
      </c>
      <c r="B52" s="43" t="s">
        <v>304</v>
      </c>
      <c r="C52" s="44" t="s">
        <v>37</v>
      </c>
      <c r="D52" s="44" t="s">
        <v>395</v>
      </c>
      <c r="E52" s="44" t="s">
        <v>2</v>
      </c>
      <c r="F52" s="45">
        <v>81</v>
      </c>
      <c r="G52" s="45">
        <v>42</v>
      </c>
      <c r="H52" s="45">
        <v>16</v>
      </c>
      <c r="I52" s="45">
        <v>27</v>
      </c>
      <c r="J52" s="45">
        <v>33</v>
      </c>
      <c r="K52" s="45">
        <v>51</v>
      </c>
      <c r="L52" s="45">
        <v>77</v>
      </c>
      <c r="M52" s="51">
        <v>1315</v>
      </c>
      <c r="N52">
        <f>G52*82/F52</f>
        <v>42.518518518518519</v>
      </c>
      <c r="O52">
        <f>H52*82/F52</f>
        <v>16.197530864197532</v>
      </c>
      <c r="P52">
        <f>I52*82/F52</f>
        <v>27.333333333333332</v>
      </c>
      <c r="Q52">
        <f>J52*82/F52</f>
        <v>33.407407407407405</v>
      </c>
      <c r="R52">
        <f>K52*82/F52</f>
        <v>51.629629629629626</v>
      </c>
      <c r="S52">
        <f>L52*82/F52</f>
        <v>77.950617283950621</v>
      </c>
      <c r="U52" s="10">
        <f>SUM(V52:X52)</f>
        <v>10.16756635051779</v>
      </c>
      <c r="V52">
        <f>N52/MAX(N:N)*OFF_C</f>
        <v>5.1022222222222222</v>
      </c>
      <c r="W52">
        <f>O52/MAX(O:O)*PUN_C</f>
        <v>0.31810165143498476</v>
      </c>
      <c r="X52">
        <f>SUM(Z52:AC52)</f>
        <v>4.747242476860583</v>
      </c>
      <c r="Y52">
        <f>X52/DEF_C*10</f>
        <v>7.9120707947676383</v>
      </c>
      <c r="Z52">
        <f>(0.7*(HIT_F*DEF_C))+(P52/(MAX(P:P))*(0.3*(HIT_F*DEF_C)))</f>
        <v>1.0983870967741933</v>
      </c>
      <c r="AA52">
        <f>(0.7*(BkS_F*DEF_C))+(Q52/(MAX(Q:Q))*(0.3*(BkS_F*DEF_C)))</f>
        <v>0.72249999999999992</v>
      </c>
      <c r="AB52">
        <f>(0.7*(TkA_F*DEF_C))+(R52/(MAX(R:R))*(0.3*(TkA_F*DEF_C)))</f>
        <v>1.7895263157894736</v>
      </c>
      <c r="AC52">
        <f>(0.7*(SH_F*DEF_C))+(S52/(MAX(S:S))*(0.3*(SH_F*DEF_C)))</f>
        <v>1.1368290642969157</v>
      </c>
    </row>
    <row r="53" spans="1:29" x14ac:dyDescent="0.25">
      <c r="A53" s="9">
        <v>51</v>
      </c>
      <c r="B53" s="46" t="s">
        <v>60</v>
      </c>
      <c r="C53" s="47" t="s">
        <v>31</v>
      </c>
      <c r="D53" s="47" t="s">
        <v>395</v>
      </c>
      <c r="E53" s="47" t="s">
        <v>2</v>
      </c>
      <c r="F53" s="48">
        <v>81</v>
      </c>
      <c r="G53" s="48">
        <v>39</v>
      </c>
      <c r="H53" s="48">
        <v>24</v>
      </c>
      <c r="I53" s="48">
        <v>92</v>
      </c>
      <c r="J53" s="48">
        <v>24</v>
      </c>
      <c r="K53" s="48">
        <v>37</v>
      </c>
      <c r="L53" s="48">
        <v>336</v>
      </c>
      <c r="M53" s="52">
        <v>1408</v>
      </c>
      <c r="N53">
        <f>G53*82/F53</f>
        <v>39.481481481481481</v>
      </c>
      <c r="O53">
        <f>H53*82/F53</f>
        <v>24.296296296296298</v>
      </c>
      <c r="P53">
        <f>I53*82/F53</f>
        <v>93.135802469135797</v>
      </c>
      <c r="Q53">
        <f>J53*82/F53</f>
        <v>24.296296296296298</v>
      </c>
      <c r="R53">
        <f>K53*82/F53</f>
        <v>37.456790123456791</v>
      </c>
      <c r="S53">
        <f>L53*82/F53</f>
        <v>340.14814814814815</v>
      </c>
      <c r="U53" s="10">
        <f>SUM(V53:X53)</f>
        <v>9.9521769279803074</v>
      </c>
      <c r="V53">
        <f>N53/MAX(N:N)*OFF_C</f>
        <v>4.7377777777777776</v>
      </c>
      <c r="W53">
        <f>O53/MAX(O:O)*PUN_C</f>
        <v>0.47715247715247716</v>
      </c>
      <c r="X53">
        <f>SUM(Z53:AC53)</f>
        <v>4.7372466730500529</v>
      </c>
      <c r="Y53">
        <f>X53/DEF_C*10</f>
        <v>7.8954111217500875</v>
      </c>
      <c r="Z53">
        <f>(0.7*(HIT_F*DEF_C))+(P53/(MAX(P:P))*(0.3*(HIT_F*DEF_C)))</f>
        <v>1.214874551971326</v>
      </c>
      <c r="AA53">
        <f>(0.7*(BkS_F*DEF_C))+(Q53/(MAX(Q:Q))*(0.3*(BkS_F*DEF_C)))</f>
        <v>0.69727272727272716</v>
      </c>
      <c r="AB53">
        <f>(0.7*(TkA_F*DEF_C))+(R53/(MAX(R:R))*(0.3*(TkA_F*DEF_C)))</f>
        <v>1.6787543859649121</v>
      </c>
      <c r="AC53">
        <f>(0.7*(SH_F*DEF_C))+(S53/(MAX(S:S))*(0.3*(SH_F*DEF_C)))</f>
        <v>1.1463450078410873</v>
      </c>
    </row>
    <row r="54" spans="1:29" x14ac:dyDescent="0.25">
      <c r="A54" s="9">
        <v>52</v>
      </c>
      <c r="B54" s="43" t="s">
        <v>396</v>
      </c>
      <c r="C54" s="44" t="s">
        <v>37</v>
      </c>
      <c r="D54" s="44" t="s">
        <v>395</v>
      </c>
      <c r="E54" s="44" t="s">
        <v>2</v>
      </c>
      <c r="F54" s="45">
        <v>70</v>
      </c>
      <c r="G54" s="45">
        <v>28</v>
      </c>
      <c r="H54" s="45">
        <v>49</v>
      </c>
      <c r="I54" s="45">
        <v>92</v>
      </c>
      <c r="J54" s="45">
        <v>26</v>
      </c>
      <c r="K54" s="45">
        <v>26</v>
      </c>
      <c r="L54" s="45">
        <v>76</v>
      </c>
      <c r="M54" s="51">
        <v>986</v>
      </c>
      <c r="N54">
        <f>G54*82/F54</f>
        <v>32.799999999999997</v>
      </c>
      <c r="O54">
        <f>H54*82/F54</f>
        <v>57.4</v>
      </c>
      <c r="P54">
        <f>I54*82/F54</f>
        <v>107.77142857142857</v>
      </c>
      <c r="Q54">
        <f>J54*82/F54</f>
        <v>30.457142857142856</v>
      </c>
      <c r="R54">
        <f>K54*82/F54</f>
        <v>30.457142857142856</v>
      </c>
      <c r="S54">
        <f>L54*82/F54</f>
        <v>89.028571428571425</v>
      </c>
      <c r="U54" s="10">
        <f>SUM(V54:X54)</f>
        <v>9.7796650396317002</v>
      </c>
      <c r="V54">
        <f>N54/MAX(N:N)*OFF_C</f>
        <v>3.9359999999999995</v>
      </c>
      <c r="W54">
        <f>O54/MAX(O:O)*PUN_C</f>
        <v>1.1272727272727272</v>
      </c>
      <c r="X54">
        <f>SUM(Z54:AC54)</f>
        <v>4.7163923123589733</v>
      </c>
      <c r="Y54">
        <f>X54/DEF_C*10</f>
        <v>7.8606538539316215</v>
      </c>
      <c r="Z54">
        <f>(0.7*(HIT_F*DEF_C))+(P54/(MAX(P:P))*(0.3*(HIT_F*DEF_C)))</f>
        <v>1.2407834101382487</v>
      </c>
      <c r="AA54">
        <f>(0.7*(BkS_F*DEF_C))+(Q54/(MAX(Q:Q))*(0.3*(BkS_F*DEF_C)))</f>
        <v>0.71433116883116865</v>
      </c>
      <c r="AB54">
        <f>(0.7*(TkA_F*DEF_C))+(R54/(MAX(R:R))*(0.3*(TkA_F*DEF_C)))</f>
        <v>1.6240466165413532</v>
      </c>
      <c r="AC54">
        <f>(0.7*(SH_F*DEF_C))+(S54/(MAX(S:S))*(0.3*(SH_F*DEF_C)))</f>
        <v>1.1372311168482028</v>
      </c>
    </row>
    <row r="55" spans="1:29" x14ac:dyDescent="0.25">
      <c r="A55" s="9">
        <v>53</v>
      </c>
      <c r="B55" s="43" t="s">
        <v>343</v>
      </c>
      <c r="C55" s="44" t="s">
        <v>39</v>
      </c>
      <c r="D55" s="44" t="s">
        <v>395</v>
      </c>
      <c r="E55" s="44" t="s">
        <v>2</v>
      </c>
      <c r="F55" s="45">
        <v>81</v>
      </c>
      <c r="G55" s="45">
        <v>26</v>
      </c>
      <c r="H55" s="45">
        <v>75</v>
      </c>
      <c r="I55" s="45">
        <v>127</v>
      </c>
      <c r="J55" s="45">
        <v>46</v>
      </c>
      <c r="K55" s="45">
        <v>43</v>
      </c>
      <c r="L55" s="45">
        <v>5474</v>
      </c>
      <c r="M55" s="51">
        <v>1214</v>
      </c>
      <c r="N55">
        <f>G55*82/F55</f>
        <v>26.320987654320987</v>
      </c>
      <c r="O55">
        <f>H55*82/F55</f>
        <v>75.925925925925924</v>
      </c>
      <c r="P55">
        <f>I55*82/F55</f>
        <v>128.5679012345679</v>
      </c>
      <c r="Q55">
        <f>J55*82/F55</f>
        <v>46.567901234567898</v>
      </c>
      <c r="R55">
        <f>K55*82/F55</f>
        <v>43.530864197530867</v>
      </c>
      <c r="S55">
        <f>L55*82/F55</f>
        <v>5541.5802469135806</v>
      </c>
      <c r="U55" s="10">
        <f>SUM(V55:X55)</f>
        <v>9.7475067927874655</v>
      </c>
      <c r="V55">
        <f>N55/MAX(N:N)*OFF_C</f>
        <v>3.1585185185185187</v>
      </c>
      <c r="W55">
        <f>O55/MAX(O:O)*PUN_C</f>
        <v>1.491101491101491</v>
      </c>
      <c r="X55">
        <f>SUM(Z55:AC55)</f>
        <v>5.0978867831674561</v>
      </c>
      <c r="Y55">
        <f>X55/DEF_C*10</f>
        <v>8.4964779719457599</v>
      </c>
      <c r="Z55">
        <f>(0.7*(HIT_F*DEF_C))+(P55/(MAX(P:P))*(0.3*(HIT_F*DEF_C)))</f>
        <v>1.2775985663082436</v>
      </c>
      <c r="AA55">
        <f>(0.7*(BkS_F*DEF_C))+(Q55/(MAX(Q:Q))*(0.3*(BkS_F*DEF_C)))</f>
        <v>0.7589393939393938</v>
      </c>
      <c r="AB55">
        <f>(0.7*(TkA_F*DEF_C))+(R55/(MAX(R:R))*(0.3*(TkA_F*DEF_C)))</f>
        <v>1.7262280701754384</v>
      </c>
      <c r="AC55">
        <f>(0.7*(SH_F*DEF_C))+(S55/(MAX(S:S))*(0.3*(SH_F*DEF_C)))</f>
        <v>1.3351207527443805</v>
      </c>
    </row>
    <row r="56" spans="1:29" x14ac:dyDescent="0.25">
      <c r="A56" s="9">
        <v>54</v>
      </c>
      <c r="B56" s="46" t="s">
        <v>328</v>
      </c>
      <c r="C56" s="47" t="s">
        <v>31</v>
      </c>
      <c r="D56" s="47" t="s">
        <v>395</v>
      </c>
      <c r="E56" s="47" t="s">
        <v>2</v>
      </c>
      <c r="F56" s="48">
        <v>61</v>
      </c>
      <c r="G56" s="48">
        <v>28</v>
      </c>
      <c r="H56" s="48">
        <v>6</v>
      </c>
      <c r="I56" s="48">
        <v>20</v>
      </c>
      <c r="J56" s="48">
        <v>27</v>
      </c>
      <c r="K56" s="48">
        <v>46</v>
      </c>
      <c r="L56" s="48">
        <v>64</v>
      </c>
      <c r="M56" s="52">
        <v>809</v>
      </c>
      <c r="N56">
        <f>G56*82/F56</f>
        <v>37.639344262295083</v>
      </c>
      <c r="O56">
        <f>H56*82/F56</f>
        <v>8.0655737704918025</v>
      </c>
      <c r="P56">
        <f>I56*82/F56</f>
        <v>26.885245901639344</v>
      </c>
      <c r="Q56">
        <f>J56*82/F56</f>
        <v>36.295081967213115</v>
      </c>
      <c r="R56">
        <f>K56*82/F56</f>
        <v>61.83606557377049</v>
      </c>
      <c r="S56">
        <f>L56*82/F56</f>
        <v>86.032786885245898</v>
      </c>
      <c r="U56" s="10">
        <f>SUM(V56:X56)</f>
        <v>9.5096297454346868</v>
      </c>
      <c r="V56">
        <f>N56/MAX(N:N)*OFF_C</f>
        <v>4.5167213114754095</v>
      </c>
      <c r="W56">
        <f>O56/MAX(O:O)*PUN_C</f>
        <v>0.1583989780711092</v>
      </c>
      <c r="X56">
        <f>SUM(Z56:AC56)</f>
        <v>4.8345094558881669</v>
      </c>
      <c r="Y56">
        <f>X56/DEF_C*10</f>
        <v>8.0575157598136116</v>
      </c>
      <c r="Z56">
        <f>(0.7*(HIT_F*DEF_C))+(P56/(MAX(P:P))*(0.3*(HIT_F*DEF_C)))</f>
        <v>1.0975938656795345</v>
      </c>
      <c r="AA56">
        <f>(0.7*(BkS_F*DEF_C))+(Q56/(MAX(Q:Q))*(0.3*(BkS_F*DEF_C)))</f>
        <v>0.73049552906110271</v>
      </c>
      <c r="AB56">
        <f>(0.7*(TkA_F*DEF_C))+(R56/(MAX(R:R))*(0.3*(TkA_F*DEF_C)))</f>
        <v>1.8692976704055217</v>
      </c>
      <c r="AC56">
        <f>(0.7*(SH_F*DEF_C))+(S56/(MAX(S:S))*(0.3*(SH_F*DEF_C)))</f>
        <v>1.1371223907420078</v>
      </c>
    </row>
    <row r="57" spans="1:29" x14ac:dyDescent="0.25">
      <c r="A57" s="9">
        <v>55</v>
      </c>
      <c r="B57" s="46" t="s">
        <v>279</v>
      </c>
      <c r="C57" s="47" t="s">
        <v>31</v>
      </c>
      <c r="D57" s="47" t="s">
        <v>395</v>
      </c>
      <c r="E57" s="47" t="s">
        <v>2</v>
      </c>
      <c r="F57" s="48">
        <v>74</v>
      </c>
      <c r="G57" s="48">
        <v>28</v>
      </c>
      <c r="H57" s="48">
        <v>31</v>
      </c>
      <c r="I57" s="48">
        <v>72</v>
      </c>
      <c r="J57" s="48">
        <v>31</v>
      </c>
      <c r="K57" s="48">
        <v>14</v>
      </c>
      <c r="L57" s="48">
        <v>1322</v>
      </c>
      <c r="M57" s="52">
        <v>1094</v>
      </c>
      <c r="N57">
        <f>G57*82/F57</f>
        <v>31.027027027027028</v>
      </c>
      <c r="O57">
        <f>H57*82/F57</f>
        <v>34.351351351351354</v>
      </c>
      <c r="P57">
        <f>I57*82/F57</f>
        <v>79.78378378378379</v>
      </c>
      <c r="Q57">
        <f>J57*82/F57</f>
        <v>34.351351351351354</v>
      </c>
      <c r="R57">
        <f>K57*82/F57</f>
        <v>15.513513513513514</v>
      </c>
      <c r="S57">
        <f>L57*82/F57</f>
        <v>1464.918918918919</v>
      </c>
      <c r="U57" s="10">
        <f>SUM(V57:X57)</f>
        <v>9.0086342721843664</v>
      </c>
      <c r="V57">
        <f>N57/MAX(N:N)*OFF_C</f>
        <v>3.7232432432432434</v>
      </c>
      <c r="W57">
        <f>O57/MAX(O:O)*PUN_C</f>
        <v>0.67462267462267467</v>
      </c>
      <c r="X57">
        <f>SUM(Z57:AC57)</f>
        <v>4.6107683543184477</v>
      </c>
      <c r="Y57">
        <f>X57/DEF_C*10</f>
        <v>7.68461392386408</v>
      </c>
      <c r="Z57">
        <f>(0.7*(HIT_F*DEF_C))+(P57/(MAX(P:P))*(0.3*(HIT_F*DEF_C)))</f>
        <v>1.191238012205754</v>
      </c>
      <c r="AA57">
        <f>(0.7*(BkS_F*DEF_C))+(Q57/(MAX(Q:Q))*(0.3*(BkS_F*DEF_C)))</f>
        <v>0.72511363636363624</v>
      </c>
      <c r="AB57">
        <f>(0.7*(TkA_F*DEF_C))+(R57/(MAX(R:R))*(0.3*(TkA_F*DEF_C)))</f>
        <v>1.5072503556187766</v>
      </c>
      <c r="AC57">
        <f>(0.7*(SH_F*DEF_C))+(S57/(MAX(S:S))*(0.3*(SH_F*DEF_C)))</f>
        <v>1.1871663501302809</v>
      </c>
    </row>
    <row r="58" spans="1:29" x14ac:dyDescent="0.25">
      <c r="A58" s="9">
        <v>56</v>
      </c>
      <c r="B58" s="46" t="s">
        <v>277</v>
      </c>
      <c r="C58" s="47" t="s">
        <v>43</v>
      </c>
      <c r="D58" s="47" t="s">
        <v>395</v>
      </c>
      <c r="E58" s="47" t="s">
        <v>2</v>
      </c>
      <c r="F58" s="48">
        <v>64</v>
      </c>
      <c r="G58" s="48">
        <v>22</v>
      </c>
      <c r="H58" s="48">
        <v>34</v>
      </c>
      <c r="I58" s="48">
        <v>64</v>
      </c>
      <c r="J58" s="48">
        <v>29</v>
      </c>
      <c r="K58" s="48">
        <v>21</v>
      </c>
      <c r="L58" s="48">
        <v>1653</v>
      </c>
      <c r="M58" s="52">
        <v>971</v>
      </c>
      <c r="N58">
        <f>G58*82/F58</f>
        <v>28.1875</v>
      </c>
      <c r="O58">
        <f>H58*82/F58</f>
        <v>43.5625</v>
      </c>
      <c r="P58">
        <f>I58*82/F58</f>
        <v>82</v>
      </c>
      <c r="Q58">
        <f>J58*82/F58</f>
        <v>37.15625</v>
      </c>
      <c r="R58">
        <f>K58*82/F58</f>
        <v>26.90625</v>
      </c>
      <c r="S58">
        <f>L58*82/F58</f>
        <v>2117.90625</v>
      </c>
      <c r="U58" s="10">
        <f>SUM(V58:X58)</f>
        <v>8.9732195686059875</v>
      </c>
      <c r="V58">
        <f>N58/MAX(N:N)*OFF_C</f>
        <v>3.3824999999999998</v>
      </c>
      <c r="W58">
        <f>O58/MAX(O:O)*PUN_C</f>
        <v>0.85551948051948046</v>
      </c>
      <c r="X58">
        <f>SUM(Z58:AC58)</f>
        <v>4.7352000880865077</v>
      </c>
      <c r="Y58">
        <f>X58/DEF_C*10</f>
        <v>7.8920001468108456</v>
      </c>
      <c r="Z58">
        <f>(0.7*(HIT_F*DEF_C))+(P58/(MAX(P:P))*(0.3*(HIT_F*DEF_C)))</f>
        <v>1.1951612903225803</v>
      </c>
      <c r="AA58">
        <f>(0.7*(BkS_F*DEF_C))+(Q58/(MAX(Q:Q))*(0.3*(BkS_F*DEF_C)))</f>
        <v>0.73287997159090901</v>
      </c>
      <c r="AB58">
        <f>(0.7*(TkA_F*DEF_C))+(R58/(MAX(R:R))*(0.3*(TkA_F*DEF_C)))</f>
        <v>1.5962935855263156</v>
      </c>
      <c r="AC58">
        <f>(0.7*(SH_F*DEF_C))+(S58/(MAX(S:S))*(0.3*(SH_F*DEF_C)))</f>
        <v>1.2108652406467029</v>
      </c>
    </row>
    <row r="59" spans="1:29" x14ac:dyDescent="0.25">
      <c r="A59" s="9">
        <v>57</v>
      </c>
      <c r="B59" s="46" t="s">
        <v>367</v>
      </c>
      <c r="C59" s="47" t="s">
        <v>43</v>
      </c>
      <c r="D59" s="47" t="s">
        <v>395</v>
      </c>
      <c r="E59" s="47" t="s">
        <v>2</v>
      </c>
      <c r="F59" s="48">
        <v>60</v>
      </c>
      <c r="G59" s="48">
        <v>18</v>
      </c>
      <c r="H59" s="48">
        <v>16</v>
      </c>
      <c r="I59" s="48">
        <v>97</v>
      </c>
      <c r="J59" s="48">
        <v>19</v>
      </c>
      <c r="K59" s="48">
        <v>22</v>
      </c>
      <c r="L59" s="48">
        <v>2462</v>
      </c>
      <c r="M59" s="52">
        <v>794</v>
      </c>
      <c r="N59">
        <f>G59*82/F59</f>
        <v>24.6</v>
      </c>
      <c r="O59">
        <f>H59*82/F59</f>
        <v>21.866666666666667</v>
      </c>
      <c r="P59">
        <f>I59*82/F59</f>
        <v>132.56666666666666</v>
      </c>
      <c r="Q59">
        <f>J59*82/F59</f>
        <v>25.966666666666665</v>
      </c>
      <c r="R59">
        <f>K59*82/F59</f>
        <v>30.066666666666666</v>
      </c>
      <c r="S59">
        <f>L59*82/F59</f>
        <v>3364.7333333333331</v>
      </c>
      <c r="U59" s="10">
        <f>SUM(V59:X59)</f>
        <v>8.2451234895777983</v>
      </c>
      <c r="V59">
        <f>N59/MAX(N:N)*OFF_C</f>
        <v>2.9520000000000004</v>
      </c>
      <c r="W59">
        <f>O59/MAX(O:O)*PUN_C</f>
        <v>0.42943722943722945</v>
      </c>
      <c r="X59">
        <f>SUM(Z59:AC59)</f>
        <v>4.863686260140569</v>
      </c>
      <c r="Y59">
        <f>X59/DEF_C*10</f>
        <v>8.1061437669009493</v>
      </c>
      <c r="Z59">
        <f>(0.7*(HIT_F*DEF_C))+(P59/(MAX(P:P))*(0.3*(HIT_F*DEF_C)))</f>
        <v>1.2846774193548385</v>
      </c>
      <c r="AA59">
        <f>(0.7*(BkS_F*DEF_C))+(Q59/(MAX(Q:Q))*(0.3*(BkS_F*DEF_C)))</f>
        <v>0.70189772727272715</v>
      </c>
      <c r="AB59">
        <f>(0.7*(TkA_F*DEF_C))+(R59/(MAX(R:R))*(0.3*(TkA_F*DEF_C)))</f>
        <v>1.6209947368421052</v>
      </c>
      <c r="AC59">
        <f>(0.7*(SH_F*DEF_C))+(S59/(MAX(S:S))*(0.3*(SH_F*DEF_C)))</f>
        <v>1.2561163766708983</v>
      </c>
    </row>
    <row r="60" spans="1:29" x14ac:dyDescent="0.25">
      <c r="A60" s="9">
        <v>58</v>
      </c>
      <c r="B60" s="43" t="s">
        <v>243</v>
      </c>
      <c r="C60" s="44" t="s">
        <v>37</v>
      </c>
      <c r="D60" s="44" t="s">
        <v>395</v>
      </c>
      <c r="E60" s="44" t="s">
        <v>2</v>
      </c>
      <c r="F60" s="45">
        <v>60</v>
      </c>
      <c r="G60" s="45">
        <v>18</v>
      </c>
      <c r="H60" s="45">
        <v>25</v>
      </c>
      <c r="I60" s="45">
        <v>41</v>
      </c>
      <c r="J60" s="45">
        <v>20</v>
      </c>
      <c r="K60" s="45">
        <v>22</v>
      </c>
      <c r="L60" s="45">
        <v>32</v>
      </c>
      <c r="M60" s="51">
        <v>737</v>
      </c>
      <c r="N60">
        <f>G60*82/F60</f>
        <v>24.6</v>
      </c>
      <c r="O60">
        <f>H60*82/F60</f>
        <v>34.166666666666664</v>
      </c>
      <c r="P60">
        <f>I60*82/F60</f>
        <v>56.033333333333331</v>
      </c>
      <c r="Q60">
        <f>J60*82/F60</f>
        <v>27.333333333333332</v>
      </c>
      <c r="R60">
        <f>K60*82/F60</f>
        <v>30.066666666666666</v>
      </c>
      <c r="S60">
        <f>L60*82/F60</f>
        <v>43.733333333333334</v>
      </c>
      <c r="U60" s="10">
        <f>SUM(V60:X60)</f>
        <v>8.2344529897005447</v>
      </c>
      <c r="V60">
        <f>N60/MAX(N:N)*OFF_C</f>
        <v>2.9520000000000004</v>
      </c>
      <c r="W60">
        <f>O60/MAX(O:O)*PUN_C</f>
        <v>0.67099567099567092</v>
      </c>
      <c r="X60">
        <f>SUM(Z60:AC60)</f>
        <v>4.6114573187048737</v>
      </c>
      <c r="Y60">
        <f>X60/DEF_C*10</f>
        <v>7.6857621978414556</v>
      </c>
      <c r="Z60">
        <f>(0.7*(HIT_F*DEF_C))+(P60/(MAX(P:P))*(0.3*(HIT_F*DEF_C)))</f>
        <v>1.1491935483870965</v>
      </c>
      <c r="AA60">
        <f>(0.7*(BkS_F*DEF_C))+(Q60/(MAX(Q:Q))*(0.3*(BkS_F*DEF_C)))</f>
        <v>0.70568181818181808</v>
      </c>
      <c r="AB60">
        <f>(0.7*(TkA_F*DEF_C))+(R60/(MAX(R:R))*(0.3*(TkA_F*DEF_C)))</f>
        <v>1.6209947368421052</v>
      </c>
      <c r="AC60">
        <f>(0.7*(SH_F*DEF_C))+(S60/(MAX(S:S))*(0.3*(SH_F*DEF_C)))</f>
        <v>1.135587215293854</v>
      </c>
    </row>
    <row r="61" spans="1:29" x14ac:dyDescent="0.25">
      <c r="A61" s="9">
        <v>59</v>
      </c>
      <c r="B61" s="43" t="s">
        <v>398</v>
      </c>
      <c r="C61" s="44" t="s">
        <v>37</v>
      </c>
      <c r="D61" s="44" t="s">
        <v>395</v>
      </c>
      <c r="E61" s="44" t="s">
        <v>2</v>
      </c>
      <c r="F61" s="45">
        <v>60</v>
      </c>
      <c r="G61" s="45">
        <v>16</v>
      </c>
      <c r="H61" s="45">
        <v>31</v>
      </c>
      <c r="I61" s="45">
        <v>61</v>
      </c>
      <c r="J61" s="45">
        <v>24</v>
      </c>
      <c r="K61" s="45">
        <v>15</v>
      </c>
      <c r="L61" s="45">
        <v>89</v>
      </c>
      <c r="M61" s="51">
        <v>720</v>
      </c>
      <c r="N61">
        <f>G61*82/F61</f>
        <v>21.866666666666667</v>
      </c>
      <c r="O61">
        <f>H61*82/F61</f>
        <v>42.366666666666667</v>
      </c>
      <c r="P61">
        <f>I61*82/F61</f>
        <v>83.36666666666666</v>
      </c>
      <c r="Q61">
        <f>J61*82/F61</f>
        <v>32.799999999999997</v>
      </c>
      <c r="R61">
        <f>K61*82/F61</f>
        <v>20.5</v>
      </c>
      <c r="S61">
        <f>L61*82/F61</f>
        <v>121.63333333333334</v>
      </c>
      <c r="U61" s="10">
        <f>SUM(V61:X61)</f>
        <v>8.0590715857606625</v>
      </c>
      <c r="V61">
        <f>N61/MAX(N:N)*OFF_C</f>
        <v>2.6240000000000001</v>
      </c>
      <c r="W61">
        <f>O61/MAX(O:O)*PUN_C</f>
        <v>0.83203463203463202</v>
      </c>
      <c r="X61">
        <f>SUM(Z61:AC61)</f>
        <v>4.6030369537260301</v>
      </c>
      <c r="Y61">
        <f>X61/DEF_C*10</f>
        <v>7.6717282562100495</v>
      </c>
      <c r="Z61">
        <f>(0.7*(HIT_F*DEF_C))+(P61/(MAX(P:P))*(0.3*(HIT_F*DEF_C)))</f>
        <v>1.19758064516129</v>
      </c>
      <c r="AA61">
        <f>(0.7*(BkS_F*DEF_C))+(Q61/(MAX(Q:Q))*(0.3*(BkS_F*DEF_C)))</f>
        <v>0.72081818181818169</v>
      </c>
      <c r="AB61">
        <f>(0.7*(TkA_F*DEF_C))+(R61/(MAX(R:R))*(0.3*(TkA_F*DEF_C)))</f>
        <v>1.5462236842105261</v>
      </c>
      <c r="AC61">
        <f>(0.7*(SH_F*DEF_C))+(S61/(MAX(S:S))*(0.3*(SH_F*DEF_C)))</f>
        <v>1.1384144425360316</v>
      </c>
    </row>
    <row r="62" spans="1:29" x14ac:dyDescent="0.25">
      <c r="A62" s="9">
        <v>60</v>
      </c>
      <c r="B62" s="43" t="s">
        <v>290</v>
      </c>
      <c r="C62" s="44" t="s">
        <v>31</v>
      </c>
      <c r="D62" s="44" t="s">
        <v>395</v>
      </c>
      <c r="E62" s="44" t="s">
        <v>2</v>
      </c>
      <c r="F62" s="45">
        <v>80</v>
      </c>
      <c r="G62" s="45">
        <v>23</v>
      </c>
      <c r="H62" s="45">
        <v>6</v>
      </c>
      <c r="I62" s="45">
        <v>50</v>
      </c>
      <c r="J62" s="45">
        <v>44</v>
      </c>
      <c r="K62" s="45">
        <v>41</v>
      </c>
      <c r="L62" s="45">
        <v>8592</v>
      </c>
      <c r="M62" s="51">
        <v>1168</v>
      </c>
      <c r="N62">
        <f>G62*82/F62</f>
        <v>23.574999999999999</v>
      </c>
      <c r="O62">
        <f>H62*82/F62</f>
        <v>6.15</v>
      </c>
      <c r="P62">
        <f>I62*82/F62</f>
        <v>51.25</v>
      </c>
      <c r="Q62">
        <f>J62*82/F62</f>
        <v>45.1</v>
      </c>
      <c r="R62">
        <f>K62*82/F62</f>
        <v>42.024999999999999</v>
      </c>
      <c r="S62">
        <f>L62*82/F62</f>
        <v>8806.7999999999993</v>
      </c>
      <c r="U62" s="10">
        <f>SUM(V62:X62)</f>
        <v>8.0134640596622777</v>
      </c>
      <c r="V62">
        <f>N62/MAX(N:N)*OFF_C</f>
        <v>2.8289999999999997</v>
      </c>
      <c r="W62">
        <f>O62/MAX(O:O)*PUN_C</f>
        <v>0.12077922077922078</v>
      </c>
      <c r="X62">
        <f>SUM(Z62:AC62)</f>
        <v>5.0636848388830566</v>
      </c>
      <c r="Y62">
        <f>X62/DEF_C*10</f>
        <v>8.439474731471762</v>
      </c>
      <c r="Z62">
        <f>(0.7*(HIT_F*DEF_C))+(P62/(MAX(P:P))*(0.3*(HIT_F*DEF_C)))</f>
        <v>1.1407258064516128</v>
      </c>
      <c r="AA62">
        <f>(0.7*(BkS_F*DEF_C))+(Q62/(MAX(Q:Q))*(0.3*(BkS_F*DEF_C)))</f>
        <v>0.75487499999999985</v>
      </c>
      <c r="AB62">
        <f>(0.7*(TkA_F*DEF_C))+(R62/(MAX(R:R))*(0.3*(TkA_F*DEF_C)))</f>
        <v>1.7144585526315788</v>
      </c>
      <c r="AC62">
        <f>(0.7*(SH_F*DEF_C))+(S62/(MAX(S:S))*(0.3*(SH_F*DEF_C)))</f>
        <v>1.4536254797998653</v>
      </c>
    </row>
    <row r="63" spans="1:29" x14ac:dyDescent="0.25">
      <c r="A63" s="9">
        <v>61</v>
      </c>
      <c r="B63" s="43" t="s">
        <v>390</v>
      </c>
      <c r="C63" s="44" t="s">
        <v>39</v>
      </c>
      <c r="D63" s="44" t="s">
        <v>395</v>
      </c>
      <c r="E63" s="44" t="s">
        <v>2</v>
      </c>
      <c r="F63" s="45">
        <v>54</v>
      </c>
      <c r="G63" s="45">
        <v>14</v>
      </c>
      <c r="H63" s="45">
        <v>22</v>
      </c>
      <c r="I63" s="45">
        <v>72</v>
      </c>
      <c r="J63" s="45">
        <v>9</v>
      </c>
      <c r="K63" s="45">
        <v>21</v>
      </c>
      <c r="L63" s="45">
        <v>112</v>
      </c>
      <c r="M63" s="51">
        <v>710</v>
      </c>
      <c r="N63">
        <f>G63*82/F63</f>
        <v>21.25925925925926</v>
      </c>
      <c r="O63">
        <f>H63*82/F63</f>
        <v>33.407407407407405</v>
      </c>
      <c r="P63">
        <f>I63*82/F63</f>
        <v>109.33333333333333</v>
      </c>
      <c r="Q63">
        <f>J63*82/F63</f>
        <v>13.666666666666666</v>
      </c>
      <c r="R63">
        <f>K63*82/F63</f>
        <v>31.888888888888889</v>
      </c>
      <c r="S63">
        <f>L63*82/F63</f>
        <v>170.07407407407408</v>
      </c>
      <c r="U63" s="10">
        <f>SUM(V63:X63)</f>
        <v>7.893994409409256</v>
      </c>
      <c r="V63">
        <f>N63/MAX(N:N)*OFF_C</f>
        <v>2.5511111111111111</v>
      </c>
      <c r="W63">
        <f>O63/MAX(O:O)*PUN_C</f>
        <v>0.65608465608465605</v>
      </c>
      <c r="X63">
        <f>SUM(Z63:AC63)</f>
        <v>4.6867986422134891</v>
      </c>
      <c r="Y63">
        <f>X63/DEF_C*10</f>
        <v>7.8113310703558145</v>
      </c>
      <c r="Z63">
        <f>(0.7*(HIT_F*DEF_C))+(P63/(MAX(P:P))*(0.3*(HIT_F*DEF_C)))</f>
        <v>1.2435483870967741</v>
      </c>
      <c r="AA63">
        <f>(0.7*(BkS_F*DEF_C))+(Q63/(MAX(Q:Q))*(0.3*(BkS_F*DEF_C)))</f>
        <v>0.66784090909090899</v>
      </c>
      <c r="AB63">
        <f>(0.7*(TkA_F*DEF_C))+(R63/(MAX(R:R))*(0.3*(TkA_F*DEF_C)))</f>
        <v>1.635236842105263</v>
      </c>
      <c r="AC63">
        <f>(0.7*(SH_F*DEF_C))+(S63/(MAX(S:S))*(0.3*(SH_F*DEF_C)))</f>
        <v>1.1401725039205435</v>
      </c>
    </row>
    <row r="64" spans="1:29" x14ac:dyDescent="0.25">
      <c r="A64" s="9">
        <v>62</v>
      </c>
      <c r="B64" s="46" t="s">
        <v>404</v>
      </c>
      <c r="C64" s="47" t="s">
        <v>43</v>
      </c>
      <c r="D64" s="47" t="s">
        <v>395</v>
      </c>
      <c r="E64" s="47" t="s">
        <v>2</v>
      </c>
      <c r="F64" s="48">
        <v>29</v>
      </c>
      <c r="G64" s="48">
        <v>7</v>
      </c>
      <c r="H64" s="48">
        <v>4</v>
      </c>
      <c r="I64" s="48">
        <v>28</v>
      </c>
      <c r="J64" s="48">
        <v>6</v>
      </c>
      <c r="K64" s="48">
        <v>8</v>
      </c>
      <c r="L64" s="48">
        <v>34</v>
      </c>
      <c r="M64" s="52">
        <v>337</v>
      </c>
      <c r="N64">
        <f>G64*82/F64</f>
        <v>19.793103448275861</v>
      </c>
      <c r="O64">
        <f>H64*82/F64</f>
        <v>11.310344827586206</v>
      </c>
      <c r="P64">
        <f>I64*82/F64</f>
        <v>79.172413793103445</v>
      </c>
      <c r="Q64">
        <f>J64*82/F64</f>
        <v>16.96551724137931</v>
      </c>
      <c r="R64">
        <f>K64*82/F64</f>
        <v>22.620689655172413</v>
      </c>
      <c r="S64">
        <f>L64*82/F64</f>
        <v>96.137931034482762</v>
      </c>
      <c r="U64" s="10">
        <f>SUM(V64:X64)</f>
        <v>7.1647134540546027</v>
      </c>
      <c r="V64">
        <f>N64/MAX(N:N)*OFF_C</f>
        <v>2.3751724137931034</v>
      </c>
      <c r="W64">
        <f>O64/MAX(O:O)*PUN_C</f>
        <v>0.22212270488132554</v>
      </c>
      <c r="X64">
        <f>SUM(Z64:AC64)</f>
        <v>4.5674183353801734</v>
      </c>
      <c r="Y64">
        <f>X64/DEF_C*10</f>
        <v>7.612363892300289</v>
      </c>
      <c r="Z64">
        <f>(0.7*(HIT_F*DEF_C))+(P64/(MAX(P:P))*(0.3*(HIT_F*DEF_C)))</f>
        <v>1.190155728587319</v>
      </c>
      <c r="AA64">
        <f>(0.7*(BkS_F*DEF_C))+(Q64/(MAX(Q:Q))*(0.3*(BkS_F*DEF_C)))</f>
        <v>0.67697492163009398</v>
      </c>
      <c r="AB64">
        <f>(0.7*(TkA_F*DEF_C))+(R64/(MAX(R:R))*(0.3*(TkA_F*DEF_C)))</f>
        <v>1.5627985480943738</v>
      </c>
      <c r="AC64">
        <f>(0.7*(SH_F*DEF_C))+(S64/(MAX(S:S))*(0.3*(SH_F*DEF_C)))</f>
        <v>1.1374891370683859</v>
      </c>
    </row>
    <row r="65" spans="1:29" x14ac:dyDescent="0.25">
      <c r="A65" s="9">
        <v>63</v>
      </c>
      <c r="B65" s="46" t="s">
        <v>245</v>
      </c>
      <c r="C65" s="47" t="s">
        <v>34</v>
      </c>
      <c r="D65" s="47" t="s">
        <v>395</v>
      </c>
      <c r="E65" s="47" t="s">
        <v>2</v>
      </c>
      <c r="F65" s="48">
        <v>80</v>
      </c>
      <c r="G65" s="48">
        <v>14</v>
      </c>
      <c r="H65" s="48">
        <v>22</v>
      </c>
      <c r="I65" s="48">
        <v>34</v>
      </c>
      <c r="J65" s="48">
        <v>42</v>
      </c>
      <c r="K65" s="48">
        <v>30</v>
      </c>
      <c r="L65" s="48">
        <v>3347</v>
      </c>
      <c r="M65" s="52">
        <v>1076</v>
      </c>
      <c r="N65">
        <f>G65*82/F65</f>
        <v>14.35</v>
      </c>
      <c r="O65">
        <f>H65*82/F65</f>
        <v>22.55</v>
      </c>
      <c r="P65">
        <f>I65*82/F65</f>
        <v>34.85</v>
      </c>
      <c r="Q65">
        <f>J65*82/F65</f>
        <v>43.05</v>
      </c>
      <c r="R65">
        <f>K65*82/F65</f>
        <v>30.75</v>
      </c>
      <c r="S65">
        <f>L65*82/F65</f>
        <v>3430.6750000000002</v>
      </c>
      <c r="U65" s="10">
        <f>SUM(V65:X65)</f>
        <v>6.910594680927554</v>
      </c>
      <c r="V65">
        <f>N65/MAX(N:N)*OFF_C</f>
        <v>1.722</v>
      </c>
      <c r="W65">
        <f>O65/MAX(O:O)*PUN_C</f>
        <v>0.44285714285714284</v>
      </c>
      <c r="X65">
        <f>SUM(Z65:AC65)</f>
        <v>4.7457375380704114</v>
      </c>
      <c r="Y65">
        <f>X65/DEF_C*10</f>
        <v>7.9095625634506863</v>
      </c>
      <c r="Z65">
        <f>(0.7*(HIT_F*DEF_C))+(P65/(MAX(P:P))*(0.3*(HIT_F*DEF_C)))</f>
        <v>1.1116935483870967</v>
      </c>
      <c r="AA65">
        <f>(0.7*(BkS_F*DEF_C))+(Q65/(MAX(Q:Q))*(0.3*(BkS_F*DEF_C)))</f>
        <v>0.74919886363636345</v>
      </c>
      <c r="AB65">
        <f>(0.7*(TkA_F*DEF_C))+(R65/(MAX(R:R))*(0.3*(TkA_F*DEF_C)))</f>
        <v>1.6263355263157893</v>
      </c>
      <c r="AC65">
        <f>(0.7*(SH_F*DEF_C))+(S65/(MAX(S:S))*(0.3*(SH_F*DEF_C)))</f>
        <v>1.2585095997311626</v>
      </c>
    </row>
    <row r="66" spans="1:29" x14ac:dyDescent="0.25">
      <c r="A66" s="9">
        <v>64</v>
      </c>
      <c r="B66" s="43" t="s">
        <v>287</v>
      </c>
      <c r="C66" s="44" t="s">
        <v>31</v>
      </c>
      <c r="D66" s="44" t="s">
        <v>395</v>
      </c>
      <c r="E66" s="44" t="s">
        <v>2</v>
      </c>
      <c r="F66" s="45">
        <v>80</v>
      </c>
      <c r="G66" s="45">
        <v>13</v>
      </c>
      <c r="H66" s="45">
        <v>14</v>
      </c>
      <c r="I66" s="45">
        <v>81</v>
      </c>
      <c r="J66" s="45">
        <v>38</v>
      </c>
      <c r="K66" s="45">
        <v>20</v>
      </c>
      <c r="L66" s="45">
        <v>4189</v>
      </c>
      <c r="M66" s="51">
        <v>1118</v>
      </c>
      <c r="N66">
        <f>G66*82/F66</f>
        <v>13.324999999999999</v>
      </c>
      <c r="O66">
        <f>H66*82/F66</f>
        <v>14.35</v>
      </c>
      <c r="P66">
        <f>I66*82/F66</f>
        <v>83.025000000000006</v>
      </c>
      <c r="Q66">
        <f>J66*82/F66</f>
        <v>38.950000000000003</v>
      </c>
      <c r="R66">
        <f>K66*82/F66</f>
        <v>20.5</v>
      </c>
      <c r="S66">
        <f>L66*82/F66</f>
        <v>4293.7250000000004</v>
      </c>
      <c r="U66" s="10">
        <f>SUM(V66:X66)</f>
        <v>6.6516965649352251</v>
      </c>
      <c r="V66">
        <f>N66/MAX(N:N)*OFF_C</f>
        <v>1.5989999999999998</v>
      </c>
      <c r="W66">
        <f>O66/MAX(O:O)*PUN_C</f>
        <v>0.2818181818181818</v>
      </c>
      <c r="X66">
        <f>SUM(Z66:AC66)</f>
        <v>4.7708783831170436</v>
      </c>
      <c r="Y66">
        <f>X66/DEF_C*10</f>
        <v>7.9514639718617399</v>
      </c>
      <c r="Z66">
        <f>(0.7*(HIT_F*DEF_C))+(P66/(MAX(P:P))*(0.3*(HIT_F*DEF_C)))</f>
        <v>1.1969758064516127</v>
      </c>
      <c r="AA66">
        <f>(0.7*(BkS_F*DEF_C))+(Q66/(MAX(Q:Q))*(0.3*(BkS_F*DEF_C)))</f>
        <v>0.73784659090909077</v>
      </c>
      <c r="AB66">
        <f>(0.7*(TkA_F*DEF_C))+(R66/(MAX(R:R))*(0.3*(TkA_F*DEF_C)))</f>
        <v>1.5462236842105261</v>
      </c>
      <c r="AC66">
        <f>(0.7*(SH_F*DEF_C))+(S66/(MAX(S:S))*(0.3*(SH_F*DEF_C)))</f>
        <v>1.2898323015458142</v>
      </c>
    </row>
    <row r="67" spans="1:29" x14ac:dyDescent="0.25">
      <c r="A67" s="9">
        <v>65</v>
      </c>
      <c r="B67" s="46" t="s">
        <v>376</v>
      </c>
      <c r="C67" s="47" t="s">
        <v>39</v>
      </c>
      <c r="D67" s="47" t="s">
        <v>395</v>
      </c>
      <c r="E67" s="47" t="s">
        <v>2</v>
      </c>
      <c r="F67" s="48">
        <v>37</v>
      </c>
      <c r="G67" s="48">
        <v>4</v>
      </c>
      <c r="H67" s="48">
        <v>4</v>
      </c>
      <c r="I67" s="48">
        <v>66</v>
      </c>
      <c r="J67" s="48">
        <v>17</v>
      </c>
      <c r="K67" s="48">
        <v>7</v>
      </c>
      <c r="L67" s="48">
        <v>656</v>
      </c>
      <c r="M67" s="52">
        <v>338</v>
      </c>
      <c r="N67">
        <f>G67*82/F67</f>
        <v>8.8648648648648649</v>
      </c>
      <c r="O67">
        <f>H67*82/F67</f>
        <v>8.8648648648648649</v>
      </c>
      <c r="P67">
        <f>I67*82/F67</f>
        <v>146.27027027027026</v>
      </c>
      <c r="Q67">
        <f>J67*82/F67</f>
        <v>37.675675675675677</v>
      </c>
      <c r="R67">
        <f>K67*82/F67</f>
        <v>15.513513513513514</v>
      </c>
      <c r="S67">
        <f>L67*82/F67</f>
        <v>1453.8378378378379</v>
      </c>
      <c r="U67" s="10">
        <f>SUM(V67:X67)</f>
        <v>5.9751490351204524</v>
      </c>
      <c r="V67">
        <f>N67/MAX(N:N)*OFF_C</f>
        <v>1.0637837837837838</v>
      </c>
      <c r="W67">
        <f>O67/MAX(O:O)*PUN_C</f>
        <v>0.17409617409617409</v>
      </c>
      <c r="X67">
        <f>SUM(Z67:AC67)</f>
        <v>4.7372690772404944</v>
      </c>
      <c r="Y67">
        <f>X67/DEF_C*10</f>
        <v>7.8954484620674901</v>
      </c>
      <c r="Z67">
        <f>(0.7*(HIT_F*DEF_C))+(P67/(MAX(P:P))*(0.3*(HIT_F*DEF_C)))</f>
        <v>1.3089363557105491</v>
      </c>
      <c r="AA67">
        <f>(0.7*(BkS_F*DEF_C))+(Q67/(MAX(Q:Q))*(0.3*(BkS_F*DEF_C)))</f>
        <v>0.73431818181818165</v>
      </c>
      <c r="AB67">
        <f>(0.7*(TkA_F*DEF_C))+(R67/(MAX(R:R))*(0.3*(TkA_F*DEF_C)))</f>
        <v>1.5072503556187766</v>
      </c>
      <c r="AC67">
        <f>(0.7*(SH_F*DEF_C))+(S67/(MAX(S:S))*(0.3*(SH_F*DEF_C)))</f>
        <v>1.186764184092987</v>
      </c>
    </row>
    <row r="68" spans="1:29" x14ac:dyDescent="0.25">
      <c r="B68" s="30"/>
      <c r="C68" s="30"/>
      <c r="D68" s="30"/>
      <c r="E68" s="30"/>
      <c r="U68" s="10"/>
    </row>
    <row r="69" spans="1:29" x14ac:dyDescent="0.25">
      <c r="B69" s="30"/>
      <c r="C69" s="30"/>
      <c r="D69" s="30"/>
      <c r="E69" s="30"/>
      <c r="U69" s="10"/>
    </row>
    <row r="70" spans="1:29" x14ac:dyDescent="0.25">
      <c r="B70" s="30"/>
      <c r="C70" s="30"/>
      <c r="D70" s="30"/>
      <c r="E70" s="30"/>
      <c r="U70" s="10"/>
    </row>
    <row r="71" spans="1:29" x14ac:dyDescent="0.25">
      <c r="B71" s="30"/>
      <c r="C71" s="30"/>
      <c r="D71" s="30"/>
      <c r="E71" s="30"/>
    </row>
    <row r="72" spans="1:29" x14ac:dyDescent="0.25">
      <c r="B72" s="30"/>
      <c r="C72" s="30"/>
      <c r="D72" s="30"/>
      <c r="E72" s="30"/>
    </row>
    <row r="73" spans="1:29" x14ac:dyDescent="0.25">
      <c r="B73" s="30"/>
      <c r="C73" s="30"/>
      <c r="D73" s="30"/>
      <c r="E73" s="30"/>
    </row>
    <row r="74" spans="1:29" x14ac:dyDescent="0.25">
      <c r="B74" s="30"/>
      <c r="C74" s="30"/>
      <c r="D74" s="30"/>
      <c r="E74" s="30"/>
    </row>
    <row r="75" spans="1:29" x14ac:dyDescent="0.25">
      <c r="B75" s="30"/>
      <c r="C75" s="30"/>
      <c r="D75" s="30"/>
      <c r="E75" s="30"/>
    </row>
    <row r="76" spans="1:29" x14ac:dyDescent="0.25">
      <c r="B76" s="30"/>
      <c r="C76" s="30"/>
      <c r="D76" s="30"/>
      <c r="E76" s="30"/>
    </row>
    <row r="77" spans="1:29" x14ac:dyDescent="0.25">
      <c r="B77" s="30"/>
      <c r="C77" s="30"/>
      <c r="D77" s="30"/>
      <c r="E77" s="30"/>
    </row>
    <row r="78" spans="1:29" x14ac:dyDescent="0.25">
      <c r="B78" s="30"/>
      <c r="C78" s="30"/>
      <c r="D78" s="30"/>
      <c r="E78" s="30"/>
    </row>
    <row r="79" spans="1:29" x14ac:dyDescent="0.25">
      <c r="B79" s="30"/>
      <c r="C79" s="30"/>
      <c r="D79" s="30"/>
      <c r="E79" s="30"/>
    </row>
    <row r="80" spans="1:29" x14ac:dyDescent="0.25">
      <c r="B80" s="30"/>
      <c r="C80" s="30"/>
      <c r="D80" s="30"/>
      <c r="E80" s="30"/>
    </row>
    <row r="81" spans="2:5" x14ac:dyDescent="0.25">
      <c r="B81" s="30"/>
      <c r="C81" s="30"/>
      <c r="D81" s="30"/>
      <c r="E81" s="30"/>
    </row>
    <row r="82" spans="2:5" x14ac:dyDescent="0.25">
      <c r="B82" s="30"/>
      <c r="C82" s="30"/>
      <c r="D82" s="30"/>
      <c r="E82" s="30"/>
    </row>
    <row r="83" spans="2:5" x14ac:dyDescent="0.25">
      <c r="B83" s="30"/>
      <c r="C83" s="30"/>
      <c r="D83" s="30"/>
      <c r="E83" s="30"/>
    </row>
    <row r="84" spans="2:5" x14ac:dyDescent="0.25">
      <c r="B84" s="30"/>
      <c r="C84" s="30"/>
      <c r="D84" s="30"/>
      <c r="E84" s="30"/>
    </row>
    <row r="85" spans="2:5" x14ac:dyDescent="0.25">
      <c r="B85" s="30"/>
      <c r="C85" s="30"/>
      <c r="D85" s="30"/>
      <c r="E85" s="30"/>
    </row>
    <row r="86" spans="2:5" x14ac:dyDescent="0.25">
      <c r="B86" s="30"/>
      <c r="C86" s="30"/>
      <c r="D86" s="30"/>
      <c r="E86" s="30"/>
    </row>
    <row r="87" spans="2:5" x14ac:dyDescent="0.25">
      <c r="B87" s="30"/>
      <c r="C87" s="30"/>
      <c r="D87" s="30"/>
      <c r="E87" s="30"/>
    </row>
    <row r="88" spans="2:5" x14ac:dyDescent="0.25">
      <c r="B88" s="30"/>
      <c r="C88" s="30"/>
      <c r="D88" s="30"/>
      <c r="E88" s="30"/>
    </row>
    <row r="89" spans="2:5" x14ac:dyDescent="0.25">
      <c r="B89" s="30"/>
      <c r="C89" s="30"/>
      <c r="D89" s="30"/>
      <c r="E89" s="30"/>
    </row>
    <row r="90" spans="2:5" x14ac:dyDescent="0.25">
      <c r="B90" s="30"/>
      <c r="C90" s="30"/>
      <c r="D90" s="30"/>
      <c r="E90" s="30"/>
    </row>
    <row r="91" spans="2:5" x14ac:dyDescent="0.25">
      <c r="B91" s="30"/>
      <c r="C91" s="30"/>
      <c r="D91" s="30"/>
      <c r="E91" s="30"/>
    </row>
    <row r="92" spans="2:5" x14ac:dyDescent="0.25">
      <c r="B92" s="30"/>
      <c r="C92" s="30"/>
      <c r="D92" s="30"/>
      <c r="E92" s="30"/>
    </row>
    <row r="93" spans="2:5" x14ac:dyDescent="0.25">
      <c r="B93" s="30"/>
      <c r="C93" s="30"/>
      <c r="D93" s="30"/>
      <c r="E93" s="30"/>
    </row>
    <row r="94" spans="2:5" x14ac:dyDescent="0.25">
      <c r="B94" s="30"/>
      <c r="C94" s="30"/>
      <c r="D94" s="30"/>
      <c r="E94" s="30"/>
    </row>
    <row r="95" spans="2:5" x14ac:dyDescent="0.25">
      <c r="B95" s="30"/>
      <c r="C95" s="30"/>
      <c r="D95" s="30"/>
      <c r="E95" s="30"/>
    </row>
    <row r="96" spans="2:5" x14ac:dyDescent="0.25">
      <c r="B96" s="30"/>
      <c r="C96" s="30"/>
      <c r="D96" s="30"/>
      <c r="E96" s="30"/>
    </row>
    <row r="97" spans="2:5" x14ac:dyDescent="0.25">
      <c r="B97" s="30"/>
      <c r="C97" s="30"/>
      <c r="D97" s="30"/>
      <c r="E97" s="30"/>
    </row>
    <row r="98" spans="2:5" x14ac:dyDescent="0.25">
      <c r="B98" s="30"/>
      <c r="C98" s="30"/>
      <c r="D98" s="30"/>
      <c r="E98" s="30"/>
    </row>
    <row r="99" spans="2:5" x14ac:dyDescent="0.25">
      <c r="B99" s="30"/>
      <c r="C99" s="30"/>
      <c r="D99" s="30"/>
      <c r="E99" s="30"/>
    </row>
    <row r="100" spans="2:5" x14ac:dyDescent="0.25">
      <c r="B100" s="30"/>
      <c r="C100" s="30"/>
      <c r="D100" s="30"/>
      <c r="E100" s="30"/>
    </row>
    <row r="101" spans="2:5" x14ac:dyDescent="0.25">
      <c r="B101" s="30"/>
      <c r="C101" s="30"/>
      <c r="D101" s="30"/>
      <c r="E101" s="30"/>
    </row>
    <row r="102" spans="2:5" x14ac:dyDescent="0.25">
      <c r="B102" s="30"/>
      <c r="C102" s="30"/>
      <c r="D102" s="30"/>
      <c r="E102" s="30"/>
    </row>
    <row r="103" spans="2:5" x14ac:dyDescent="0.25">
      <c r="B103" s="30"/>
      <c r="C103" s="30"/>
      <c r="D103" s="30"/>
      <c r="E103" s="30"/>
    </row>
    <row r="104" spans="2:5" x14ac:dyDescent="0.25">
      <c r="B104" s="30"/>
      <c r="C104" s="30"/>
      <c r="D104" s="30"/>
      <c r="E104" s="30"/>
    </row>
    <row r="105" spans="2:5" x14ac:dyDescent="0.25">
      <c r="B105" s="30"/>
      <c r="C105" s="30"/>
      <c r="D105" s="30"/>
      <c r="E105" s="30"/>
    </row>
    <row r="106" spans="2:5" x14ac:dyDescent="0.25">
      <c r="B106" s="30"/>
      <c r="C106" s="30"/>
      <c r="D106" s="30"/>
      <c r="E106" s="30"/>
    </row>
    <row r="107" spans="2:5" x14ac:dyDescent="0.25">
      <c r="B107" s="30"/>
      <c r="C107" s="30"/>
      <c r="D107" s="30"/>
      <c r="E107" s="30"/>
    </row>
    <row r="108" spans="2:5" x14ac:dyDescent="0.25">
      <c r="B108" s="30"/>
      <c r="C108" s="30"/>
      <c r="D108" s="30"/>
      <c r="E108" s="30"/>
    </row>
    <row r="109" spans="2:5" x14ac:dyDescent="0.25">
      <c r="B109" s="30"/>
      <c r="C109" s="30"/>
      <c r="D109" s="30"/>
      <c r="E109" s="30"/>
    </row>
    <row r="110" spans="2:5" x14ac:dyDescent="0.25">
      <c r="B110" s="30"/>
      <c r="C110" s="30"/>
      <c r="D110" s="30"/>
      <c r="E110" s="30"/>
    </row>
    <row r="111" spans="2:5" x14ac:dyDescent="0.25">
      <c r="B111" s="30"/>
      <c r="C111" s="30"/>
      <c r="D111" s="30"/>
      <c r="E111" s="30"/>
    </row>
    <row r="112" spans="2:5" x14ac:dyDescent="0.25">
      <c r="B112" s="30"/>
      <c r="C112" s="30"/>
      <c r="D112" s="30"/>
      <c r="E112" s="30"/>
    </row>
    <row r="113" spans="2:5" x14ac:dyDescent="0.25">
      <c r="B113" s="30"/>
      <c r="C113" s="30"/>
      <c r="D113" s="30"/>
      <c r="E113" s="30"/>
    </row>
    <row r="114" spans="2:5" x14ac:dyDescent="0.25">
      <c r="B114" s="30"/>
      <c r="C114" s="30"/>
      <c r="D114" s="30"/>
      <c r="E114" s="30"/>
    </row>
    <row r="115" spans="2:5" x14ac:dyDescent="0.25">
      <c r="B115" s="30"/>
      <c r="C115" s="30"/>
      <c r="D115" s="30"/>
      <c r="E115" s="30"/>
    </row>
    <row r="116" spans="2:5" x14ac:dyDescent="0.25">
      <c r="B116" s="30"/>
      <c r="C116" s="30"/>
      <c r="D116" s="30"/>
      <c r="E116" s="30"/>
    </row>
    <row r="117" spans="2:5" x14ac:dyDescent="0.25">
      <c r="B117" s="30"/>
      <c r="C117" s="30"/>
      <c r="D117" s="30"/>
      <c r="E117" s="30"/>
    </row>
    <row r="118" spans="2:5" x14ac:dyDescent="0.25">
      <c r="B118" s="30"/>
      <c r="C118" s="30"/>
      <c r="D118" s="30"/>
      <c r="E118" s="30"/>
    </row>
    <row r="119" spans="2:5" x14ac:dyDescent="0.25">
      <c r="B119" s="30"/>
      <c r="C119" s="30"/>
      <c r="D119" s="30"/>
      <c r="E119" s="30"/>
    </row>
    <row r="120" spans="2:5" x14ac:dyDescent="0.25">
      <c r="B120" s="30"/>
      <c r="C120" s="30"/>
      <c r="D120" s="30"/>
      <c r="E120" s="30"/>
    </row>
    <row r="121" spans="2:5" x14ac:dyDescent="0.25">
      <c r="B121" s="30"/>
      <c r="C121" s="30"/>
      <c r="D121" s="30"/>
      <c r="E121" s="30"/>
    </row>
    <row r="122" spans="2:5" x14ac:dyDescent="0.25">
      <c r="B122" s="30"/>
      <c r="C122" s="30"/>
      <c r="D122" s="30"/>
      <c r="E122" s="30"/>
    </row>
    <row r="123" spans="2:5" x14ac:dyDescent="0.25">
      <c r="B123" s="30"/>
      <c r="C123" s="30"/>
      <c r="D123" s="30"/>
      <c r="E123" s="30"/>
    </row>
    <row r="124" spans="2:5" x14ac:dyDescent="0.25">
      <c r="B124" s="30"/>
      <c r="C124" s="30"/>
      <c r="D124" s="30"/>
      <c r="E124" s="30"/>
    </row>
    <row r="125" spans="2:5" x14ac:dyDescent="0.25">
      <c r="B125" s="30"/>
      <c r="C125" s="30"/>
      <c r="D125" s="30"/>
      <c r="E125" s="30"/>
    </row>
    <row r="126" spans="2:5" x14ac:dyDescent="0.25">
      <c r="B126" s="30"/>
      <c r="C126" s="30"/>
      <c r="D126" s="30"/>
      <c r="E126" s="30"/>
    </row>
    <row r="127" spans="2:5" x14ac:dyDescent="0.25">
      <c r="B127" s="30"/>
      <c r="C127" s="30"/>
      <c r="D127" s="30"/>
      <c r="E127" s="30"/>
    </row>
    <row r="128" spans="2:5" x14ac:dyDescent="0.25">
      <c r="B128" s="30"/>
      <c r="C128" s="30"/>
      <c r="D128" s="30"/>
      <c r="E128" s="30"/>
    </row>
    <row r="129" spans="2:5" x14ac:dyDescent="0.25">
      <c r="B129" s="30"/>
      <c r="C129" s="30"/>
      <c r="D129" s="30"/>
      <c r="E129" s="30"/>
    </row>
    <row r="130" spans="2:5" x14ac:dyDescent="0.25">
      <c r="B130" s="30"/>
      <c r="C130" s="30"/>
      <c r="D130" s="30"/>
      <c r="E130" s="30"/>
    </row>
    <row r="131" spans="2:5" x14ac:dyDescent="0.25">
      <c r="B131" s="30"/>
      <c r="C131" s="30"/>
      <c r="D131" s="30"/>
      <c r="E131" s="30"/>
    </row>
    <row r="132" spans="2:5" x14ac:dyDescent="0.25">
      <c r="B132" s="30"/>
      <c r="C132" s="30"/>
      <c r="D132" s="30"/>
      <c r="E132" s="30"/>
    </row>
    <row r="133" spans="2:5" x14ac:dyDescent="0.25">
      <c r="B133" s="30"/>
      <c r="C133" s="30"/>
      <c r="D133" s="30"/>
      <c r="E133" s="30"/>
    </row>
    <row r="134" spans="2:5" x14ac:dyDescent="0.25">
      <c r="B134" s="30"/>
      <c r="C134" s="30"/>
      <c r="D134" s="30"/>
      <c r="E134" s="30"/>
    </row>
    <row r="135" spans="2:5" x14ac:dyDescent="0.25">
      <c r="B135" s="30"/>
      <c r="C135" s="30"/>
      <c r="D135" s="30"/>
      <c r="E135" s="30"/>
    </row>
    <row r="136" spans="2:5" x14ac:dyDescent="0.25">
      <c r="B136" s="30"/>
      <c r="C136" s="30"/>
      <c r="D136" s="30"/>
      <c r="E136" s="30"/>
    </row>
    <row r="137" spans="2:5" x14ac:dyDescent="0.25">
      <c r="B137" s="30"/>
      <c r="C137" s="30"/>
      <c r="D137" s="30"/>
      <c r="E137" s="30"/>
    </row>
    <row r="138" spans="2:5" x14ac:dyDescent="0.25">
      <c r="B138" s="30"/>
      <c r="C138" s="30"/>
      <c r="D138" s="30"/>
      <c r="E138" s="30"/>
    </row>
    <row r="139" spans="2:5" x14ac:dyDescent="0.25">
      <c r="B139" s="30"/>
      <c r="C139" s="30"/>
      <c r="D139" s="30"/>
      <c r="E139" s="30"/>
    </row>
    <row r="140" spans="2:5" x14ac:dyDescent="0.25">
      <c r="B140" s="30"/>
      <c r="C140" s="30"/>
      <c r="D140" s="30"/>
      <c r="E140" s="30"/>
    </row>
    <row r="141" spans="2:5" x14ac:dyDescent="0.25">
      <c r="B141" s="30"/>
      <c r="C141" s="30"/>
      <c r="D141" s="30"/>
      <c r="E141" s="30"/>
    </row>
    <row r="142" spans="2:5" x14ac:dyDescent="0.25">
      <c r="B142" s="30"/>
      <c r="C142" s="30"/>
      <c r="D142" s="30"/>
      <c r="E142" s="30"/>
    </row>
    <row r="143" spans="2:5" x14ac:dyDescent="0.25">
      <c r="B143" s="30"/>
      <c r="C143" s="30"/>
      <c r="D143" s="30"/>
      <c r="E143" s="30"/>
    </row>
    <row r="144" spans="2:5" x14ac:dyDescent="0.25">
      <c r="B144" s="30"/>
      <c r="C144" s="30"/>
      <c r="D144" s="30"/>
      <c r="E144" s="30"/>
    </row>
    <row r="145" spans="2:5" x14ac:dyDescent="0.25">
      <c r="B145" s="30"/>
      <c r="C145" s="30"/>
      <c r="D145" s="30"/>
      <c r="E145" s="30"/>
    </row>
    <row r="146" spans="2:5" x14ac:dyDescent="0.25">
      <c r="B146" s="30"/>
      <c r="C146" s="30"/>
      <c r="D146" s="30"/>
      <c r="E146" s="30"/>
    </row>
    <row r="147" spans="2:5" x14ac:dyDescent="0.25">
      <c r="B147" s="30"/>
      <c r="C147" s="30"/>
      <c r="D147" s="30"/>
      <c r="E147" s="30"/>
    </row>
    <row r="148" spans="2:5" x14ac:dyDescent="0.25">
      <c r="B148" s="30"/>
      <c r="C148" s="30"/>
      <c r="D148" s="30"/>
      <c r="E148" s="30"/>
    </row>
    <row r="149" spans="2:5" x14ac:dyDescent="0.25">
      <c r="B149" s="30"/>
      <c r="C149" s="30"/>
      <c r="D149" s="30"/>
      <c r="E149" s="30"/>
    </row>
    <row r="150" spans="2:5" x14ac:dyDescent="0.25">
      <c r="B150" s="30"/>
      <c r="C150" s="30"/>
      <c r="D150" s="30"/>
      <c r="E150" s="30"/>
    </row>
    <row r="151" spans="2:5" x14ac:dyDescent="0.25">
      <c r="B151" s="30"/>
      <c r="C151" s="30"/>
      <c r="D151" s="30"/>
      <c r="E151" s="30"/>
    </row>
  </sheetData>
  <autoFilter ref="B2:AC77">
    <sortState ref="B3:AC77">
      <sortCondition descending="1" ref="U2:U77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opLeftCell="A49" workbookViewId="0">
      <selection activeCell="B9" sqref="B9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274</v>
      </c>
      <c r="C3" s="47" t="s">
        <v>37</v>
      </c>
      <c r="D3" s="47" t="s">
        <v>395</v>
      </c>
      <c r="E3" s="47" t="s">
        <v>3</v>
      </c>
      <c r="F3" s="48">
        <v>74</v>
      </c>
      <c r="G3" s="48">
        <v>85</v>
      </c>
      <c r="H3" s="48">
        <v>38</v>
      </c>
      <c r="I3" s="48">
        <v>30</v>
      </c>
      <c r="J3" s="48">
        <v>20</v>
      </c>
      <c r="K3" s="48">
        <v>54</v>
      </c>
      <c r="L3" s="48">
        <v>110</v>
      </c>
      <c r="M3" s="52">
        <v>1439</v>
      </c>
      <c r="N3">
        <f>G3*82/F3</f>
        <v>94.189189189189193</v>
      </c>
      <c r="O3">
        <f>H3*82/F3</f>
        <v>42.108108108108105</v>
      </c>
      <c r="P3">
        <f>I3*82/F3</f>
        <v>33.243243243243242</v>
      </c>
      <c r="Q3">
        <f>J3*82/F3</f>
        <v>22.162162162162161</v>
      </c>
      <c r="R3">
        <f>K3*82/F3</f>
        <v>59.837837837837839</v>
      </c>
      <c r="S3">
        <f>L3*82/F3</f>
        <v>121.89189189189189</v>
      </c>
      <c r="U3" s="10">
        <f>SUM(V3:X3)</f>
        <v>17.355111758069249</v>
      </c>
      <c r="V3">
        <f>N3/MAX(N:N)*OFF_R</f>
        <v>12</v>
      </c>
      <c r="W3">
        <f>O3/MAX(O:O)*PUN_R</f>
        <v>0.6902968542312804</v>
      </c>
      <c r="X3">
        <f>SUM(Z3:AC3)</f>
        <v>4.6648149038379669</v>
      </c>
      <c r="Y3">
        <f>X3/DEF_R*10</f>
        <v>7.7746915063966116</v>
      </c>
      <c r="Z3">
        <f>(0.7*(HIT_F*DEF_R))+(P3/(MAX(P:P))*(0.3*(HIT_F*DEF_R)))</f>
        <v>1.1062566972258601</v>
      </c>
      <c r="AA3">
        <f>(0.7*(BkS_F*DEF_R))+(Q3/(MAX(Q:Q))*(0.3*(BkS_F*DEF_R)))</f>
        <v>0.71097001110699731</v>
      </c>
      <c r="AB3">
        <f>(0.7*(TkA_F*DEF_R))+(R3/(MAX(R:R))*(0.3*(TkA_F*DEF_R)))</f>
        <v>1.7065793918918919</v>
      </c>
      <c r="AC3">
        <f>(0.7*(SH_F*DEF_R))+(S3/(MAX(S:S))*(0.3*(SH_F*DEF_R)))</f>
        <v>1.1410088036132178</v>
      </c>
    </row>
    <row r="4" spans="1:29" x14ac:dyDescent="0.25">
      <c r="A4" s="9">
        <v>2</v>
      </c>
      <c r="B4" s="46" t="s">
        <v>68</v>
      </c>
      <c r="C4" s="47" t="s">
        <v>39</v>
      </c>
      <c r="D4" s="47" t="s">
        <v>395</v>
      </c>
      <c r="E4" s="47" t="s">
        <v>3</v>
      </c>
      <c r="F4" s="48">
        <v>82</v>
      </c>
      <c r="G4" s="48">
        <v>89</v>
      </c>
      <c r="H4" s="48">
        <v>32</v>
      </c>
      <c r="I4" s="48">
        <v>28</v>
      </c>
      <c r="J4" s="48">
        <v>15</v>
      </c>
      <c r="K4" s="48">
        <v>49</v>
      </c>
      <c r="L4" s="48">
        <v>374</v>
      </c>
      <c r="M4" s="52">
        <v>1754</v>
      </c>
      <c r="N4">
        <f>G4*82/F4</f>
        <v>89</v>
      </c>
      <c r="O4">
        <f>H4*82/F4</f>
        <v>32</v>
      </c>
      <c r="P4">
        <f>I4*82/F4</f>
        <v>28</v>
      </c>
      <c r="Q4">
        <f>J4*82/F4</f>
        <v>15</v>
      </c>
      <c r="R4">
        <f>K4*82/F4</f>
        <v>49</v>
      </c>
      <c r="S4">
        <f>L4*82/F4</f>
        <v>374</v>
      </c>
      <c r="U4" s="10">
        <f>SUM(V4:X4)</f>
        <v>16.449678712162569</v>
      </c>
      <c r="V4">
        <f>N4/MAX(N:N)*OFF_R</f>
        <v>11.338880918220946</v>
      </c>
      <c r="W4">
        <f>O4/MAX(O:O)*PUN_R</f>
        <v>0.52459016393442626</v>
      </c>
      <c r="X4">
        <f>SUM(Z4:AC4)</f>
        <v>4.5862076300071957</v>
      </c>
      <c r="Y4">
        <f>X4/DEF_R*10</f>
        <v>7.6436793833453267</v>
      </c>
      <c r="Z4">
        <f>(0.7*(HIT_F*DEF_R))+(P4/(MAX(P:P))*(0.3*(HIT_F*DEF_R)))</f>
        <v>1.0973836896959277</v>
      </c>
      <c r="AA4">
        <f>(0.7*(BkS_F*DEF_R))+(Q4/(MAX(Q:Q))*(0.3*(BkS_F*DEF_R)))</f>
        <v>0.68480287337119938</v>
      </c>
      <c r="AB4">
        <f>(0.7*(TkA_F*DEF_R))+(R4/(MAX(R:R))*(0.3*(TkA_F*DEF_R)))</f>
        <v>1.648516006097561</v>
      </c>
      <c r="AC4">
        <f>(0.7*(SH_F*DEF_R))+(S4/(MAX(S:S))*(0.3*(SH_F*DEF_R)))</f>
        <v>1.1555050608425075</v>
      </c>
    </row>
    <row r="5" spans="1:29" x14ac:dyDescent="0.25">
      <c r="A5" s="9">
        <v>3</v>
      </c>
      <c r="B5" s="46" t="s">
        <v>78</v>
      </c>
      <c r="C5" s="47" t="s">
        <v>39</v>
      </c>
      <c r="D5" s="47" t="s">
        <v>395</v>
      </c>
      <c r="E5" s="47" t="s">
        <v>3</v>
      </c>
      <c r="F5" s="48">
        <v>82</v>
      </c>
      <c r="G5" s="48">
        <v>74</v>
      </c>
      <c r="H5" s="48">
        <v>47</v>
      </c>
      <c r="I5" s="48">
        <v>100</v>
      </c>
      <c r="J5" s="48">
        <v>51</v>
      </c>
      <c r="K5" s="48">
        <v>39</v>
      </c>
      <c r="L5" s="48">
        <v>6856</v>
      </c>
      <c r="M5" s="52">
        <v>1652</v>
      </c>
      <c r="N5">
        <f>G5*82/F5</f>
        <v>74</v>
      </c>
      <c r="O5">
        <f>H5*82/F5</f>
        <v>47</v>
      </c>
      <c r="P5">
        <f>I5*82/F5</f>
        <v>100</v>
      </c>
      <c r="Q5">
        <f>J5*82/F5</f>
        <v>51</v>
      </c>
      <c r="R5">
        <f>K5*82/F5</f>
        <v>39</v>
      </c>
      <c r="S5">
        <f>L5*82/F5</f>
        <v>6856</v>
      </c>
      <c r="U5" s="10">
        <f>SUM(V5:X5)</f>
        <v>15.357045034707006</v>
      </c>
      <c r="V5">
        <f>N5/MAX(N:N)*OFF_R</f>
        <v>9.4278335724533715</v>
      </c>
      <c r="W5">
        <f>O5/MAX(O:O)*PUN_R</f>
        <v>0.77049180327868849</v>
      </c>
      <c r="X5">
        <f>SUM(Z5:AC5)</f>
        <v>5.1587196589749471</v>
      </c>
      <c r="Y5">
        <f>X5/DEF_R*10</f>
        <v>8.5978660982915791</v>
      </c>
      <c r="Z5">
        <f>(0.7*(HIT_F*DEF_R))+(P5/(MAX(P:P))*(0.3*(HIT_F*DEF_R)))</f>
        <v>1.219227463199742</v>
      </c>
      <c r="AA5">
        <f>(0.7*(BkS_F*DEF_R))+(Q5/(MAX(Q:Q))*(0.3*(BkS_F*DEF_R)))</f>
        <v>0.81632976946207803</v>
      </c>
      <c r="AB5">
        <f>(0.7*(TkA_F*DEF_R))+(R5/(MAX(R:R))*(0.3*(TkA_F*DEF_R)))</f>
        <v>1.5949413109756096</v>
      </c>
      <c r="AC5">
        <f>(0.7*(SH_F*DEF_R))+(S5/(MAX(S:S))*(0.3*(SH_F*DEF_R)))</f>
        <v>1.5282211153375176</v>
      </c>
    </row>
    <row r="6" spans="1:29" x14ac:dyDescent="0.25">
      <c r="A6" s="9">
        <v>4</v>
      </c>
      <c r="B6" s="43" t="s">
        <v>313</v>
      </c>
      <c r="C6" s="44" t="s">
        <v>37</v>
      </c>
      <c r="D6" s="44" t="s">
        <v>395</v>
      </c>
      <c r="E6" s="44" t="s">
        <v>3</v>
      </c>
      <c r="F6" s="45">
        <v>75</v>
      </c>
      <c r="G6" s="45">
        <v>70</v>
      </c>
      <c r="H6" s="45">
        <v>34</v>
      </c>
      <c r="I6" s="45">
        <v>72</v>
      </c>
      <c r="J6" s="45">
        <v>32</v>
      </c>
      <c r="K6" s="45">
        <v>50</v>
      </c>
      <c r="L6" s="45">
        <v>71</v>
      </c>
      <c r="M6" s="51">
        <v>1349</v>
      </c>
      <c r="N6">
        <f>G6*82/F6</f>
        <v>76.533333333333331</v>
      </c>
      <c r="O6">
        <f>H6*82/F6</f>
        <v>37.173333333333332</v>
      </c>
      <c r="P6">
        <f>I6*82/F6</f>
        <v>78.72</v>
      </c>
      <c r="Q6">
        <f>J6*82/F6</f>
        <v>34.986666666666665</v>
      </c>
      <c r="R6">
        <f>K6*82/F6</f>
        <v>54.666666666666664</v>
      </c>
      <c r="S6">
        <f>L6*82/F6</f>
        <v>77.626666666666665</v>
      </c>
      <c r="U6" s="10">
        <f>SUM(V6:X6)</f>
        <v>15.118366204924705</v>
      </c>
      <c r="V6">
        <f>N6/MAX(N:N)*OFF_R</f>
        <v>9.7505882352941171</v>
      </c>
      <c r="W6">
        <f>O6/MAX(O:O)*PUN_R</f>
        <v>0.60939890710382516</v>
      </c>
      <c r="X6">
        <f>SUM(Z6:AC6)</f>
        <v>4.7583790625267612</v>
      </c>
      <c r="Y6">
        <f>X6/DEF_R*10</f>
        <v>7.9306317708779348</v>
      </c>
      <c r="Z6">
        <f>(0.7*(HIT_F*DEF_R))+(P6/(MAX(P:P))*(0.3*(HIT_F*DEF_R)))</f>
        <v>1.1832158590308368</v>
      </c>
      <c r="AA6">
        <f>(0.7*(BkS_F*DEF_R))+(Q6/(MAX(Q:Q))*(0.3*(BkS_F*DEF_R)))</f>
        <v>0.75782465753424644</v>
      </c>
      <c r="AB6">
        <f>(0.7*(TkA_F*DEF_R))+(R6/(MAX(R:R))*(0.3*(TkA_F*DEF_R)))</f>
        <v>1.6788749999999999</v>
      </c>
      <c r="AC6">
        <f>(0.7*(SH_F*DEF_R))+(S6/(MAX(S:S))*(0.3*(SH_F*DEF_R)))</f>
        <v>1.1384635459616783</v>
      </c>
    </row>
    <row r="7" spans="1:29" x14ac:dyDescent="0.25">
      <c r="A7" s="9">
        <v>5</v>
      </c>
      <c r="B7" s="43" t="s">
        <v>73</v>
      </c>
      <c r="C7" s="44" t="s">
        <v>37</v>
      </c>
      <c r="D7" s="44" t="s">
        <v>395</v>
      </c>
      <c r="E7" s="44" t="s">
        <v>3</v>
      </c>
      <c r="F7" s="45">
        <v>68</v>
      </c>
      <c r="G7" s="45">
        <v>56</v>
      </c>
      <c r="H7" s="45">
        <v>36</v>
      </c>
      <c r="I7" s="45">
        <v>95</v>
      </c>
      <c r="J7" s="45">
        <v>50</v>
      </c>
      <c r="K7" s="45">
        <v>49</v>
      </c>
      <c r="L7" s="45">
        <v>4042</v>
      </c>
      <c r="M7" s="51">
        <v>1214</v>
      </c>
      <c r="N7">
        <f>G7*82/F7</f>
        <v>67.529411764705884</v>
      </c>
      <c r="O7">
        <f>H7*82/F7</f>
        <v>43.411764705882355</v>
      </c>
      <c r="P7">
        <f>I7*82/F7</f>
        <v>114.55882352941177</v>
      </c>
      <c r="Q7">
        <f>J7*82/F7</f>
        <v>60.294117647058826</v>
      </c>
      <c r="R7">
        <f>K7*82/F7</f>
        <v>59.088235294117645</v>
      </c>
      <c r="S7">
        <f>L7*82/F7</f>
        <v>4874.1764705882351</v>
      </c>
      <c r="U7" s="10">
        <f>SUM(V7:X7)</f>
        <v>14.526108891148947</v>
      </c>
      <c r="V7">
        <f>N7/MAX(N:N)*OFF_R</f>
        <v>8.6034602076124571</v>
      </c>
      <c r="W7">
        <f>O7/MAX(O:O)*PUN_R</f>
        <v>0.71166827386692388</v>
      </c>
      <c r="X7">
        <f>SUM(Z7:AC7)</f>
        <v>5.210980409669566</v>
      </c>
      <c r="Y7">
        <f>X7/DEF_R*10</f>
        <v>8.684967349449277</v>
      </c>
      <c r="Z7">
        <f>(0.7*(HIT_F*DEF_R))+(P7/(MAX(P:P))*(0.3*(HIT_F*DEF_R)))</f>
        <v>1.2438649909302926</v>
      </c>
      <c r="AA7">
        <f>(0.7*(BkS_F*DEF_R))+(Q7/(MAX(Q:Q))*(0.3*(BkS_F*DEF_R)))</f>
        <v>0.85028605962933101</v>
      </c>
      <c r="AB7">
        <f>(0.7*(TkA_F*DEF_R))+(R7/(MAX(R:R))*(0.3*(TkA_F*DEF_R)))</f>
        <v>1.7025634191176469</v>
      </c>
      <c r="AC7">
        <f>(0.7*(SH_F*DEF_R))+(S7/(MAX(S:S))*(0.3*(SH_F*DEF_R)))</f>
        <v>1.4142659399922957</v>
      </c>
    </row>
    <row r="8" spans="1:29" x14ac:dyDescent="0.25">
      <c r="A8" s="9">
        <v>6</v>
      </c>
      <c r="B8" s="43" t="s">
        <v>178</v>
      </c>
      <c r="C8" s="44" t="s">
        <v>31</v>
      </c>
      <c r="D8" s="44" t="s">
        <v>395</v>
      </c>
      <c r="E8" s="44" t="s">
        <v>3</v>
      </c>
      <c r="F8" s="45">
        <v>82</v>
      </c>
      <c r="G8" s="45">
        <v>75</v>
      </c>
      <c r="H8" s="45">
        <v>12</v>
      </c>
      <c r="I8" s="45">
        <v>50</v>
      </c>
      <c r="J8" s="45">
        <v>31</v>
      </c>
      <c r="K8" s="45">
        <v>29</v>
      </c>
      <c r="L8" s="45">
        <v>900</v>
      </c>
      <c r="M8" s="51">
        <v>1515</v>
      </c>
      <c r="N8">
        <f>G8*82/F8</f>
        <v>75</v>
      </c>
      <c r="O8">
        <f>H8*82/F8</f>
        <v>12</v>
      </c>
      <c r="P8">
        <f>I8*82/F8</f>
        <v>50</v>
      </c>
      <c r="Q8">
        <f>J8*82/F8</f>
        <v>31</v>
      </c>
      <c r="R8">
        <f>K8*82/F8</f>
        <v>29</v>
      </c>
      <c r="S8">
        <f>L8*82/F8</f>
        <v>900</v>
      </c>
      <c r="U8" s="10">
        <f>SUM(V8:X8)</f>
        <v>14.356947805813078</v>
      </c>
      <c r="V8">
        <f>N8/MAX(N:N)*OFF_R</f>
        <v>9.5552367288378761</v>
      </c>
      <c r="W8">
        <f>O8/MAX(O:O)*PUN_R</f>
        <v>0.19672131147540983</v>
      </c>
      <c r="X8">
        <f>SUM(Z8:AC8)</f>
        <v>4.6049897654997931</v>
      </c>
      <c r="Y8">
        <f>X8/DEF_R*10</f>
        <v>7.6749829424996552</v>
      </c>
      <c r="Z8">
        <f>(0.7*(HIT_F*DEF_R))+(P8/(MAX(P:P))*(0.3*(HIT_F*DEF_R)))</f>
        <v>1.1346137315998708</v>
      </c>
      <c r="AA8">
        <f>(0.7*(BkS_F*DEF_R))+(Q8/(MAX(Q:Q))*(0.3*(BkS_F*DEF_R)))</f>
        <v>0.74325927163381211</v>
      </c>
      <c r="AB8">
        <f>(0.7*(TkA_F*DEF_R))+(R8/(MAX(R:R))*(0.3*(TkA_F*DEF_R)))</f>
        <v>1.5413666158536585</v>
      </c>
      <c r="AC8">
        <f>(0.7*(SH_F*DEF_R))+(S8/(MAX(S:S))*(0.3*(SH_F*DEF_R)))</f>
        <v>1.1857501464124511</v>
      </c>
    </row>
    <row r="9" spans="1:29" x14ac:dyDescent="0.25">
      <c r="A9" s="9">
        <v>7</v>
      </c>
      <c r="B9" s="43" t="s">
        <v>36</v>
      </c>
      <c r="C9" s="44" t="s">
        <v>31</v>
      </c>
      <c r="D9" s="44" t="s">
        <v>395</v>
      </c>
      <c r="E9" s="44" t="s">
        <v>3</v>
      </c>
      <c r="F9" s="45">
        <v>81</v>
      </c>
      <c r="G9" s="45">
        <v>68</v>
      </c>
      <c r="H9" s="45">
        <v>34</v>
      </c>
      <c r="I9" s="45">
        <v>130</v>
      </c>
      <c r="J9" s="45">
        <v>73</v>
      </c>
      <c r="K9" s="45">
        <v>33</v>
      </c>
      <c r="L9" s="45">
        <v>1460</v>
      </c>
      <c r="M9" s="51">
        <v>1548</v>
      </c>
      <c r="N9">
        <f>G9*82/F9</f>
        <v>68.839506172839506</v>
      </c>
      <c r="O9">
        <f>H9*82/F9</f>
        <v>34.419753086419753</v>
      </c>
      <c r="P9">
        <f>I9*82/F9</f>
        <v>131.60493827160494</v>
      </c>
      <c r="Q9">
        <f>J9*82/F9</f>
        <v>73.901234567901241</v>
      </c>
      <c r="R9">
        <f>K9*82/F9</f>
        <v>33.407407407407405</v>
      </c>
      <c r="S9">
        <f>L9*82/F9</f>
        <v>1478.0246913580247</v>
      </c>
      <c r="U9" s="10">
        <f>SUM(V9:X9)</f>
        <v>14.291306143036902</v>
      </c>
      <c r="V9">
        <f>N9/MAX(N:N)*OFF_R</f>
        <v>8.7703703703703706</v>
      </c>
      <c r="W9">
        <f>O9/MAX(O:O)*PUN_R</f>
        <v>0.56425824731835661</v>
      </c>
      <c r="X9">
        <f>SUM(Z9:AC9)</f>
        <v>4.9566775253481739</v>
      </c>
      <c r="Y9">
        <f>X9/DEF_R*10</f>
        <v>8.2611292089136228</v>
      </c>
      <c r="Z9">
        <f>(0.7*(HIT_F*DEF_R))+(P9/(MAX(P:P))*(0.3*(HIT_F*DEF_R)))</f>
        <v>1.2727116984826234</v>
      </c>
      <c r="AA9">
        <f>(0.7*(BkS_F*DEF_R))+(Q9/(MAX(Q:Q))*(0.3*(BkS_F*DEF_R)))</f>
        <v>0.89999999999999991</v>
      </c>
      <c r="AB9">
        <f>(0.7*(TkA_F*DEF_R))+(R9/(MAX(R:R))*(0.3*(TkA_F*DEF_R)))</f>
        <v>1.5649791666666666</v>
      </c>
      <c r="AC9">
        <f>(0.7*(SH_F*DEF_R))+(S9/(MAX(S:S))*(0.3*(SH_F*DEF_R)))</f>
        <v>1.2189866601988841</v>
      </c>
    </row>
    <row r="10" spans="1:29" x14ac:dyDescent="0.25">
      <c r="A10" s="9">
        <v>8</v>
      </c>
      <c r="B10" s="46" t="s">
        <v>170</v>
      </c>
      <c r="C10" s="47" t="s">
        <v>31</v>
      </c>
      <c r="D10" s="47" t="s">
        <v>395</v>
      </c>
      <c r="E10" s="47" t="s">
        <v>3</v>
      </c>
      <c r="F10" s="48">
        <v>81</v>
      </c>
      <c r="G10" s="48">
        <v>69</v>
      </c>
      <c r="H10" s="48">
        <v>12</v>
      </c>
      <c r="I10" s="48">
        <v>50</v>
      </c>
      <c r="J10" s="48">
        <v>50</v>
      </c>
      <c r="K10" s="48">
        <v>43</v>
      </c>
      <c r="L10" s="48">
        <v>7300</v>
      </c>
      <c r="M10" s="52">
        <v>1525</v>
      </c>
      <c r="N10">
        <f>G10*82/F10</f>
        <v>69.851851851851848</v>
      </c>
      <c r="O10">
        <f>H10*82/F10</f>
        <v>12.148148148148149</v>
      </c>
      <c r="P10">
        <f>I10*82/F10</f>
        <v>50.617283950617285</v>
      </c>
      <c r="Q10">
        <f>J10*82/F10</f>
        <v>50.617283950617285</v>
      </c>
      <c r="R10">
        <f>K10*82/F10</f>
        <v>43.530864197530867</v>
      </c>
      <c r="S10">
        <f>L10*82/F10</f>
        <v>7390.1234567901238</v>
      </c>
      <c r="U10" s="10">
        <f>SUM(V10:X10)</f>
        <v>14.227234806062285</v>
      </c>
      <c r="V10">
        <f>N10/MAX(N:N)*OFF_R</f>
        <v>8.8993464052287568</v>
      </c>
      <c r="W10">
        <f>O10/MAX(O:O)*PUN_R</f>
        <v>0.19914996964177292</v>
      </c>
      <c r="X10">
        <f>SUM(Z10:AC10)</f>
        <v>5.1287384311917537</v>
      </c>
      <c r="Y10">
        <f>X10/DEF_R*10</f>
        <v>8.5478973853195903</v>
      </c>
      <c r="Z10">
        <f>(0.7*(HIT_F*DEF_R))+(P10/(MAX(P:P))*(0.3*(HIT_F*DEF_R)))</f>
        <v>1.1356583455702396</v>
      </c>
      <c r="AA10">
        <f>(0.7*(BkS_F*DEF_R))+(Q10/(MAX(Q:Q))*(0.3*(BkS_F*DEF_R)))</f>
        <v>0.81493150684931492</v>
      </c>
      <c r="AB10">
        <f>(0.7*(TkA_F*DEF_R))+(R10/(MAX(R:R))*(0.3*(TkA_F*DEF_R)))</f>
        <v>1.6192152777777777</v>
      </c>
      <c r="AC10">
        <f>(0.7*(SH_F*DEF_R))+(S10/(MAX(S:S))*(0.3*(SH_F*DEF_R)))</f>
        <v>1.5589333009944215</v>
      </c>
    </row>
    <row r="11" spans="1:29" x14ac:dyDescent="0.25">
      <c r="A11" s="9">
        <v>9</v>
      </c>
      <c r="B11" s="43" t="s">
        <v>77</v>
      </c>
      <c r="C11" s="44" t="s">
        <v>37</v>
      </c>
      <c r="D11" s="44" t="s">
        <v>395</v>
      </c>
      <c r="E11" s="44" t="s">
        <v>3</v>
      </c>
      <c r="F11" s="45">
        <v>82</v>
      </c>
      <c r="G11" s="45">
        <v>54</v>
      </c>
      <c r="H11" s="45">
        <v>122</v>
      </c>
      <c r="I11" s="45">
        <v>162</v>
      </c>
      <c r="J11" s="45">
        <v>60</v>
      </c>
      <c r="K11" s="45">
        <v>38</v>
      </c>
      <c r="L11" s="45">
        <v>7447</v>
      </c>
      <c r="M11" s="51">
        <v>1556</v>
      </c>
      <c r="N11">
        <f>G11*82/F11</f>
        <v>54</v>
      </c>
      <c r="O11">
        <f>H11*82/F11</f>
        <v>122</v>
      </c>
      <c r="P11">
        <f>I11*82/F11</f>
        <v>162</v>
      </c>
      <c r="Q11">
        <f>J11*82/F11</f>
        <v>60</v>
      </c>
      <c r="R11">
        <f>K11*82/F11</f>
        <v>38</v>
      </c>
      <c r="S11">
        <f>L11*82/F11</f>
        <v>7447</v>
      </c>
      <c r="U11" s="10">
        <f>SUM(V11:X11)</f>
        <v>14.204917981576758</v>
      </c>
      <c r="V11">
        <f>N11/MAX(N:N)*OFF_R</f>
        <v>6.8797704447632704</v>
      </c>
      <c r="W11">
        <f>O11/MAX(O:O)*PUN_R</f>
        <v>2</v>
      </c>
      <c r="X11">
        <f>SUM(Z11:AC11)</f>
        <v>5.3251475368134873</v>
      </c>
      <c r="Y11">
        <f>X11/DEF_R*10</f>
        <v>8.8752458946891455</v>
      </c>
      <c r="Z11">
        <f>(0.7*(HIT_F*DEF_R))+(P11/(MAX(P:P))*(0.3*(HIT_F*DEF_R)))</f>
        <v>1.3241484903835821</v>
      </c>
      <c r="AA11">
        <f>(0.7*(BkS_F*DEF_R))+(Q11/(MAX(Q:Q))*(0.3*(BkS_F*DEF_R)))</f>
        <v>0.84921149348479774</v>
      </c>
      <c r="AB11">
        <f>(0.7*(TkA_F*DEF_R))+(R11/(MAX(R:R))*(0.3*(TkA_F*DEF_R)))</f>
        <v>1.5895838414634145</v>
      </c>
      <c r="AC11">
        <f>(0.7*(SH_F*DEF_R))+(S11/(MAX(S:S))*(0.3*(SH_F*DEF_R)))</f>
        <v>1.5622037114816938</v>
      </c>
    </row>
    <row r="12" spans="1:29" x14ac:dyDescent="0.25">
      <c r="A12" s="9">
        <v>10</v>
      </c>
      <c r="B12" s="46" t="s">
        <v>325</v>
      </c>
      <c r="C12" s="47" t="s">
        <v>39</v>
      </c>
      <c r="D12" s="47" t="s">
        <v>395</v>
      </c>
      <c r="E12" s="47" t="s">
        <v>3</v>
      </c>
      <c r="F12" s="48">
        <v>77</v>
      </c>
      <c r="G12" s="48">
        <v>61</v>
      </c>
      <c r="H12" s="48">
        <v>38</v>
      </c>
      <c r="I12" s="48">
        <v>41</v>
      </c>
      <c r="J12" s="48">
        <v>39</v>
      </c>
      <c r="K12" s="48">
        <v>67</v>
      </c>
      <c r="L12" s="48">
        <v>613</v>
      </c>
      <c r="M12" s="52">
        <v>1294</v>
      </c>
      <c r="N12">
        <f>G12*82/F12</f>
        <v>64.961038961038966</v>
      </c>
      <c r="O12">
        <f>H12*82/F12</f>
        <v>40.467532467532465</v>
      </c>
      <c r="P12">
        <f>I12*82/F12</f>
        <v>43.662337662337663</v>
      </c>
      <c r="Q12">
        <f>J12*82/F12</f>
        <v>41.532467532467535</v>
      </c>
      <c r="R12">
        <f>K12*82/F12</f>
        <v>71.350649350649348</v>
      </c>
      <c r="S12">
        <f>L12*82/F12</f>
        <v>652.80519480519479</v>
      </c>
      <c r="U12" s="10">
        <f>SUM(V12:X12)</f>
        <v>13.785067481054831</v>
      </c>
      <c r="V12">
        <f>N12/MAX(N:N)*OFF_R</f>
        <v>8.2762414056531703</v>
      </c>
      <c r="W12">
        <f>O12/MAX(O:O)*PUN_R</f>
        <v>0.66340217159889281</v>
      </c>
      <c r="X12">
        <f>SUM(Z12:AC12)</f>
        <v>4.845423903802768</v>
      </c>
      <c r="Y12">
        <f>X12/DEF_R*10</f>
        <v>8.0757065063379461</v>
      </c>
      <c r="Z12">
        <f>(0.7*(HIT_F*DEF_R))+(P12/(MAX(P:P))*(0.3*(HIT_F*DEF_R)))</f>
        <v>1.1238886663996794</v>
      </c>
      <c r="AA12">
        <f>(0.7*(BkS_F*DEF_R))+(Q12/(MAX(Q:Q))*(0.3*(BkS_F*DEF_R)))</f>
        <v>0.78173990393168458</v>
      </c>
      <c r="AB12">
        <f>(0.7*(TkA_F*DEF_R))+(R12/(MAX(R:R))*(0.3*(TkA_F*DEF_R)))</f>
        <v>1.7682589285714285</v>
      </c>
      <c r="AC12">
        <f>(0.7*(SH_F*DEF_R))+(S12/(MAX(S:S))*(0.3*(SH_F*DEF_R)))</f>
        <v>1.171536404899975</v>
      </c>
    </row>
    <row r="13" spans="1:29" x14ac:dyDescent="0.25">
      <c r="A13" s="9">
        <v>11</v>
      </c>
      <c r="B13" s="43" t="s">
        <v>64</v>
      </c>
      <c r="C13" s="44" t="s">
        <v>34</v>
      </c>
      <c r="D13" s="44" t="s">
        <v>395</v>
      </c>
      <c r="E13" s="44" t="s">
        <v>3</v>
      </c>
      <c r="F13" s="45">
        <v>82</v>
      </c>
      <c r="G13" s="45">
        <v>70</v>
      </c>
      <c r="H13" s="45">
        <v>20</v>
      </c>
      <c r="I13" s="45">
        <v>12</v>
      </c>
      <c r="J13" s="45">
        <v>15</v>
      </c>
      <c r="K13" s="45">
        <v>15</v>
      </c>
      <c r="L13" s="45">
        <v>67</v>
      </c>
      <c r="M13" s="51">
        <v>1471</v>
      </c>
      <c r="N13">
        <f>G13*82/F13</f>
        <v>70</v>
      </c>
      <c r="O13">
        <f>H13*82/F13</f>
        <v>20</v>
      </c>
      <c r="P13">
        <f>I13*82/F13</f>
        <v>12</v>
      </c>
      <c r="Q13">
        <f>J13*82/F13</f>
        <v>15</v>
      </c>
      <c r="R13">
        <f>K13*82/F13</f>
        <v>15</v>
      </c>
      <c r="S13">
        <f>L13*82/F13</f>
        <v>67</v>
      </c>
      <c r="U13" s="10">
        <f>SUM(V13:X13)</f>
        <v>13.605414521912056</v>
      </c>
      <c r="V13">
        <f>N13/MAX(N:N)*OFF_R</f>
        <v>8.9182209469153513</v>
      </c>
      <c r="W13">
        <f>O13/MAX(O:O)*PUN_R</f>
        <v>0.32786885245901637</v>
      </c>
      <c r="X13">
        <f>SUM(Z13:AC13)</f>
        <v>4.3593247225376883</v>
      </c>
      <c r="Y13">
        <f>X13/DEF_R*10</f>
        <v>7.2655412042294811</v>
      </c>
      <c r="Z13">
        <f>(0.7*(HIT_F*DEF_R))+(P13/(MAX(P:P))*(0.3*(HIT_F*DEF_R)))</f>
        <v>1.070307295583969</v>
      </c>
      <c r="AA13">
        <f>(0.7*(BkS_F*DEF_R))+(Q13/(MAX(Q:Q))*(0.3*(BkS_F*DEF_R)))</f>
        <v>0.68480287337119938</v>
      </c>
      <c r="AB13">
        <f>(0.7*(TkA_F*DEF_R))+(R13/(MAX(R:R))*(0.3*(TkA_F*DEF_R)))</f>
        <v>1.4663620426829267</v>
      </c>
      <c r="AC13">
        <f>(0.7*(SH_F*DEF_R))+(S13/(MAX(S:S))*(0.3*(SH_F*DEF_R)))</f>
        <v>1.1378525108995934</v>
      </c>
    </row>
    <row r="14" spans="1:29" x14ac:dyDescent="0.25">
      <c r="A14" s="9">
        <v>12</v>
      </c>
      <c r="B14" s="43" t="s">
        <v>288</v>
      </c>
      <c r="C14" s="44" t="s">
        <v>43</v>
      </c>
      <c r="D14" s="44" t="s">
        <v>395</v>
      </c>
      <c r="E14" s="44" t="s">
        <v>3</v>
      </c>
      <c r="F14" s="45">
        <v>71</v>
      </c>
      <c r="G14" s="45">
        <v>54</v>
      </c>
      <c r="H14" s="45">
        <v>25</v>
      </c>
      <c r="I14" s="45">
        <v>43</v>
      </c>
      <c r="J14" s="45">
        <v>53</v>
      </c>
      <c r="K14" s="45">
        <v>96</v>
      </c>
      <c r="L14" s="45">
        <v>234</v>
      </c>
      <c r="M14" s="51">
        <v>1318</v>
      </c>
      <c r="N14">
        <f>G14*82/F14</f>
        <v>62.366197183098592</v>
      </c>
      <c r="O14">
        <f>H14*82/F14</f>
        <v>28.87323943661972</v>
      </c>
      <c r="P14">
        <f>I14*82/F14</f>
        <v>49.661971830985912</v>
      </c>
      <c r="Q14">
        <f>J14*82/F14</f>
        <v>61.2112676056338</v>
      </c>
      <c r="R14">
        <f>K14*82/F14</f>
        <v>110.87323943661971</v>
      </c>
      <c r="S14">
        <f>L14*82/F14</f>
        <v>270.25352112676057</v>
      </c>
      <c r="U14" s="10">
        <f>SUM(V14:X14)</f>
        <v>13.536200373234593</v>
      </c>
      <c r="V14">
        <f>N14/MAX(N:N)*OFF_R</f>
        <v>7.9456503728251864</v>
      </c>
      <c r="W14">
        <f>O14/MAX(O:O)*PUN_R</f>
        <v>0.47333179404294623</v>
      </c>
      <c r="X14">
        <f>SUM(Z14:AC14)</f>
        <v>5.1172182063664584</v>
      </c>
      <c r="Y14">
        <f>X14/DEF_R*10</f>
        <v>8.5286970106107631</v>
      </c>
      <c r="Z14">
        <f>(0.7*(HIT_F*DEF_R))+(P14/(MAX(P:P))*(0.3*(HIT_F*DEF_R)))</f>
        <v>1.1340416951045478</v>
      </c>
      <c r="AA14">
        <f>(0.7*(BkS_F*DEF_R))+(Q14/(MAX(Q:Q))*(0.3*(BkS_F*DEF_R)))</f>
        <v>0.85363688983214336</v>
      </c>
      <c r="AB14">
        <f>(0.7*(TkA_F*DEF_R))+(R14/(MAX(R:R))*(0.3*(TkA_F*DEF_R)))</f>
        <v>1.98</v>
      </c>
      <c r="AC14">
        <f>(0.7*(SH_F*DEF_R))+(S14/(MAX(S:S))*(0.3*(SH_F*DEF_R)))</f>
        <v>1.1495396214297671</v>
      </c>
    </row>
    <row r="15" spans="1:29" x14ac:dyDescent="0.25">
      <c r="A15" s="9">
        <v>13</v>
      </c>
      <c r="B15" s="43" t="s">
        <v>166</v>
      </c>
      <c r="C15" s="44" t="s">
        <v>34</v>
      </c>
      <c r="D15" s="44" t="s">
        <v>395</v>
      </c>
      <c r="E15" s="44" t="s">
        <v>3</v>
      </c>
      <c r="F15" s="45">
        <v>82</v>
      </c>
      <c r="G15" s="45">
        <v>62</v>
      </c>
      <c r="H15" s="45">
        <v>22</v>
      </c>
      <c r="I15" s="45">
        <v>33</v>
      </c>
      <c r="J15" s="45">
        <v>34</v>
      </c>
      <c r="K15" s="45">
        <v>36</v>
      </c>
      <c r="L15" s="45">
        <v>7663</v>
      </c>
      <c r="M15" s="51">
        <v>1483</v>
      </c>
      <c r="N15">
        <f>G15*82/F15</f>
        <v>62</v>
      </c>
      <c r="O15">
        <f>H15*82/F15</f>
        <v>22</v>
      </c>
      <c r="P15">
        <f>I15*82/F15</f>
        <v>33</v>
      </c>
      <c r="Q15">
        <f>J15*82/F15</f>
        <v>34</v>
      </c>
      <c r="R15">
        <f>K15*82/F15</f>
        <v>36</v>
      </c>
      <c r="S15">
        <f>L15*82/F15</f>
        <v>7663</v>
      </c>
      <c r="U15" s="10">
        <f>SUM(V15:X15)</f>
        <v>13.273208991767902</v>
      </c>
      <c r="V15">
        <f>N15/MAX(N:N)*OFF_R</f>
        <v>7.8989956958393108</v>
      </c>
      <c r="W15">
        <f>O15/MAX(O:O)*PUN_R</f>
        <v>0.36065573770491804</v>
      </c>
      <c r="X15">
        <f>SUM(Z15:AC15)</f>
        <v>5.0135575582236731</v>
      </c>
      <c r="Y15">
        <f>X15/DEF_R*10</f>
        <v>8.3559292637061215</v>
      </c>
      <c r="Z15">
        <f>(0.7*(HIT_F*DEF_R))+(P15/(MAX(P:P))*(0.3*(HIT_F*DEF_R)))</f>
        <v>1.1058450628559147</v>
      </c>
      <c r="AA15">
        <f>(0.7*(BkS_F*DEF_R))+(Q15/(MAX(Q:Q))*(0.3*(BkS_F*DEF_R)))</f>
        <v>0.75421984630805194</v>
      </c>
      <c r="AB15">
        <f>(0.7*(TkA_F*DEF_R))+(R15/(MAX(R:R))*(0.3*(TkA_F*DEF_R)))</f>
        <v>1.5788689024390243</v>
      </c>
      <c r="AC15">
        <f>(0.7*(SH_F*DEF_R))+(S15/(MAX(S:S))*(0.3*(SH_F*DEF_R)))</f>
        <v>1.5746237466206823</v>
      </c>
    </row>
    <row r="16" spans="1:29" x14ac:dyDescent="0.25">
      <c r="A16" s="9">
        <v>14</v>
      </c>
      <c r="B16" s="43" t="s">
        <v>335</v>
      </c>
      <c r="C16" s="44" t="s">
        <v>43</v>
      </c>
      <c r="D16" s="44" t="s">
        <v>395</v>
      </c>
      <c r="E16" s="44" t="s">
        <v>3</v>
      </c>
      <c r="F16" s="45">
        <v>76</v>
      </c>
      <c r="G16" s="45">
        <v>54</v>
      </c>
      <c r="H16" s="45">
        <v>62</v>
      </c>
      <c r="I16" s="45">
        <v>76</v>
      </c>
      <c r="J16" s="45">
        <v>41</v>
      </c>
      <c r="K16" s="45">
        <v>42</v>
      </c>
      <c r="L16" s="45">
        <v>93</v>
      </c>
      <c r="M16" s="51">
        <v>1390</v>
      </c>
      <c r="N16">
        <f>G16*82/F16</f>
        <v>58.263157894736842</v>
      </c>
      <c r="O16">
        <f>H16*82/F16</f>
        <v>66.89473684210526</v>
      </c>
      <c r="P16">
        <f>I16*82/F16</f>
        <v>82</v>
      </c>
      <c r="Q16">
        <f>J16*82/F16</f>
        <v>44.236842105263158</v>
      </c>
      <c r="R16">
        <f>K16*82/F16</f>
        <v>45.315789473684212</v>
      </c>
      <c r="S16">
        <f>L16*82/F16</f>
        <v>100.34210526315789</v>
      </c>
      <c r="U16" s="10">
        <f>SUM(V16:X16)</f>
        <v>13.268479818392251</v>
      </c>
      <c r="V16">
        <f>N16/MAX(N:N)*OFF_R</f>
        <v>7.4229102167182663</v>
      </c>
      <c r="W16">
        <f>O16/MAX(O:O)*PUN_R</f>
        <v>1.0966350301984469</v>
      </c>
      <c r="X16">
        <f>SUM(Z16:AC16)</f>
        <v>4.7489345714755382</v>
      </c>
      <c r="Y16">
        <f>X16/DEF_R*10</f>
        <v>7.9148909524592304</v>
      </c>
      <c r="Z16">
        <f>(0.7*(HIT_F*DEF_R))+(P16/(MAX(P:P))*(0.3*(HIT_F*DEF_R)))</f>
        <v>1.1887665198237884</v>
      </c>
      <c r="AA16">
        <f>(0.7*(BkS_F*DEF_R))+(Q16/(MAX(Q:Q))*(0.3*(BkS_F*DEF_R)))</f>
        <v>0.79162040374909859</v>
      </c>
      <c r="AB16">
        <f>(0.7*(TkA_F*DEF_R))+(R16/(MAX(R:R))*(0.3*(TkA_F*DEF_R)))</f>
        <v>1.6287779605263157</v>
      </c>
      <c r="AC16">
        <f>(0.7*(SH_F*DEF_R))+(S16/(MAX(S:S))*(0.3*(SH_F*DEF_R)))</f>
        <v>1.1397696873763354</v>
      </c>
    </row>
    <row r="17" spans="1:29" x14ac:dyDescent="0.25">
      <c r="A17" s="9">
        <v>15</v>
      </c>
      <c r="B17" s="43" t="s">
        <v>83</v>
      </c>
      <c r="C17" s="44" t="s">
        <v>43</v>
      </c>
      <c r="D17" s="44" t="s">
        <v>395</v>
      </c>
      <c r="E17" s="44" t="s">
        <v>3</v>
      </c>
      <c r="F17" s="45">
        <v>80</v>
      </c>
      <c r="G17" s="45">
        <v>59</v>
      </c>
      <c r="H17" s="45">
        <v>26</v>
      </c>
      <c r="I17" s="45">
        <v>85</v>
      </c>
      <c r="J17" s="45">
        <v>52</v>
      </c>
      <c r="K17" s="45">
        <v>70</v>
      </c>
      <c r="L17" s="45">
        <v>2162</v>
      </c>
      <c r="M17" s="51">
        <v>1506</v>
      </c>
      <c r="N17">
        <f>G17*82/F17</f>
        <v>60.475000000000001</v>
      </c>
      <c r="O17">
        <f>H17*82/F17</f>
        <v>26.65</v>
      </c>
      <c r="P17">
        <f>I17*82/F17</f>
        <v>87.125</v>
      </c>
      <c r="Q17">
        <f>J17*82/F17</f>
        <v>53.3</v>
      </c>
      <c r="R17">
        <f>K17*82/F17</f>
        <v>71.75</v>
      </c>
      <c r="S17">
        <f>L17*82/F17</f>
        <v>2216.0500000000002</v>
      </c>
      <c r="U17" s="10">
        <f>SUM(V17:X17)</f>
        <v>13.195585105287808</v>
      </c>
      <c r="V17">
        <f>N17/MAX(N:N)*OFF_R</f>
        <v>7.7047058823529415</v>
      </c>
      <c r="W17">
        <f>O17/MAX(O:O)*PUN_R</f>
        <v>0.4368852459016393</v>
      </c>
      <c r="X17">
        <f>SUM(Z17:AC17)</f>
        <v>5.0539939770332287</v>
      </c>
      <c r="Y17">
        <f>X17/DEF_R*10</f>
        <v>8.4233232950553809</v>
      </c>
      <c r="Z17">
        <f>(0.7*(HIT_F*DEF_R))+(P17/(MAX(P:P))*(0.3*(HIT_F*DEF_R)))</f>
        <v>1.1974394273127751</v>
      </c>
      <c r="AA17">
        <f>(0.7*(BkS_F*DEF_R))+(Q17/(MAX(Q:Q))*(0.3*(BkS_F*DEF_R)))</f>
        <v>0.82473287671232864</v>
      </c>
      <c r="AB17">
        <f>(0.7*(TkA_F*DEF_R))+(R17/(MAX(R:R))*(0.3*(TkA_F*DEF_R)))</f>
        <v>1.7703984374999999</v>
      </c>
      <c r="AC17">
        <f>(0.7*(SH_F*DEF_R))+(S17/(MAX(S:S))*(0.3*(SH_F*DEF_R)))</f>
        <v>1.261423235508125</v>
      </c>
    </row>
    <row r="18" spans="1:29" x14ac:dyDescent="0.25">
      <c r="A18" s="9">
        <v>16</v>
      </c>
      <c r="B18" s="43" t="s">
        <v>71</v>
      </c>
      <c r="C18" s="44" t="s">
        <v>39</v>
      </c>
      <c r="D18" s="44" t="s">
        <v>395</v>
      </c>
      <c r="E18" s="44" t="s">
        <v>3</v>
      </c>
      <c r="F18" s="45">
        <v>82</v>
      </c>
      <c r="G18" s="45">
        <v>61</v>
      </c>
      <c r="H18" s="45">
        <v>56</v>
      </c>
      <c r="I18" s="45">
        <v>30</v>
      </c>
      <c r="J18" s="45">
        <v>22</v>
      </c>
      <c r="K18" s="45">
        <v>24</v>
      </c>
      <c r="L18" s="45">
        <v>94</v>
      </c>
      <c r="M18" s="51">
        <v>1565</v>
      </c>
      <c r="N18">
        <f>G18*82/F18</f>
        <v>61</v>
      </c>
      <c r="O18">
        <f>H18*82/F18</f>
        <v>56</v>
      </c>
      <c r="P18">
        <f>I18*82/F18</f>
        <v>30</v>
      </c>
      <c r="Q18">
        <f>J18*82/F18</f>
        <v>22</v>
      </c>
      <c r="R18">
        <f>K18*82/F18</f>
        <v>24</v>
      </c>
      <c r="S18">
        <f>L18*82/F18</f>
        <v>94</v>
      </c>
      <c r="U18" s="10">
        <f>SUM(V18:X18)</f>
        <v>13.154755396495716</v>
      </c>
      <c r="V18">
        <f>N18/MAX(N:N)*OFF_R</f>
        <v>7.7715925394548062</v>
      </c>
      <c r="W18">
        <f>O18/MAX(O:O)*PUN_R</f>
        <v>0.91803278688524592</v>
      </c>
      <c r="X18">
        <f>SUM(Z18:AC18)</f>
        <v>4.4651300701556647</v>
      </c>
      <c r="Y18">
        <f>X18/DEF_R*10</f>
        <v>7.4418834502594411</v>
      </c>
      <c r="Z18">
        <f>(0.7*(HIT_F*DEF_R))+(P18/(MAX(P:P))*(0.3*(HIT_F*DEF_R)))</f>
        <v>1.1007682389599225</v>
      </c>
      <c r="AA18">
        <f>(0.7*(BkS_F*DEF_R))+(Q18/(MAX(Q:Q))*(0.3*(BkS_F*DEF_R)))</f>
        <v>0.7103775476110924</v>
      </c>
      <c r="AB18">
        <f>(0.7*(TkA_F*DEF_R))+(R18/(MAX(R:R))*(0.3*(TkA_F*DEF_R)))</f>
        <v>1.5145792682926829</v>
      </c>
      <c r="AC18">
        <f>(0.7*(SH_F*DEF_R))+(S18/(MAX(S:S))*(0.3*(SH_F*DEF_R)))</f>
        <v>1.139405015291967</v>
      </c>
    </row>
    <row r="19" spans="1:29" x14ac:dyDescent="0.25">
      <c r="A19" s="9">
        <v>17</v>
      </c>
      <c r="B19" s="46" t="s">
        <v>402</v>
      </c>
      <c r="C19" s="47" t="s">
        <v>39</v>
      </c>
      <c r="D19" s="47" t="s">
        <v>395</v>
      </c>
      <c r="E19" s="47" t="s">
        <v>3</v>
      </c>
      <c r="F19" s="48">
        <v>81</v>
      </c>
      <c r="G19" s="48">
        <v>61</v>
      </c>
      <c r="H19" s="48">
        <v>32</v>
      </c>
      <c r="I19" s="48">
        <v>25</v>
      </c>
      <c r="J19" s="48">
        <v>16</v>
      </c>
      <c r="K19" s="48">
        <v>59</v>
      </c>
      <c r="L19" s="48">
        <v>37</v>
      </c>
      <c r="M19" s="52">
        <v>1297</v>
      </c>
      <c r="N19">
        <f>G19*82/F19</f>
        <v>61.753086419753089</v>
      </c>
      <c r="O19">
        <f>H19*82/F19</f>
        <v>32.395061728395063</v>
      </c>
      <c r="P19">
        <f>I19*82/F19</f>
        <v>25.308641975308642</v>
      </c>
      <c r="Q19">
        <f>J19*82/F19</f>
        <v>16.197530864197532</v>
      </c>
      <c r="R19">
        <f>K19*82/F19</f>
        <v>59.728395061728392</v>
      </c>
      <c r="S19">
        <f>L19*82/F19</f>
        <v>37.456790123456791</v>
      </c>
      <c r="U19" s="10">
        <f>SUM(V19:X19)</f>
        <v>13.022758794131095</v>
      </c>
      <c r="V19">
        <f>N19/MAX(N:N)*OFF_R</f>
        <v>7.8675381263616559</v>
      </c>
      <c r="W19">
        <f>O19/MAX(O:O)*PUN_R</f>
        <v>0.53106658571139453</v>
      </c>
      <c r="X19">
        <f>SUM(Z19:AC19)</f>
        <v>4.6241540820580447</v>
      </c>
      <c r="Y19">
        <f>X19/DEF_R*10</f>
        <v>7.7069234700967417</v>
      </c>
      <c r="Z19">
        <f>(0.7*(HIT_F*DEF_R))+(P19/(MAX(P:P))*(0.3*(HIT_F*DEF_R)))</f>
        <v>1.0928291727851198</v>
      </c>
      <c r="AA19">
        <f>(0.7*(BkS_F*DEF_R))+(Q19/(MAX(Q:Q))*(0.3*(BkS_F*DEF_R)))</f>
        <v>0.68917808219178067</v>
      </c>
      <c r="AB19">
        <f>(0.7*(TkA_F*DEF_R))+(R19/(MAX(R:R))*(0.3*(TkA_F*DEF_R)))</f>
        <v>1.7059930555555556</v>
      </c>
      <c r="AC19">
        <f>(0.7*(SH_F*DEF_R))+(S19/(MAX(S:S))*(0.3*(SH_F*DEF_R)))</f>
        <v>1.1361537715255881</v>
      </c>
    </row>
    <row r="20" spans="1:29" x14ac:dyDescent="0.25">
      <c r="A20" s="9">
        <v>18</v>
      </c>
      <c r="B20" s="43" t="s">
        <v>35</v>
      </c>
      <c r="C20" s="44" t="s">
        <v>31</v>
      </c>
      <c r="D20" s="44" t="s">
        <v>395</v>
      </c>
      <c r="E20" s="44" t="s">
        <v>3</v>
      </c>
      <c r="F20" s="45">
        <v>68</v>
      </c>
      <c r="G20" s="45">
        <v>50</v>
      </c>
      <c r="H20" s="45">
        <v>29</v>
      </c>
      <c r="I20" s="45">
        <v>13</v>
      </c>
      <c r="J20" s="45">
        <v>31</v>
      </c>
      <c r="K20" s="45">
        <v>32</v>
      </c>
      <c r="L20" s="45">
        <v>1110</v>
      </c>
      <c r="M20" s="51">
        <v>1100</v>
      </c>
      <c r="N20">
        <f>G20*82/F20</f>
        <v>60.294117647058826</v>
      </c>
      <c r="O20">
        <f>H20*82/F20</f>
        <v>34.970588235294116</v>
      </c>
      <c r="P20">
        <f>I20*82/F20</f>
        <v>15.676470588235293</v>
      </c>
      <c r="Q20">
        <f>J20*82/F20</f>
        <v>37.382352941176471</v>
      </c>
      <c r="R20">
        <f>K20*82/F20</f>
        <v>38.588235294117645</v>
      </c>
      <c r="S20">
        <f>L20*82/F20</f>
        <v>1338.5294117647059</v>
      </c>
      <c r="U20" s="10">
        <f>SUM(V20:X20)</f>
        <v>12.901756434892775</v>
      </c>
      <c r="V20">
        <f>N20/MAX(N:N)*OFF_R</f>
        <v>7.6816608996539797</v>
      </c>
      <c r="W20">
        <f>O20/MAX(O:O)*PUN_R</f>
        <v>0.57328833172613303</v>
      </c>
      <c r="X20">
        <f>SUM(Z20:AC20)</f>
        <v>4.6468072035126617</v>
      </c>
      <c r="Y20">
        <f>X20/DEF_R*10</f>
        <v>7.7446786725211023</v>
      </c>
      <c r="Z20">
        <f>(0.7*(HIT_F*DEF_R))+(P20/(MAX(P:P))*(0.3*(HIT_F*DEF_R)))</f>
        <v>1.076528893495724</v>
      </c>
      <c r="AA20">
        <f>(0.7*(BkS_F*DEF_R))+(Q20/(MAX(Q:Q))*(0.3*(BkS_F*DEF_R)))</f>
        <v>0.76657735697018525</v>
      </c>
      <c r="AB20">
        <f>(0.7*(TkA_F*DEF_R))+(R20/(MAX(R:R))*(0.3*(TkA_F*DEF_R)))</f>
        <v>1.5927352941176469</v>
      </c>
      <c r="AC20">
        <f>(0.7*(SH_F*DEF_R))+(S20/(MAX(S:S))*(0.3*(SH_F*DEF_R)))</f>
        <v>1.2109656589291062</v>
      </c>
    </row>
    <row r="21" spans="1:29" x14ac:dyDescent="0.25">
      <c r="A21" s="9">
        <v>19</v>
      </c>
      <c r="B21" s="46" t="s">
        <v>104</v>
      </c>
      <c r="C21" s="47" t="s">
        <v>37</v>
      </c>
      <c r="D21" s="47" t="s">
        <v>395</v>
      </c>
      <c r="E21" s="47" t="s">
        <v>3</v>
      </c>
      <c r="F21" s="48">
        <v>79</v>
      </c>
      <c r="G21" s="48">
        <v>51</v>
      </c>
      <c r="H21" s="48">
        <v>55</v>
      </c>
      <c r="I21" s="48">
        <v>157</v>
      </c>
      <c r="J21" s="48">
        <v>50</v>
      </c>
      <c r="K21" s="48">
        <v>44</v>
      </c>
      <c r="L21" s="48">
        <v>2797</v>
      </c>
      <c r="M21" s="52">
        <v>1456</v>
      </c>
      <c r="N21">
        <f>G21*82/F21</f>
        <v>52.936708860759495</v>
      </c>
      <c r="O21">
        <f>H21*82/F21</f>
        <v>57.088607594936711</v>
      </c>
      <c r="P21">
        <f>I21*82/F21</f>
        <v>162.96202531645571</v>
      </c>
      <c r="Q21">
        <f>J21*82/F21</f>
        <v>51.898734177215189</v>
      </c>
      <c r="R21">
        <f>K21*82/F21</f>
        <v>45.670886075949369</v>
      </c>
      <c r="S21">
        <f>L21*82/F21</f>
        <v>2903.2151898734178</v>
      </c>
      <c r="U21" s="10">
        <f>SUM(V21:X21)</f>
        <v>12.757188154532422</v>
      </c>
      <c r="V21">
        <f>N21/MAX(N:N)*OFF_R</f>
        <v>6.7443037974683548</v>
      </c>
      <c r="W21">
        <f>O21/MAX(O:O)*PUN_R</f>
        <v>0.93587881303174936</v>
      </c>
      <c r="X21">
        <f>SUM(Z21:AC21)</f>
        <v>5.0770055440323167</v>
      </c>
      <c r="Y21">
        <f>X21/DEF_R*10</f>
        <v>8.4616759067205276</v>
      </c>
      <c r="Z21">
        <f>(0.7*(HIT_F*DEF_R))+(P21/(MAX(P:P))*(0.3*(HIT_F*DEF_R)))</f>
        <v>1.3257765014219594</v>
      </c>
      <c r="AA21">
        <f>(0.7*(BkS_F*DEF_R))+(Q21/(MAX(Q:Q))*(0.3*(BkS_F*DEF_R)))</f>
        <v>0.81961331714929764</v>
      </c>
      <c r="AB21">
        <f>(0.7*(TkA_F*DEF_R))+(R21/(MAX(R:R))*(0.3*(TkA_F*DEF_R)))</f>
        <v>1.6306803797468354</v>
      </c>
      <c r="AC21">
        <f>(0.7*(SH_F*DEF_R))+(S21/(MAX(S:S))*(0.3*(SH_F*DEF_R)))</f>
        <v>1.3009353457142243</v>
      </c>
    </row>
    <row r="22" spans="1:29" x14ac:dyDescent="0.25">
      <c r="A22" s="9">
        <v>20</v>
      </c>
      <c r="B22" s="46" t="s">
        <v>176</v>
      </c>
      <c r="C22" s="47" t="s">
        <v>31</v>
      </c>
      <c r="D22" s="47" t="s">
        <v>395</v>
      </c>
      <c r="E22" s="47" t="s">
        <v>3</v>
      </c>
      <c r="F22" s="48">
        <v>82</v>
      </c>
      <c r="G22" s="48">
        <v>56</v>
      </c>
      <c r="H22" s="48">
        <v>21</v>
      </c>
      <c r="I22" s="48">
        <v>101</v>
      </c>
      <c r="J22" s="48">
        <v>56</v>
      </c>
      <c r="K22" s="48">
        <v>49</v>
      </c>
      <c r="L22" s="48">
        <v>6189</v>
      </c>
      <c r="M22" s="52">
        <v>1342</v>
      </c>
      <c r="N22">
        <f>G22*82/F22</f>
        <v>56</v>
      </c>
      <c r="O22">
        <f>H22*82/F22</f>
        <v>21</v>
      </c>
      <c r="P22">
        <f>I22*82/F22</f>
        <v>101</v>
      </c>
      <c r="Q22">
        <f>J22*82/F22</f>
        <v>56</v>
      </c>
      <c r="R22">
        <f>K22*82/F22</f>
        <v>49</v>
      </c>
      <c r="S22">
        <f>L22*82/F22</f>
        <v>6189</v>
      </c>
      <c r="U22" s="10">
        <f>SUM(V22:X22)</f>
        <v>12.672740697292316</v>
      </c>
      <c r="V22">
        <f>N22/MAX(N:N)*OFF_R</f>
        <v>7.1345767575322805</v>
      </c>
      <c r="W22">
        <f>O22/MAX(O:O)*PUN_R</f>
        <v>0.34426229508196721</v>
      </c>
      <c r="X22">
        <f>SUM(Z22:AC22)</f>
        <v>5.1939016446780677</v>
      </c>
      <c r="Y22">
        <f>X22/DEF_R*10</f>
        <v>8.6565027411301134</v>
      </c>
      <c r="Z22">
        <f>(0.7*(HIT_F*DEF_R))+(P22/(MAX(P:P))*(0.3*(HIT_F*DEF_R)))</f>
        <v>1.2209197378317393</v>
      </c>
      <c r="AA22">
        <f>(0.7*(BkS_F*DEF_R))+(Q22/(MAX(Q:Q))*(0.3*(BkS_F*DEF_R)))</f>
        <v>0.83459739391914445</v>
      </c>
      <c r="AB22">
        <f>(0.7*(TkA_F*DEF_R))+(R22/(MAX(R:R))*(0.3*(TkA_F*DEF_R)))</f>
        <v>1.648516006097561</v>
      </c>
      <c r="AC22">
        <f>(0.7*(SH_F*DEF_R))+(S22/(MAX(S:S))*(0.3*(SH_F*DEF_R)))</f>
        <v>1.4898685068296231</v>
      </c>
    </row>
    <row r="23" spans="1:29" x14ac:dyDescent="0.25">
      <c r="A23" s="9">
        <v>21</v>
      </c>
      <c r="B23" s="46" t="s">
        <v>167</v>
      </c>
      <c r="C23" s="47" t="s">
        <v>37</v>
      </c>
      <c r="D23" s="47" t="s">
        <v>395</v>
      </c>
      <c r="E23" s="47" t="s">
        <v>3</v>
      </c>
      <c r="F23" s="48">
        <v>80</v>
      </c>
      <c r="G23" s="48">
        <v>53</v>
      </c>
      <c r="H23" s="48">
        <v>46</v>
      </c>
      <c r="I23" s="48">
        <v>124</v>
      </c>
      <c r="J23" s="48">
        <v>36</v>
      </c>
      <c r="K23" s="48">
        <v>29</v>
      </c>
      <c r="L23" s="48">
        <v>4547</v>
      </c>
      <c r="M23" s="52">
        <v>1388</v>
      </c>
      <c r="N23">
        <f>G23*82/F23</f>
        <v>54.325000000000003</v>
      </c>
      <c r="O23">
        <f>H23*82/F23</f>
        <v>47.15</v>
      </c>
      <c r="P23">
        <f>I23*82/F23</f>
        <v>127.1</v>
      </c>
      <c r="Q23">
        <f>J23*82/F23</f>
        <v>36.9</v>
      </c>
      <c r="R23">
        <f>K23*82/F23</f>
        <v>29.725000000000001</v>
      </c>
      <c r="S23">
        <f>L23*82/F23</f>
        <v>4660.6750000000002</v>
      </c>
      <c r="U23" s="10">
        <f>SUM(V23:X23)</f>
        <v>12.671270816431335</v>
      </c>
      <c r="V23">
        <f>N23/MAX(N:N)*OFF_R</f>
        <v>6.9211764705882359</v>
      </c>
      <c r="W23">
        <f>O23/MAX(O:O)*PUN_R</f>
        <v>0.77295081967213108</v>
      </c>
      <c r="X23">
        <f>SUM(Z23:AC23)</f>
        <v>4.977143526170968</v>
      </c>
      <c r="Y23">
        <f>X23/DEF_R*10</f>
        <v>8.2952392102849473</v>
      </c>
      <c r="Z23">
        <f>(0.7*(HIT_F*DEF_R))+(P23/(MAX(P:P))*(0.3*(HIT_F*DEF_R)))</f>
        <v>1.2650881057268721</v>
      </c>
      <c r="AA23">
        <f>(0.7*(BkS_F*DEF_R))+(Q23/(MAX(Q:Q))*(0.3*(BkS_F*DEF_R)))</f>
        <v>0.76481506849315051</v>
      </c>
      <c r="AB23">
        <f>(0.7*(TkA_F*DEF_R))+(R23/(MAX(R:R))*(0.3*(TkA_F*DEF_R)))</f>
        <v>1.5452507812499998</v>
      </c>
      <c r="AC23">
        <f>(0.7*(SH_F*DEF_R))+(S23/(MAX(S:S))*(0.3*(SH_F*DEF_R)))</f>
        <v>1.4019895707009458</v>
      </c>
    </row>
    <row r="24" spans="1:29" x14ac:dyDescent="0.25">
      <c r="A24" s="9">
        <v>22</v>
      </c>
      <c r="B24" s="43" t="s">
        <v>74</v>
      </c>
      <c r="C24" s="44" t="s">
        <v>34</v>
      </c>
      <c r="D24" s="44" t="s">
        <v>395</v>
      </c>
      <c r="E24" s="44" t="s">
        <v>3</v>
      </c>
      <c r="F24" s="45">
        <v>82</v>
      </c>
      <c r="G24" s="45">
        <v>53</v>
      </c>
      <c r="H24" s="45">
        <v>76</v>
      </c>
      <c r="I24" s="45">
        <v>81</v>
      </c>
      <c r="J24" s="45">
        <v>35</v>
      </c>
      <c r="K24" s="45">
        <v>32</v>
      </c>
      <c r="L24" s="45">
        <v>146</v>
      </c>
      <c r="M24" s="51">
        <v>1453</v>
      </c>
      <c r="N24">
        <f>G24*82/F24</f>
        <v>53</v>
      </c>
      <c r="O24">
        <f>H24*82/F24</f>
        <v>76</v>
      </c>
      <c r="P24">
        <f>I24*82/F24</f>
        <v>81</v>
      </c>
      <c r="Q24">
        <f>J24*82/F24</f>
        <v>35</v>
      </c>
      <c r="R24">
        <f>K24*82/F24</f>
        <v>32</v>
      </c>
      <c r="S24">
        <f>L24*82/F24</f>
        <v>146</v>
      </c>
      <c r="U24" s="10">
        <f>SUM(V24:X24)</f>
        <v>12.643050592255882</v>
      </c>
      <c r="V24">
        <f>N24/MAX(N:N)*OFF_R</f>
        <v>6.7523672883787658</v>
      </c>
      <c r="W24">
        <f>O24/MAX(O:O)*PUN_R</f>
        <v>1.2459016393442623</v>
      </c>
      <c r="X24">
        <f>SUM(Z24:AC24)</f>
        <v>4.6447816645328537</v>
      </c>
      <c r="Y24">
        <f>X24/DEF_R*10</f>
        <v>7.7413027742214222</v>
      </c>
      <c r="Z24">
        <f>(0.7*(HIT_F*DEF_R))+(P24/(MAX(P:P))*(0.3*(HIT_F*DEF_R)))</f>
        <v>1.1870742451917908</v>
      </c>
      <c r="AA24">
        <f>(0.7*(BkS_F*DEF_R))+(Q24/(MAX(Q:Q))*(0.3*(BkS_F*DEF_R)))</f>
        <v>0.7578733711994653</v>
      </c>
      <c r="AB24">
        <f>(0.7*(TkA_F*DEF_R))+(R24/(MAX(R:R))*(0.3*(TkA_F*DEF_R)))</f>
        <v>1.5574390243902438</v>
      </c>
      <c r="AC24">
        <f>(0.7*(SH_F*DEF_R))+(S24/(MAX(S:S))*(0.3*(SH_F*DEF_R)))</f>
        <v>1.1423950237513532</v>
      </c>
    </row>
    <row r="25" spans="1:29" x14ac:dyDescent="0.25">
      <c r="A25" s="9">
        <v>23</v>
      </c>
      <c r="B25" s="43" t="s">
        <v>189</v>
      </c>
      <c r="C25" s="44" t="s">
        <v>39</v>
      </c>
      <c r="D25" s="44" t="s">
        <v>395</v>
      </c>
      <c r="E25" s="44" t="s">
        <v>3</v>
      </c>
      <c r="F25" s="45">
        <v>82</v>
      </c>
      <c r="G25" s="45">
        <v>56</v>
      </c>
      <c r="H25" s="45">
        <v>36</v>
      </c>
      <c r="I25" s="45">
        <v>101</v>
      </c>
      <c r="J25" s="45">
        <v>63</v>
      </c>
      <c r="K25" s="45">
        <v>30</v>
      </c>
      <c r="L25" s="45">
        <v>1766</v>
      </c>
      <c r="M25" s="51">
        <v>1370</v>
      </c>
      <c r="N25">
        <f>G25*82/F25</f>
        <v>56</v>
      </c>
      <c r="O25">
        <f>H25*82/F25</f>
        <v>36</v>
      </c>
      <c r="P25">
        <f>I25*82/F25</f>
        <v>101</v>
      </c>
      <c r="Q25">
        <f>J25*82/F25</f>
        <v>63</v>
      </c>
      <c r="R25">
        <f>K25*82/F25</f>
        <v>30</v>
      </c>
      <c r="S25">
        <f>L25*82/F25</f>
        <v>1766</v>
      </c>
      <c r="U25" s="10">
        <f>SUM(V25:X25)</f>
        <v>12.588101870608906</v>
      </c>
      <c r="V25">
        <f>N25/MAX(N:N)*OFF_R</f>
        <v>7.1345767575322805</v>
      </c>
      <c r="W25">
        <f>O25/MAX(O:O)*PUN_R</f>
        <v>0.5901639344262295</v>
      </c>
      <c r="X25">
        <f>SUM(Z25:AC25)</f>
        <v>4.8633611786503952</v>
      </c>
      <c r="Y25">
        <f>X25/DEF_R*10</f>
        <v>8.1056019644173247</v>
      </c>
      <c r="Z25">
        <f>(0.7*(HIT_F*DEF_R))+(P25/(MAX(P:P))*(0.3*(HIT_F*DEF_R)))</f>
        <v>1.2209197378317393</v>
      </c>
      <c r="AA25">
        <f>(0.7*(BkS_F*DEF_R))+(Q25/(MAX(Q:Q))*(0.3*(BkS_F*DEF_R)))</f>
        <v>0.86017206815903757</v>
      </c>
      <c r="AB25">
        <f>(0.7*(TkA_F*DEF_R))+(R25/(MAX(R:R))*(0.3*(TkA_F*DEF_R)))</f>
        <v>1.5467240853658535</v>
      </c>
      <c r="AC25">
        <f>(0.7*(SH_F*DEF_R))+(S25/(MAX(S:S))*(0.3*(SH_F*DEF_R)))</f>
        <v>1.2355452872937653</v>
      </c>
    </row>
    <row r="26" spans="1:29" x14ac:dyDescent="0.25">
      <c r="A26" s="9">
        <v>24</v>
      </c>
      <c r="B26" s="46" t="s">
        <v>265</v>
      </c>
      <c r="C26" s="47" t="s">
        <v>43</v>
      </c>
      <c r="D26" s="47" t="s">
        <v>395</v>
      </c>
      <c r="E26" s="47" t="s">
        <v>3</v>
      </c>
      <c r="F26" s="48">
        <v>73</v>
      </c>
      <c r="G26" s="48">
        <v>53</v>
      </c>
      <c r="H26" s="48">
        <v>16</v>
      </c>
      <c r="I26" s="48">
        <v>50</v>
      </c>
      <c r="J26" s="48">
        <v>16</v>
      </c>
      <c r="K26" s="48">
        <v>45</v>
      </c>
      <c r="L26" s="48">
        <v>24</v>
      </c>
      <c r="M26" s="52">
        <v>1293</v>
      </c>
      <c r="N26">
        <f>G26*82/F26</f>
        <v>59.534246575342465</v>
      </c>
      <c r="O26">
        <f>H26*82/F26</f>
        <v>17.972602739726028</v>
      </c>
      <c r="P26">
        <f>I26*82/F26</f>
        <v>56.164383561643838</v>
      </c>
      <c r="Q26">
        <f>J26*82/F26</f>
        <v>17.972602739726028</v>
      </c>
      <c r="R26">
        <f>K26*82/F26</f>
        <v>50.547945205479451</v>
      </c>
      <c r="S26">
        <f>L26*82/F26</f>
        <v>26.958904109589042</v>
      </c>
      <c r="U26" s="10">
        <f>SUM(V26:X26)</f>
        <v>12.512551888181495</v>
      </c>
      <c r="V26">
        <f>N26/MAX(N:N)*OFF_R</f>
        <v>7.5848509266720381</v>
      </c>
      <c r="W26">
        <f>O26/MAX(O:O)*PUN_R</f>
        <v>0.29463283179878735</v>
      </c>
      <c r="X26">
        <f>SUM(Z26:AC26)</f>
        <v>4.6330681297106695</v>
      </c>
      <c r="Y26">
        <f>X26/DEF_R*10</f>
        <v>7.7217802161844498</v>
      </c>
      <c r="Z26">
        <f>(0.7*(HIT_F*DEF_R))+(P26/(MAX(P:P))*(0.3*(HIT_F*DEF_R)))</f>
        <v>1.1450455615231427</v>
      </c>
      <c r="AA26">
        <f>(0.7*(BkS_F*DEF_R))+(Q26/(MAX(Q:Q))*(0.3*(BkS_F*DEF_R)))</f>
        <v>0.69566335147307179</v>
      </c>
      <c r="AB26">
        <f>(0.7*(TkA_F*DEF_R))+(R26/(MAX(R:R))*(0.3*(TkA_F*DEF_R)))</f>
        <v>1.6568090753424656</v>
      </c>
      <c r="AC26">
        <f>(0.7*(SH_F*DEF_R))+(S26/(MAX(S:S))*(0.3*(SH_F*DEF_R)))</f>
        <v>1.1355501413719893</v>
      </c>
    </row>
    <row r="27" spans="1:29" x14ac:dyDescent="0.25">
      <c r="A27" s="9">
        <v>25</v>
      </c>
      <c r="B27" s="46" t="s">
        <v>82</v>
      </c>
      <c r="C27" s="47" t="s">
        <v>34</v>
      </c>
      <c r="D27" s="47" t="s">
        <v>395</v>
      </c>
      <c r="E27" s="47" t="s">
        <v>3</v>
      </c>
      <c r="F27" s="48">
        <v>65</v>
      </c>
      <c r="G27" s="48">
        <v>45</v>
      </c>
      <c r="H27" s="48">
        <v>24</v>
      </c>
      <c r="I27" s="48">
        <v>53</v>
      </c>
      <c r="J27" s="48">
        <v>25</v>
      </c>
      <c r="K27" s="48">
        <v>26</v>
      </c>
      <c r="L27" s="48">
        <v>492</v>
      </c>
      <c r="M27" s="52">
        <v>1233</v>
      </c>
      <c r="N27">
        <f>G27*82/F27</f>
        <v>56.769230769230766</v>
      </c>
      <c r="O27">
        <f>H27*82/F27</f>
        <v>30.276923076923076</v>
      </c>
      <c r="P27">
        <f>I27*82/F27</f>
        <v>66.861538461538458</v>
      </c>
      <c r="Q27">
        <f>J27*82/F27</f>
        <v>31.53846153846154</v>
      </c>
      <c r="R27">
        <f>K27*82/F27</f>
        <v>32.799999999999997</v>
      </c>
      <c r="S27">
        <f>L27*82/F27</f>
        <v>620.67692307692312</v>
      </c>
      <c r="U27" s="10">
        <f>SUM(V27:X27)</f>
        <v>12.368710850492782</v>
      </c>
      <c r="V27">
        <f>N27/MAX(N:N)*OFF_R</f>
        <v>7.2325791855203612</v>
      </c>
      <c r="W27">
        <f>O27/MAX(O:O)*PUN_R</f>
        <v>0.49634300126103403</v>
      </c>
      <c r="X27">
        <f>SUM(Z27:AC27)</f>
        <v>4.6397886637113874</v>
      </c>
      <c r="Y27">
        <f>X27/DEF_R*10</f>
        <v>7.7329811061856457</v>
      </c>
      <c r="Z27">
        <f>(0.7*(HIT_F*DEF_R))+(P27/(MAX(P:P))*(0.3*(HIT_F*DEF_R)))</f>
        <v>1.1631480853947813</v>
      </c>
      <c r="AA27">
        <f>(0.7*(BkS_F*DEF_R))+(Q27/(MAX(Q:Q))*(0.3*(BkS_F*DEF_R)))</f>
        <v>0.74522655426765005</v>
      </c>
      <c r="AB27">
        <f>(0.7*(TkA_F*DEF_R))+(R27/(MAX(R:R))*(0.3*(TkA_F*DEF_R)))</f>
        <v>1.5617249999999998</v>
      </c>
      <c r="AC27">
        <f>(0.7*(SH_F*DEF_R))+(S27/(MAX(S:S))*(0.3*(SH_F*DEF_R)))</f>
        <v>1.1696890240489561</v>
      </c>
    </row>
    <row r="28" spans="1:29" x14ac:dyDescent="0.25">
      <c r="A28" s="9">
        <v>26</v>
      </c>
      <c r="B28" s="46" t="s">
        <v>85</v>
      </c>
      <c r="C28" s="47" t="s">
        <v>39</v>
      </c>
      <c r="D28" s="47" t="s">
        <v>395</v>
      </c>
      <c r="E28" s="47" t="s">
        <v>3</v>
      </c>
      <c r="F28" s="48">
        <v>68</v>
      </c>
      <c r="G28" s="48">
        <v>48</v>
      </c>
      <c r="H28" s="48">
        <v>22</v>
      </c>
      <c r="I28" s="48">
        <v>29</v>
      </c>
      <c r="J28" s="48">
        <v>5</v>
      </c>
      <c r="K28" s="48">
        <v>21</v>
      </c>
      <c r="L28" s="48">
        <v>65</v>
      </c>
      <c r="M28" s="52">
        <v>979</v>
      </c>
      <c r="N28">
        <f>G28*82/F28</f>
        <v>57.882352941176471</v>
      </c>
      <c r="O28">
        <f>H28*82/F28</f>
        <v>26.529411764705884</v>
      </c>
      <c r="P28">
        <f>I28*82/F28</f>
        <v>34.970588235294116</v>
      </c>
      <c r="Q28">
        <f>J28*82/F28</f>
        <v>6.0294117647058822</v>
      </c>
      <c r="R28">
        <f>K28*82/F28</f>
        <v>25.323529411764707</v>
      </c>
      <c r="S28">
        <f>L28*82/F28</f>
        <v>78.382352941176464</v>
      </c>
      <c r="U28" s="10">
        <f>SUM(V28:X28)</f>
        <v>12.230688333362814</v>
      </c>
      <c r="V28">
        <f>N28/MAX(N:N)*OFF_R</f>
        <v>7.3743944636678194</v>
      </c>
      <c r="W28">
        <f>O28/MAX(O:O)*PUN_R</f>
        <v>0.43490838958534234</v>
      </c>
      <c r="X28">
        <f>SUM(Z28:AC28)</f>
        <v>4.4213854801096524</v>
      </c>
      <c r="Y28">
        <f>X28/DEF_R*10</f>
        <v>7.3689758001827546</v>
      </c>
      <c r="Z28">
        <f>(0.7*(HIT_F*DEF_R))+(P28/(MAX(P:P))*(0.3*(HIT_F*DEF_R)))</f>
        <v>1.1091798393366155</v>
      </c>
      <c r="AA28">
        <f>(0.7*(BkS_F*DEF_R))+(Q28/(MAX(Q:Q))*(0.3*(BkS_F*DEF_R)))</f>
        <v>0.65202860596293299</v>
      </c>
      <c r="AB28">
        <f>(0.7*(TkA_F*DEF_R))+(R28/(MAX(R:R))*(0.3*(TkA_F*DEF_R)))</f>
        <v>1.5216700367647058</v>
      </c>
      <c r="AC28">
        <f>(0.7*(SH_F*DEF_R))+(S28/(MAX(S:S))*(0.3*(SH_F*DEF_R)))</f>
        <v>1.1385069980453981</v>
      </c>
    </row>
    <row r="29" spans="1:29" x14ac:dyDescent="0.25">
      <c r="A29" s="9">
        <v>27</v>
      </c>
      <c r="B29" s="43" t="s">
        <v>72</v>
      </c>
      <c r="C29" s="44" t="s">
        <v>43</v>
      </c>
      <c r="D29" s="44" t="s">
        <v>395</v>
      </c>
      <c r="E29" s="44" t="s">
        <v>3</v>
      </c>
      <c r="F29" s="45">
        <v>70</v>
      </c>
      <c r="G29" s="45">
        <v>44</v>
      </c>
      <c r="H29" s="45">
        <v>28</v>
      </c>
      <c r="I29" s="45">
        <v>227</v>
      </c>
      <c r="J29" s="45">
        <v>62</v>
      </c>
      <c r="K29" s="45">
        <v>30</v>
      </c>
      <c r="L29" s="45">
        <v>67</v>
      </c>
      <c r="M29" s="51">
        <v>1117</v>
      </c>
      <c r="N29">
        <f>G29*82/F29</f>
        <v>51.542857142857144</v>
      </c>
      <c r="O29">
        <f>H29*82/F29</f>
        <v>32.799999999999997</v>
      </c>
      <c r="P29">
        <f>I29*82/F29</f>
        <v>265.91428571428571</v>
      </c>
      <c r="Q29">
        <f>J29*82/F29</f>
        <v>72.628571428571433</v>
      </c>
      <c r="R29">
        <f>K29*82/F29</f>
        <v>35.142857142857146</v>
      </c>
      <c r="S29">
        <f>L29*82/F29</f>
        <v>78.48571428571428</v>
      </c>
      <c r="U29" s="10">
        <f>SUM(V29:X29)</f>
        <v>12.212567627704299</v>
      </c>
      <c r="V29">
        <f>N29/MAX(N:N)*OFF_R</f>
        <v>6.5667226890756298</v>
      </c>
      <c r="W29">
        <f>O29/MAX(O:O)*PUN_R</f>
        <v>0.53770491803278686</v>
      </c>
      <c r="X29">
        <f>SUM(Z29:AC29)</f>
        <v>5.1081400205958838</v>
      </c>
      <c r="Y29">
        <f>X29/DEF_R*10</f>
        <v>8.5135667009931399</v>
      </c>
      <c r="Z29">
        <f>(0.7*(HIT_F*DEF_R))+(P29/(MAX(P:P))*(0.3*(HIT_F*DEF_R)))</f>
        <v>1.4999999999999998</v>
      </c>
      <c r="AA29">
        <f>(0.7*(BkS_F*DEF_R))+(Q29/(MAX(Q:Q))*(0.3*(BkS_F*DEF_R)))</f>
        <v>0.89535029354207429</v>
      </c>
      <c r="AB29">
        <f>(0.7*(TkA_F*DEF_R))+(R29/(MAX(R:R))*(0.3*(TkA_F*DEF_R)))</f>
        <v>1.5742767857142856</v>
      </c>
      <c r="AC29">
        <f>(0.7*(SH_F*DEF_R))+(S29/(MAX(S:S))*(0.3*(SH_F*DEF_R)))</f>
        <v>1.1385129413395239</v>
      </c>
    </row>
    <row r="30" spans="1:29" x14ac:dyDescent="0.25">
      <c r="A30" s="9">
        <v>28</v>
      </c>
      <c r="B30" s="43" t="s">
        <v>195</v>
      </c>
      <c r="C30" s="44" t="s">
        <v>39</v>
      </c>
      <c r="D30" s="44" t="s">
        <v>395</v>
      </c>
      <c r="E30" s="44" t="s">
        <v>3</v>
      </c>
      <c r="F30" s="45">
        <v>72</v>
      </c>
      <c r="G30" s="45">
        <v>45</v>
      </c>
      <c r="H30" s="45">
        <v>16</v>
      </c>
      <c r="I30" s="45">
        <v>99</v>
      </c>
      <c r="J30" s="45">
        <v>43</v>
      </c>
      <c r="K30" s="45">
        <v>57</v>
      </c>
      <c r="L30" s="45">
        <v>5339</v>
      </c>
      <c r="M30" s="51">
        <v>1309</v>
      </c>
      <c r="N30">
        <f>G30*82/F30</f>
        <v>51.25</v>
      </c>
      <c r="O30">
        <f>H30*82/F30</f>
        <v>18.222222222222221</v>
      </c>
      <c r="P30">
        <f>I30*82/F30</f>
        <v>112.75</v>
      </c>
      <c r="Q30">
        <f>J30*82/F30</f>
        <v>48.972222222222221</v>
      </c>
      <c r="R30">
        <f>K30*82/F30</f>
        <v>64.916666666666671</v>
      </c>
      <c r="S30">
        <f>L30*82/F30</f>
        <v>6080.5277777777774</v>
      </c>
      <c r="U30" s="10">
        <f>SUM(V30:X30)</f>
        <v>12.095282315708491</v>
      </c>
      <c r="V30">
        <f>N30/MAX(N:N)*OFF_R</f>
        <v>6.5294117647058822</v>
      </c>
      <c r="W30">
        <f>O30/MAX(O:O)*PUN_R</f>
        <v>0.29872495446265934</v>
      </c>
      <c r="X30">
        <f>SUM(Z30:AC30)</f>
        <v>5.267145596539951</v>
      </c>
      <c r="Y30">
        <f>X30/DEF_R*10</f>
        <v>8.7785759942332522</v>
      </c>
      <c r="Z30">
        <f>(0.7*(HIT_F*DEF_R))+(P30/(MAX(P:P))*(0.3*(HIT_F*DEF_R)))</f>
        <v>1.2408039647577092</v>
      </c>
      <c r="AA30">
        <f>(0.7*(BkS_F*DEF_R))+(Q30/(MAX(Q:Q))*(0.3*(BkS_F*DEF_R)))</f>
        <v>0.80892123287671214</v>
      </c>
      <c r="AB30">
        <f>(0.7*(TkA_F*DEF_R))+(R30/(MAX(R:R))*(0.3*(TkA_F*DEF_R)))</f>
        <v>1.7337890624999999</v>
      </c>
      <c r="AC30">
        <f>(0.7*(SH_F*DEF_R))+(S30/(MAX(S:S))*(0.3*(SH_F*DEF_R)))</f>
        <v>1.4836313364055298</v>
      </c>
    </row>
    <row r="31" spans="1:29" x14ac:dyDescent="0.25">
      <c r="A31" s="9">
        <v>29</v>
      </c>
      <c r="B31" s="43" t="s">
        <v>203</v>
      </c>
      <c r="C31" s="44" t="s">
        <v>39</v>
      </c>
      <c r="D31" s="44" t="s">
        <v>395</v>
      </c>
      <c r="E31" s="44" t="s">
        <v>3</v>
      </c>
      <c r="F31" s="45">
        <v>79</v>
      </c>
      <c r="G31" s="45">
        <v>49</v>
      </c>
      <c r="H31" s="45">
        <v>20</v>
      </c>
      <c r="I31" s="45">
        <v>47</v>
      </c>
      <c r="J31" s="45">
        <v>46</v>
      </c>
      <c r="K31" s="45">
        <v>46</v>
      </c>
      <c r="L31" s="45">
        <v>7741</v>
      </c>
      <c r="M31" s="51">
        <v>1460</v>
      </c>
      <c r="N31">
        <f>G31*82/F31</f>
        <v>50.860759493670884</v>
      </c>
      <c r="O31">
        <f>H31*82/F31</f>
        <v>20.759493670886076</v>
      </c>
      <c r="P31">
        <f>I31*82/F31</f>
        <v>48.784810126582279</v>
      </c>
      <c r="Q31">
        <f>J31*82/F31</f>
        <v>47.746835443037973</v>
      </c>
      <c r="R31">
        <f>K31*82/F31</f>
        <v>47.746835443037973</v>
      </c>
      <c r="S31">
        <f>L31*82/F31</f>
        <v>8034.9620253164558</v>
      </c>
      <c r="U31" s="10">
        <f>SUM(V31:X31)</f>
        <v>11.994956251140632</v>
      </c>
      <c r="V31">
        <f>N31/MAX(N:N)*OFF_R</f>
        <v>6.4798212956068504</v>
      </c>
      <c r="W31">
        <f>O31/MAX(O:O)*PUN_R</f>
        <v>0.34031956837518157</v>
      </c>
      <c r="X31">
        <f>SUM(Z31:AC31)</f>
        <v>5.1748153871586</v>
      </c>
      <c r="Y31">
        <f>X31/DEF_R*10</f>
        <v>8.6246923119309997</v>
      </c>
      <c r="Z31">
        <f>(0.7*(HIT_F*DEF_R))+(P31/(MAX(P:P))*(0.3*(HIT_F*DEF_R)))</f>
        <v>1.1325572966040258</v>
      </c>
      <c r="AA31">
        <f>(0.7*(BkS_F*DEF_R))+(Q31/(MAX(Q:Q))*(0.3*(BkS_F*DEF_R)))</f>
        <v>0.80444425177735379</v>
      </c>
      <c r="AB31">
        <f>(0.7*(TkA_F*DEF_R))+(R31/(MAX(R:R))*(0.3*(TkA_F*DEF_R)))</f>
        <v>1.6418022151898732</v>
      </c>
      <c r="AC31">
        <f>(0.7*(SH_F*DEF_R))+(S31/(MAX(S:S))*(0.3*(SH_F*DEF_R)))</f>
        <v>1.5960116235873472</v>
      </c>
    </row>
    <row r="32" spans="1:29" x14ac:dyDescent="0.25">
      <c r="A32" s="9">
        <v>30</v>
      </c>
      <c r="B32" s="43" t="s">
        <v>147</v>
      </c>
      <c r="C32" s="44" t="s">
        <v>34</v>
      </c>
      <c r="D32" s="44" t="s">
        <v>395</v>
      </c>
      <c r="E32" s="44" t="s">
        <v>3</v>
      </c>
      <c r="F32" s="45">
        <v>82</v>
      </c>
      <c r="G32" s="45">
        <v>46</v>
      </c>
      <c r="H32" s="45">
        <v>54</v>
      </c>
      <c r="I32" s="45">
        <v>87</v>
      </c>
      <c r="J32" s="45">
        <v>28</v>
      </c>
      <c r="K32" s="45">
        <v>48</v>
      </c>
      <c r="L32" s="45">
        <v>5623</v>
      </c>
      <c r="M32" s="51">
        <v>1418</v>
      </c>
      <c r="N32">
        <f>G32*82/F32</f>
        <v>46</v>
      </c>
      <c r="O32">
        <f>H32*82/F32</f>
        <v>54</v>
      </c>
      <c r="P32">
        <f>I32*82/F32</f>
        <v>87</v>
      </c>
      <c r="Q32">
        <f>J32*82/F32</f>
        <v>28</v>
      </c>
      <c r="R32">
        <f>K32*82/F32</f>
        <v>48</v>
      </c>
      <c r="S32">
        <f>L32*82/F32</f>
        <v>5623</v>
      </c>
      <c r="U32" s="10">
        <f>SUM(V32:X32)</f>
        <v>11.775799636607747</v>
      </c>
      <c r="V32">
        <f>N32/MAX(N:N)*OFF_R</f>
        <v>5.8605451936872308</v>
      </c>
      <c r="W32">
        <f>O32/MAX(O:O)*PUN_R</f>
        <v>0.88524590163934425</v>
      </c>
      <c r="X32">
        <f>SUM(Z32:AC32)</f>
        <v>5.0300085412811733</v>
      </c>
      <c r="Y32">
        <f>X32/DEF_R*10</f>
        <v>8.3833475688019554</v>
      </c>
      <c r="Z32">
        <f>(0.7*(HIT_F*DEF_R))+(P32/(MAX(P:P))*(0.3*(HIT_F*DEF_R)))</f>
        <v>1.1972278929837754</v>
      </c>
      <c r="AA32">
        <f>(0.7*(BkS_F*DEF_R))+(Q32/(MAX(Q:Q))*(0.3*(BkS_F*DEF_R)))</f>
        <v>0.73229869695957217</v>
      </c>
      <c r="AB32">
        <f>(0.7*(TkA_F*DEF_R))+(R32/(MAX(R:R))*(0.3*(TkA_F*DEF_R)))</f>
        <v>1.6431585365853658</v>
      </c>
      <c r="AC32">
        <f>(0.7*(SH_F*DEF_R))+(S32/(MAX(S:S))*(0.3*(SH_F*DEF_R)))</f>
        <v>1.4573234147524592</v>
      </c>
    </row>
    <row r="33" spans="1:29" x14ac:dyDescent="0.25">
      <c r="A33" s="9">
        <v>31</v>
      </c>
      <c r="B33" s="43" t="s">
        <v>52</v>
      </c>
      <c r="C33" s="44" t="s">
        <v>39</v>
      </c>
      <c r="D33" s="44" t="s">
        <v>395</v>
      </c>
      <c r="E33" s="44" t="s">
        <v>3</v>
      </c>
      <c r="F33" s="45">
        <v>74</v>
      </c>
      <c r="G33" s="45">
        <v>38</v>
      </c>
      <c r="H33" s="45">
        <v>69</v>
      </c>
      <c r="I33" s="45">
        <v>226</v>
      </c>
      <c r="J33" s="45">
        <v>47</v>
      </c>
      <c r="K33" s="45">
        <v>28</v>
      </c>
      <c r="L33" s="45">
        <v>2372</v>
      </c>
      <c r="M33" s="51">
        <v>1267</v>
      </c>
      <c r="N33">
        <f>G33*82/F33</f>
        <v>42.108108108108105</v>
      </c>
      <c r="O33">
        <f>H33*82/F33</f>
        <v>76.459459459459453</v>
      </c>
      <c r="P33">
        <f>I33*82/F33</f>
        <v>250.43243243243242</v>
      </c>
      <c r="Q33">
        <f>J33*82/F33</f>
        <v>52.081081081081081</v>
      </c>
      <c r="R33">
        <f>K33*82/F33</f>
        <v>31.027027027027028</v>
      </c>
      <c r="S33">
        <f>L33*82/F33</f>
        <v>2628.4324324324325</v>
      </c>
      <c r="U33" s="10">
        <f>SUM(V33:X33)</f>
        <v>11.749581266330603</v>
      </c>
      <c r="V33">
        <f>N33/MAX(N:N)*OFF_R</f>
        <v>5.3647058823529408</v>
      </c>
      <c r="W33">
        <f>O33/MAX(O:O)*PUN_R</f>
        <v>1.2534337616304829</v>
      </c>
      <c r="X33">
        <f>SUM(Z33:AC33)</f>
        <v>5.1314416223471788</v>
      </c>
      <c r="Y33">
        <f>X33/DEF_R*10</f>
        <v>8.5524027039119641</v>
      </c>
      <c r="Z33">
        <f>(0.7*(HIT_F*DEF_R))+(P33/(MAX(P:P))*(0.3*(HIT_F*DEF_R)))</f>
        <v>1.4738004524348134</v>
      </c>
      <c r="AA33">
        <f>(0.7*(BkS_F*DEF_R))+(Q33/(MAX(Q:Q))*(0.3*(BkS_F*DEF_R)))</f>
        <v>0.82027952610144372</v>
      </c>
      <c r="AB33">
        <f>(0.7*(TkA_F*DEF_R))+(R33/(MAX(R:R))*(0.3*(TkA_F*DEF_R)))</f>
        <v>1.5522263513513512</v>
      </c>
      <c r="AC33">
        <f>(0.7*(SH_F*DEF_R))+(S33/(MAX(S:S))*(0.3*(SH_F*DEF_R)))</f>
        <v>1.2851352924595707</v>
      </c>
    </row>
    <row r="34" spans="1:29" x14ac:dyDescent="0.25">
      <c r="A34" s="9">
        <v>32</v>
      </c>
      <c r="B34" s="43" t="s">
        <v>90</v>
      </c>
      <c r="C34" s="44" t="s">
        <v>34</v>
      </c>
      <c r="D34" s="44" t="s">
        <v>395</v>
      </c>
      <c r="E34" s="44" t="s">
        <v>3</v>
      </c>
      <c r="F34" s="45">
        <v>70</v>
      </c>
      <c r="G34" s="45">
        <v>41</v>
      </c>
      <c r="H34" s="45">
        <v>35</v>
      </c>
      <c r="I34" s="45">
        <v>84</v>
      </c>
      <c r="J34" s="45">
        <v>18</v>
      </c>
      <c r="K34" s="45">
        <v>40</v>
      </c>
      <c r="L34" s="45">
        <v>262</v>
      </c>
      <c r="M34" s="51">
        <v>1239</v>
      </c>
      <c r="N34">
        <f>G34*82/F34</f>
        <v>48.028571428571432</v>
      </c>
      <c r="O34">
        <f>H34*82/F34</f>
        <v>41</v>
      </c>
      <c r="P34">
        <f>I34*82/F34</f>
        <v>98.4</v>
      </c>
      <c r="Q34">
        <f>J34*82/F34</f>
        <v>21.085714285714285</v>
      </c>
      <c r="R34">
        <f>K34*82/F34</f>
        <v>46.857142857142854</v>
      </c>
      <c r="S34">
        <f>L34*82/F34</f>
        <v>306.91428571428571</v>
      </c>
      <c r="U34" s="10">
        <f>SUM(V34:X34)</f>
        <v>11.503363085607527</v>
      </c>
      <c r="V34">
        <f>N34/MAX(N:N)*OFF_R</f>
        <v>6.1189915966386561</v>
      </c>
      <c r="W34">
        <f>O34/MAX(O:O)*PUN_R</f>
        <v>0.67213114754098358</v>
      </c>
      <c r="X34">
        <f>SUM(Z34:AC34)</f>
        <v>4.7122403414278873</v>
      </c>
      <c r="Y34">
        <f>X34/DEF_R*10</f>
        <v>7.8537339023798127</v>
      </c>
      <c r="Z34">
        <f>(0.7*(HIT_F*DEF_R))+(P34/(MAX(P:P))*(0.3*(HIT_F*DEF_R)))</f>
        <v>1.2165198237885462</v>
      </c>
      <c r="AA34">
        <f>(0.7*(BkS_F*DEF_R))+(Q34/(MAX(Q:Q))*(0.3*(BkS_F*DEF_R)))</f>
        <v>0.70703718199608601</v>
      </c>
      <c r="AB34">
        <f>(0.7*(TkA_F*DEF_R))+(R34/(MAX(R:R))*(0.3*(TkA_F*DEF_R)))</f>
        <v>1.6370357142857141</v>
      </c>
      <c r="AC34">
        <f>(0.7*(SH_F*DEF_R))+(S34/(MAX(S:S))*(0.3*(SH_F*DEF_R)))</f>
        <v>1.1516476213575413</v>
      </c>
    </row>
    <row r="35" spans="1:29" x14ac:dyDescent="0.25">
      <c r="A35" s="9">
        <v>33</v>
      </c>
      <c r="B35" s="46" t="s">
        <v>281</v>
      </c>
      <c r="C35" s="47" t="s">
        <v>37</v>
      </c>
      <c r="D35" s="47" t="s">
        <v>395</v>
      </c>
      <c r="E35" s="47" t="s">
        <v>3</v>
      </c>
      <c r="F35" s="48">
        <v>76</v>
      </c>
      <c r="G35" s="48">
        <v>48</v>
      </c>
      <c r="H35" s="48">
        <v>18</v>
      </c>
      <c r="I35" s="48">
        <v>54</v>
      </c>
      <c r="J35" s="48">
        <v>20</v>
      </c>
      <c r="K35" s="48">
        <v>32</v>
      </c>
      <c r="L35" s="48">
        <v>134</v>
      </c>
      <c r="M35" s="52">
        <v>1325</v>
      </c>
      <c r="N35">
        <f>G35*82/F35</f>
        <v>51.789473684210527</v>
      </c>
      <c r="O35">
        <f>H35*82/F35</f>
        <v>19.421052631578949</v>
      </c>
      <c r="P35">
        <f>I35*82/F35</f>
        <v>58.263157894736842</v>
      </c>
      <c r="Q35">
        <f>J35*82/F35</f>
        <v>21.578947368421051</v>
      </c>
      <c r="R35">
        <f>K35*82/F35</f>
        <v>34.526315789473685</v>
      </c>
      <c r="S35">
        <f>L35*82/F35</f>
        <v>144.57894736842104</v>
      </c>
      <c r="U35" s="10">
        <f>SUM(V35:X35)</f>
        <v>11.487243809484511</v>
      </c>
      <c r="V35">
        <f>N35/MAX(N:N)*OFF_R</f>
        <v>6.5981424148606811</v>
      </c>
      <c r="W35">
        <f>O35/MAX(O:O)*PUN_R</f>
        <v>0.31837791199309751</v>
      </c>
      <c r="X35">
        <f>SUM(Z35:AC35)</f>
        <v>4.5707234826307328</v>
      </c>
      <c r="Y35">
        <f>X35/DEF_R*10</f>
        <v>7.6178724710512213</v>
      </c>
      <c r="Z35">
        <f>(0.7*(HIT_F*DEF_R))+(P35/(MAX(P:P))*(0.3*(HIT_F*DEF_R)))</f>
        <v>1.1485972640853233</v>
      </c>
      <c r="AA35">
        <f>(0.7*(BkS_F*DEF_R))+(Q35/(MAX(Q:Q))*(0.3*(BkS_F*DEF_R)))</f>
        <v>0.70883922134102362</v>
      </c>
      <c r="AB35">
        <f>(0.7*(TkA_F*DEF_R))+(R35/(MAX(R:R))*(0.3*(TkA_F*DEF_R)))</f>
        <v>1.5709736842105262</v>
      </c>
      <c r="AC35">
        <f>(0.7*(SH_F*DEF_R))+(S35/(MAX(S:S))*(0.3*(SH_F*DEF_R)))</f>
        <v>1.1423133129938599</v>
      </c>
    </row>
    <row r="36" spans="1:29" x14ac:dyDescent="0.25">
      <c r="A36" s="9">
        <v>34</v>
      </c>
      <c r="B36" s="43" t="s">
        <v>69</v>
      </c>
      <c r="C36" s="44" t="s">
        <v>31</v>
      </c>
      <c r="D36" s="44" t="s">
        <v>395</v>
      </c>
      <c r="E36" s="44" t="s">
        <v>3</v>
      </c>
      <c r="F36" s="45">
        <v>82</v>
      </c>
      <c r="G36" s="45">
        <v>51</v>
      </c>
      <c r="H36" s="45">
        <v>16</v>
      </c>
      <c r="I36" s="45">
        <v>26</v>
      </c>
      <c r="J36" s="45">
        <v>37</v>
      </c>
      <c r="K36" s="45">
        <v>38</v>
      </c>
      <c r="L36" s="45">
        <v>71</v>
      </c>
      <c r="M36" s="51">
        <v>1375</v>
      </c>
      <c r="N36">
        <f>G36*82/F36</f>
        <v>51</v>
      </c>
      <c r="O36">
        <f>H36*82/F36</f>
        <v>16</v>
      </c>
      <c r="P36">
        <f>I36*82/F36</f>
        <v>26</v>
      </c>
      <c r="Q36">
        <f>J36*82/F36</f>
        <v>37</v>
      </c>
      <c r="R36">
        <f>K36*82/F36</f>
        <v>38</v>
      </c>
      <c r="S36">
        <f>L36*82/F36</f>
        <v>71</v>
      </c>
      <c r="U36" s="10">
        <f>SUM(V36:X36)</f>
        <v>11.346701972004922</v>
      </c>
      <c r="V36">
        <f>N36/MAX(N:N)*OFF_R</f>
        <v>6.4975609756097548</v>
      </c>
      <c r="W36">
        <f>O36/MAX(O:O)*PUN_R</f>
        <v>0.26229508196721313</v>
      </c>
      <c r="X36">
        <f>SUM(Z36:AC36)</f>
        <v>4.586845914427955</v>
      </c>
      <c r="Y36">
        <f>X36/DEF_R*10</f>
        <v>7.6447431907132577</v>
      </c>
      <c r="Z36">
        <f>(0.7*(HIT_F*DEF_R))+(P36/(MAX(P:P))*(0.3*(HIT_F*DEF_R)))</f>
        <v>1.0939991404319327</v>
      </c>
      <c r="AA36">
        <f>(0.7*(BkS_F*DEF_R))+(Q36/(MAX(Q:Q))*(0.3*(BkS_F*DEF_R)))</f>
        <v>0.76518042098229189</v>
      </c>
      <c r="AB36">
        <f>(0.7*(TkA_F*DEF_R))+(R36/(MAX(R:R))*(0.3*(TkA_F*DEF_R)))</f>
        <v>1.5895838414634145</v>
      </c>
      <c r="AC36">
        <f>(0.7*(SH_F*DEF_R))+(S36/(MAX(S:S))*(0.3*(SH_F*DEF_R)))</f>
        <v>1.1380825115503155</v>
      </c>
    </row>
    <row r="37" spans="1:29" x14ac:dyDescent="0.25">
      <c r="A37" s="9">
        <v>35</v>
      </c>
      <c r="B37" s="46" t="s">
        <v>339</v>
      </c>
      <c r="C37" s="47" t="s">
        <v>43</v>
      </c>
      <c r="D37" s="47" t="s">
        <v>395</v>
      </c>
      <c r="E37" s="47" t="s">
        <v>3</v>
      </c>
      <c r="F37" s="48">
        <v>82</v>
      </c>
      <c r="G37" s="48">
        <v>49</v>
      </c>
      <c r="H37" s="48">
        <v>26</v>
      </c>
      <c r="I37" s="48">
        <v>51</v>
      </c>
      <c r="J37" s="48">
        <v>14</v>
      </c>
      <c r="K37" s="48">
        <v>40</v>
      </c>
      <c r="L37" s="48">
        <v>1074</v>
      </c>
      <c r="M37" s="52">
        <v>1377</v>
      </c>
      <c r="N37">
        <f>G37*82/F37</f>
        <v>49</v>
      </c>
      <c r="O37">
        <f>H37*82/F37</f>
        <v>26</v>
      </c>
      <c r="P37">
        <f>I37*82/F37</f>
        <v>51</v>
      </c>
      <c r="Q37">
        <f>J37*82/F37</f>
        <v>14</v>
      </c>
      <c r="R37">
        <f>K37*82/F37</f>
        <v>40</v>
      </c>
      <c r="S37">
        <f>L37*82/F37</f>
        <v>1074</v>
      </c>
      <c r="U37" s="10">
        <f>SUM(V37:X37)</f>
        <v>11.282493480955786</v>
      </c>
      <c r="V37">
        <f>N37/MAX(N:N)*OFF_R</f>
        <v>6.2427546628407464</v>
      </c>
      <c r="W37">
        <f>O37/MAX(O:O)*PUN_R</f>
        <v>0.42622950819672129</v>
      </c>
      <c r="X37">
        <f>SUM(Z37:AC37)</f>
        <v>4.6135093099183173</v>
      </c>
      <c r="Y37">
        <f>X37/DEF_R*10</f>
        <v>7.6891821831971949</v>
      </c>
      <c r="Z37">
        <f>(0.7*(HIT_F*DEF_R))+(P37/(MAX(P:P))*(0.3*(HIT_F*DEF_R)))</f>
        <v>1.1363060062318684</v>
      </c>
      <c r="AA37">
        <f>(0.7*(BkS_F*DEF_R))+(Q37/(MAX(Q:Q))*(0.3*(BkS_F*DEF_R)))</f>
        <v>0.68114934847978603</v>
      </c>
      <c r="AB37">
        <f>(0.7*(TkA_F*DEF_R))+(R37/(MAX(R:R))*(0.3*(TkA_F*DEF_R)))</f>
        <v>1.6002987804878048</v>
      </c>
      <c r="AC37">
        <f>(0.7*(SH_F*DEF_R))+(S37/(MAX(S:S))*(0.3*(SH_F*DEF_R)))</f>
        <v>1.1957551747188584</v>
      </c>
    </row>
    <row r="38" spans="1:29" x14ac:dyDescent="0.25">
      <c r="A38" s="9">
        <v>36</v>
      </c>
      <c r="B38" s="43" t="s">
        <v>239</v>
      </c>
      <c r="C38" s="44" t="s">
        <v>43</v>
      </c>
      <c r="D38" s="44" t="s">
        <v>395</v>
      </c>
      <c r="E38" s="44" t="s">
        <v>3</v>
      </c>
      <c r="F38" s="45">
        <v>82</v>
      </c>
      <c r="G38" s="45">
        <v>46</v>
      </c>
      <c r="H38" s="45">
        <v>56</v>
      </c>
      <c r="I38" s="45">
        <v>21</v>
      </c>
      <c r="J38" s="45">
        <v>4</v>
      </c>
      <c r="K38" s="45">
        <v>40</v>
      </c>
      <c r="L38" s="45">
        <v>76</v>
      </c>
      <c r="M38" s="51">
        <v>1394</v>
      </c>
      <c r="N38">
        <f>G38*82/F38</f>
        <v>46</v>
      </c>
      <c r="O38">
        <f>H38*82/F38</f>
        <v>56</v>
      </c>
      <c r="P38">
        <f>I38*82/F38</f>
        <v>21</v>
      </c>
      <c r="Q38">
        <f>J38*82/F38</f>
        <v>4</v>
      </c>
      <c r="R38">
        <f>K38*82/F38</f>
        <v>40</v>
      </c>
      <c r="S38">
        <f>L38*82/F38</f>
        <v>76</v>
      </c>
      <c r="U38" s="10">
        <f>SUM(V38:X38)</f>
        <v>11.247398640261599</v>
      </c>
      <c r="V38">
        <f>N38/MAX(N:N)*OFF_R</f>
        <v>5.8605451936872308</v>
      </c>
      <c r="W38">
        <f>O38/MAX(O:O)*PUN_R</f>
        <v>0.91803278688524592</v>
      </c>
      <c r="X38">
        <f>SUM(Z38:AC38)</f>
        <v>4.468820659689122</v>
      </c>
      <c r="Y38">
        <f>X38/DEF_R*10</f>
        <v>7.4480344328152039</v>
      </c>
      <c r="Z38">
        <f>(0.7*(HIT_F*DEF_R))+(P38/(MAX(P:P))*(0.3*(HIT_F*DEF_R)))</f>
        <v>1.0855377672719457</v>
      </c>
      <c r="AA38">
        <f>(0.7*(BkS_F*DEF_R))+(Q38/(MAX(Q:Q))*(0.3*(BkS_F*DEF_R)))</f>
        <v>0.64461409956565308</v>
      </c>
      <c r="AB38">
        <f>(0.7*(TkA_F*DEF_R))+(R38/(MAX(R:R))*(0.3*(TkA_F*DEF_R)))</f>
        <v>1.6002987804878048</v>
      </c>
      <c r="AC38">
        <f>(0.7*(SH_F*DEF_R))+(S38/(MAX(S:S))*(0.3*(SH_F*DEF_R)))</f>
        <v>1.1383700123637179</v>
      </c>
    </row>
    <row r="39" spans="1:29" x14ac:dyDescent="0.25">
      <c r="A39" s="9">
        <v>37</v>
      </c>
      <c r="B39" s="46" t="s">
        <v>66</v>
      </c>
      <c r="C39" s="47" t="s">
        <v>43</v>
      </c>
      <c r="D39" s="47" t="s">
        <v>395</v>
      </c>
      <c r="E39" s="47" t="s">
        <v>3</v>
      </c>
      <c r="F39" s="48">
        <v>78</v>
      </c>
      <c r="G39" s="48">
        <v>47</v>
      </c>
      <c r="H39" s="48">
        <v>4</v>
      </c>
      <c r="I39" s="48">
        <v>44</v>
      </c>
      <c r="J39" s="48">
        <v>38</v>
      </c>
      <c r="K39" s="48">
        <v>22</v>
      </c>
      <c r="L39" s="48">
        <v>4243</v>
      </c>
      <c r="M39" s="52">
        <v>1110</v>
      </c>
      <c r="N39">
        <f>G39*82/F39</f>
        <v>49.410256410256409</v>
      </c>
      <c r="O39">
        <f>H39*82/F39</f>
        <v>4.2051282051282053</v>
      </c>
      <c r="P39">
        <f>I39*82/F39</f>
        <v>46.256410256410255</v>
      </c>
      <c r="Q39">
        <f>J39*82/F39</f>
        <v>39.948717948717949</v>
      </c>
      <c r="R39">
        <f>K39*82/F39</f>
        <v>23.128205128205128</v>
      </c>
      <c r="S39">
        <f>L39*82/F39</f>
        <v>4460.5897435897432</v>
      </c>
      <c r="U39" s="10">
        <f>SUM(V39:X39)</f>
        <v>11.168584627190729</v>
      </c>
      <c r="V39">
        <f>N39/MAX(N:N)*OFF_R</f>
        <v>6.2950226244343881</v>
      </c>
      <c r="W39">
        <f>O39/MAX(O:O)*PUN_R</f>
        <v>6.8936527952921392E-2</v>
      </c>
      <c r="X39">
        <f>SUM(Z39:AC39)</f>
        <v>4.8046254748034185</v>
      </c>
      <c r="Y39">
        <f>X39/DEF_R*10</f>
        <v>8.0077091246723633</v>
      </c>
      <c r="Z39">
        <f>(0.7*(HIT_F*DEF_R))+(P39/(MAX(P:P))*(0.3*(HIT_F*DEF_R)))</f>
        <v>1.1282785496441883</v>
      </c>
      <c r="AA39">
        <f>(0.7*(BkS_F*DEF_R))+(Q39/(MAX(Q:Q))*(0.3*(BkS_F*DEF_R)))</f>
        <v>0.77595363540569007</v>
      </c>
      <c r="AB39">
        <f>(0.7*(TkA_F*DEF_R))+(R39/(MAX(R:R))*(0.3*(TkA_F*DEF_R)))</f>
        <v>1.5099086538461537</v>
      </c>
      <c r="AC39">
        <f>(0.7*(SH_F*DEF_R))+(S39/(MAX(S:S))*(0.3*(SH_F*DEF_R)))</f>
        <v>1.3904846359073861</v>
      </c>
    </row>
    <row r="40" spans="1:29" x14ac:dyDescent="0.25">
      <c r="A40" s="9">
        <v>38</v>
      </c>
      <c r="B40" s="43" t="s">
        <v>179</v>
      </c>
      <c r="C40" s="44" t="s">
        <v>43</v>
      </c>
      <c r="D40" s="44" t="s">
        <v>395</v>
      </c>
      <c r="E40" s="44" t="s">
        <v>3</v>
      </c>
      <c r="F40" s="45">
        <v>82</v>
      </c>
      <c r="G40" s="45">
        <v>46</v>
      </c>
      <c r="H40" s="45">
        <v>26</v>
      </c>
      <c r="I40" s="45">
        <v>92</v>
      </c>
      <c r="J40" s="45">
        <v>24</v>
      </c>
      <c r="K40" s="45">
        <v>34</v>
      </c>
      <c r="L40" s="45">
        <v>231</v>
      </c>
      <c r="M40" s="51">
        <v>1417</v>
      </c>
      <c r="N40">
        <f>G40*82/F40</f>
        <v>46</v>
      </c>
      <c r="O40">
        <f>H40*82/F40</f>
        <v>26</v>
      </c>
      <c r="P40">
        <f>I40*82/F40</f>
        <v>92</v>
      </c>
      <c r="Q40">
        <f>J40*82/F40</f>
        <v>24</v>
      </c>
      <c r="R40">
        <f>K40*82/F40</f>
        <v>34</v>
      </c>
      <c r="S40">
        <f>L40*82/F40</f>
        <v>231</v>
      </c>
      <c r="U40" s="10">
        <f>SUM(V40:X40)</f>
        <v>10.925585066415463</v>
      </c>
      <c r="V40">
        <f>N40/MAX(N:N)*OFF_R</f>
        <v>5.8605451936872308</v>
      </c>
      <c r="W40">
        <f>O40/MAX(O:O)*PUN_R</f>
        <v>0.42622950819672129</v>
      </c>
      <c r="X40">
        <f>SUM(Z40:AC40)</f>
        <v>4.6388103645315111</v>
      </c>
      <c r="Y40">
        <f>X40/DEF_R*10</f>
        <v>7.7313506075525185</v>
      </c>
      <c r="Z40">
        <f>(0.7*(HIT_F*DEF_R))+(P40/(MAX(P:P))*(0.3*(HIT_F*DEF_R)))</f>
        <v>1.2056892661437626</v>
      </c>
      <c r="AA40">
        <f>(0.7*(BkS_F*DEF_R))+(Q40/(MAX(Q:Q))*(0.3*(BkS_F*DEF_R)))</f>
        <v>0.71768459739391899</v>
      </c>
      <c r="AB40">
        <f>(0.7*(TkA_F*DEF_R))+(R40/(MAX(R:R))*(0.3*(TkA_F*DEF_R)))</f>
        <v>1.568153963414634</v>
      </c>
      <c r="AC40">
        <f>(0.7*(SH_F*DEF_R))+(S40/(MAX(S:S))*(0.3*(SH_F*DEF_R)))</f>
        <v>1.1472825375791957</v>
      </c>
    </row>
    <row r="41" spans="1:29" x14ac:dyDescent="0.25">
      <c r="A41" s="9">
        <v>39</v>
      </c>
      <c r="B41" s="46" t="s">
        <v>284</v>
      </c>
      <c r="C41" s="47" t="s">
        <v>43</v>
      </c>
      <c r="D41" s="47" t="s">
        <v>395</v>
      </c>
      <c r="E41" s="47" t="s">
        <v>3</v>
      </c>
      <c r="F41" s="48">
        <v>79</v>
      </c>
      <c r="G41" s="48">
        <v>47</v>
      </c>
      <c r="H41" s="48">
        <v>8</v>
      </c>
      <c r="I41" s="48">
        <v>21</v>
      </c>
      <c r="J41" s="48">
        <v>40</v>
      </c>
      <c r="K41" s="48">
        <v>25</v>
      </c>
      <c r="L41" s="48">
        <v>239</v>
      </c>
      <c r="M41" s="52">
        <v>1360</v>
      </c>
      <c r="N41">
        <f>G41*82/F41</f>
        <v>48.784810126582279</v>
      </c>
      <c r="O41">
        <f>H41*82/F41</f>
        <v>8.3037974683544302</v>
      </c>
      <c r="P41">
        <f>I41*82/F41</f>
        <v>21.797468354430379</v>
      </c>
      <c r="Q41">
        <f>J41*82/F41</f>
        <v>41.518987341772153</v>
      </c>
      <c r="R41">
        <f>K41*82/F41</f>
        <v>25.949367088607595</v>
      </c>
      <c r="S41">
        <f>L41*82/F41</f>
        <v>248.07594936708861</v>
      </c>
      <c r="U41" s="10">
        <f>SUM(V41:X41)</f>
        <v>10.893331928036528</v>
      </c>
      <c r="V41">
        <f>N41/MAX(N:N)*OFF_R</f>
        <v>6.2153387937453459</v>
      </c>
      <c r="W41">
        <f>O41/MAX(O:O)*PUN_R</f>
        <v>0.13612782735007262</v>
      </c>
      <c r="X41">
        <f>SUM(Z41:AC41)</f>
        <v>4.5418653069411086</v>
      </c>
      <c r="Y41">
        <f>X41/DEF_R*10</f>
        <v>7.5697755115685137</v>
      </c>
      <c r="Z41">
        <f>(0.7*(HIT_F*DEF_R))+(P41/(MAX(P:P))*(0.3*(HIT_F*DEF_R)))</f>
        <v>1.0868873027379689</v>
      </c>
      <c r="AA41">
        <f>(0.7*(BkS_F*DEF_R))+(Q41/(MAX(Q:Q))*(0.3*(BkS_F*DEF_R)))</f>
        <v>0.78169065371943802</v>
      </c>
      <c r="AB41">
        <f>(0.7*(TkA_F*DEF_R))+(R41/(MAX(R:R))*(0.3*(TkA_F*DEF_R)))</f>
        <v>1.5250229430379747</v>
      </c>
      <c r="AC41">
        <f>(0.7*(SH_F*DEF_R))+(S41/(MAX(S:S))*(0.3*(SH_F*DEF_R)))</f>
        <v>1.1482644074457273</v>
      </c>
    </row>
    <row r="42" spans="1:29" x14ac:dyDescent="0.25">
      <c r="A42" s="9">
        <v>40</v>
      </c>
      <c r="B42" s="43" t="s">
        <v>205</v>
      </c>
      <c r="C42" s="44" t="s">
        <v>43</v>
      </c>
      <c r="D42" s="44" t="s">
        <v>395</v>
      </c>
      <c r="E42" s="44" t="s">
        <v>3</v>
      </c>
      <c r="F42" s="45">
        <v>63</v>
      </c>
      <c r="G42" s="45">
        <v>34</v>
      </c>
      <c r="H42" s="45">
        <v>22</v>
      </c>
      <c r="I42" s="45">
        <v>54</v>
      </c>
      <c r="J42" s="45">
        <v>4</v>
      </c>
      <c r="K42" s="45">
        <v>19</v>
      </c>
      <c r="L42" s="45">
        <v>3981</v>
      </c>
      <c r="M42" s="51">
        <v>1045</v>
      </c>
      <c r="N42">
        <f>G42*82/F42</f>
        <v>44.253968253968253</v>
      </c>
      <c r="O42">
        <f>H42*82/F42</f>
        <v>28.634920634920636</v>
      </c>
      <c r="P42">
        <f>I42*82/F42</f>
        <v>70.285714285714292</v>
      </c>
      <c r="Q42">
        <f>J42*82/F42</f>
        <v>5.2063492063492065</v>
      </c>
      <c r="R42">
        <f>K42*82/F42</f>
        <v>24.730158730158731</v>
      </c>
      <c r="S42">
        <f>L42*82/F42</f>
        <v>5181.6190476190477</v>
      </c>
      <c r="U42" s="10">
        <f>SUM(V42:X42)</f>
        <v>10.87591943384793</v>
      </c>
      <c r="V42">
        <f>N42/MAX(N:N)*OFF_R</f>
        <v>5.6380952380952376</v>
      </c>
      <c r="W42">
        <f>O42/MAX(O:O)*PUN_R</f>
        <v>0.46942492844132189</v>
      </c>
      <c r="X42">
        <f>SUM(Z42:AC42)</f>
        <v>4.7683992673113709</v>
      </c>
      <c r="Y42">
        <f>X42/DEF_R*10</f>
        <v>7.9473321121856175</v>
      </c>
      <c r="Z42">
        <f>(0.7*(HIT_F*DEF_R))+(P42/(MAX(P:P))*(0.3*(HIT_F*DEF_R)))</f>
        <v>1.1689427312775329</v>
      </c>
      <c r="AA42">
        <f>(0.7*(BkS_F*DEF_R))+(Q42/(MAX(Q:Q))*(0.3*(BkS_F*DEF_R)))</f>
        <v>0.64902152641878663</v>
      </c>
      <c r="AB42">
        <f>(0.7*(TkA_F*DEF_R))+(R42/(MAX(R:R))*(0.3*(TkA_F*DEF_R)))</f>
        <v>1.5184910714285713</v>
      </c>
      <c r="AC42">
        <f>(0.7*(SH_F*DEF_R))+(S42/(MAX(S:S))*(0.3*(SH_F*DEF_R)))</f>
        <v>1.43194393818648</v>
      </c>
    </row>
    <row r="43" spans="1:29" x14ac:dyDescent="0.25">
      <c r="A43" s="9">
        <v>41</v>
      </c>
      <c r="B43" s="43" t="s">
        <v>177</v>
      </c>
      <c r="C43" s="44" t="s">
        <v>31</v>
      </c>
      <c r="D43" s="44" t="s">
        <v>395</v>
      </c>
      <c r="E43" s="44" t="s">
        <v>3</v>
      </c>
      <c r="F43" s="45">
        <v>80</v>
      </c>
      <c r="G43" s="45">
        <v>37</v>
      </c>
      <c r="H43" s="45">
        <v>17</v>
      </c>
      <c r="I43" s="45">
        <v>75</v>
      </c>
      <c r="J43" s="45">
        <v>34</v>
      </c>
      <c r="K43" s="45">
        <v>49</v>
      </c>
      <c r="L43" s="45">
        <v>8246</v>
      </c>
      <c r="M43" s="51">
        <v>1468</v>
      </c>
      <c r="N43">
        <f>G43*82/F43</f>
        <v>37.924999999999997</v>
      </c>
      <c r="O43">
        <f>H43*82/F43</f>
        <v>17.425000000000001</v>
      </c>
      <c r="P43">
        <f>I43*82/F43</f>
        <v>76.875</v>
      </c>
      <c r="Q43">
        <f>J43*82/F43</f>
        <v>34.85</v>
      </c>
      <c r="R43">
        <f>K43*82/F43</f>
        <v>50.225000000000001</v>
      </c>
      <c r="S43">
        <f>L43*82/F43</f>
        <v>8452.15</v>
      </c>
      <c r="U43" s="10">
        <f>SUM(V43:X43)</f>
        <v>10.329918304637825</v>
      </c>
      <c r="V43">
        <f>N43/MAX(N:N)*OFF_R</f>
        <v>4.8317647058823523</v>
      </c>
      <c r="W43">
        <f>O43/MAX(O:O)*PUN_R</f>
        <v>0.28565573770491803</v>
      </c>
      <c r="X43">
        <f>SUM(Z43:AC43)</f>
        <v>5.2124978610505552</v>
      </c>
      <c r="Y43">
        <f>X43/DEF_R*10</f>
        <v>8.6874964350842596</v>
      </c>
      <c r="Z43">
        <f>(0.7*(HIT_F*DEF_R))+(P43/(MAX(P:P))*(0.3*(HIT_F*DEF_R)))</f>
        <v>1.1800936123348016</v>
      </c>
      <c r="AA43">
        <f>(0.7*(BkS_F*DEF_R))+(Q43/(MAX(Q:Q))*(0.3*(BkS_F*DEF_R)))</f>
        <v>0.75732534246575334</v>
      </c>
      <c r="AB43">
        <f>(0.7*(TkA_F*DEF_R))+(R43/(MAX(R:R))*(0.3*(TkA_F*DEF_R)))</f>
        <v>1.65507890625</v>
      </c>
      <c r="AC43">
        <f>(0.7*(SH_F*DEF_R))+(S43/(MAX(S:S))*(0.3*(SH_F*DEF_R)))</f>
        <v>1.6199999999999999</v>
      </c>
    </row>
    <row r="44" spans="1:29" x14ac:dyDescent="0.25">
      <c r="A44" s="9">
        <v>42</v>
      </c>
      <c r="B44" s="46" t="s">
        <v>422</v>
      </c>
      <c r="C44" s="47" t="s">
        <v>43</v>
      </c>
      <c r="D44" s="47" t="s">
        <v>395</v>
      </c>
      <c r="E44" s="47" t="s">
        <v>3</v>
      </c>
      <c r="F44" s="48">
        <v>76</v>
      </c>
      <c r="G44" s="48">
        <v>31</v>
      </c>
      <c r="H44" s="48">
        <v>70</v>
      </c>
      <c r="I44" s="48">
        <v>121</v>
      </c>
      <c r="J44" s="48">
        <v>30</v>
      </c>
      <c r="K44" s="48">
        <v>36</v>
      </c>
      <c r="L44" s="48">
        <v>413</v>
      </c>
      <c r="M44" s="52">
        <v>970</v>
      </c>
      <c r="N44">
        <f>G44*82/F44</f>
        <v>33.44736842105263</v>
      </c>
      <c r="O44">
        <f>H44*82/F44</f>
        <v>75.526315789473685</v>
      </c>
      <c r="P44">
        <f>I44*82/F44</f>
        <v>130.55263157894737</v>
      </c>
      <c r="Q44">
        <f>J44*82/F44</f>
        <v>32.368421052631582</v>
      </c>
      <c r="R44">
        <f>K44*82/F44</f>
        <v>38.842105263157897</v>
      </c>
      <c r="S44">
        <f>L44*82/F44</f>
        <v>445.60526315789474</v>
      </c>
      <c r="U44" s="10">
        <f>SUM(V44:X44)</f>
        <v>10.272344142447926</v>
      </c>
      <c r="V44">
        <f>N44/MAX(N:N)*OFF_R</f>
        <v>4.261300309597523</v>
      </c>
      <c r="W44">
        <f>O44/MAX(O:O)*PUN_R</f>
        <v>1.2381363244176014</v>
      </c>
      <c r="X44">
        <f>SUM(Z44:AC44)</f>
        <v>4.7729075084328016</v>
      </c>
      <c r="Y44">
        <f>X44/DEF_R*10</f>
        <v>7.9548458473880022</v>
      </c>
      <c r="Z44">
        <f>(0.7*(HIT_F*DEF_R))+(P44/(MAX(P:P))*(0.3*(HIT_F*DEF_R)))</f>
        <v>1.2709309065615579</v>
      </c>
      <c r="AA44">
        <f>(0.7*(BkS_F*DEF_R))+(Q44/(MAX(Q:Q))*(0.3*(BkS_F*DEF_R)))</f>
        <v>0.74825883201153554</v>
      </c>
      <c r="AB44">
        <f>(0.7*(TkA_F*DEF_R))+(R44/(MAX(R:R))*(0.3*(TkA_F*DEF_R)))</f>
        <v>1.5940953947368419</v>
      </c>
      <c r="AC44">
        <f>(0.7*(SH_F*DEF_R))+(S44/(MAX(S:S))*(0.3*(SH_F*DEF_R)))</f>
        <v>1.1596223751228665</v>
      </c>
    </row>
    <row r="45" spans="1:29" x14ac:dyDescent="0.25">
      <c r="A45" s="9">
        <v>43</v>
      </c>
      <c r="B45" s="46" t="s">
        <v>169</v>
      </c>
      <c r="C45" s="47" t="s">
        <v>43</v>
      </c>
      <c r="D45" s="47" t="s">
        <v>395</v>
      </c>
      <c r="E45" s="47" t="s">
        <v>3</v>
      </c>
      <c r="F45" s="48">
        <v>64</v>
      </c>
      <c r="G45" s="48">
        <v>29</v>
      </c>
      <c r="H45" s="48">
        <v>39</v>
      </c>
      <c r="I45" s="48">
        <v>69</v>
      </c>
      <c r="J45" s="48">
        <v>15</v>
      </c>
      <c r="K45" s="48">
        <v>33</v>
      </c>
      <c r="L45" s="48">
        <v>135</v>
      </c>
      <c r="M45" s="52">
        <v>966</v>
      </c>
      <c r="N45">
        <f>G45*82/F45</f>
        <v>37.15625</v>
      </c>
      <c r="O45">
        <f>H45*82/F45</f>
        <v>49.96875</v>
      </c>
      <c r="P45">
        <f>I45*82/F45</f>
        <v>88.40625</v>
      </c>
      <c r="Q45">
        <f>J45*82/F45</f>
        <v>19.21875</v>
      </c>
      <c r="R45">
        <f>K45*82/F45</f>
        <v>42.28125</v>
      </c>
      <c r="S45">
        <f>L45*82/F45</f>
        <v>172.96875</v>
      </c>
      <c r="U45" s="10">
        <f>SUM(V45:X45)</f>
        <v>10.209273440245353</v>
      </c>
      <c r="V45">
        <f>N45/MAX(N:N)*OFF_R</f>
        <v>4.7338235294117643</v>
      </c>
      <c r="W45">
        <f>O45/MAX(O:O)*PUN_R</f>
        <v>0.81915983606557374</v>
      </c>
      <c r="X45">
        <f>SUM(Z45:AC45)</f>
        <v>4.6562900747680143</v>
      </c>
      <c r="Y45">
        <f>X45/DEF_R*10</f>
        <v>7.760483457946691</v>
      </c>
      <c r="Z45">
        <f>(0.7*(HIT_F*DEF_R))+(P45/(MAX(P:P))*(0.3*(HIT_F*DEF_R)))</f>
        <v>1.1996076541850218</v>
      </c>
      <c r="AA45">
        <f>(0.7*(BkS_F*DEF_R))+(Q45/(MAX(Q:Q))*(0.3*(BkS_F*DEF_R)))</f>
        <v>0.70021618150684917</v>
      </c>
      <c r="AB45">
        <f>(0.7*(TkA_F*DEF_R))+(R45/(MAX(R:R))*(0.3*(TkA_F*DEF_R)))</f>
        <v>1.6125205078125</v>
      </c>
      <c r="AC45">
        <f>(0.7*(SH_F*DEF_R))+(S45/(MAX(S:S))*(0.3*(SH_F*DEF_R)))</f>
        <v>1.143945731263643</v>
      </c>
    </row>
    <row r="46" spans="1:29" x14ac:dyDescent="0.25">
      <c r="A46" s="9">
        <v>44</v>
      </c>
      <c r="B46" s="46" t="s">
        <v>447</v>
      </c>
      <c r="C46" s="47" t="s">
        <v>43</v>
      </c>
      <c r="D46" s="47" t="s">
        <v>395</v>
      </c>
      <c r="E46" s="47" t="s">
        <v>3</v>
      </c>
      <c r="F46" s="48">
        <v>21</v>
      </c>
      <c r="G46" s="48">
        <v>10</v>
      </c>
      <c r="H46" s="48">
        <v>12</v>
      </c>
      <c r="I46" s="48">
        <v>4</v>
      </c>
      <c r="J46" s="48">
        <v>2</v>
      </c>
      <c r="K46" s="48">
        <v>9</v>
      </c>
      <c r="L46" s="48">
        <v>0</v>
      </c>
      <c r="M46" s="52">
        <v>346</v>
      </c>
      <c r="N46">
        <f>G46*82/F46</f>
        <v>39.047619047619051</v>
      </c>
      <c r="O46">
        <f>H46*82/F46</f>
        <v>46.857142857142854</v>
      </c>
      <c r="P46">
        <f>I46*82/F46</f>
        <v>15.619047619047619</v>
      </c>
      <c r="Q46">
        <f>J46*82/F46</f>
        <v>7.8095238095238093</v>
      </c>
      <c r="R46">
        <f>K46*82/F46</f>
        <v>35.142857142857146</v>
      </c>
      <c r="S46">
        <f>L46*82/F46</f>
        <v>0</v>
      </c>
      <c r="U46" s="10">
        <f>SUM(V46:X46)</f>
        <v>10.186180592274507</v>
      </c>
      <c r="V46">
        <f>N46/MAX(N:N)*OFF_R</f>
        <v>4.9747899159663866</v>
      </c>
      <c r="W46">
        <f>O46/MAX(O:O)*PUN_R</f>
        <v>0.76814988290398123</v>
      </c>
      <c r="X46">
        <f>SUM(Z46:AC46)</f>
        <v>4.44324079340414</v>
      </c>
      <c r="Y46">
        <f>X46/DEF_R*10</f>
        <v>7.405401322340234</v>
      </c>
      <c r="Z46">
        <f>(0.7*(HIT_F*DEF_R))+(P46/(MAX(P:P))*(0.3*(HIT_F*DEF_R)))</f>
        <v>1.0764317180616738</v>
      </c>
      <c r="AA46">
        <f>(0.7*(BkS_F*DEF_R))+(Q46/(MAX(Q:Q))*(0.3*(BkS_F*DEF_R)))</f>
        <v>0.65853228962817989</v>
      </c>
      <c r="AB46">
        <f>(0.7*(TkA_F*DEF_R))+(R46/(MAX(R:R))*(0.3*(TkA_F*DEF_R)))</f>
        <v>1.5742767857142856</v>
      </c>
      <c r="AC46">
        <f>(0.7*(SH_F*DEF_R))+(S46/(MAX(S:S))*(0.3*(SH_F*DEF_R)))</f>
        <v>1.1339999999999999</v>
      </c>
    </row>
    <row r="47" spans="1:29" x14ac:dyDescent="0.25">
      <c r="A47" s="9">
        <v>45</v>
      </c>
      <c r="B47" s="46" t="s">
        <v>329</v>
      </c>
      <c r="C47" s="47" t="s">
        <v>39</v>
      </c>
      <c r="D47" s="47" t="s">
        <v>395</v>
      </c>
      <c r="E47" s="47" t="s">
        <v>3</v>
      </c>
      <c r="F47" s="48">
        <v>26</v>
      </c>
      <c r="G47" s="48">
        <v>13</v>
      </c>
      <c r="H47" s="48">
        <v>6</v>
      </c>
      <c r="I47" s="48">
        <v>14</v>
      </c>
      <c r="J47" s="48">
        <v>9</v>
      </c>
      <c r="K47" s="48">
        <v>8</v>
      </c>
      <c r="L47" s="48">
        <v>4</v>
      </c>
      <c r="M47" s="52">
        <v>366</v>
      </c>
      <c r="N47">
        <f>G47*82/F47</f>
        <v>41</v>
      </c>
      <c r="O47">
        <f>H47*82/F47</f>
        <v>18.923076923076923</v>
      </c>
      <c r="P47">
        <f>I47*82/F47</f>
        <v>44.153846153846153</v>
      </c>
      <c r="Q47">
        <f>J47*82/F47</f>
        <v>28.384615384615383</v>
      </c>
      <c r="R47">
        <f>K47*82/F47</f>
        <v>25.23076923076923</v>
      </c>
      <c r="S47">
        <f>L47*82/F47</f>
        <v>12.615384615384615</v>
      </c>
      <c r="U47" s="10">
        <f>SUM(V47:X47)</f>
        <v>10.048066583735746</v>
      </c>
      <c r="V47">
        <f>N47/MAX(N:N)*OFF_R</f>
        <v>5.223529411764706</v>
      </c>
      <c r="W47">
        <f>O47/MAX(O:O)*PUN_R</f>
        <v>0.31021437578814626</v>
      </c>
      <c r="X47">
        <f>SUM(Z47:AC47)</f>
        <v>4.5143227961828947</v>
      </c>
      <c r="Y47">
        <f>X47/DEF_R*10</f>
        <v>7.5238713269714905</v>
      </c>
      <c r="Z47">
        <f>(0.7*(HIT_F*DEF_R))+(P47/(MAX(P:P))*(0.3*(HIT_F*DEF_R)))</f>
        <v>1.1247204337512706</v>
      </c>
      <c r="AA47">
        <f>(0.7*(BkS_F*DEF_R))+(Q47/(MAX(Q:Q))*(0.3*(BkS_F*DEF_R)))</f>
        <v>0.73370389884088505</v>
      </c>
      <c r="AB47">
        <f>(0.7*(TkA_F*DEF_R))+(R47/(MAX(R:R))*(0.3*(TkA_F*DEF_R)))</f>
        <v>1.5211730769230769</v>
      </c>
      <c r="AC47">
        <f>(0.7*(SH_F*DEF_R))+(S47/(MAX(S:S))*(0.3*(SH_F*DEF_R)))</f>
        <v>1.1347253866676617</v>
      </c>
    </row>
    <row r="48" spans="1:29" x14ac:dyDescent="0.25">
      <c r="A48" s="9">
        <v>46</v>
      </c>
      <c r="B48" s="43" t="s">
        <v>289</v>
      </c>
      <c r="C48" s="44" t="s">
        <v>43</v>
      </c>
      <c r="D48" s="44" t="s">
        <v>395</v>
      </c>
      <c r="E48" s="44" t="s">
        <v>3</v>
      </c>
      <c r="F48" s="45">
        <v>69</v>
      </c>
      <c r="G48" s="45">
        <v>30</v>
      </c>
      <c r="H48" s="45">
        <v>40</v>
      </c>
      <c r="I48" s="45">
        <v>59</v>
      </c>
      <c r="J48" s="45">
        <v>21</v>
      </c>
      <c r="K48" s="45">
        <v>33</v>
      </c>
      <c r="L48" s="45">
        <v>149</v>
      </c>
      <c r="M48" s="51">
        <v>1008</v>
      </c>
      <c r="N48">
        <f>G48*82/F48</f>
        <v>35.652173913043477</v>
      </c>
      <c r="O48">
        <f>H48*82/F48</f>
        <v>47.536231884057969</v>
      </c>
      <c r="P48">
        <f>I48*82/F48</f>
        <v>70.115942028985501</v>
      </c>
      <c r="Q48">
        <f>J48*82/F48</f>
        <v>24.956521739130434</v>
      </c>
      <c r="R48">
        <f>K48*82/F48</f>
        <v>39.217391304347828</v>
      </c>
      <c r="S48">
        <f>L48*82/F48</f>
        <v>177.07246376811594</v>
      </c>
      <c r="U48" s="10">
        <f>SUM(V48:X48)</f>
        <v>9.9516043554986755</v>
      </c>
      <c r="V48">
        <f>N48/MAX(N:N)*OFF_R</f>
        <v>4.5421994884910486</v>
      </c>
      <c r="W48">
        <f>O48/MAX(O:O)*PUN_R</f>
        <v>0.77928248990258964</v>
      </c>
      <c r="X48">
        <f>SUM(Z48:AC48)</f>
        <v>4.630122377105037</v>
      </c>
      <c r="Y48">
        <f>X48/DEF_R*10</f>
        <v>7.7168706285083957</v>
      </c>
      <c r="Z48">
        <f>(0.7*(HIT_F*DEF_R))+(P48/(MAX(P:P))*(0.3*(HIT_F*DEF_R)))</f>
        <v>1.1686554299942538</v>
      </c>
      <c r="AA48">
        <f>(0.7*(BkS_F*DEF_R))+(Q48/(MAX(Q:Q))*(0.3*(BkS_F*DEF_R)))</f>
        <v>0.72117927337701004</v>
      </c>
      <c r="AB48">
        <f>(0.7*(TkA_F*DEF_R))+(R48/(MAX(R:R))*(0.3*(TkA_F*DEF_R)))</f>
        <v>1.5961059782608695</v>
      </c>
      <c r="AC48">
        <f>(0.7*(SH_F*DEF_R))+(S48/(MAX(S:S))*(0.3*(SH_F*DEF_R)))</f>
        <v>1.1441816954729038</v>
      </c>
    </row>
    <row r="49" spans="1:29" x14ac:dyDescent="0.25">
      <c r="A49" s="9">
        <v>47</v>
      </c>
      <c r="B49" s="46" t="s">
        <v>318</v>
      </c>
      <c r="C49" s="47" t="s">
        <v>37</v>
      </c>
      <c r="D49" s="47" t="s">
        <v>395</v>
      </c>
      <c r="E49" s="47" t="s">
        <v>3</v>
      </c>
      <c r="F49" s="48">
        <v>64</v>
      </c>
      <c r="G49" s="48">
        <v>29</v>
      </c>
      <c r="H49" s="48">
        <v>28</v>
      </c>
      <c r="I49" s="48">
        <v>30</v>
      </c>
      <c r="J49" s="48">
        <v>21</v>
      </c>
      <c r="K49" s="48">
        <v>17</v>
      </c>
      <c r="L49" s="48">
        <v>1989</v>
      </c>
      <c r="M49" s="52">
        <v>862</v>
      </c>
      <c r="N49">
        <f>G49*82/F49</f>
        <v>37.15625</v>
      </c>
      <c r="O49">
        <f>H49*82/F49</f>
        <v>35.875</v>
      </c>
      <c r="P49">
        <f>I49*82/F49</f>
        <v>38.4375</v>
      </c>
      <c r="Q49">
        <f>J49*82/F49</f>
        <v>26.90625</v>
      </c>
      <c r="R49">
        <f>K49*82/F49</f>
        <v>21.78125</v>
      </c>
      <c r="S49">
        <f>L49*82/F49</f>
        <v>2548.40625</v>
      </c>
      <c r="U49" s="10">
        <f>SUM(V49:X49)</f>
        <v>9.9485139005506209</v>
      </c>
      <c r="V49">
        <f>N49/MAX(N:N)*OFF_R</f>
        <v>4.7338235294117643</v>
      </c>
      <c r="W49">
        <f>O49/MAX(O:O)*PUN_R</f>
        <v>0.58811475409836067</v>
      </c>
      <c r="X49">
        <f>SUM(Z49:AC49)</f>
        <v>4.6265756170404959</v>
      </c>
      <c r="Y49">
        <f>X49/DEF_R*10</f>
        <v>7.7109593617341599</v>
      </c>
      <c r="Z49">
        <f>(0.7*(HIT_F*DEF_R))+(P49/(MAX(P:P))*(0.3*(HIT_F*DEF_R)))</f>
        <v>1.1150468061674006</v>
      </c>
      <c r="AA49">
        <f>(0.7*(BkS_F*DEF_R))+(Q49/(MAX(Q:Q))*(0.3*(BkS_F*DEF_R)))</f>
        <v>0.72830265410958894</v>
      </c>
      <c r="AB49">
        <f>(0.7*(TkA_F*DEF_R))+(R49/(MAX(R:R))*(0.3*(TkA_F*DEF_R)))</f>
        <v>1.5026923828124998</v>
      </c>
      <c r="AC49">
        <f>(0.7*(SH_F*DEF_R))+(S49/(MAX(S:S))*(0.3*(SH_F*DEF_R)))</f>
        <v>1.2805337739510065</v>
      </c>
    </row>
    <row r="50" spans="1:29" x14ac:dyDescent="0.25">
      <c r="A50" s="9">
        <v>48</v>
      </c>
      <c r="B50" s="43" t="s">
        <v>61</v>
      </c>
      <c r="C50" s="44" t="s">
        <v>37</v>
      </c>
      <c r="D50" s="44" t="s">
        <v>395</v>
      </c>
      <c r="E50" s="44" t="s">
        <v>3</v>
      </c>
      <c r="F50" s="45">
        <v>64</v>
      </c>
      <c r="G50" s="45">
        <v>21</v>
      </c>
      <c r="H50" s="45">
        <v>50</v>
      </c>
      <c r="I50" s="45">
        <v>144</v>
      </c>
      <c r="J50" s="45">
        <v>27</v>
      </c>
      <c r="K50" s="45">
        <v>15</v>
      </c>
      <c r="L50" s="45">
        <v>4665</v>
      </c>
      <c r="M50" s="51">
        <v>1066</v>
      </c>
      <c r="N50">
        <f>G50*82/F50</f>
        <v>26.90625</v>
      </c>
      <c r="O50">
        <f>H50*82/F50</f>
        <v>64.0625</v>
      </c>
      <c r="P50">
        <f>I50*82/F50</f>
        <v>184.5</v>
      </c>
      <c r="Q50">
        <f>J50*82/F50</f>
        <v>34.59375</v>
      </c>
      <c r="R50">
        <f>K50*82/F50</f>
        <v>19.21875</v>
      </c>
      <c r="S50">
        <f>L50*82/F50</f>
        <v>5977.03125</v>
      </c>
      <c r="U50" s="10">
        <f>SUM(V50:X50)</f>
        <v>9.5634040272281684</v>
      </c>
      <c r="V50">
        <f>N50/MAX(N:N)*OFF_R</f>
        <v>3.427941176470588</v>
      </c>
      <c r="W50">
        <f>O50/MAX(O:O)*PUN_R</f>
        <v>1.0502049180327868</v>
      </c>
      <c r="X50">
        <f>SUM(Z50:AC50)</f>
        <v>5.0852579327247938</v>
      </c>
      <c r="Y50">
        <f>X50/DEF_R*10</f>
        <v>8.4754298878746557</v>
      </c>
      <c r="Z50">
        <f>(0.7*(HIT_F*DEF_R))+(P50/(MAX(P:P))*(0.3*(HIT_F*DEF_R)))</f>
        <v>1.3622246696035241</v>
      </c>
      <c r="AA50">
        <f>(0.7*(BkS_F*DEF_R))+(Q50/(MAX(Q:Q))*(0.3*(BkS_F*DEF_R)))</f>
        <v>0.75638912671232861</v>
      </c>
      <c r="AB50">
        <f>(0.7*(TkA_F*DEF_R))+(R50/(MAX(R:R))*(0.3*(TkA_F*DEF_R)))</f>
        <v>1.4889638671874998</v>
      </c>
      <c r="AC50">
        <f>(0.7*(SH_F*DEF_R))+(S50/(MAX(S:S))*(0.3*(SH_F*DEF_R)))</f>
        <v>1.4776802692214406</v>
      </c>
    </row>
    <row r="51" spans="1:29" x14ac:dyDescent="0.25">
      <c r="A51" s="9">
        <v>49</v>
      </c>
      <c r="B51" s="43" t="s">
        <v>103</v>
      </c>
      <c r="C51" s="44" t="s">
        <v>31</v>
      </c>
      <c r="D51" s="44" t="s">
        <v>395</v>
      </c>
      <c r="E51" s="44" t="s">
        <v>3</v>
      </c>
      <c r="F51" s="45">
        <v>62</v>
      </c>
      <c r="G51" s="45">
        <v>25</v>
      </c>
      <c r="H51" s="45">
        <v>24</v>
      </c>
      <c r="I51" s="45">
        <v>109</v>
      </c>
      <c r="J51" s="45">
        <v>36</v>
      </c>
      <c r="K51" s="45">
        <v>27</v>
      </c>
      <c r="L51" s="45">
        <v>66</v>
      </c>
      <c r="M51" s="51">
        <v>963</v>
      </c>
      <c r="N51">
        <f>G51*82/F51</f>
        <v>33.064516129032256</v>
      </c>
      <c r="O51">
        <f>H51*82/F51</f>
        <v>31.741935483870968</v>
      </c>
      <c r="P51">
        <f>I51*82/F51</f>
        <v>144.16129032258064</v>
      </c>
      <c r="Q51">
        <f>J51*82/F51</f>
        <v>47.612903225806448</v>
      </c>
      <c r="R51">
        <f>K51*82/F51</f>
        <v>35.70967741935484</v>
      </c>
      <c r="S51">
        <f>L51*82/F51</f>
        <v>87.290322580645167</v>
      </c>
      <c r="U51" s="10">
        <f>SUM(V51:X51)</f>
        <v>9.5471314546915202</v>
      </c>
      <c r="V51">
        <f>N51/MAX(N:N)*OFF_R</f>
        <v>4.2125237191650848</v>
      </c>
      <c r="W51">
        <f>O51/MAX(O:O)*PUN_R</f>
        <v>0.52035959809624532</v>
      </c>
      <c r="X51">
        <f>SUM(Z51:AC51)</f>
        <v>4.8142481374301909</v>
      </c>
      <c r="Y51">
        <f>X51/DEF_R*10</f>
        <v>8.0237468957169842</v>
      </c>
      <c r="Z51">
        <f>(0.7*(HIT_F*DEF_R))+(P51/(MAX(P:P))*(0.3*(HIT_F*DEF_R)))</f>
        <v>1.2939604945289185</v>
      </c>
      <c r="AA51">
        <f>(0.7*(BkS_F*DEF_R))+(Q51/(MAX(Q:Q))*(0.3*(BkS_F*DEF_R)))</f>
        <v>0.80395492708793626</v>
      </c>
      <c r="AB51">
        <f>(0.7*(TkA_F*DEF_R))+(R51/(MAX(R:R))*(0.3*(TkA_F*DEF_R)))</f>
        <v>1.577313508064516</v>
      </c>
      <c r="AC51">
        <f>(0.7*(SH_F*DEF_R))+(S51/(MAX(S:S))*(0.3*(SH_F*DEF_R)))</f>
        <v>1.1390192077488204</v>
      </c>
    </row>
    <row r="52" spans="1:29" x14ac:dyDescent="0.25">
      <c r="A52" s="9">
        <v>50</v>
      </c>
      <c r="B52" s="43" t="s">
        <v>89</v>
      </c>
      <c r="C52" s="44" t="s">
        <v>43</v>
      </c>
      <c r="D52" s="44" t="s">
        <v>395</v>
      </c>
      <c r="E52" s="44" t="s">
        <v>3</v>
      </c>
      <c r="F52" s="45">
        <v>48</v>
      </c>
      <c r="G52" s="45">
        <v>18</v>
      </c>
      <c r="H52" s="45">
        <v>31</v>
      </c>
      <c r="I52" s="45">
        <v>24</v>
      </c>
      <c r="J52" s="45">
        <v>24</v>
      </c>
      <c r="K52" s="45">
        <v>16</v>
      </c>
      <c r="L52" s="45">
        <v>787</v>
      </c>
      <c r="M52" s="51">
        <v>765</v>
      </c>
      <c r="N52">
        <f>G52*82/F52</f>
        <v>30.75</v>
      </c>
      <c r="O52">
        <f>H52*82/F52</f>
        <v>52.958333333333336</v>
      </c>
      <c r="P52">
        <f>I52*82/F52</f>
        <v>41</v>
      </c>
      <c r="Q52">
        <f>J52*82/F52</f>
        <v>41</v>
      </c>
      <c r="R52">
        <f>K52*82/F52</f>
        <v>27.333333333333332</v>
      </c>
      <c r="S52">
        <f>L52*82/F52</f>
        <v>1344.4583333333333</v>
      </c>
      <c r="U52" s="10">
        <f>SUM(V52:X52)</f>
        <v>9.4287383110742944</v>
      </c>
      <c r="V52">
        <f>N52/MAX(N:N)*OFF_R</f>
        <v>3.9176470588235297</v>
      </c>
      <c r="W52">
        <f>O52/MAX(O:O)*PUN_R</f>
        <v>0.86816939890710387</v>
      </c>
      <c r="X52">
        <f>SUM(Z52:AC52)</f>
        <v>4.6429218533436618</v>
      </c>
      <c r="Y52">
        <f>X52/DEF_R*10</f>
        <v>7.7382030889061024</v>
      </c>
      <c r="Z52">
        <f>(0.7*(HIT_F*DEF_R))+(P52/(MAX(P:P))*(0.3*(HIT_F*DEF_R)))</f>
        <v>1.119383259911894</v>
      </c>
      <c r="AA52">
        <f>(0.7*(BkS_F*DEF_R))+(Q52/(MAX(Q:Q))*(0.3*(BkS_F*DEF_R)))</f>
        <v>0.77979452054794507</v>
      </c>
      <c r="AB52">
        <f>(0.7*(TkA_F*DEF_R))+(R52/(MAX(R:R))*(0.3*(TkA_F*DEF_R)))</f>
        <v>1.5324374999999999</v>
      </c>
      <c r="AC52">
        <f>(0.7*(SH_F*DEF_R))+(S52/(MAX(S:S))*(0.3*(SH_F*DEF_R)))</f>
        <v>1.2113065728838224</v>
      </c>
    </row>
    <row r="53" spans="1:29" x14ac:dyDescent="0.25">
      <c r="A53" s="9">
        <v>51</v>
      </c>
      <c r="B53" s="43" t="s">
        <v>101</v>
      </c>
      <c r="C53" s="44" t="s">
        <v>43</v>
      </c>
      <c r="D53" s="44" t="s">
        <v>395</v>
      </c>
      <c r="E53" s="44" t="s">
        <v>3</v>
      </c>
      <c r="F53" s="45">
        <v>74</v>
      </c>
      <c r="G53" s="45">
        <v>25</v>
      </c>
      <c r="H53" s="45">
        <v>31</v>
      </c>
      <c r="I53" s="45">
        <v>171</v>
      </c>
      <c r="J53" s="45">
        <v>39</v>
      </c>
      <c r="K53" s="45">
        <v>22</v>
      </c>
      <c r="L53" s="45">
        <v>6894</v>
      </c>
      <c r="M53" s="51">
        <v>1200</v>
      </c>
      <c r="N53">
        <f>G53*82/F53</f>
        <v>27.702702702702702</v>
      </c>
      <c r="O53">
        <f>H53*82/F53</f>
        <v>34.351351351351354</v>
      </c>
      <c r="P53">
        <f>I53*82/F53</f>
        <v>189.48648648648648</v>
      </c>
      <c r="Q53">
        <f>J53*82/F53</f>
        <v>43.216216216216218</v>
      </c>
      <c r="R53">
        <f>K53*82/F53</f>
        <v>24.378378378378379</v>
      </c>
      <c r="S53">
        <f>L53*82/F53</f>
        <v>7639.2972972972975</v>
      </c>
      <c r="U53" s="10">
        <f>SUM(V53:X53)</f>
        <v>9.3409706242293602</v>
      </c>
      <c r="V53">
        <f>N53/MAX(N:N)*OFF_R</f>
        <v>3.5294117647058818</v>
      </c>
      <c r="W53">
        <f>O53/MAX(O:O)*PUN_R</f>
        <v>0.56313690739920252</v>
      </c>
      <c r="X53">
        <f>SUM(Z53:AC53)</f>
        <v>5.2484219521242759</v>
      </c>
      <c r="Y53">
        <f>X53/DEF_R*10</f>
        <v>8.7473699202071273</v>
      </c>
      <c r="Z53">
        <f>(0.7*(HIT_F*DEF_R))+(P53/(MAX(P:P))*(0.3*(HIT_F*DEF_R)))</f>
        <v>1.3706631741874031</v>
      </c>
      <c r="AA53">
        <f>(0.7*(BkS_F*DEF_R))+(Q53/(MAX(Q:Q))*(0.3*(BkS_F*DEF_R)))</f>
        <v>0.78789152165864484</v>
      </c>
      <c r="AB53">
        <f>(0.7*(TkA_F*DEF_R))+(R53/(MAX(R:R))*(0.3*(TkA_F*DEF_R)))</f>
        <v>1.5166064189189188</v>
      </c>
      <c r="AC53">
        <f>(0.7*(SH_F*DEF_R))+(S53/(MAX(S:S))*(0.3*(SH_F*DEF_R)))</f>
        <v>1.5732608373593093</v>
      </c>
    </row>
    <row r="54" spans="1:29" x14ac:dyDescent="0.25">
      <c r="A54" s="9">
        <v>52</v>
      </c>
      <c r="B54" s="43" t="s">
        <v>76</v>
      </c>
      <c r="C54" s="44" t="s">
        <v>31</v>
      </c>
      <c r="D54" s="44" t="s">
        <v>395</v>
      </c>
      <c r="E54" s="44" t="s">
        <v>3</v>
      </c>
      <c r="F54" s="45">
        <v>80</v>
      </c>
      <c r="G54" s="45">
        <v>27</v>
      </c>
      <c r="H54" s="45">
        <v>70</v>
      </c>
      <c r="I54" s="45">
        <v>116</v>
      </c>
      <c r="J54" s="45">
        <v>21</v>
      </c>
      <c r="K54" s="45">
        <v>24</v>
      </c>
      <c r="L54" s="45">
        <v>110</v>
      </c>
      <c r="M54" s="51">
        <v>1210</v>
      </c>
      <c r="N54">
        <f>G54*82/F54</f>
        <v>27.675000000000001</v>
      </c>
      <c r="O54">
        <f>H54*82/F54</f>
        <v>71.75</v>
      </c>
      <c r="P54">
        <f>I54*82/F54</f>
        <v>118.9</v>
      </c>
      <c r="Q54">
        <f>J54*82/F54</f>
        <v>21.524999999999999</v>
      </c>
      <c r="R54">
        <f>K54*82/F54</f>
        <v>24.6</v>
      </c>
      <c r="S54">
        <f>L54*82/F54</f>
        <v>112.75</v>
      </c>
      <c r="U54" s="10">
        <f>SUM(V54:X54)</f>
        <v>9.3202423315122882</v>
      </c>
      <c r="V54">
        <f>N54/MAX(N:N)*OFF_R</f>
        <v>3.5258823529411765</v>
      </c>
      <c r="W54">
        <f>O54/MAX(O:O)*PUN_R</f>
        <v>1.1762295081967213</v>
      </c>
      <c r="X54">
        <f>SUM(Z54:AC54)</f>
        <v>4.6181304703743908</v>
      </c>
      <c r="Y54">
        <f>X54/DEF_R*10</f>
        <v>7.6968841172906508</v>
      </c>
      <c r="Z54">
        <f>(0.7*(HIT_F*DEF_R))+(P54/(MAX(P:P))*(0.3*(HIT_F*DEF_R)))</f>
        <v>1.2512114537444932</v>
      </c>
      <c r="AA54">
        <f>(0.7*(BkS_F*DEF_R))+(Q54/(MAX(Q:Q))*(0.3*(BkS_F*DEF_R)))</f>
        <v>0.70864212328767107</v>
      </c>
      <c r="AB54">
        <f>(0.7*(TkA_F*DEF_R))+(R54/(MAX(R:R))*(0.3*(TkA_F*DEF_R)))</f>
        <v>1.5177937499999998</v>
      </c>
      <c r="AC54">
        <f>(0.7*(SH_F*DEF_R))+(S54/(MAX(S:S))*(0.3*(SH_F*DEF_R)))</f>
        <v>1.1404831433422264</v>
      </c>
    </row>
    <row r="55" spans="1:29" x14ac:dyDescent="0.25">
      <c r="A55" s="9">
        <v>53</v>
      </c>
      <c r="B55" s="46" t="s">
        <v>141</v>
      </c>
      <c r="C55" s="47" t="s">
        <v>43</v>
      </c>
      <c r="D55" s="47" t="s">
        <v>395</v>
      </c>
      <c r="E55" s="47" t="s">
        <v>3</v>
      </c>
      <c r="F55" s="48">
        <v>78</v>
      </c>
      <c r="G55" s="48">
        <v>29</v>
      </c>
      <c r="H55" s="48">
        <v>30</v>
      </c>
      <c r="I55" s="48">
        <v>93</v>
      </c>
      <c r="J55" s="48">
        <v>16</v>
      </c>
      <c r="K55" s="48">
        <v>34</v>
      </c>
      <c r="L55" s="48">
        <v>76</v>
      </c>
      <c r="M55" s="52">
        <v>1078</v>
      </c>
      <c r="N55">
        <f>G55*82/F55</f>
        <v>30.487179487179485</v>
      </c>
      <c r="O55">
        <f>H55*82/F55</f>
        <v>31.53846153846154</v>
      </c>
      <c r="P55">
        <f>I55*82/F55</f>
        <v>97.769230769230774</v>
      </c>
      <c r="Q55">
        <f>J55*82/F55</f>
        <v>16.820512820512821</v>
      </c>
      <c r="R55">
        <f>K55*82/F55</f>
        <v>35.743589743589745</v>
      </c>
      <c r="S55">
        <f>L55*82/F55</f>
        <v>79.897435897435898</v>
      </c>
      <c r="U55" s="10">
        <f>SUM(V55:X55)</f>
        <v>9.024182714740812</v>
      </c>
      <c r="V55">
        <f>N55/MAX(N:N)*OFF_R</f>
        <v>3.8841628959276013</v>
      </c>
      <c r="W55">
        <f>O55/MAX(O:O)*PUN_R</f>
        <v>0.5170239596469105</v>
      </c>
      <c r="X55">
        <f>SUM(Z55:AC55)</f>
        <v>4.6229958591663003</v>
      </c>
      <c r="Y55">
        <f>X55/DEF_R*10</f>
        <v>7.7049930986105011</v>
      </c>
      <c r="Z55">
        <f>(0.7*(HIT_F*DEF_R))+(P55/(MAX(P:P))*(0.3*(HIT_F*DEF_R)))</f>
        <v>1.2154523890206708</v>
      </c>
      <c r="AA55">
        <f>(0.7*(BkS_F*DEF_R))+(Q55/(MAX(Q:Q))*(0.3*(BkS_F*DEF_R)))</f>
        <v>0.69145416227607992</v>
      </c>
      <c r="AB55">
        <f>(0.7*(TkA_F*DEF_R))+(R55/(MAX(R:R))*(0.3*(TkA_F*DEF_R)))</f>
        <v>1.5774951923076923</v>
      </c>
      <c r="AC55">
        <f>(0.7*(SH_F*DEF_R))+(S55/(MAX(S:S))*(0.3*(SH_F*DEF_R)))</f>
        <v>1.1385941155618573</v>
      </c>
    </row>
    <row r="56" spans="1:29" x14ac:dyDescent="0.25">
      <c r="A56" s="9">
        <v>54</v>
      </c>
      <c r="B56" s="46" t="s">
        <v>88</v>
      </c>
      <c r="C56" s="47" t="s">
        <v>31</v>
      </c>
      <c r="D56" s="47" t="s">
        <v>395</v>
      </c>
      <c r="E56" s="47" t="s">
        <v>3</v>
      </c>
      <c r="F56" s="48">
        <v>65</v>
      </c>
      <c r="G56" s="48">
        <v>24</v>
      </c>
      <c r="H56" s="48">
        <v>8</v>
      </c>
      <c r="I56" s="48">
        <v>11</v>
      </c>
      <c r="J56" s="48">
        <v>26</v>
      </c>
      <c r="K56" s="48">
        <v>37</v>
      </c>
      <c r="L56" s="48">
        <v>5555</v>
      </c>
      <c r="M56" s="52">
        <v>1214</v>
      </c>
      <c r="N56">
        <f>G56*82/F56</f>
        <v>30.276923076923076</v>
      </c>
      <c r="O56">
        <f>H56*82/F56</f>
        <v>10.092307692307692</v>
      </c>
      <c r="P56">
        <f>I56*82/F56</f>
        <v>13.876923076923077</v>
      </c>
      <c r="Q56">
        <f>J56*82/F56</f>
        <v>32.799999999999997</v>
      </c>
      <c r="R56">
        <f>K56*82/F56</f>
        <v>46.676923076923075</v>
      </c>
      <c r="S56">
        <f>L56*82/F56</f>
        <v>7007.8461538461543</v>
      </c>
      <c r="U56" s="10">
        <f>SUM(V56:X56)</f>
        <v>9.0191649002232559</v>
      </c>
      <c r="V56">
        <f>N56/MAX(N:N)*OFF_R</f>
        <v>3.8573755656108597</v>
      </c>
      <c r="W56">
        <f>O56/MAX(O:O)*PUN_R</f>
        <v>0.16544766708701134</v>
      </c>
      <c r="X56">
        <f>SUM(Z56:AC56)</f>
        <v>4.9963416675253844</v>
      </c>
      <c r="Y56">
        <f>X56/DEF_R*10</f>
        <v>8.3272361125423071</v>
      </c>
      <c r="Z56">
        <f>(0.7*(HIT_F*DEF_R))+(P56/(MAX(P:P))*(0.3*(HIT_F*DEF_R)))</f>
        <v>1.0734835648932564</v>
      </c>
      <c r="AA56">
        <f>(0.7*(BkS_F*DEF_R))+(Q56/(MAX(Q:Q))*(0.3*(BkS_F*DEF_R)))</f>
        <v>0.74983561643835606</v>
      </c>
      <c r="AB56">
        <f>(0.7*(TkA_F*DEF_R))+(R56/(MAX(R:R))*(0.3*(TkA_F*DEF_R)))</f>
        <v>1.6360701923076921</v>
      </c>
      <c r="AC56">
        <f>(0.7*(SH_F*DEF_R))+(S56/(MAX(S:S))*(0.3*(SH_F*DEF_R)))</f>
        <v>1.5369522938860798</v>
      </c>
    </row>
    <row r="57" spans="1:29" x14ac:dyDescent="0.25">
      <c r="A57" s="9">
        <v>55</v>
      </c>
      <c r="B57" s="46" t="s">
        <v>162</v>
      </c>
      <c r="C57" s="47" t="s">
        <v>37</v>
      </c>
      <c r="D57" s="47" t="s">
        <v>395</v>
      </c>
      <c r="E57" s="47" t="s">
        <v>3</v>
      </c>
      <c r="F57" s="48">
        <v>66</v>
      </c>
      <c r="G57" s="48">
        <v>23</v>
      </c>
      <c r="H57" s="48">
        <v>40</v>
      </c>
      <c r="I57" s="48">
        <v>89</v>
      </c>
      <c r="J57" s="48">
        <v>12</v>
      </c>
      <c r="K57" s="48">
        <v>16</v>
      </c>
      <c r="L57" s="48">
        <v>63</v>
      </c>
      <c r="M57" s="52">
        <v>706</v>
      </c>
      <c r="N57">
        <f>G57*82/F57</f>
        <v>28.575757575757574</v>
      </c>
      <c r="O57">
        <f>H57*82/F57</f>
        <v>49.696969696969695</v>
      </c>
      <c r="P57">
        <f>I57*82/F57</f>
        <v>110.57575757575758</v>
      </c>
      <c r="Q57">
        <f>J57*82/F57</f>
        <v>14.909090909090908</v>
      </c>
      <c r="R57">
        <f>K57*82/F57</f>
        <v>19.878787878787879</v>
      </c>
      <c r="S57">
        <f>L57*82/F57</f>
        <v>78.272727272727266</v>
      </c>
      <c r="U57" s="10">
        <f>SUM(V57:X57)</f>
        <v>9.0079421112474307</v>
      </c>
      <c r="V57">
        <f>N57/MAX(N:N)*OFF_R</f>
        <v>3.6406417112299461</v>
      </c>
      <c r="W57">
        <f>O57/MAX(O:O)*PUN_R</f>
        <v>0.81470442126179832</v>
      </c>
      <c r="X57">
        <f>SUM(Z57:AC57)</f>
        <v>4.5525959787556864</v>
      </c>
      <c r="Y57">
        <f>X57/DEF_R*10</f>
        <v>7.5876599645928113</v>
      </c>
      <c r="Z57">
        <f>(0.7*(HIT_F*DEF_R))+(P57/(MAX(P:P))*(0.3*(HIT_F*DEF_R)))</f>
        <v>1.237124549459351</v>
      </c>
      <c r="AA57">
        <f>(0.7*(BkS_F*DEF_R))+(Q57/(MAX(Q:Q))*(0.3*(BkS_F*DEF_R)))</f>
        <v>0.68447073474470721</v>
      </c>
      <c r="AB57">
        <f>(0.7*(TkA_F*DEF_R))+(R57/(MAX(R:R))*(0.3*(TkA_F*DEF_R)))</f>
        <v>1.4924999999999999</v>
      </c>
      <c r="AC57">
        <f>(0.7*(SH_F*DEF_R))+(S57/(MAX(S:S))*(0.3*(SH_F*DEF_R)))</f>
        <v>1.1385006945516283</v>
      </c>
    </row>
    <row r="58" spans="1:29" x14ac:dyDescent="0.25">
      <c r="A58" s="9">
        <v>56</v>
      </c>
      <c r="B58" s="43" t="s">
        <v>79</v>
      </c>
      <c r="C58" s="44" t="s">
        <v>34</v>
      </c>
      <c r="D58" s="44" t="s">
        <v>395</v>
      </c>
      <c r="E58" s="44" t="s">
        <v>3</v>
      </c>
      <c r="F58" s="45">
        <v>79</v>
      </c>
      <c r="G58" s="45">
        <v>21</v>
      </c>
      <c r="H58" s="45">
        <v>94</v>
      </c>
      <c r="I58" s="45">
        <v>85</v>
      </c>
      <c r="J58" s="45">
        <v>19</v>
      </c>
      <c r="K58" s="45">
        <v>15</v>
      </c>
      <c r="L58" s="45">
        <v>13</v>
      </c>
      <c r="M58" s="51">
        <v>821</v>
      </c>
      <c r="N58">
        <f>G58*82/F58</f>
        <v>21.797468354430379</v>
      </c>
      <c r="O58">
        <f>H58*82/F58</f>
        <v>97.569620253164558</v>
      </c>
      <c r="P58">
        <f>I58*82/F58</f>
        <v>88.22784810126582</v>
      </c>
      <c r="Q58">
        <f>J58*82/F58</f>
        <v>19.721518987341771</v>
      </c>
      <c r="R58">
        <f>K58*82/F58</f>
        <v>15.569620253164556</v>
      </c>
      <c r="S58">
        <f>L58*82/F58</f>
        <v>13.49367088607595</v>
      </c>
      <c r="U58" s="10">
        <f>SUM(V58:X58)</f>
        <v>8.882116704697264</v>
      </c>
      <c r="V58">
        <f>N58/MAX(N:N)*OFF_R</f>
        <v>2.7770662695457928</v>
      </c>
      <c r="W58">
        <f>O58/MAX(O:O)*PUN_R</f>
        <v>1.5995019713633534</v>
      </c>
      <c r="X58">
        <f>SUM(Z58:AC58)</f>
        <v>4.5055484637881182</v>
      </c>
      <c r="Y58">
        <f>X58/DEF_R*10</f>
        <v>7.5092474396468631</v>
      </c>
      <c r="Z58">
        <f>(0.7*(HIT_F*DEF_R))+(P58/(MAX(P:P))*(0.3*(HIT_F*DEF_R)))</f>
        <v>1.1993057491774939</v>
      </c>
      <c r="AA58">
        <f>(0.7*(BkS_F*DEF_R))+(Q58/(MAX(Q:Q))*(0.3*(BkS_F*DEF_R)))</f>
        <v>0.702053060516733</v>
      </c>
      <c r="AB58">
        <f>(0.7*(TkA_F*DEF_R))+(R58/(MAX(R:R))*(0.3*(TkA_F*DEF_R)))</f>
        <v>1.4694137658227846</v>
      </c>
      <c r="AC58">
        <f>(0.7*(SH_F*DEF_R))+(S58/(MAX(S:S))*(0.3*(SH_F*DEF_R)))</f>
        <v>1.1347758882711063</v>
      </c>
    </row>
    <row r="59" spans="1:29" x14ac:dyDescent="0.25">
      <c r="A59" s="9">
        <v>57</v>
      </c>
      <c r="B59" s="46" t="s">
        <v>254</v>
      </c>
      <c r="C59" s="47" t="s">
        <v>31</v>
      </c>
      <c r="D59" s="47" t="s">
        <v>395</v>
      </c>
      <c r="E59" s="47" t="s">
        <v>3</v>
      </c>
      <c r="F59" s="48">
        <v>68</v>
      </c>
      <c r="G59" s="48">
        <v>21</v>
      </c>
      <c r="H59" s="48">
        <v>16</v>
      </c>
      <c r="I59" s="48">
        <v>99</v>
      </c>
      <c r="J59" s="48">
        <v>44</v>
      </c>
      <c r="K59" s="48">
        <v>29</v>
      </c>
      <c r="L59" s="48">
        <v>6427</v>
      </c>
      <c r="M59" s="52">
        <v>938</v>
      </c>
      <c r="N59">
        <f>G59*82/F59</f>
        <v>25.323529411764707</v>
      </c>
      <c r="O59">
        <f>H59*82/F59</f>
        <v>19.294117647058822</v>
      </c>
      <c r="P59">
        <f>I59*82/F59</f>
        <v>119.38235294117646</v>
      </c>
      <c r="Q59">
        <f>J59*82/F59</f>
        <v>53.058823529411768</v>
      </c>
      <c r="R59">
        <f>K59*82/F59</f>
        <v>34.970588235294116</v>
      </c>
      <c r="S59">
        <f>L59*82/F59</f>
        <v>7750.2058823529414</v>
      </c>
      <c r="U59" s="10">
        <f>SUM(V59:X59)</f>
        <v>8.7714660076633102</v>
      </c>
      <c r="V59">
        <f>N59/MAX(N:N)*OFF_R</f>
        <v>3.2262975778546714</v>
      </c>
      <c r="W59">
        <f>O59/MAX(O:O)*PUN_R</f>
        <v>0.31629701060752169</v>
      </c>
      <c r="X59">
        <f>SUM(Z59:AC59)</f>
        <v>5.2288714192011172</v>
      </c>
      <c r="Y59">
        <f>X59/DEF_R*10</f>
        <v>8.7147856986685284</v>
      </c>
      <c r="Z59">
        <f>(0.7*(HIT_F*DEF_R))+(P59/(MAX(P:P))*(0.3*(HIT_F*DEF_R)))</f>
        <v>1.2520277273905154</v>
      </c>
      <c r="AA59">
        <f>(0.7*(BkS_F*DEF_R))+(Q59/(MAX(Q:Q))*(0.3*(BkS_F*DEF_R)))</f>
        <v>0.82385173247381127</v>
      </c>
      <c r="AB59">
        <f>(0.7*(TkA_F*DEF_R))+(R59/(MAX(R:R))*(0.3*(TkA_F*DEF_R)))</f>
        <v>1.5733538602941175</v>
      </c>
      <c r="AC59">
        <f>(0.7*(SH_F*DEF_R))+(S59/(MAX(S:S))*(0.3*(SH_F*DEF_R)))</f>
        <v>1.579638099042673</v>
      </c>
    </row>
    <row r="60" spans="1:29" x14ac:dyDescent="0.25">
      <c r="A60" s="9">
        <v>58</v>
      </c>
      <c r="B60" s="46" t="s">
        <v>433</v>
      </c>
      <c r="C60" s="47" t="s">
        <v>31</v>
      </c>
      <c r="D60" s="47" t="s">
        <v>395</v>
      </c>
      <c r="E60" s="47" t="s">
        <v>3</v>
      </c>
      <c r="F60" s="48">
        <v>78</v>
      </c>
      <c r="G60" s="48">
        <v>24</v>
      </c>
      <c r="H60" s="48">
        <v>38</v>
      </c>
      <c r="I60" s="48">
        <v>153</v>
      </c>
      <c r="J60" s="48">
        <v>23</v>
      </c>
      <c r="K60" s="48">
        <v>15</v>
      </c>
      <c r="L60" s="48">
        <v>32</v>
      </c>
      <c r="M60" s="52">
        <v>1006</v>
      </c>
      <c r="N60">
        <f>G60*82/F60</f>
        <v>25.23076923076923</v>
      </c>
      <c r="O60">
        <f>H60*82/F60</f>
        <v>39.948717948717949</v>
      </c>
      <c r="P60">
        <f>I60*82/F60</f>
        <v>160.84615384615384</v>
      </c>
      <c r="Q60">
        <f>J60*82/F60</f>
        <v>24.179487179487179</v>
      </c>
      <c r="R60">
        <f>K60*82/F60</f>
        <v>15.76923076923077</v>
      </c>
      <c r="S60">
        <f>L60*82/F60</f>
        <v>33.641025641025642</v>
      </c>
      <c r="U60" s="10">
        <f>SUM(V60:X60)</f>
        <v>8.5163304151658892</v>
      </c>
      <c r="V60">
        <f>N60/MAX(N:N)*OFF_R</f>
        <v>3.2144796380090499</v>
      </c>
      <c r="W60">
        <f>O60/MAX(O:O)*PUN_R</f>
        <v>0.65489701555275326</v>
      </c>
      <c r="X60">
        <f>SUM(Z60:AC60)</f>
        <v>4.6469537616040864</v>
      </c>
      <c r="Y60">
        <f>X60/DEF_R*10</f>
        <v>7.7449229360068106</v>
      </c>
      <c r="Z60">
        <f>(0.7*(HIT_F*DEF_R))+(P60/(MAX(P:P))*(0.3*(HIT_F*DEF_R)))</f>
        <v>1.3221958658082005</v>
      </c>
      <c r="AA60">
        <f>(0.7*(BkS_F*DEF_R))+(Q60/(MAX(Q:Q))*(0.3*(BkS_F*DEF_R)))</f>
        <v>0.71834035827186504</v>
      </c>
      <c r="AB60">
        <f>(0.7*(TkA_F*DEF_R))+(R60/(MAX(R:R))*(0.3*(TkA_F*DEF_R)))</f>
        <v>1.470483173076923</v>
      </c>
      <c r="AC60">
        <f>(0.7*(SH_F*DEF_R))+(S60/(MAX(S:S))*(0.3*(SH_F*DEF_R)))</f>
        <v>1.1359343644470978</v>
      </c>
    </row>
    <row r="61" spans="1:29" x14ac:dyDescent="0.25">
      <c r="A61" s="9">
        <v>59</v>
      </c>
      <c r="B61" s="43" t="s">
        <v>429</v>
      </c>
      <c r="C61" s="44" t="s">
        <v>39</v>
      </c>
      <c r="D61" s="44" t="s">
        <v>395</v>
      </c>
      <c r="E61" s="44" t="s">
        <v>3</v>
      </c>
      <c r="F61" s="45">
        <v>54</v>
      </c>
      <c r="G61" s="45">
        <v>16</v>
      </c>
      <c r="H61" s="45">
        <v>18</v>
      </c>
      <c r="I61" s="45">
        <v>44</v>
      </c>
      <c r="J61" s="45">
        <v>14</v>
      </c>
      <c r="K61" s="45">
        <v>39</v>
      </c>
      <c r="L61" s="45">
        <v>419</v>
      </c>
      <c r="M61" s="51">
        <v>730</v>
      </c>
      <c r="N61">
        <f>G61*82/F61</f>
        <v>24.296296296296298</v>
      </c>
      <c r="O61">
        <f>H61*82/F61</f>
        <v>27.333333333333332</v>
      </c>
      <c r="P61">
        <f>I61*82/F61</f>
        <v>66.81481481481481</v>
      </c>
      <c r="Q61">
        <f>J61*82/F61</f>
        <v>21.25925925925926</v>
      </c>
      <c r="R61">
        <f>K61*82/F61</f>
        <v>59.222222222222221</v>
      </c>
      <c r="S61">
        <f>L61*82/F61</f>
        <v>636.25925925925924</v>
      </c>
      <c r="U61" s="10">
        <f>SUM(V61:X61)</f>
        <v>8.2881187782391059</v>
      </c>
      <c r="V61">
        <f>N61/MAX(N:N)*OFF_R</f>
        <v>3.0954248366013069</v>
      </c>
      <c r="W61">
        <f>O61/MAX(O:O)*PUN_R</f>
        <v>0.44808743169398907</v>
      </c>
      <c r="X61">
        <f>SUM(Z61:AC61)</f>
        <v>4.7446065099438108</v>
      </c>
      <c r="Y61">
        <f>X61/DEF_R*10</f>
        <v>7.9076775165730187</v>
      </c>
      <c r="Z61">
        <f>(0.7*(HIT_F*DEF_R))+(P61/(MAX(P:P))*(0.3*(HIT_F*DEF_R)))</f>
        <v>1.1630690161527164</v>
      </c>
      <c r="AA61">
        <f>(0.7*(BkS_F*DEF_R))+(Q61/(MAX(Q:Q))*(0.3*(BkS_F*DEF_R)))</f>
        <v>0.70767123287671219</v>
      </c>
      <c r="AB61">
        <f>(0.7*(TkA_F*DEF_R))+(R61/(MAX(R:R))*(0.3*(TkA_F*DEF_R)))</f>
        <v>1.7032812499999999</v>
      </c>
      <c r="AC61">
        <f>(0.7*(SH_F*DEF_R))+(S61/(MAX(S:S))*(0.3*(SH_F*DEF_R)))</f>
        <v>1.1705850109143827</v>
      </c>
    </row>
    <row r="62" spans="1:29" x14ac:dyDescent="0.25">
      <c r="A62" s="9">
        <v>60</v>
      </c>
      <c r="B62" s="43" t="s">
        <v>436</v>
      </c>
      <c r="C62" s="44" t="s">
        <v>37</v>
      </c>
      <c r="D62" s="44" t="s">
        <v>395</v>
      </c>
      <c r="E62" s="44" t="s">
        <v>3</v>
      </c>
      <c r="F62" s="45">
        <v>31</v>
      </c>
      <c r="G62" s="45">
        <v>5</v>
      </c>
      <c r="H62" s="45">
        <v>41</v>
      </c>
      <c r="I62" s="45">
        <v>75</v>
      </c>
      <c r="J62" s="45">
        <v>11</v>
      </c>
      <c r="K62" s="45">
        <v>7</v>
      </c>
      <c r="L62" s="45">
        <v>18</v>
      </c>
      <c r="M62" s="51">
        <v>307</v>
      </c>
      <c r="N62">
        <f>G62*82/F62</f>
        <v>13.225806451612904</v>
      </c>
      <c r="O62">
        <f>H62*82/F62</f>
        <v>108.45161290322581</v>
      </c>
      <c r="P62">
        <f>I62*82/F62</f>
        <v>198.38709677419354</v>
      </c>
      <c r="Q62">
        <f>J62*82/F62</f>
        <v>29.096774193548388</v>
      </c>
      <c r="R62">
        <f>K62*82/F62</f>
        <v>18.516129032258064</v>
      </c>
      <c r="S62">
        <f>L62*82/F62</f>
        <v>47.612903225806448</v>
      </c>
      <c r="U62" s="10">
        <f>SUM(V62:X62)</f>
        <v>8.206873367579453</v>
      </c>
      <c r="V62">
        <f>N62/MAX(N:N)*OFF_R</f>
        <v>1.6850094876660342</v>
      </c>
      <c r="W62">
        <f>O62/MAX(O:O)*PUN_R</f>
        <v>1.777895293495505</v>
      </c>
      <c r="X62">
        <f>SUM(Z62:AC62)</f>
        <v>4.743968586417914</v>
      </c>
      <c r="Y62">
        <f>X62/DEF_R*10</f>
        <v>7.9066143106965239</v>
      </c>
      <c r="Z62">
        <f>(0.7*(HIT_F*DEF_R))+(P62/(MAX(P:P))*(0.3*(HIT_F*DEF_R)))</f>
        <v>1.3857254511865849</v>
      </c>
      <c r="AA62">
        <f>(0.7*(BkS_F*DEF_R))+(Q62/(MAX(Q:Q))*(0.3*(BkS_F*DEF_R)))</f>
        <v>0.73630578877596098</v>
      </c>
      <c r="AB62">
        <f>(0.7*(TkA_F*DEF_R))+(R62/(MAX(R:R))*(0.3*(TkA_F*DEF_R)))</f>
        <v>1.4851995967741933</v>
      </c>
      <c r="AC62">
        <f>(0.7*(SH_F*DEF_R))+(S62/(MAX(S:S))*(0.3*(SH_F*DEF_R)))</f>
        <v>1.1367377496811748</v>
      </c>
    </row>
    <row r="63" spans="1:29" x14ac:dyDescent="0.25">
      <c r="A63" s="9">
        <v>61</v>
      </c>
      <c r="B63" s="43" t="s">
        <v>107</v>
      </c>
      <c r="C63" s="44" t="s">
        <v>37</v>
      </c>
      <c r="D63" s="44" t="s">
        <v>395</v>
      </c>
      <c r="E63" s="44" t="s">
        <v>3</v>
      </c>
      <c r="F63" s="45">
        <v>32</v>
      </c>
      <c r="G63" s="45">
        <v>11</v>
      </c>
      <c r="H63" s="45">
        <v>4</v>
      </c>
      <c r="I63" s="45">
        <v>9</v>
      </c>
      <c r="J63" s="45">
        <v>3</v>
      </c>
      <c r="K63" s="45">
        <v>12</v>
      </c>
      <c r="L63" s="45">
        <v>5</v>
      </c>
      <c r="M63" s="51">
        <v>379</v>
      </c>
      <c r="N63">
        <f>G63*82/F63</f>
        <v>28.1875</v>
      </c>
      <c r="O63">
        <f>H63*82/F63</f>
        <v>10.25</v>
      </c>
      <c r="P63">
        <f>I63*82/F63</f>
        <v>23.0625</v>
      </c>
      <c r="Q63">
        <f>J63*82/F63</f>
        <v>7.6875</v>
      </c>
      <c r="R63">
        <f>K63*82/F63</f>
        <v>30.75</v>
      </c>
      <c r="S63">
        <f>L63*82/F63</f>
        <v>12.8125</v>
      </c>
      <c r="U63" s="10">
        <f>SUM(V63:X63)</f>
        <v>8.191802722111003</v>
      </c>
      <c r="V63">
        <f>N63/MAX(N:N)*OFF_R</f>
        <v>3.591176470588235</v>
      </c>
      <c r="W63">
        <f>O63/MAX(O:O)*PUN_R</f>
        <v>0.16803278688524589</v>
      </c>
      <c r="X63">
        <f>SUM(Z63:AC63)</f>
        <v>4.4325934646375229</v>
      </c>
      <c r="Y63">
        <f>X63/DEF_R*10</f>
        <v>7.3876557743958715</v>
      </c>
      <c r="Z63">
        <f>(0.7*(HIT_F*DEF_R))+(P63/(MAX(P:P))*(0.3*(HIT_F*DEF_R)))</f>
        <v>1.0890280837004402</v>
      </c>
      <c r="AA63">
        <f>(0.7*(BkS_F*DEF_R))+(Q63/(MAX(Q:Q))*(0.3*(BkS_F*DEF_R)))</f>
        <v>0.65808647260273956</v>
      </c>
      <c r="AB63">
        <f>(0.7*(TkA_F*DEF_R))+(R63/(MAX(R:R))*(0.3*(TkA_F*DEF_R)))</f>
        <v>1.5507421874999998</v>
      </c>
      <c r="AC63">
        <f>(0.7*(SH_F*DEF_R))+(S63/(MAX(S:S))*(0.3*(SH_F*DEF_R)))</f>
        <v>1.1347367208343437</v>
      </c>
    </row>
    <row r="64" spans="1:29" x14ac:dyDescent="0.25">
      <c r="A64" s="9">
        <v>62</v>
      </c>
      <c r="B64" s="46" t="s">
        <v>353</v>
      </c>
      <c r="C64" s="47" t="s">
        <v>39</v>
      </c>
      <c r="D64" s="47" t="s">
        <v>395</v>
      </c>
      <c r="E64" s="47" t="s">
        <v>3</v>
      </c>
      <c r="F64" s="48">
        <v>28</v>
      </c>
      <c r="G64" s="48">
        <v>8</v>
      </c>
      <c r="H64" s="48">
        <v>10</v>
      </c>
      <c r="I64" s="48">
        <v>11</v>
      </c>
      <c r="J64" s="48">
        <v>10</v>
      </c>
      <c r="K64" s="48">
        <v>12</v>
      </c>
      <c r="L64" s="48">
        <v>16</v>
      </c>
      <c r="M64" s="52">
        <v>315</v>
      </c>
      <c r="N64">
        <f>G64*82/F64</f>
        <v>23.428571428571427</v>
      </c>
      <c r="O64">
        <f>H64*82/F64</f>
        <v>29.285714285714285</v>
      </c>
      <c r="P64">
        <f>I64*82/F64</f>
        <v>32.214285714285715</v>
      </c>
      <c r="Q64">
        <f>J64*82/F64</f>
        <v>29.285714285714285</v>
      </c>
      <c r="R64">
        <f>K64*82/F64</f>
        <v>35.142857142857146</v>
      </c>
      <c r="S64">
        <f>L64*82/F64</f>
        <v>46.857142857142854</v>
      </c>
      <c r="U64" s="10">
        <f>SUM(V64:X64)</f>
        <v>8.0174502100540117</v>
      </c>
      <c r="V64">
        <f>N64/MAX(N:N)*OFF_R</f>
        <v>2.9848739495798315</v>
      </c>
      <c r="W64">
        <f>O64/MAX(O:O)*PUN_R</f>
        <v>0.48009367681498827</v>
      </c>
      <c r="X64">
        <f>SUM(Z64:AC64)</f>
        <v>4.5524825836591916</v>
      </c>
      <c r="Y64">
        <f>X64/DEF_R*10</f>
        <v>7.5874709727653187</v>
      </c>
      <c r="Z64">
        <f>(0.7*(HIT_F*DEF_R))+(P64/(MAX(P:P))*(0.3*(HIT_F*DEF_R)))</f>
        <v>1.1045154185022024</v>
      </c>
      <c r="AA64">
        <f>(0.7*(BkS_F*DEF_R))+(Q64/(MAX(Q:Q))*(0.3*(BkS_F*DEF_R)))</f>
        <v>0.73699608610567502</v>
      </c>
      <c r="AB64">
        <f>(0.7*(TkA_F*DEF_R))+(R64/(MAX(R:R))*(0.3*(TkA_F*DEF_R)))</f>
        <v>1.5742767857142856</v>
      </c>
      <c r="AC64">
        <f>(0.7*(SH_F*DEF_R))+(S64/(MAX(S:S))*(0.3*(SH_F*DEF_R)))</f>
        <v>1.1366942933370292</v>
      </c>
    </row>
    <row r="65" spans="1:29" x14ac:dyDescent="0.25">
      <c r="A65" s="9">
        <v>63</v>
      </c>
      <c r="B65" s="43" t="s">
        <v>315</v>
      </c>
      <c r="C65" s="44" t="s">
        <v>34</v>
      </c>
      <c r="D65" s="44" t="s">
        <v>395</v>
      </c>
      <c r="E65" s="44" t="s">
        <v>3</v>
      </c>
      <c r="F65" s="45">
        <v>61</v>
      </c>
      <c r="G65" s="45">
        <v>17</v>
      </c>
      <c r="H65" s="45">
        <v>10</v>
      </c>
      <c r="I65" s="45">
        <v>27</v>
      </c>
      <c r="J65" s="45">
        <v>27</v>
      </c>
      <c r="K65" s="45">
        <v>31</v>
      </c>
      <c r="L65" s="45">
        <v>49</v>
      </c>
      <c r="M65" s="51">
        <v>842</v>
      </c>
      <c r="N65">
        <f>G65*82/F65</f>
        <v>22.852459016393443</v>
      </c>
      <c r="O65">
        <f>H65*82/F65</f>
        <v>13.442622950819672</v>
      </c>
      <c r="P65">
        <f>I65*82/F65</f>
        <v>36.295081967213115</v>
      </c>
      <c r="Q65">
        <f>J65*82/F65</f>
        <v>36.295081967213115</v>
      </c>
      <c r="R65">
        <f>K65*82/F65</f>
        <v>41.672131147540981</v>
      </c>
      <c r="S65">
        <f>L65*82/F65</f>
        <v>65.868852459016395</v>
      </c>
      <c r="U65" s="10">
        <f>SUM(V65:X65)</f>
        <v>7.752917151627889</v>
      </c>
      <c r="V65">
        <f>N65/MAX(N:N)*OFF_R</f>
        <v>2.9114754098360653</v>
      </c>
      <c r="W65">
        <f>O65/MAX(O:O)*PUN_R</f>
        <v>0.22037086804622413</v>
      </c>
      <c r="X65">
        <f>SUM(Z65:AC65)</f>
        <v>4.621070873745599</v>
      </c>
      <c r="Y65">
        <f>X65/DEF_R*10</f>
        <v>7.7017847895759983</v>
      </c>
      <c r="Z65">
        <f>(0.7*(HIT_F*DEF_R))+(P65/(MAX(P:P))*(0.3*(HIT_F*DEF_R)))</f>
        <v>1.1114212464793816</v>
      </c>
      <c r="AA65">
        <f>(0.7*(BkS_F*DEF_R))+(Q65/(MAX(Q:Q))*(0.3*(BkS_F*DEF_R)))</f>
        <v>0.76260498540309896</v>
      </c>
      <c r="AB65">
        <f>(0.7*(TkA_F*DEF_R))+(R65/(MAX(R:R))*(0.3*(TkA_F*DEF_R)))</f>
        <v>1.6092571721311475</v>
      </c>
      <c r="AC65">
        <f>(0.7*(SH_F*DEF_R))+(S65/(MAX(S:S))*(0.3*(SH_F*DEF_R)))</f>
        <v>1.1377874697319712</v>
      </c>
    </row>
    <row r="66" spans="1:29" x14ac:dyDescent="0.25">
      <c r="A66" s="9">
        <v>64</v>
      </c>
      <c r="B66" s="43" t="s">
        <v>266</v>
      </c>
      <c r="C66" s="44" t="s">
        <v>34</v>
      </c>
      <c r="D66" s="44" t="s">
        <v>395</v>
      </c>
      <c r="E66" s="44" t="s">
        <v>3</v>
      </c>
      <c r="F66" s="45">
        <v>58</v>
      </c>
      <c r="G66" s="45">
        <v>15</v>
      </c>
      <c r="H66" s="45">
        <v>14</v>
      </c>
      <c r="I66" s="45">
        <v>22</v>
      </c>
      <c r="J66" s="45">
        <v>17</v>
      </c>
      <c r="K66" s="45">
        <v>30</v>
      </c>
      <c r="L66" s="45">
        <v>16</v>
      </c>
      <c r="M66" s="51">
        <v>771</v>
      </c>
      <c r="N66">
        <f>G66*82/F66</f>
        <v>21.206896551724139</v>
      </c>
      <c r="O66">
        <f>H66*82/F66</f>
        <v>19.793103448275861</v>
      </c>
      <c r="P66">
        <f>I66*82/F66</f>
        <v>31.103448275862068</v>
      </c>
      <c r="Q66">
        <f>J66*82/F66</f>
        <v>24.03448275862069</v>
      </c>
      <c r="R66">
        <f>K66*82/F66</f>
        <v>42.413793103448278</v>
      </c>
      <c r="S66">
        <f>L66*82/F66</f>
        <v>22.620689655172413</v>
      </c>
      <c r="U66" s="10">
        <f>SUM(V66:X66)</f>
        <v>7.5952801177979135</v>
      </c>
      <c r="V66">
        <f>N66/MAX(N:N)*OFF_R</f>
        <v>2.7018255578093306</v>
      </c>
      <c r="W66">
        <f>O66/MAX(O:O)*PUN_R</f>
        <v>0.32447710570944033</v>
      </c>
      <c r="X66">
        <f>SUM(Z66:AC66)</f>
        <v>4.5689774542791426</v>
      </c>
      <c r="Y66">
        <f>X66/DEF_R*10</f>
        <v>7.6149624237985716</v>
      </c>
      <c r="Z66">
        <f>(0.7*(HIT_F*DEF_R))+(P66/(MAX(P:P))*(0.3*(HIT_F*DEF_R)))</f>
        <v>1.1026355764848852</v>
      </c>
      <c r="AA66">
        <f>(0.7*(BkS_F*DEF_R))+(Q66/(MAX(Q:Q))*(0.3*(BkS_F*DEF_R)))</f>
        <v>0.71781058101086437</v>
      </c>
      <c r="AB66">
        <f>(0.7*(TkA_F*DEF_R))+(R66/(MAX(R:R))*(0.3*(TkA_F*DEF_R)))</f>
        <v>1.6132306034482757</v>
      </c>
      <c r="AC66">
        <f>(0.7*(SH_F*DEF_R))+(S66/(MAX(S:S))*(0.3*(SH_F*DEF_R)))</f>
        <v>1.1353006933351175</v>
      </c>
    </row>
    <row r="67" spans="1:29" x14ac:dyDescent="0.25">
      <c r="A67" s="9">
        <v>65</v>
      </c>
      <c r="B67" s="43" t="s">
        <v>426</v>
      </c>
      <c r="C67" s="44" t="s">
        <v>34</v>
      </c>
      <c r="D67" s="44" t="s">
        <v>395</v>
      </c>
      <c r="E67" s="44" t="s">
        <v>3</v>
      </c>
      <c r="F67" s="45">
        <v>21</v>
      </c>
      <c r="G67" s="45">
        <v>6</v>
      </c>
      <c r="H67" s="45">
        <v>2</v>
      </c>
      <c r="I67" s="45">
        <v>6</v>
      </c>
      <c r="J67" s="45">
        <v>7</v>
      </c>
      <c r="K67" s="45">
        <v>4</v>
      </c>
      <c r="L67" s="45">
        <v>0</v>
      </c>
      <c r="M67" s="51">
        <v>233</v>
      </c>
      <c r="N67">
        <f>G67*82/F67</f>
        <v>23.428571428571427</v>
      </c>
      <c r="O67">
        <f>H67*82/F67</f>
        <v>7.8095238095238093</v>
      </c>
      <c r="P67">
        <f>I67*82/F67</f>
        <v>23.428571428571427</v>
      </c>
      <c r="Q67">
        <f>J67*82/F67</f>
        <v>27.333333333333332</v>
      </c>
      <c r="R67">
        <f>K67*82/F67</f>
        <v>15.619047619047619</v>
      </c>
      <c r="S67">
        <f>L67*82/F67</f>
        <v>0</v>
      </c>
      <c r="U67" s="10">
        <f>SUM(V67:X67)</f>
        <v>7.5360880922835403</v>
      </c>
      <c r="V67">
        <f>N67/MAX(N:N)*OFF_R</f>
        <v>2.9848739495798315</v>
      </c>
      <c r="W67">
        <f>O67/MAX(O:O)*PUN_R</f>
        <v>0.12802498048399688</v>
      </c>
      <c r="X67">
        <f>SUM(Z67:AC67)</f>
        <v>4.4231891622197121</v>
      </c>
      <c r="Y67">
        <f>X67/DEF_R*10</f>
        <v>7.371981937032853</v>
      </c>
      <c r="Z67">
        <f>(0.7*(HIT_F*DEF_R))+(P67/(MAX(P:P))*(0.3*(HIT_F*DEF_R)))</f>
        <v>1.0896475770925109</v>
      </c>
      <c r="AA67">
        <f>(0.7*(BkS_F*DEF_R))+(Q67/(MAX(Q:Q))*(0.3*(BkS_F*DEF_R)))</f>
        <v>0.72986301369862994</v>
      </c>
      <c r="AB67">
        <f>(0.7*(TkA_F*DEF_R))+(R67/(MAX(R:R))*(0.3*(TkA_F*DEF_R)))</f>
        <v>1.4696785714285714</v>
      </c>
      <c r="AC67">
        <f>(0.7*(SH_F*DEF_R))+(S67/(MAX(S:S))*(0.3*(SH_F*DEF_R)))</f>
        <v>1.1339999999999999</v>
      </c>
    </row>
    <row r="68" spans="1:29" x14ac:dyDescent="0.25">
      <c r="A68" s="9">
        <v>66</v>
      </c>
      <c r="B68" s="46" t="s">
        <v>316</v>
      </c>
      <c r="C68" s="47" t="s">
        <v>43</v>
      </c>
      <c r="D68" s="47" t="s">
        <v>395</v>
      </c>
      <c r="E68" s="47" t="s">
        <v>3</v>
      </c>
      <c r="F68" s="48">
        <v>41</v>
      </c>
      <c r="G68" s="48">
        <v>10</v>
      </c>
      <c r="H68" s="48">
        <v>4</v>
      </c>
      <c r="I68" s="48">
        <v>64</v>
      </c>
      <c r="J68" s="48">
        <v>15</v>
      </c>
      <c r="K68" s="48">
        <v>19</v>
      </c>
      <c r="L68" s="48">
        <v>29</v>
      </c>
      <c r="M68" s="52">
        <v>456</v>
      </c>
      <c r="N68">
        <f>G68*82/F68</f>
        <v>20</v>
      </c>
      <c r="O68">
        <f>H68*82/F68</f>
        <v>8</v>
      </c>
      <c r="P68">
        <f>I68*82/F68</f>
        <v>128</v>
      </c>
      <c r="Q68">
        <f>J68*82/F68</f>
        <v>30</v>
      </c>
      <c r="R68">
        <f>K68*82/F68</f>
        <v>38</v>
      </c>
      <c r="S68">
        <f>L68*82/F68</f>
        <v>58</v>
      </c>
      <c r="U68" s="10">
        <f>SUM(V68:X68)</f>
        <v>7.4123464192106594</v>
      </c>
      <c r="V68">
        <f>N68/MAX(N:N)*OFF_R</f>
        <v>2.5480631276901002</v>
      </c>
      <c r="W68">
        <f>O68/MAX(O:O)*PUN_R</f>
        <v>0.13114754098360656</v>
      </c>
      <c r="X68">
        <f>SUM(Z68:AC68)</f>
        <v>4.7331357505369525</v>
      </c>
      <c r="Y68">
        <f>X68/DEF_R*10</f>
        <v>7.8885595842282541</v>
      </c>
      <c r="Z68">
        <f>(0.7*(HIT_F*DEF_R))+(P68/(MAX(P:P))*(0.3*(HIT_F*DEF_R)))</f>
        <v>1.2666111528956696</v>
      </c>
      <c r="AA68">
        <f>(0.7*(BkS_F*DEF_R))+(Q68/(MAX(Q:Q))*(0.3*(BkS_F*DEF_R)))</f>
        <v>0.73960574674239876</v>
      </c>
      <c r="AB68">
        <f>(0.7*(TkA_F*DEF_R))+(R68/(MAX(R:R))*(0.3*(TkA_F*DEF_R)))</f>
        <v>1.5895838414634145</v>
      </c>
      <c r="AC68">
        <f>(0.7*(SH_F*DEF_R))+(S68/(MAX(S:S))*(0.3*(SH_F*DEF_R)))</f>
        <v>1.1373350094354691</v>
      </c>
    </row>
    <row r="69" spans="1:29" x14ac:dyDescent="0.25">
      <c r="A69" s="9">
        <v>67</v>
      </c>
      <c r="B69" s="46" t="s">
        <v>180</v>
      </c>
      <c r="C69" s="47" t="s">
        <v>37</v>
      </c>
      <c r="D69" s="47" t="s">
        <v>395</v>
      </c>
      <c r="E69" s="47" t="s">
        <v>3</v>
      </c>
      <c r="F69" s="48">
        <v>40</v>
      </c>
      <c r="G69" s="48">
        <v>9</v>
      </c>
      <c r="H69" s="48">
        <v>14</v>
      </c>
      <c r="I69" s="48">
        <v>32</v>
      </c>
      <c r="J69" s="48">
        <v>8</v>
      </c>
      <c r="K69" s="48">
        <v>11</v>
      </c>
      <c r="L69" s="48">
        <v>10</v>
      </c>
      <c r="M69" s="52">
        <v>426</v>
      </c>
      <c r="N69">
        <f>G69*82/F69</f>
        <v>18.45</v>
      </c>
      <c r="O69">
        <f>H69*82/F69</f>
        <v>28.7</v>
      </c>
      <c r="P69">
        <f>I69*82/F69</f>
        <v>65.599999999999994</v>
      </c>
      <c r="Q69">
        <f>J69*82/F69</f>
        <v>16.399999999999999</v>
      </c>
      <c r="R69">
        <f>K69*82/F69</f>
        <v>22.55</v>
      </c>
      <c r="S69">
        <f>L69*82/F69</f>
        <v>20.5</v>
      </c>
      <c r="U69" s="10">
        <f>SUM(V69:X69)</f>
        <v>7.3140007534859652</v>
      </c>
      <c r="V69">
        <f>N69/MAX(N:N)*OFF_R</f>
        <v>2.3505882352941176</v>
      </c>
      <c r="W69">
        <f>O69/MAX(O:O)*PUN_R</f>
        <v>0.4704918032786885</v>
      </c>
      <c r="X69">
        <f>SUM(Z69:AC69)</f>
        <v>4.4929207149131587</v>
      </c>
      <c r="Y69">
        <f>X69/DEF_R*10</f>
        <v>7.4882011915219318</v>
      </c>
      <c r="Z69">
        <f>(0.7*(HIT_F*DEF_R))+(P69/(MAX(P:P))*(0.3*(HIT_F*DEF_R)))</f>
        <v>1.1610132158590307</v>
      </c>
      <c r="AA69">
        <f>(0.7*(BkS_F*DEF_R))+(Q69/(MAX(Q:Q))*(0.3*(BkS_F*DEF_R)))</f>
        <v>0.68991780821917792</v>
      </c>
      <c r="AB69">
        <f>(0.7*(TkA_F*DEF_R))+(R69/(MAX(R:R))*(0.3*(TkA_F*DEF_R)))</f>
        <v>1.5068109374999998</v>
      </c>
      <c r="AC69">
        <f>(0.7*(SH_F*DEF_R))+(S69/(MAX(S:S))*(0.3*(SH_F*DEF_R)))</f>
        <v>1.1351787533349502</v>
      </c>
    </row>
    <row r="70" spans="1:29" x14ac:dyDescent="0.25">
      <c r="A70" s="9">
        <v>68</v>
      </c>
      <c r="B70" s="43" t="s">
        <v>385</v>
      </c>
      <c r="C70" s="44" t="s">
        <v>34</v>
      </c>
      <c r="D70" s="44" t="s">
        <v>395</v>
      </c>
      <c r="E70" s="44" t="s">
        <v>3</v>
      </c>
      <c r="F70" s="45">
        <v>29</v>
      </c>
      <c r="G70" s="45">
        <v>1</v>
      </c>
      <c r="H70" s="45">
        <v>4</v>
      </c>
      <c r="I70" s="45">
        <v>21</v>
      </c>
      <c r="J70" s="45">
        <v>9</v>
      </c>
      <c r="K70" s="45">
        <v>3</v>
      </c>
      <c r="L70" s="45">
        <v>113</v>
      </c>
      <c r="M70" s="51">
        <v>308</v>
      </c>
      <c r="N70">
        <f>G70*82/F70</f>
        <v>2.8275862068965516</v>
      </c>
      <c r="O70">
        <f>H70*82/F70</f>
        <v>11.310344827586206</v>
      </c>
      <c r="P70">
        <f>I70*82/F70</f>
        <v>59.379310344827587</v>
      </c>
      <c r="Q70">
        <f>J70*82/F70</f>
        <v>25.448275862068964</v>
      </c>
      <c r="R70">
        <f>K70*82/F70</f>
        <v>8.4827586206896548</v>
      </c>
      <c r="S70">
        <f>L70*82/F70</f>
        <v>319.51724137931035</v>
      </c>
      <c r="U70" s="10">
        <f>SUM(V70:X70)</f>
        <v>5.002939320600599</v>
      </c>
      <c r="V70">
        <f>N70/MAX(N:N)*OFF_R</f>
        <v>0.36024340770791069</v>
      </c>
      <c r="W70">
        <f>O70/MAX(O:O)*PUN_R</f>
        <v>0.18541548897682306</v>
      </c>
      <c r="X70">
        <f>SUM(Z70:AC70)</f>
        <v>4.457280423915865</v>
      </c>
      <c r="Y70">
        <f>X70/DEF_R*10</f>
        <v>7.4288007065264416</v>
      </c>
      <c r="Z70">
        <f>(0.7*(HIT_F*DEF_R))+(P70/(MAX(P:P))*(0.3*(HIT_F*DEF_R)))</f>
        <v>1.1504861005620537</v>
      </c>
      <c r="AA70">
        <f>(0.7*(BkS_F*DEF_R))+(Q70/(MAX(Q:Q))*(0.3*(BkS_F*DEF_R)))</f>
        <v>0.72297590930562106</v>
      </c>
      <c r="AB70">
        <f>(0.7*(TkA_F*DEF_R))+(R70/(MAX(R:R))*(0.3*(TkA_F*DEF_R)))</f>
        <v>1.4314461206896552</v>
      </c>
      <c r="AC70">
        <f>(0.7*(SH_F*DEF_R))+(S70/(MAX(S:S))*(0.3*(SH_F*DEF_R)))</f>
        <v>1.1523722933585352</v>
      </c>
    </row>
    <row r="71" spans="1:29" x14ac:dyDescent="0.25">
      <c r="U71" s="10"/>
    </row>
  </sheetData>
  <autoFilter ref="B2:AC71">
    <sortState ref="B3:AC71">
      <sortCondition descending="1" ref="U2:U71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"/>
  <sheetViews>
    <sheetView topLeftCell="A19" workbookViewId="0">
      <selection activeCell="B9" sqref="B9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98</v>
      </c>
      <c r="C3" s="47" t="s">
        <v>31</v>
      </c>
      <c r="D3" s="47" t="s">
        <v>395</v>
      </c>
      <c r="E3" s="47" t="s">
        <v>1</v>
      </c>
      <c r="F3" s="48">
        <v>80</v>
      </c>
      <c r="G3" s="48">
        <v>85</v>
      </c>
      <c r="H3" s="48">
        <v>81</v>
      </c>
      <c r="I3" s="48">
        <v>51</v>
      </c>
      <c r="J3" s="48">
        <v>35</v>
      </c>
      <c r="K3" s="48">
        <v>69</v>
      </c>
      <c r="L3" s="48">
        <v>9107</v>
      </c>
      <c r="M3" s="52">
        <v>1555</v>
      </c>
      <c r="N3">
        <f>G3*82/F3</f>
        <v>87.125</v>
      </c>
      <c r="O3">
        <f>H3*82/F3</f>
        <v>83.025000000000006</v>
      </c>
      <c r="P3">
        <f>I3*82/F3</f>
        <v>52.274999999999999</v>
      </c>
      <c r="Q3">
        <f>J3*82/F3</f>
        <v>35.875</v>
      </c>
      <c r="R3">
        <f>K3*82/F3</f>
        <v>70.724999999999994</v>
      </c>
      <c r="S3">
        <f>L3*82/F3</f>
        <v>9334.6749999999993</v>
      </c>
      <c r="U3" s="10">
        <f>SUM(V3:X3)</f>
        <v>18.605603623216677</v>
      </c>
      <c r="V3">
        <f>N3/MAX(N:N)*OFF_C</f>
        <v>12</v>
      </c>
      <c r="W3">
        <f>O3/MAX(O:O)*PUN_C</f>
        <v>1.2544247787610621</v>
      </c>
      <c r="X3">
        <f>SUM(Z3:AC3)</f>
        <v>5.3511788444556139</v>
      </c>
      <c r="Y3">
        <f>X3/DEF_C*10</f>
        <v>8.9186314074260231</v>
      </c>
      <c r="Z3">
        <f>(0.7*(HIT_F*DEF_C))+(P3/(MAX(P:P))*(0.3*(HIT_F*DEF_C)))</f>
        <v>1.1394306680161941</v>
      </c>
      <c r="AA3">
        <f>(0.7*(BkS_F*DEF_C))+(Q3/(MAX(Q:Q))*(0.3*(BkS_F*DEF_C)))</f>
        <v>0.74812499999999993</v>
      </c>
      <c r="AB3">
        <f>(0.7*(TkA_F*DEF_C))+(R3/(MAX(R:R))*(0.3*(TkA_F*DEF_C)))</f>
        <v>1.9387717105263156</v>
      </c>
      <c r="AC3">
        <f>(0.7*(SH_F*DEF_C))+(S3/(MAX(S:S))*(0.3*(SH_F*DEF_C)))</f>
        <v>1.5248514659131047</v>
      </c>
    </row>
    <row r="4" spans="1:29" x14ac:dyDescent="0.25">
      <c r="A4" s="9">
        <v>2</v>
      </c>
      <c r="B4" s="46" t="s">
        <v>86</v>
      </c>
      <c r="C4" s="47" t="s">
        <v>39</v>
      </c>
      <c r="D4" s="47" t="s">
        <v>395</v>
      </c>
      <c r="E4" s="47" t="s">
        <v>1</v>
      </c>
      <c r="F4" s="48">
        <v>77</v>
      </c>
      <c r="G4" s="48">
        <v>69</v>
      </c>
      <c r="H4" s="48">
        <v>66</v>
      </c>
      <c r="I4" s="48">
        <v>89</v>
      </c>
      <c r="J4" s="48">
        <v>47</v>
      </c>
      <c r="K4" s="48">
        <v>55</v>
      </c>
      <c r="L4" s="48">
        <v>6732</v>
      </c>
      <c r="M4" s="52">
        <v>1492</v>
      </c>
      <c r="N4">
        <f>G4*82/F4</f>
        <v>73.480519480519476</v>
      </c>
      <c r="O4">
        <f>H4*82/F4</f>
        <v>70.285714285714292</v>
      </c>
      <c r="P4">
        <f>I4*82/F4</f>
        <v>94.779220779220779</v>
      </c>
      <c r="Q4">
        <f>J4*82/F4</f>
        <v>50.051948051948052</v>
      </c>
      <c r="R4">
        <f>K4*82/F4</f>
        <v>58.571428571428569</v>
      </c>
      <c r="S4">
        <f>L4*82/F4</f>
        <v>7169.1428571428569</v>
      </c>
      <c r="U4" s="10">
        <f>SUM(V4:X4)</f>
        <v>16.467561262426038</v>
      </c>
      <c r="V4">
        <f>N4/MAX(N:N)*OFF_C</f>
        <v>10.120702826585179</v>
      </c>
      <c r="W4">
        <f>O4/MAX(O:O)*PUN_C</f>
        <v>1.0619469026548674</v>
      </c>
      <c r="X4">
        <f>SUM(Z4:AC4)</f>
        <v>5.2849115331859942</v>
      </c>
      <c r="Y4">
        <f>X4/DEF_C*10</f>
        <v>8.8081858886433242</v>
      </c>
      <c r="Z4">
        <f>(0.7*(HIT_F*DEF_C))+(P4/(MAX(P:P))*(0.3*(HIT_F*DEF_C)))</f>
        <v>1.212145748987854</v>
      </c>
      <c r="AA4">
        <f>(0.7*(BkS_F*DEF_C))+(Q4/(MAX(Q:Q))*(0.3*(BkS_F*DEF_C)))</f>
        <v>0.79480519480519463</v>
      </c>
      <c r="AB4">
        <f>(0.7*(TkA_F*DEF_C))+(R4/(MAX(R:R))*(0.3*(TkA_F*DEF_C)))</f>
        <v>1.8437819548872179</v>
      </c>
      <c r="AC4">
        <f>(0.7*(SH_F*DEF_C))+(S4/(MAX(S:S))*(0.3*(SH_F*DEF_C)))</f>
        <v>1.4341786345057272</v>
      </c>
    </row>
    <row r="5" spans="1:29" x14ac:dyDescent="0.25">
      <c r="A5" s="9">
        <v>3</v>
      </c>
      <c r="B5" s="46" t="s">
        <v>306</v>
      </c>
      <c r="C5" s="47" t="s">
        <v>39</v>
      </c>
      <c r="D5" s="47" t="s">
        <v>395</v>
      </c>
      <c r="E5" s="47" t="s">
        <v>1</v>
      </c>
      <c r="F5" s="48">
        <v>82</v>
      </c>
      <c r="G5" s="48">
        <v>74</v>
      </c>
      <c r="H5" s="48">
        <v>21</v>
      </c>
      <c r="I5" s="48">
        <v>23</v>
      </c>
      <c r="J5" s="48">
        <v>14</v>
      </c>
      <c r="K5" s="48">
        <v>57</v>
      </c>
      <c r="L5" s="48">
        <v>150</v>
      </c>
      <c r="M5" s="52">
        <v>1597</v>
      </c>
      <c r="N5">
        <f>G5*82/F5</f>
        <v>74</v>
      </c>
      <c r="O5">
        <f>H5*82/F5</f>
        <v>21</v>
      </c>
      <c r="P5">
        <f>I5*82/F5</f>
        <v>23</v>
      </c>
      <c r="Q5">
        <f>J5*82/F5</f>
        <v>14</v>
      </c>
      <c r="R5">
        <f>K5*82/F5</f>
        <v>57</v>
      </c>
      <c r="S5">
        <f>L5*82/F5</f>
        <v>150</v>
      </c>
      <c r="U5" s="10">
        <f>SUM(V5:X5)</f>
        <v>15.246767507062721</v>
      </c>
      <c r="V5">
        <f>N5/MAX(N:N)*OFF_C</f>
        <v>10.192252510760401</v>
      </c>
      <c r="W5">
        <f>O5/MAX(O:O)*PUN_C</f>
        <v>0.31728901359810058</v>
      </c>
      <c r="X5">
        <f>SUM(Z5:AC5)</f>
        <v>4.7372259827042189</v>
      </c>
      <c r="Y5">
        <f>X5/DEF_C*10</f>
        <v>7.8953766378403643</v>
      </c>
      <c r="Z5">
        <f>(0.7*(HIT_F*DEF_C))+(P5/(MAX(P:P))*(0.3*(HIT_F*DEF_C)))</f>
        <v>1.0893477831539446</v>
      </c>
      <c r="AA5">
        <f>(0.7*(BkS_F*DEF_C))+(Q5/(MAX(Q:Q))*(0.3*(BkS_F*DEF_C)))</f>
        <v>0.67609756097560969</v>
      </c>
      <c r="AB5">
        <f>(0.7*(TkA_F*DEF_C))+(R5/(MAX(R:R))*(0.3*(TkA_F*DEF_C)))</f>
        <v>1.8314999999999999</v>
      </c>
      <c r="AC5">
        <f>(0.7*(SH_F*DEF_C))+(S5/(MAX(S:S))*(0.3*(SH_F*DEF_C)))</f>
        <v>1.1402806385746653</v>
      </c>
    </row>
    <row r="6" spans="1:29" x14ac:dyDescent="0.25">
      <c r="A6" s="9">
        <v>4</v>
      </c>
      <c r="B6" s="43" t="s">
        <v>334</v>
      </c>
      <c r="C6" s="44" t="s">
        <v>37</v>
      </c>
      <c r="D6" s="44" t="s">
        <v>395</v>
      </c>
      <c r="E6" s="44" t="s">
        <v>1</v>
      </c>
      <c r="F6" s="45">
        <v>73</v>
      </c>
      <c r="G6" s="45">
        <v>64</v>
      </c>
      <c r="H6" s="45">
        <v>26</v>
      </c>
      <c r="I6" s="45">
        <v>80</v>
      </c>
      <c r="J6" s="45">
        <v>33</v>
      </c>
      <c r="K6" s="45">
        <v>43</v>
      </c>
      <c r="L6" s="45">
        <v>85</v>
      </c>
      <c r="M6" s="51">
        <v>1308</v>
      </c>
      <c r="N6">
        <f>G6*82/F6</f>
        <v>71.890410958904113</v>
      </c>
      <c r="O6">
        <f>H6*82/F6</f>
        <v>29.205479452054796</v>
      </c>
      <c r="P6">
        <f>I6*82/F6</f>
        <v>89.863013698630141</v>
      </c>
      <c r="Q6">
        <f>J6*82/F6</f>
        <v>37.06849315068493</v>
      </c>
      <c r="R6">
        <f>K6*82/F6</f>
        <v>48.301369863013697</v>
      </c>
      <c r="S6">
        <f>L6*82/F6</f>
        <v>95.479452054794521</v>
      </c>
      <c r="U6" s="10">
        <f>SUM(V6:X6)</f>
        <v>15.200258970964196</v>
      </c>
      <c r="V6">
        <f>N6/MAX(N:N)*OFF_C</f>
        <v>9.9016921837228047</v>
      </c>
      <c r="W6">
        <f>O6/MAX(O:O)*PUN_C</f>
        <v>0.4412656079524791</v>
      </c>
      <c r="X6">
        <f>SUM(Z6:AC6)</f>
        <v>4.8573011792889123</v>
      </c>
      <c r="Y6">
        <f>X6/DEF_C*10</f>
        <v>8.095501965481521</v>
      </c>
      <c r="Z6">
        <f>(0.7*(HIT_F*DEF_C))+(P6/(MAX(P:P))*(0.3*(HIT_F*DEF_C)))</f>
        <v>1.2037352337640728</v>
      </c>
      <c r="AA6">
        <f>(0.7*(BkS_F*DEF_C))+(Q6/(MAX(Q:Q))*(0.3*(BkS_F*DEF_C)))</f>
        <v>0.7520547945205478</v>
      </c>
      <c r="AB6">
        <f>(0.7*(TkA_F*DEF_C))+(R6/(MAX(R:R))*(0.3*(TkA_F*DEF_C)))</f>
        <v>1.76351333813987</v>
      </c>
      <c r="AC6">
        <f>(0.7*(SH_F*DEF_C))+(S6/(MAX(S:S))*(0.3*(SH_F*DEF_C)))</f>
        <v>1.1379978128644217</v>
      </c>
    </row>
    <row r="7" spans="1:29" x14ac:dyDescent="0.25">
      <c r="A7" s="9">
        <v>5</v>
      </c>
      <c r="B7" s="43" t="s">
        <v>94</v>
      </c>
      <c r="C7" s="44" t="s">
        <v>37</v>
      </c>
      <c r="D7" s="44" t="s">
        <v>395</v>
      </c>
      <c r="E7" s="44" t="s">
        <v>1</v>
      </c>
      <c r="F7" s="45">
        <v>82</v>
      </c>
      <c r="G7" s="45">
        <v>69</v>
      </c>
      <c r="H7" s="45">
        <v>50</v>
      </c>
      <c r="I7" s="45">
        <v>216</v>
      </c>
      <c r="J7" s="45">
        <v>29</v>
      </c>
      <c r="K7" s="45">
        <v>29</v>
      </c>
      <c r="L7" s="45">
        <v>134</v>
      </c>
      <c r="M7" s="51">
        <v>1506</v>
      </c>
      <c r="N7">
        <f>G7*82/F7</f>
        <v>69</v>
      </c>
      <c r="O7">
        <f>H7*82/F7</f>
        <v>50</v>
      </c>
      <c r="P7">
        <f>I7*82/F7</f>
        <v>216</v>
      </c>
      <c r="Q7">
        <f>J7*82/F7</f>
        <v>29</v>
      </c>
      <c r="R7">
        <f>K7*82/F7</f>
        <v>29</v>
      </c>
      <c r="S7">
        <f>L7*82/F7</f>
        <v>134</v>
      </c>
      <c r="U7" s="10">
        <f>SUM(V7:X7)</f>
        <v>15.156320243369537</v>
      </c>
      <c r="V7">
        <f>N7/MAX(N:N)*OFF_C</f>
        <v>9.5035868005738884</v>
      </c>
      <c r="W7">
        <f>O7/MAX(O:O)*PUN_C</f>
        <v>0.75545003237642994</v>
      </c>
      <c r="X7">
        <f>SUM(Z7:AC7)</f>
        <v>4.8972834104192184</v>
      </c>
      <c r="Y7">
        <f>X7/DEF_C*10</f>
        <v>8.1621390173653641</v>
      </c>
      <c r="Z7">
        <f>(0.7*(HIT_F*DEF_C))+(P7/(MAX(P:P))*(0.3*(HIT_F*DEF_C)))</f>
        <v>1.4195270070109607</v>
      </c>
      <c r="AA7">
        <f>(0.7*(BkS_F*DEF_C))+(Q7/(MAX(Q:Q))*(0.3*(BkS_F*DEF_C)))</f>
        <v>0.72548780487804865</v>
      </c>
      <c r="AB7">
        <f>(0.7*(TkA_F*DEF_C))+(R7/(MAX(R:R))*(0.3*(TkA_F*DEF_C)))</f>
        <v>1.612657894736842</v>
      </c>
      <c r="AC7">
        <f>(0.7*(SH_F*DEF_C))+(S7/(MAX(S:S))*(0.3*(SH_F*DEF_C)))</f>
        <v>1.1396107037933678</v>
      </c>
    </row>
    <row r="8" spans="1:29" x14ac:dyDescent="0.25">
      <c r="A8" s="9">
        <v>6</v>
      </c>
      <c r="B8" s="46" t="s">
        <v>271</v>
      </c>
      <c r="C8" s="47" t="s">
        <v>43</v>
      </c>
      <c r="D8" s="47" t="s">
        <v>395</v>
      </c>
      <c r="E8" s="47" t="s">
        <v>1</v>
      </c>
      <c r="F8" s="48">
        <v>74</v>
      </c>
      <c r="G8" s="48">
        <v>61</v>
      </c>
      <c r="H8" s="48">
        <v>51</v>
      </c>
      <c r="I8" s="48">
        <v>41</v>
      </c>
      <c r="J8" s="48">
        <v>21</v>
      </c>
      <c r="K8" s="48">
        <v>45</v>
      </c>
      <c r="L8" s="48">
        <v>55</v>
      </c>
      <c r="M8" s="52">
        <v>1302</v>
      </c>
      <c r="N8">
        <f>G8*82/F8</f>
        <v>67.594594594594597</v>
      </c>
      <c r="O8">
        <f>H8*82/F8</f>
        <v>56.513513513513516</v>
      </c>
      <c r="P8">
        <f>I8*82/F8</f>
        <v>45.432432432432435</v>
      </c>
      <c r="Q8">
        <f>J8*82/F8</f>
        <v>23.27027027027027</v>
      </c>
      <c r="R8">
        <f>K8*82/F8</f>
        <v>49.864864864864863</v>
      </c>
      <c r="S8">
        <f>L8*82/F8</f>
        <v>60.945945945945944</v>
      </c>
      <c r="U8" s="10">
        <f>SUM(V8:X8)</f>
        <v>14.910509968055734</v>
      </c>
      <c r="V8">
        <f>N8/MAX(N:N)*OFF_C</f>
        <v>9.3100158982511925</v>
      </c>
      <c r="W8">
        <f>O8/MAX(O:O)*PUN_C</f>
        <v>0.85386271226979193</v>
      </c>
      <c r="X8">
        <f>SUM(Z8:AC8)</f>
        <v>4.7466313575347483</v>
      </c>
      <c r="Y8">
        <f>X8/DEF_C*10</f>
        <v>7.9110522625579138</v>
      </c>
      <c r="Z8">
        <f>(0.7*(HIT_F*DEF_C))+(P8/(MAX(P:P))*(0.3*(HIT_F*DEF_C)))</f>
        <v>1.1277245869351131</v>
      </c>
      <c r="AA8">
        <f>(0.7*(BkS_F*DEF_C))+(Q8/(MAX(Q:Q))*(0.3*(BkS_F*DEF_C)))</f>
        <v>0.70662162162162145</v>
      </c>
      <c r="AB8">
        <f>(0.7*(TkA_F*DEF_C))+(R8/(MAX(R:R))*(0.3*(TkA_F*DEF_C)))</f>
        <v>1.7757332859174964</v>
      </c>
      <c r="AC8">
        <f>(0.7*(SH_F*DEF_C))+(S8/(MAX(S:S))*(0.3*(SH_F*DEF_C)))</f>
        <v>1.1365518630605171</v>
      </c>
    </row>
    <row r="9" spans="1:29" x14ac:dyDescent="0.25">
      <c r="A9" s="9">
        <v>7</v>
      </c>
      <c r="B9" s="46" t="s">
        <v>345</v>
      </c>
      <c r="C9" s="47" t="s">
        <v>43</v>
      </c>
      <c r="D9" s="47" t="s">
        <v>395</v>
      </c>
      <c r="E9" s="47" t="s">
        <v>1</v>
      </c>
      <c r="F9" s="48">
        <v>61</v>
      </c>
      <c r="G9" s="48">
        <v>53</v>
      </c>
      <c r="H9" s="48">
        <v>22</v>
      </c>
      <c r="I9" s="48">
        <v>29</v>
      </c>
      <c r="J9" s="48">
        <v>23</v>
      </c>
      <c r="K9" s="48">
        <v>26</v>
      </c>
      <c r="L9" s="48">
        <v>40</v>
      </c>
      <c r="M9" s="52">
        <v>972</v>
      </c>
      <c r="N9">
        <f>G9*82/F9</f>
        <v>71.245901639344268</v>
      </c>
      <c r="O9">
        <f>H9*82/F9</f>
        <v>29.57377049180328</v>
      </c>
      <c r="P9">
        <f>I9*82/F9</f>
        <v>38.983606557377051</v>
      </c>
      <c r="Q9">
        <f>J9*82/F9</f>
        <v>30.918032786885245</v>
      </c>
      <c r="R9">
        <f>K9*82/F9</f>
        <v>34.950819672131146</v>
      </c>
      <c r="S9">
        <f>L9*82/F9</f>
        <v>53.770491803278688</v>
      </c>
      <c r="U9" s="10">
        <f>SUM(V9:X9)</f>
        <v>14.903667063504948</v>
      </c>
      <c r="V9">
        <f>N9/MAX(N:N)*OFF_C</f>
        <v>9.8129218900675035</v>
      </c>
      <c r="W9">
        <f>O9/MAX(O:O)*PUN_C</f>
        <v>0.44683011751051793</v>
      </c>
      <c r="X9">
        <f>SUM(Z9:AC9)</f>
        <v>4.643915055926926</v>
      </c>
      <c r="Y9">
        <f>X9/DEF_C*10</f>
        <v>7.7398584265448767</v>
      </c>
      <c r="Z9">
        <f>(0.7*(HIT_F*DEF_C))+(P9/(MAX(P:P))*(0.3*(HIT_F*DEF_C)))</f>
        <v>1.1166921085816683</v>
      </c>
      <c r="AA9">
        <f>(0.7*(BkS_F*DEF_C))+(Q9/(MAX(Q:Q))*(0.3*(BkS_F*DEF_C)))</f>
        <v>0.73180327868852446</v>
      </c>
      <c r="AB9">
        <f>(0.7*(TkA_F*DEF_C))+(R9/(MAX(R:R))*(0.3*(TkA_F*DEF_C)))</f>
        <v>1.6591682484900776</v>
      </c>
      <c r="AC9">
        <f>(0.7*(SH_F*DEF_C))+(S9/(MAX(S:S))*(0.3*(SH_F*DEF_C)))</f>
        <v>1.136251420166656</v>
      </c>
    </row>
    <row r="10" spans="1:29" x14ac:dyDescent="0.25">
      <c r="A10" s="9">
        <v>8</v>
      </c>
      <c r="B10" s="46" t="s">
        <v>91</v>
      </c>
      <c r="C10" s="47" t="s">
        <v>31</v>
      </c>
      <c r="D10" s="47" t="s">
        <v>395</v>
      </c>
      <c r="E10" s="47" t="s">
        <v>1</v>
      </c>
      <c r="F10" s="48">
        <v>81</v>
      </c>
      <c r="G10" s="48">
        <v>67</v>
      </c>
      <c r="H10" s="48">
        <v>38</v>
      </c>
      <c r="I10" s="48">
        <v>63</v>
      </c>
      <c r="J10" s="48">
        <v>35</v>
      </c>
      <c r="K10" s="48">
        <v>44</v>
      </c>
      <c r="L10" s="48">
        <v>4700</v>
      </c>
      <c r="M10" s="52">
        <v>1553</v>
      </c>
      <c r="N10">
        <f>G10*82/F10</f>
        <v>67.827160493827165</v>
      </c>
      <c r="O10">
        <f>H10*82/F10</f>
        <v>38.469135802469133</v>
      </c>
      <c r="P10">
        <f>I10*82/F10</f>
        <v>63.777777777777779</v>
      </c>
      <c r="Q10">
        <f>J10*82/F10</f>
        <v>35.432098765432102</v>
      </c>
      <c r="R10">
        <f>K10*82/F10</f>
        <v>44.543209876543209</v>
      </c>
      <c r="S10">
        <f>L10*82/F10</f>
        <v>4758.0246913580249</v>
      </c>
      <c r="U10" s="10">
        <f>SUM(V10:X10)</f>
        <v>14.896417346755708</v>
      </c>
      <c r="V10">
        <f>N10/MAX(N:N)*OFF_C</f>
        <v>9.3420479302832256</v>
      </c>
      <c r="W10">
        <f>O10/MAX(O:O)*PUN_C</f>
        <v>0.58123019774937179</v>
      </c>
      <c r="X10">
        <f>SUM(Z10:AC10)</f>
        <v>4.9731392187231105</v>
      </c>
      <c r="Y10">
        <f>X10/DEF_C*10</f>
        <v>8.2885653645385169</v>
      </c>
      <c r="Z10">
        <f>(0.7*(HIT_F*DEF_C))+(P10/(MAX(P:P))*(0.3*(HIT_F*DEF_C)))</f>
        <v>1.1591093117408906</v>
      </c>
      <c r="AA10">
        <f>(0.7*(BkS_F*DEF_C))+(Q10/(MAX(Q:Q))*(0.3*(BkS_F*DEF_C)))</f>
        <v>0.74666666666666659</v>
      </c>
      <c r="AB10">
        <f>(0.7*(TkA_F*DEF_C))+(R10/(MAX(R:R))*(0.3*(TkA_F*DEF_C)))</f>
        <v>1.7341403508771929</v>
      </c>
      <c r="AC10">
        <f>(0.7*(SH_F*DEF_C))+(S10/(MAX(S:S))*(0.3*(SH_F*DEF_C)))</f>
        <v>1.3332228894383609</v>
      </c>
    </row>
    <row r="11" spans="1:29" x14ac:dyDescent="0.25">
      <c r="A11" s="9">
        <v>9</v>
      </c>
      <c r="B11" s="46" t="s">
        <v>431</v>
      </c>
      <c r="C11" s="47" t="s">
        <v>31</v>
      </c>
      <c r="D11" s="47" t="s">
        <v>395</v>
      </c>
      <c r="E11" s="47" t="s">
        <v>1</v>
      </c>
      <c r="F11" s="48">
        <v>31</v>
      </c>
      <c r="G11" s="48">
        <v>26</v>
      </c>
      <c r="H11" s="48">
        <v>13</v>
      </c>
      <c r="I11" s="48">
        <v>18</v>
      </c>
      <c r="J11" s="48">
        <v>7</v>
      </c>
      <c r="K11" s="48">
        <v>15</v>
      </c>
      <c r="L11" s="48">
        <v>173</v>
      </c>
      <c r="M11" s="52">
        <v>556</v>
      </c>
      <c r="N11">
        <f>G11*82/F11</f>
        <v>68.774193548387103</v>
      </c>
      <c r="O11">
        <f>H11*82/F11</f>
        <v>34.387096774193552</v>
      </c>
      <c r="P11">
        <f>I11*82/F11</f>
        <v>47.612903225806448</v>
      </c>
      <c r="Q11">
        <f>J11*82/F11</f>
        <v>18.516129032258064</v>
      </c>
      <c r="R11">
        <f>K11*82/F11</f>
        <v>39.677419354838712</v>
      </c>
      <c r="S11">
        <f>L11*82/F11</f>
        <v>457.61290322580646</v>
      </c>
      <c r="U11" s="10">
        <f>SUM(V11:X11)</f>
        <v>14.663734087305464</v>
      </c>
      <c r="V11">
        <f>N11/MAX(N:N)*OFF_C</f>
        <v>9.4724857685009489</v>
      </c>
      <c r="W11">
        <f>O11/MAX(O:O)*PUN_C</f>
        <v>0.519554667427919</v>
      </c>
      <c r="X11">
        <f>SUM(Z11:AC11)</f>
        <v>4.6716936513765965</v>
      </c>
      <c r="Y11">
        <f>X11/DEF_C*10</f>
        <v>7.7861560856276615</v>
      </c>
      <c r="Z11">
        <f>(0.7*(HIT_F*DEF_C))+(P11/(MAX(P:P))*(0.3*(HIT_F*DEF_C)))</f>
        <v>1.1314548778895126</v>
      </c>
      <c r="AA11">
        <f>(0.7*(BkS_F*DEF_C))+(Q11/(MAX(Q:Q))*(0.3*(BkS_F*DEF_C)))</f>
        <v>0.69096774193548371</v>
      </c>
      <c r="AB11">
        <f>(0.7*(TkA_F*DEF_C))+(R11/(MAX(R:R))*(0.3*(TkA_F*DEF_C)))</f>
        <v>1.6961103565365026</v>
      </c>
      <c r="AC11">
        <f>(0.7*(SH_F*DEF_C))+(S11/(MAX(S:S))*(0.3*(SH_F*DEF_C)))</f>
        <v>1.1531606750150978</v>
      </c>
    </row>
    <row r="12" spans="1:29" x14ac:dyDescent="0.25">
      <c r="A12" s="9">
        <v>10</v>
      </c>
      <c r="B12" s="43" t="s">
        <v>109</v>
      </c>
      <c r="C12" s="44" t="s">
        <v>43</v>
      </c>
      <c r="D12" s="44" t="s">
        <v>395</v>
      </c>
      <c r="E12" s="44" t="s">
        <v>1</v>
      </c>
      <c r="F12" s="45">
        <v>82</v>
      </c>
      <c r="G12" s="45">
        <v>68</v>
      </c>
      <c r="H12" s="45">
        <v>22</v>
      </c>
      <c r="I12" s="45">
        <v>58</v>
      </c>
      <c r="J12" s="45">
        <v>30</v>
      </c>
      <c r="K12" s="45">
        <v>38</v>
      </c>
      <c r="L12" s="45">
        <v>286</v>
      </c>
      <c r="M12" s="51">
        <v>1617</v>
      </c>
      <c r="N12">
        <f>G12*82/F12</f>
        <v>68</v>
      </c>
      <c r="O12">
        <f>H12*82/F12</f>
        <v>22</v>
      </c>
      <c r="P12">
        <f>I12*82/F12</f>
        <v>58</v>
      </c>
      <c r="Q12">
        <f>J12*82/F12</f>
        <v>30</v>
      </c>
      <c r="R12">
        <f>K12*82/F12</f>
        <v>38</v>
      </c>
      <c r="S12">
        <f>L12*82/F12</f>
        <v>286</v>
      </c>
      <c r="U12" s="10">
        <f>SUM(V12:X12)</f>
        <v>14.405232089277956</v>
      </c>
      <c r="V12">
        <f>N12/MAX(N:N)*OFF_C</f>
        <v>9.3658536585365866</v>
      </c>
      <c r="W12">
        <f>O12/MAX(O:O)*PUN_C</f>
        <v>0.3323980142456292</v>
      </c>
      <c r="X12">
        <f>SUM(Z12:AC12)</f>
        <v>4.7069804164957381</v>
      </c>
      <c r="Y12">
        <f>X12/DEF_C*10</f>
        <v>7.8449673608262307</v>
      </c>
      <c r="Z12">
        <f>(0.7*(HIT_F*DEF_C))+(P12/(MAX(P:P))*(0.3*(HIT_F*DEF_C)))</f>
        <v>1.1492248444751652</v>
      </c>
      <c r="AA12">
        <f>(0.7*(BkS_F*DEF_C))+(Q12/(MAX(Q:Q))*(0.3*(BkS_F*DEF_C)))</f>
        <v>0.72878048780487792</v>
      </c>
      <c r="AB12">
        <f>(0.7*(TkA_F*DEF_C))+(R12/(MAX(R:R))*(0.3*(TkA_F*DEF_C)))</f>
        <v>1.6829999999999998</v>
      </c>
      <c r="AC12">
        <f>(0.7*(SH_F*DEF_C))+(S12/(MAX(S:S))*(0.3*(SH_F*DEF_C)))</f>
        <v>1.1459750842156955</v>
      </c>
    </row>
    <row r="13" spans="1:29" x14ac:dyDescent="0.25">
      <c r="A13" s="9">
        <v>11</v>
      </c>
      <c r="B13" s="46" t="s">
        <v>87</v>
      </c>
      <c r="C13" s="47" t="s">
        <v>37</v>
      </c>
      <c r="D13" s="47" t="s">
        <v>395</v>
      </c>
      <c r="E13" s="47" t="s">
        <v>1</v>
      </c>
      <c r="F13" s="48">
        <v>79</v>
      </c>
      <c r="G13" s="48">
        <v>63</v>
      </c>
      <c r="H13" s="48">
        <v>28</v>
      </c>
      <c r="I13" s="48">
        <v>33</v>
      </c>
      <c r="J13" s="48">
        <v>28</v>
      </c>
      <c r="K13" s="48">
        <v>65</v>
      </c>
      <c r="L13" s="48">
        <v>37</v>
      </c>
      <c r="M13" s="52">
        <v>1401</v>
      </c>
      <c r="N13">
        <f>G13*82/F13</f>
        <v>65.392405063291136</v>
      </c>
      <c r="O13">
        <f>H13*82/F13</f>
        <v>29.063291139240505</v>
      </c>
      <c r="P13">
        <f>I13*82/F13</f>
        <v>34.253164556962027</v>
      </c>
      <c r="Q13">
        <f>J13*82/F13</f>
        <v>29.063291139240505</v>
      </c>
      <c r="R13">
        <f>K13*82/F13</f>
        <v>67.468354430379748</v>
      </c>
      <c r="S13">
        <f>L13*82/F13</f>
        <v>38.405063291139243</v>
      </c>
      <c r="U13" s="10">
        <f>SUM(V13:X13)</f>
        <v>14.32904080703535</v>
      </c>
      <c r="V13">
        <f>N13/MAX(N:N)*OFF_C</f>
        <v>9.0067014147431124</v>
      </c>
      <c r="W13">
        <f>O13/MAX(O:O)*PUN_C</f>
        <v>0.43911728464209698</v>
      </c>
      <c r="X13">
        <f>SUM(Z13:AC13)</f>
        <v>4.8832221076501394</v>
      </c>
      <c r="Y13">
        <f>X13/DEF_C*10</f>
        <v>8.138703512750233</v>
      </c>
      <c r="Z13">
        <f>(0.7*(HIT_F*DEF_C))+(P13/(MAX(P:P))*(0.3*(HIT_F*DEF_C)))</f>
        <v>1.1085993952749447</v>
      </c>
      <c r="AA13">
        <f>(0.7*(BkS_F*DEF_C))+(Q13/(MAX(Q:Q))*(0.3*(BkS_F*DEF_C)))</f>
        <v>0.72569620253164546</v>
      </c>
      <c r="AB13">
        <f>(0.7*(TkA_F*DEF_C))+(R13/(MAX(R:R))*(0.3*(TkA_F*DEF_C)))</f>
        <v>1.9133184543637574</v>
      </c>
      <c r="AC13">
        <f>(0.7*(SH_F*DEF_C))+(S13/(MAX(S:S))*(0.3*(SH_F*DEF_C)))</f>
        <v>1.1356080554797918</v>
      </c>
    </row>
    <row r="14" spans="1:29" x14ac:dyDescent="0.25">
      <c r="A14" s="9">
        <v>12</v>
      </c>
      <c r="B14" s="43" t="s">
        <v>268</v>
      </c>
      <c r="C14" s="44" t="s">
        <v>31</v>
      </c>
      <c r="D14" s="44" t="s">
        <v>395</v>
      </c>
      <c r="E14" s="44" t="s">
        <v>1</v>
      </c>
      <c r="F14" s="45">
        <v>72</v>
      </c>
      <c r="G14" s="45">
        <v>61</v>
      </c>
      <c r="H14" s="45">
        <v>4</v>
      </c>
      <c r="I14" s="45">
        <v>9</v>
      </c>
      <c r="J14" s="45">
        <v>14</v>
      </c>
      <c r="K14" s="45">
        <v>44</v>
      </c>
      <c r="L14" s="45">
        <v>85</v>
      </c>
      <c r="M14" s="51">
        <v>1331</v>
      </c>
      <c r="N14">
        <f>G14*82/F14</f>
        <v>69.472222222222229</v>
      </c>
      <c r="O14">
        <f>H14*82/F14</f>
        <v>4.5555555555555554</v>
      </c>
      <c r="P14">
        <f>I14*82/F14</f>
        <v>10.25</v>
      </c>
      <c r="Q14">
        <f>J14*82/F14</f>
        <v>15.944444444444445</v>
      </c>
      <c r="R14">
        <f>K14*82/F14</f>
        <v>50.111111111111114</v>
      </c>
      <c r="S14">
        <f>L14*82/F14</f>
        <v>96.805555555555557</v>
      </c>
      <c r="U14" s="10">
        <f>SUM(V14:X14)</f>
        <v>14.303204000700285</v>
      </c>
      <c r="V14">
        <f>N14/MAX(N:N)*OFF_C</f>
        <v>9.5686274509803937</v>
      </c>
      <c r="W14">
        <f>O14/MAX(O:O)*PUN_C</f>
        <v>6.88298918387414E-2</v>
      </c>
      <c r="X14">
        <f>SUM(Z14:AC14)</f>
        <v>4.6657466578811508</v>
      </c>
      <c r="Y14">
        <f>X14/DEF_C*10</f>
        <v>7.7762444298019187</v>
      </c>
      <c r="Z14">
        <f>(0.7*(HIT_F*DEF_C))+(P14/(MAX(P:P))*(0.3*(HIT_F*DEF_C)))</f>
        <v>1.0675354251012144</v>
      </c>
      <c r="AA14">
        <f>(0.7*(BkS_F*DEF_C))+(Q14/(MAX(Q:Q))*(0.3*(BkS_F*DEF_C)))</f>
        <v>0.68249999999999988</v>
      </c>
      <c r="AB14">
        <f>(0.7*(TkA_F*DEF_C))+(R14/(MAX(R:R))*(0.3*(TkA_F*DEF_C)))</f>
        <v>1.777657894736842</v>
      </c>
      <c r="AC14">
        <f>(0.7*(SH_F*DEF_C))+(S14/(MAX(S:S))*(0.3*(SH_F*DEF_C)))</f>
        <v>1.1380533380430942</v>
      </c>
    </row>
    <row r="15" spans="1:29" x14ac:dyDescent="0.25">
      <c r="A15" s="9">
        <v>13</v>
      </c>
      <c r="B15" s="43" t="s">
        <v>99</v>
      </c>
      <c r="C15" s="44" t="s">
        <v>43</v>
      </c>
      <c r="D15" s="44" t="s">
        <v>395</v>
      </c>
      <c r="E15" s="44" t="s">
        <v>1</v>
      </c>
      <c r="F15" s="45">
        <v>70</v>
      </c>
      <c r="G15" s="45">
        <v>43</v>
      </c>
      <c r="H15" s="45">
        <v>113</v>
      </c>
      <c r="I15" s="45">
        <v>109</v>
      </c>
      <c r="J15" s="45">
        <v>29</v>
      </c>
      <c r="K15" s="45">
        <v>34</v>
      </c>
      <c r="L15" s="45">
        <v>5488</v>
      </c>
      <c r="M15" s="51">
        <v>1344</v>
      </c>
      <c r="N15">
        <f>G15*82/F15</f>
        <v>50.371428571428574</v>
      </c>
      <c r="O15">
        <f>H15*82/F15</f>
        <v>132.37142857142857</v>
      </c>
      <c r="P15">
        <f>I15*82/F15</f>
        <v>127.68571428571428</v>
      </c>
      <c r="Q15">
        <f>J15*82/F15</f>
        <v>33.971428571428568</v>
      </c>
      <c r="R15">
        <f>K15*82/F15</f>
        <v>39.828571428571429</v>
      </c>
      <c r="S15">
        <f>L15*82/F15</f>
        <v>6428.8</v>
      </c>
      <c r="U15" s="10">
        <f>SUM(V15:X15)</f>
        <v>14.048585088902827</v>
      </c>
      <c r="V15">
        <f>N15/MAX(N:N)*OFF_C</f>
        <v>6.9378151260504204</v>
      </c>
      <c r="W15">
        <f>O15/MAX(O:O)*PUN_C</f>
        <v>2</v>
      </c>
      <c r="X15">
        <f>SUM(Z15:AC15)</f>
        <v>5.110769962852407</v>
      </c>
      <c r="Y15">
        <f>X15/DEF_C*10</f>
        <v>8.5179499380873445</v>
      </c>
      <c r="Z15">
        <f>(0.7*(HIT_F*DEF_C))+(P15/(MAX(P:P))*(0.3*(HIT_F*DEF_C)))</f>
        <v>1.2684412955465585</v>
      </c>
      <c r="AA15">
        <f>(0.7*(BkS_F*DEF_C))+(Q15/(MAX(Q:Q))*(0.3*(BkS_F*DEF_C)))</f>
        <v>0.74185714285714277</v>
      </c>
      <c r="AB15">
        <f>(0.7*(TkA_F*DEF_C))+(R15/(MAX(R:R))*(0.3*(TkA_F*DEF_C)))</f>
        <v>1.6972917293233083</v>
      </c>
      <c r="AC15">
        <f>(0.7*(SH_F*DEF_C))+(S15/(MAX(S:S))*(0.3*(SH_F*DEF_C)))</f>
        <v>1.4031797951253973</v>
      </c>
    </row>
    <row r="16" spans="1:29" x14ac:dyDescent="0.25">
      <c r="A16" s="9">
        <v>14</v>
      </c>
      <c r="B16" s="43" t="s">
        <v>246</v>
      </c>
      <c r="C16" s="44" t="s">
        <v>37</v>
      </c>
      <c r="D16" s="44" t="s">
        <v>395</v>
      </c>
      <c r="E16" s="44" t="s">
        <v>1</v>
      </c>
      <c r="F16" s="45">
        <v>75</v>
      </c>
      <c r="G16" s="45">
        <v>52</v>
      </c>
      <c r="H16" s="45">
        <v>39</v>
      </c>
      <c r="I16" s="45">
        <v>141</v>
      </c>
      <c r="J16" s="45">
        <v>66</v>
      </c>
      <c r="K16" s="45">
        <v>60</v>
      </c>
      <c r="L16" s="45">
        <v>7691</v>
      </c>
      <c r="M16" s="51">
        <v>1434</v>
      </c>
      <c r="N16">
        <f>G16*82/F16</f>
        <v>56.853333333333332</v>
      </c>
      <c r="O16">
        <f>H16*82/F16</f>
        <v>42.64</v>
      </c>
      <c r="P16">
        <f>I16*82/F16</f>
        <v>154.16</v>
      </c>
      <c r="Q16">
        <f>J16*82/F16</f>
        <v>72.16</v>
      </c>
      <c r="R16">
        <f>K16*82/F16</f>
        <v>65.599999999999994</v>
      </c>
      <c r="S16">
        <f>L16*82/F16</f>
        <v>8408.8266666666659</v>
      </c>
      <c r="U16" s="10">
        <f>SUM(V16:X16)</f>
        <v>14.040969946769639</v>
      </c>
      <c r="V16">
        <f>N16/MAX(N:N)*OFF_C</f>
        <v>7.8305882352941181</v>
      </c>
      <c r="W16">
        <f>O16/MAX(O:O)*PUN_C</f>
        <v>0.64424778761061952</v>
      </c>
      <c r="X16">
        <f>SUM(Z16:AC16)</f>
        <v>5.5661339238649017</v>
      </c>
      <c r="Y16">
        <f>X16/DEF_C*10</f>
        <v>9.2768898731081695</v>
      </c>
      <c r="Z16">
        <f>(0.7*(HIT_F*DEF_C))+(P16/(MAX(P:P))*(0.3*(HIT_F*DEF_C)))</f>
        <v>1.3137327935222669</v>
      </c>
      <c r="AA16">
        <f>(0.7*(BkS_F*DEF_C))+(Q16/(MAX(Q:Q))*(0.3*(BkS_F*DEF_C)))</f>
        <v>0.86759999999999993</v>
      </c>
      <c r="AB16">
        <f>(0.7*(TkA_F*DEF_C))+(R16/(MAX(R:R))*(0.3*(TkA_F*DEF_C)))</f>
        <v>1.8987157894736839</v>
      </c>
      <c r="AC16">
        <f>(0.7*(SH_F*DEF_C))+(S16/(MAX(S:S))*(0.3*(SH_F*DEF_C)))</f>
        <v>1.4860853408689507</v>
      </c>
    </row>
    <row r="17" spans="1:29" x14ac:dyDescent="0.25">
      <c r="A17" s="9">
        <v>15</v>
      </c>
      <c r="B17" s="46" t="s">
        <v>310</v>
      </c>
      <c r="C17" s="47" t="s">
        <v>31</v>
      </c>
      <c r="D17" s="47" t="s">
        <v>395</v>
      </c>
      <c r="E17" s="47" t="s">
        <v>1</v>
      </c>
      <c r="F17" s="48">
        <v>82</v>
      </c>
      <c r="G17" s="48">
        <v>64</v>
      </c>
      <c r="H17" s="48">
        <v>38</v>
      </c>
      <c r="I17" s="48">
        <v>43</v>
      </c>
      <c r="J17" s="48">
        <v>28</v>
      </c>
      <c r="K17" s="48">
        <v>36</v>
      </c>
      <c r="L17" s="48">
        <v>89</v>
      </c>
      <c r="M17" s="52">
        <v>1434</v>
      </c>
      <c r="N17">
        <f>G17*82/F17</f>
        <v>64</v>
      </c>
      <c r="O17">
        <f>H17*82/F17</f>
        <v>38</v>
      </c>
      <c r="P17">
        <f>I17*82/F17</f>
        <v>43</v>
      </c>
      <c r="Q17">
        <f>J17*82/F17</f>
        <v>28</v>
      </c>
      <c r="R17">
        <f>K17*82/F17</f>
        <v>36</v>
      </c>
      <c r="S17">
        <f>L17*82/F17</f>
        <v>89</v>
      </c>
      <c r="U17" s="10">
        <f>SUM(V17:X17)</f>
        <v>14.039916416984351</v>
      </c>
      <c r="V17">
        <f>N17/MAX(N:N)*OFF_C</f>
        <v>8.8149210903873758</v>
      </c>
      <c r="W17">
        <f>O17/MAX(O:O)*PUN_C</f>
        <v>0.57414202460608676</v>
      </c>
      <c r="X17">
        <f>SUM(Z17:AC17)</f>
        <v>4.6508533019908889</v>
      </c>
      <c r="Y17">
        <f>X17/DEF_C*10</f>
        <v>7.7514221699848154</v>
      </c>
      <c r="Z17">
        <f>(0.7*(HIT_F*DEF_C))+(P17/(MAX(P:P))*(0.3*(HIT_F*DEF_C)))</f>
        <v>1.1235632467660708</v>
      </c>
      <c r="AA17">
        <f>(0.7*(BkS_F*DEF_C))+(Q17/(MAX(Q:Q))*(0.3*(BkS_F*DEF_C)))</f>
        <v>0.72219512195121938</v>
      </c>
      <c r="AB17">
        <f>(0.7*(TkA_F*DEF_C))+(R17/(MAX(R:R))*(0.3*(TkA_F*DEF_C)))</f>
        <v>1.6673684210526314</v>
      </c>
      <c r="AC17">
        <f>(0.7*(SH_F*DEF_C))+(S17/(MAX(S:S))*(0.3*(SH_F*DEF_C)))</f>
        <v>1.1377265122209681</v>
      </c>
    </row>
    <row r="18" spans="1:29" x14ac:dyDescent="0.25">
      <c r="A18" s="9">
        <v>16</v>
      </c>
      <c r="B18" s="43" t="s">
        <v>317</v>
      </c>
      <c r="C18" s="44" t="s">
        <v>39</v>
      </c>
      <c r="D18" s="44" t="s">
        <v>395</v>
      </c>
      <c r="E18" s="44" t="s">
        <v>1</v>
      </c>
      <c r="F18" s="45">
        <v>80</v>
      </c>
      <c r="G18" s="45">
        <v>61</v>
      </c>
      <c r="H18" s="45">
        <v>28</v>
      </c>
      <c r="I18" s="45">
        <v>23</v>
      </c>
      <c r="J18" s="45">
        <v>45</v>
      </c>
      <c r="K18" s="45">
        <v>37</v>
      </c>
      <c r="L18" s="45">
        <v>5110</v>
      </c>
      <c r="M18" s="51">
        <v>1372</v>
      </c>
      <c r="N18">
        <f>G18*82/F18</f>
        <v>62.524999999999999</v>
      </c>
      <c r="O18">
        <f>H18*82/F18</f>
        <v>28.7</v>
      </c>
      <c r="P18">
        <f>I18*82/F18</f>
        <v>23.574999999999999</v>
      </c>
      <c r="Q18">
        <f>J18*82/F18</f>
        <v>46.125</v>
      </c>
      <c r="R18">
        <f>K18*82/F18</f>
        <v>37.924999999999997</v>
      </c>
      <c r="S18">
        <f>L18*82/F18</f>
        <v>5237.75</v>
      </c>
      <c r="U18" s="10">
        <f>SUM(V18:X18)</f>
        <v>13.953322749285054</v>
      </c>
      <c r="V18">
        <f>N18/MAX(N:N)*OFF_C</f>
        <v>8.6117647058823525</v>
      </c>
      <c r="W18">
        <f>O18/MAX(O:O)*PUN_C</f>
        <v>0.4336283185840708</v>
      </c>
      <c r="X18">
        <f>SUM(Z18:AC18)</f>
        <v>4.9079297248186284</v>
      </c>
      <c r="Y18">
        <f>X18/DEF_C*10</f>
        <v>8.1798828746977144</v>
      </c>
      <c r="Z18">
        <f>(0.7*(HIT_F*DEF_C))+(P18/(MAX(P:P))*(0.3*(HIT_F*DEF_C)))</f>
        <v>1.0903314777327933</v>
      </c>
      <c r="AA18">
        <f>(0.7*(BkS_F*DEF_C))+(Q18/(MAX(Q:Q))*(0.3*(BkS_F*DEF_C)))</f>
        <v>0.78187499999999988</v>
      </c>
      <c r="AB18">
        <f>(0.7*(TkA_F*DEF_C))+(R18/(MAX(R:R))*(0.3*(TkA_F*DEF_C)))</f>
        <v>1.6824138157894737</v>
      </c>
      <c r="AC18">
        <f>(0.7*(SH_F*DEF_C))+(S18/(MAX(S:S))*(0.3*(SH_F*DEF_C)))</f>
        <v>1.3533094312963616</v>
      </c>
    </row>
    <row r="19" spans="1:29" x14ac:dyDescent="0.25">
      <c r="A19" s="9">
        <v>17</v>
      </c>
      <c r="B19" s="46" t="s">
        <v>190</v>
      </c>
      <c r="C19" s="47" t="s">
        <v>43</v>
      </c>
      <c r="D19" s="47" t="s">
        <v>395</v>
      </c>
      <c r="E19" s="47" t="s">
        <v>1</v>
      </c>
      <c r="F19" s="48">
        <v>82</v>
      </c>
      <c r="G19" s="48">
        <v>58</v>
      </c>
      <c r="H19" s="48">
        <v>32</v>
      </c>
      <c r="I19" s="48">
        <v>97</v>
      </c>
      <c r="J19" s="48">
        <v>26</v>
      </c>
      <c r="K19" s="48">
        <v>76</v>
      </c>
      <c r="L19" s="48">
        <v>7143</v>
      </c>
      <c r="M19" s="52">
        <v>1518</v>
      </c>
      <c r="N19">
        <f>G19*82/F19</f>
        <v>58</v>
      </c>
      <c r="O19">
        <f>H19*82/F19</f>
        <v>32</v>
      </c>
      <c r="P19">
        <f>I19*82/F19</f>
        <v>97</v>
      </c>
      <c r="Q19">
        <f>J19*82/F19</f>
        <v>26</v>
      </c>
      <c r="R19">
        <f>K19*82/F19</f>
        <v>76</v>
      </c>
      <c r="S19">
        <f>L19*82/F19</f>
        <v>7143</v>
      </c>
      <c r="U19" s="10">
        <f>SUM(V19:X19)</f>
        <v>13.816649022426418</v>
      </c>
      <c r="V19">
        <f>N19/MAX(N:N)*OFF_C</f>
        <v>7.9885222381635579</v>
      </c>
      <c r="W19">
        <f>O19/MAX(O:O)*PUN_C</f>
        <v>0.48348802072091518</v>
      </c>
      <c r="X19">
        <f>SUM(Z19:AC19)</f>
        <v>5.3446387635419432</v>
      </c>
      <c r="Y19">
        <f>X19/DEF_C*10</f>
        <v>8.9077312725699045</v>
      </c>
      <c r="Z19">
        <f>(0.7*(HIT_F*DEF_C))+(P19/(MAX(P:P))*(0.3*(HIT_F*DEF_C)))</f>
        <v>1.2159449985188109</v>
      </c>
      <c r="AA19">
        <f>(0.7*(BkS_F*DEF_C))+(Q19/(MAX(Q:Q))*(0.3*(BkS_F*DEF_C)))</f>
        <v>0.71560975609756083</v>
      </c>
      <c r="AB19">
        <f>(0.7*(TkA_F*DEF_C))+(R19/(MAX(R:R))*(0.3*(TkA_F*DEF_C)))</f>
        <v>1.98</v>
      </c>
      <c r="AC19">
        <f>(0.7*(SH_F*DEF_C))+(S19/(MAX(S:S))*(0.3*(SH_F*DEF_C)))</f>
        <v>1.4330840089255714</v>
      </c>
    </row>
    <row r="20" spans="1:29" x14ac:dyDescent="0.25">
      <c r="A20" s="9">
        <v>18</v>
      </c>
      <c r="B20" s="43" t="s">
        <v>96</v>
      </c>
      <c r="C20" s="44" t="s">
        <v>31</v>
      </c>
      <c r="D20" s="44" t="s">
        <v>395</v>
      </c>
      <c r="E20" s="44" t="s">
        <v>1</v>
      </c>
      <c r="F20" s="45">
        <v>82</v>
      </c>
      <c r="G20" s="45">
        <v>62</v>
      </c>
      <c r="H20" s="45">
        <v>37</v>
      </c>
      <c r="I20" s="45">
        <v>62</v>
      </c>
      <c r="J20" s="45">
        <v>29</v>
      </c>
      <c r="K20" s="45">
        <v>37</v>
      </c>
      <c r="L20" s="45">
        <v>254</v>
      </c>
      <c r="M20" s="51">
        <v>1303</v>
      </c>
      <c r="N20">
        <f>G20*82/F20</f>
        <v>62</v>
      </c>
      <c r="O20">
        <f>H20*82/F20</f>
        <v>37</v>
      </c>
      <c r="P20">
        <f>I20*82/F20</f>
        <v>62</v>
      </c>
      <c r="Q20">
        <f>J20*82/F20</f>
        <v>29</v>
      </c>
      <c r="R20">
        <f>K20*82/F20</f>
        <v>37</v>
      </c>
      <c r="S20">
        <f>L20*82/F20</f>
        <v>254</v>
      </c>
      <c r="U20" s="10">
        <f>SUM(V20:X20)</f>
        <v>13.799862997526382</v>
      </c>
      <c r="V20">
        <f>N20/MAX(N:N)*OFF_C</f>
        <v>8.5394548063127687</v>
      </c>
      <c r="W20">
        <f>O20/MAX(O:O)*PUN_C</f>
        <v>0.55903302395855814</v>
      </c>
      <c r="X20">
        <f>SUM(Z20:AC20)</f>
        <v>4.7013751672550548</v>
      </c>
      <c r="Y20">
        <f>X20/DEF_C*10</f>
        <v>7.8356252787584246</v>
      </c>
      <c r="Z20">
        <f>(0.7*(HIT_F*DEF_C))+(P20/(MAX(P:P))*(0.3*(HIT_F*DEF_C)))</f>
        <v>1.1560679371975904</v>
      </c>
      <c r="AA20">
        <f>(0.7*(BkS_F*DEF_C))+(Q20/(MAX(Q:Q))*(0.3*(BkS_F*DEF_C)))</f>
        <v>0.72548780487804865</v>
      </c>
      <c r="AB20">
        <f>(0.7*(TkA_F*DEF_C))+(R20/(MAX(R:R))*(0.3*(TkA_F*DEF_C)))</f>
        <v>1.6751842105263157</v>
      </c>
      <c r="AC20">
        <f>(0.7*(SH_F*DEF_C))+(S20/(MAX(S:S))*(0.3*(SH_F*DEF_C)))</f>
        <v>1.1446352146531003</v>
      </c>
    </row>
    <row r="21" spans="1:29" x14ac:dyDescent="0.25">
      <c r="A21" s="9">
        <v>19</v>
      </c>
      <c r="B21" s="43" t="s">
        <v>100</v>
      </c>
      <c r="C21" s="44" t="s">
        <v>34</v>
      </c>
      <c r="D21" s="44" t="s">
        <v>395</v>
      </c>
      <c r="E21" s="44" t="s">
        <v>1</v>
      </c>
      <c r="F21" s="45">
        <v>72</v>
      </c>
      <c r="G21" s="45">
        <v>53</v>
      </c>
      <c r="H21" s="45">
        <v>32</v>
      </c>
      <c r="I21" s="45">
        <v>59</v>
      </c>
      <c r="J21" s="45">
        <v>31</v>
      </c>
      <c r="K21" s="45">
        <v>43</v>
      </c>
      <c r="L21" s="45">
        <v>1215</v>
      </c>
      <c r="M21" s="51">
        <v>1392</v>
      </c>
      <c r="N21">
        <f>G21*82/F21</f>
        <v>60.361111111111114</v>
      </c>
      <c r="O21">
        <f>H21*82/F21</f>
        <v>36.444444444444443</v>
      </c>
      <c r="P21">
        <f>I21*82/F21</f>
        <v>67.194444444444443</v>
      </c>
      <c r="Q21">
        <f>J21*82/F21</f>
        <v>35.305555555555557</v>
      </c>
      <c r="R21">
        <f>K21*82/F21</f>
        <v>48.972222222222221</v>
      </c>
      <c r="S21">
        <f>L21*82/F21</f>
        <v>1383.75</v>
      </c>
      <c r="U21" s="10">
        <f>SUM(V21:X21)</f>
        <v>13.736264548145961</v>
      </c>
      <c r="V21">
        <f>N21/MAX(N:N)*OFF_C</f>
        <v>8.3137254901960773</v>
      </c>
      <c r="W21">
        <f>O21/MAX(O:O)*PUN_C</f>
        <v>0.5506391347099312</v>
      </c>
      <c r="X21">
        <f>SUM(Z21:AC21)</f>
        <v>4.8718999232399529</v>
      </c>
      <c r="Y21">
        <f>X21/DEF_C*10</f>
        <v>8.1198332053999209</v>
      </c>
      <c r="Z21">
        <f>(0.7*(HIT_F*DEF_C))+(P21/(MAX(P:P))*(0.3*(HIT_F*DEF_C)))</f>
        <v>1.1649544534412954</v>
      </c>
      <c r="AA21">
        <f>(0.7*(BkS_F*DEF_C))+(Q21/(MAX(Q:Q))*(0.3*(BkS_F*DEF_C)))</f>
        <v>0.74624999999999986</v>
      </c>
      <c r="AB21">
        <f>(0.7*(TkA_F*DEF_C))+(R21/(MAX(R:R))*(0.3*(TkA_F*DEF_C)))</f>
        <v>1.7687565789473683</v>
      </c>
      <c r="AC21">
        <f>(0.7*(SH_F*DEF_C))+(S21/(MAX(S:S))*(0.3*(SH_F*DEF_C)))</f>
        <v>1.1919388908512891</v>
      </c>
    </row>
    <row r="22" spans="1:29" x14ac:dyDescent="0.25">
      <c r="A22" s="9">
        <v>20</v>
      </c>
      <c r="B22" s="46" t="s">
        <v>174</v>
      </c>
      <c r="C22" s="47" t="s">
        <v>39</v>
      </c>
      <c r="D22" s="47" t="s">
        <v>395</v>
      </c>
      <c r="E22" s="47" t="s">
        <v>1</v>
      </c>
      <c r="F22" s="48">
        <v>75</v>
      </c>
      <c r="G22" s="48">
        <v>53</v>
      </c>
      <c r="H22" s="48">
        <v>58</v>
      </c>
      <c r="I22" s="48">
        <v>132</v>
      </c>
      <c r="J22" s="48">
        <v>30</v>
      </c>
      <c r="K22" s="48">
        <v>17</v>
      </c>
      <c r="L22" s="48">
        <v>117</v>
      </c>
      <c r="M22" s="52">
        <v>1275</v>
      </c>
      <c r="N22">
        <f>G22*82/F22</f>
        <v>57.946666666666665</v>
      </c>
      <c r="O22">
        <f>H22*82/F22</f>
        <v>63.413333333333334</v>
      </c>
      <c r="P22">
        <f>I22*82/F22</f>
        <v>144.32</v>
      </c>
      <c r="Q22">
        <f>J22*82/F22</f>
        <v>32.799999999999997</v>
      </c>
      <c r="R22">
        <f>K22*82/F22</f>
        <v>18.586666666666666</v>
      </c>
      <c r="S22">
        <f>L22*82/F22</f>
        <v>127.92</v>
      </c>
      <c r="U22" s="10">
        <f>SUM(V22:X22)</f>
        <v>13.644812952669302</v>
      </c>
      <c r="V22">
        <f>N22/MAX(N:N)*OFF_C</f>
        <v>7.9811764705882347</v>
      </c>
      <c r="W22">
        <f>O22/MAX(O:O)*PUN_C</f>
        <v>0.95811209439528033</v>
      </c>
      <c r="X22">
        <f>SUM(Z22:AC22)</f>
        <v>4.7055243876857862</v>
      </c>
      <c r="Y22">
        <f>X22/DEF_C*10</f>
        <v>7.842540646142977</v>
      </c>
      <c r="Z22">
        <f>(0.7*(HIT_F*DEF_C))+(P22/(MAX(P:P))*(0.3*(HIT_F*DEF_C)))</f>
        <v>1.2968987854251011</v>
      </c>
      <c r="AA22">
        <f>(0.7*(BkS_F*DEF_C))+(Q22/(MAX(Q:Q))*(0.3*(BkS_F*DEF_C)))</f>
        <v>0.73799999999999988</v>
      </c>
      <c r="AB22">
        <f>(0.7*(TkA_F*DEF_C))+(R22/(MAX(R:R))*(0.3*(TkA_F*DEF_C)))</f>
        <v>1.5312694736842105</v>
      </c>
      <c r="AC22">
        <f>(0.7*(SH_F*DEF_C))+(S22/(MAX(S:S))*(0.3*(SH_F*DEF_C)))</f>
        <v>1.1393561285764746</v>
      </c>
    </row>
    <row r="23" spans="1:29" x14ac:dyDescent="0.25">
      <c r="A23" s="9">
        <v>21</v>
      </c>
      <c r="B23" s="43" t="s">
        <v>342</v>
      </c>
      <c r="C23" s="44" t="s">
        <v>43</v>
      </c>
      <c r="D23" s="44" t="s">
        <v>395</v>
      </c>
      <c r="E23" s="44" t="s">
        <v>1</v>
      </c>
      <c r="F23" s="45">
        <v>76</v>
      </c>
      <c r="G23" s="45">
        <v>48</v>
      </c>
      <c r="H23" s="45">
        <v>105</v>
      </c>
      <c r="I23" s="45">
        <v>65</v>
      </c>
      <c r="J23" s="45">
        <v>22</v>
      </c>
      <c r="K23" s="45">
        <v>40</v>
      </c>
      <c r="L23" s="45">
        <v>96</v>
      </c>
      <c r="M23" s="51">
        <v>1114</v>
      </c>
      <c r="N23">
        <f>G23*82/F23</f>
        <v>51.789473684210527</v>
      </c>
      <c r="O23">
        <f>H23*82/F23</f>
        <v>113.28947368421052</v>
      </c>
      <c r="P23">
        <f>I23*82/F23</f>
        <v>70.131578947368425</v>
      </c>
      <c r="Q23">
        <f>J23*82/F23</f>
        <v>23.736842105263158</v>
      </c>
      <c r="R23">
        <f>K23*82/F23</f>
        <v>43.157894736842103</v>
      </c>
      <c r="S23">
        <f>L23*82/F23</f>
        <v>103.57894736842105</v>
      </c>
      <c r="U23" s="10">
        <f>SUM(V23:X23)</f>
        <v>13.584604750957354</v>
      </c>
      <c r="V23">
        <f>N23/MAX(N:N)*OFF_C</f>
        <v>7.1331269349845199</v>
      </c>
      <c r="W23">
        <f>O23/MAX(O:O)*PUN_C</f>
        <v>1.711690731252911</v>
      </c>
      <c r="X23">
        <f>SUM(Z23:AC23)</f>
        <v>4.7397870847199233</v>
      </c>
      <c r="Y23">
        <f>X23/DEF_C*10</f>
        <v>7.8996451411998727</v>
      </c>
      <c r="Z23">
        <f>(0.7*(HIT_F*DEF_C))+(P23/(MAX(P:P))*(0.3*(HIT_F*DEF_C)))</f>
        <v>1.1699792243767311</v>
      </c>
      <c r="AA23">
        <f>(0.7*(BkS_F*DEF_C))+(Q23/(MAX(Q:Q))*(0.3*(BkS_F*DEF_C)))</f>
        <v>0.70815789473684199</v>
      </c>
      <c r="AB23">
        <f>(0.7*(TkA_F*DEF_C))+(R23/(MAX(R:R))*(0.3*(TkA_F*DEF_C)))</f>
        <v>1.7233130193905817</v>
      </c>
      <c r="AC23">
        <f>(0.7*(SH_F*DEF_C))+(S23/(MAX(S:S))*(0.3*(SH_F*DEF_C)))</f>
        <v>1.1383369462157689</v>
      </c>
    </row>
    <row r="24" spans="1:29" x14ac:dyDescent="0.25">
      <c r="A24" s="9">
        <v>22</v>
      </c>
      <c r="B24" s="46" t="s">
        <v>204</v>
      </c>
      <c r="C24" s="47" t="s">
        <v>34</v>
      </c>
      <c r="D24" s="47" t="s">
        <v>395</v>
      </c>
      <c r="E24" s="47" t="s">
        <v>1</v>
      </c>
      <c r="F24" s="48">
        <v>76</v>
      </c>
      <c r="G24" s="48">
        <v>51</v>
      </c>
      <c r="H24" s="48">
        <v>53</v>
      </c>
      <c r="I24" s="48">
        <v>33</v>
      </c>
      <c r="J24" s="48">
        <v>69</v>
      </c>
      <c r="K24" s="48">
        <v>27</v>
      </c>
      <c r="L24" s="48">
        <v>8477</v>
      </c>
      <c r="M24" s="52">
        <v>1467</v>
      </c>
      <c r="N24">
        <f>G24*82/F24</f>
        <v>55.026315789473685</v>
      </c>
      <c r="O24">
        <f>H24*82/F24</f>
        <v>57.184210526315788</v>
      </c>
      <c r="P24">
        <f>I24*82/F24</f>
        <v>35.60526315789474</v>
      </c>
      <c r="Q24">
        <f>J24*82/F24</f>
        <v>74.44736842105263</v>
      </c>
      <c r="R24">
        <f>K24*82/F24</f>
        <v>29.131578947368421</v>
      </c>
      <c r="S24">
        <f>L24*82/F24</f>
        <v>9146.2368421052633</v>
      </c>
      <c r="U24" s="10">
        <f>SUM(V24:X24)</f>
        <v>13.559635424783556</v>
      </c>
      <c r="V24">
        <f>N24/MAX(N:N)*OFF_C</f>
        <v>7.5789473684210522</v>
      </c>
      <c r="W24">
        <f>O24/MAX(O:O)*PUN_C</f>
        <v>0.86399627387051703</v>
      </c>
      <c r="X24">
        <f>SUM(Z24:AC24)</f>
        <v>5.1166917824919871</v>
      </c>
      <c r="Y24">
        <f>X24/DEF_C*10</f>
        <v>8.5278196374866457</v>
      </c>
      <c r="Z24">
        <f>(0.7*(HIT_F*DEF_C))+(P24/(MAX(P:P))*(0.3*(HIT_F*DEF_C)))</f>
        <v>1.1109125292989557</v>
      </c>
      <c r="AA24">
        <f>(0.7*(BkS_F*DEF_C))+(Q24/(MAX(Q:Q))*(0.3*(BkS_F*DEF_C)))</f>
        <v>0.87513157894736826</v>
      </c>
      <c r="AB24">
        <f>(0.7*(TkA_F*DEF_C))+(R24/(MAX(R:R))*(0.3*(TkA_F*DEF_C)))</f>
        <v>1.6136862880886425</v>
      </c>
      <c r="AC24">
        <f>(0.7*(SH_F*DEF_C))+(S24/(MAX(S:S))*(0.3*(SH_F*DEF_C)))</f>
        <v>1.5169613861570208</v>
      </c>
    </row>
    <row r="25" spans="1:29" x14ac:dyDescent="0.25">
      <c r="A25" s="9">
        <v>23</v>
      </c>
      <c r="B25" s="46" t="s">
        <v>152</v>
      </c>
      <c r="C25" s="47" t="s">
        <v>37</v>
      </c>
      <c r="D25" s="47" t="s">
        <v>395</v>
      </c>
      <c r="E25" s="47" t="s">
        <v>1</v>
      </c>
      <c r="F25" s="48">
        <v>78</v>
      </c>
      <c r="G25" s="48">
        <v>55</v>
      </c>
      <c r="H25" s="48">
        <v>18</v>
      </c>
      <c r="I25" s="48">
        <v>71</v>
      </c>
      <c r="J25" s="48">
        <v>43</v>
      </c>
      <c r="K25" s="48">
        <v>59</v>
      </c>
      <c r="L25" s="48">
        <v>5107</v>
      </c>
      <c r="M25" s="52">
        <v>1475</v>
      </c>
      <c r="N25">
        <f>G25*82/F25</f>
        <v>57.820512820512818</v>
      </c>
      <c r="O25">
        <f>H25*82/F25</f>
        <v>18.923076923076923</v>
      </c>
      <c r="P25">
        <f>I25*82/F25</f>
        <v>74.641025641025635</v>
      </c>
      <c r="Q25">
        <f>J25*82/F25</f>
        <v>45.205128205128204</v>
      </c>
      <c r="R25">
        <f>K25*82/F25</f>
        <v>62.025641025641029</v>
      </c>
      <c r="S25">
        <f>L25*82/F25</f>
        <v>5368.8974358974356</v>
      </c>
      <c r="U25" s="10">
        <f>SUM(V25:X25)</f>
        <v>13.435829752969333</v>
      </c>
      <c r="V25">
        <f>N25/MAX(N:N)*OFF_C</f>
        <v>7.9638009049773757</v>
      </c>
      <c r="W25">
        <f>O25/MAX(O:O)*PUN_C</f>
        <v>0.28590878148400273</v>
      </c>
      <c r="X25">
        <f>SUM(Z25:AC25)</f>
        <v>5.1861200665079554</v>
      </c>
      <c r="Y25">
        <f>X25/DEF_C*10</f>
        <v>8.6435334441799263</v>
      </c>
      <c r="Z25">
        <f>(0.7*(HIT_F*DEF_C))+(P25/(MAX(P:P))*(0.3*(HIT_F*DEF_C)))</f>
        <v>1.1776938648396136</v>
      </c>
      <c r="AA25">
        <f>(0.7*(BkS_F*DEF_C))+(Q25/(MAX(Q:Q))*(0.3*(BkS_F*DEF_C)))</f>
        <v>0.77884615384615374</v>
      </c>
      <c r="AB25">
        <f>(0.7*(TkA_F*DEF_C))+(R25/(MAX(R:R))*(0.3*(TkA_F*DEF_C)))</f>
        <v>1.8707793522267204</v>
      </c>
      <c r="AC25">
        <f>(0.7*(SH_F*DEF_C))+(S25/(MAX(S:S))*(0.3*(SH_F*DEF_C)))</f>
        <v>1.3588006955954677</v>
      </c>
    </row>
    <row r="26" spans="1:29" x14ac:dyDescent="0.25">
      <c r="A26" s="9">
        <v>24</v>
      </c>
      <c r="B26" s="43" t="s">
        <v>148</v>
      </c>
      <c r="C26" s="44" t="s">
        <v>31</v>
      </c>
      <c r="D26" s="44" t="s">
        <v>395</v>
      </c>
      <c r="E26" s="44" t="s">
        <v>1</v>
      </c>
      <c r="F26" s="45">
        <v>82</v>
      </c>
      <c r="G26" s="45">
        <v>57</v>
      </c>
      <c r="H26" s="45">
        <v>53</v>
      </c>
      <c r="I26" s="45">
        <v>120</v>
      </c>
      <c r="J26" s="45">
        <v>20</v>
      </c>
      <c r="K26" s="45">
        <v>32</v>
      </c>
      <c r="L26" s="45">
        <v>9</v>
      </c>
      <c r="M26" s="51">
        <v>1236</v>
      </c>
      <c r="N26">
        <f>G26*82/F26</f>
        <v>57</v>
      </c>
      <c r="O26">
        <f>H26*82/F26</f>
        <v>53</v>
      </c>
      <c r="P26">
        <f>I26*82/F26</f>
        <v>120</v>
      </c>
      <c r="Q26">
        <f>J26*82/F26</f>
        <v>20</v>
      </c>
      <c r="R26">
        <f>K26*82/F26</f>
        <v>32</v>
      </c>
      <c r="S26">
        <f>L26*82/F26</f>
        <v>9</v>
      </c>
      <c r="U26" s="10">
        <f>SUM(V26:X26)</f>
        <v>13.373194672126985</v>
      </c>
      <c r="V26">
        <f>N26/MAX(N:N)*OFF_C</f>
        <v>7.8507890961262543</v>
      </c>
      <c r="W26">
        <f>O26/MAX(O:O)*PUN_C</f>
        <v>0.80077703431901581</v>
      </c>
      <c r="X26">
        <f>SUM(Z26:AC26)</f>
        <v>4.7216285416817154</v>
      </c>
      <c r="Y26">
        <f>X26/DEF_C*10</f>
        <v>7.8693809028028596</v>
      </c>
      <c r="Z26">
        <f>(0.7*(HIT_F*DEF_C))+(P26/(MAX(P:P))*(0.3*(HIT_F*DEF_C)))</f>
        <v>1.2552927816727557</v>
      </c>
      <c r="AA26">
        <f>(0.7*(BkS_F*DEF_C))+(Q26/(MAX(Q:Q))*(0.3*(BkS_F*DEF_C)))</f>
        <v>0.69585365853658521</v>
      </c>
      <c r="AB26">
        <f>(0.7*(TkA_F*DEF_C))+(R26/(MAX(R:R))*(0.3*(TkA_F*DEF_C)))</f>
        <v>1.6361052631578947</v>
      </c>
      <c r="AC26">
        <f>(0.7*(SH_F*DEF_C))+(S26/(MAX(S:S))*(0.3*(SH_F*DEF_C)))</f>
        <v>1.1343768383144799</v>
      </c>
    </row>
    <row r="27" spans="1:29" x14ac:dyDescent="0.25">
      <c r="A27" s="9">
        <v>25</v>
      </c>
      <c r="B27" s="46" t="s">
        <v>63</v>
      </c>
      <c r="C27" s="47" t="s">
        <v>39</v>
      </c>
      <c r="D27" s="47" t="s">
        <v>395</v>
      </c>
      <c r="E27" s="47" t="s">
        <v>1</v>
      </c>
      <c r="F27" s="48">
        <v>79</v>
      </c>
      <c r="G27" s="48">
        <v>55</v>
      </c>
      <c r="H27" s="48">
        <v>38</v>
      </c>
      <c r="I27" s="48">
        <v>189</v>
      </c>
      <c r="J27" s="48">
        <v>42</v>
      </c>
      <c r="K27" s="48">
        <v>18</v>
      </c>
      <c r="L27" s="48">
        <v>59</v>
      </c>
      <c r="M27" s="52">
        <v>1407</v>
      </c>
      <c r="N27">
        <f>G27*82/F27</f>
        <v>57.088607594936711</v>
      </c>
      <c r="O27">
        <f>H27*82/F27</f>
        <v>39.443037974683541</v>
      </c>
      <c r="P27">
        <f>I27*82/F27</f>
        <v>196.17721518987341</v>
      </c>
      <c r="Q27">
        <f>J27*82/F27</f>
        <v>43.594936708860757</v>
      </c>
      <c r="R27">
        <f>K27*82/F27</f>
        <v>18.683544303797468</v>
      </c>
      <c r="S27">
        <f>L27*82/F27</f>
        <v>61.240506329113927</v>
      </c>
      <c r="U27" s="10">
        <f>SUM(V27:X27)</f>
        <v>13.286688052552197</v>
      </c>
      <c r="V27">
        <f>N27/MAX(N:N)*OFF_C</f>
        <v>7.8629932985852573</v>
      </c>
      <c r="W27">
        <f>O27/MAX(O:O)*PUN_C</f>
        <v>0.59594488629998876</v>
      </c>
      <c r="X27">
        <f>SUM(Z27:AC27)</f>
        <v>4.8277498676669515</v>
      </c>
      <c r="Y27">
        <f>X27/DEF_C*10</f>
        <v>8.0462497794449188</v>
      </c>
      <c r="Z27">
        <f>(0.7*(HIT_F*DEF_C))+(P27/(MAX(P:P))*(0.3*(HIT_F*DEF_C)))</f>
        <v>1.385614718392866</v>
      </c>
      <c r="AA27">
        <f>(0.7*(BkS_F*DEF_C))+(Q27/(MAX(Q:Q))*(0.3*(BkS_F*DEF_C)))</f>
        <v>0.77354430379746819</v>
      </c>
      <c r="AB27">
        <f>(0.7*(TkA_F*DEF_C))+(R27/(MAX(R:R))*(0.3*(TkA_F*DEF_C)))</f>
        <v>1.5320266489007328</v>
      </c>
      <c r="AC27">
        <f>(0.7*(SH_F*DEF_C))+(S27/(MAX(S:S))*(0.3*(SH_F*DEF_C)))</f>
        <v>1.1365641965758844</v>
      </c>
    </row>
    <row r="28" spans="1:29" x14ac:dyDescent="0.25">
      <c r="A28" s="9">
        <v>26</v>
      </c>
      <c r="B28" s="43" t="s">
        <v>59</v>
      </c>
      <c r="C28" s="44" t="s">
        <v>43</v>
      </c>
      <c r="D28" s="44" t="s">
        <v>395</v>
      </c>
      <c r="E28" s="44" t="s">
        <v>1</v>
      </c>
      <c r="F28" s="45">
        <v>65</v>
      </c>
      <c r="G28" s="45">
        <v>45</v>
      </c>
      <c r="H28" s="45">
        <v>30</v>
      </c>
      <c r="I28" s="45">
        <v>97</v>
      </c>
      <c r="J28" s="45">
        <v>26</v>
      </c>
      <c r="K28" s="45">
        <v>33</v>
      </c>
      <c r="L28" s="45">
        <v>110</v>
      </c>
      <c r="M28" s="51">
        <v>1059</v>
      </c>
      <c r="N28">
        <f>G28*82/F28</f>
        <v>56.769230769230766</v>
      </c>
      <c r="O28">
        <f>H28*82/F28</f>
        <v>37.846153846153847</v>
      </c>
      <c r="P28">
        <f>I28*82/F28</f>
        <v>122.36923076923077</v>
      </c>
      <c r="Q28">
        <f>J28*82/F28</f>
        <v>32.799999999999997</v>
      </c>
      <c r="R28">
        <f>K28*82/F28</f>
        <v>41.630769230769232</v>
      </c>
      <c r="S28">
        <f>L28*82/F28</f>
        <v>138.76923076923077</v>
      </c>
      <c r="U28" s="10">
        <f>SUM(V28:X28)</f>
        <v>13.239355809813169</v>
      </c>
      <c r="V28">
        <f>N28/MAX(N:N)*OFF_C</f>
        <v>7.8190045248868785</v>
      </c>
      <c r="W28">
        <f>O28/MAX(O:O)*PUN_C</f>
        <v>0.57181756296800546</v>
      </c>
      <c r="X28">
        <f>SUM(Z28:AC28)</f>
        <v>4.8485337219582849</v>
      </c>
      <c r="Y28">
        <f>X28/DEF_C*10</f>
        <v>8.0808895365971409</v>
      </c>
      <c r="Z28">
        <f>(0.7*(HIT_F*DEF_C))+(P28/(MAX(P:P))*(0.3*(HIT_F*DEF_C)))</f>
        <v>1.259345998131423</v>
      </c>
      <c r="AA28">
        <f>(0.7*(BkS_F*DEF_C))+(Q28/(MAX(Q:Q))*(0.3*(BkS_F*DEF_C)))</f>
        <v>0.73799999999999988</v>
      </c>
      <c r="AB28">
        <f>(0.7*(TkA_F*DEF_C))+(R28/(MAX(R:R))*(0.3*(TkA_F*DEF_C)))</f>
        <v>1.7113773279352227</v>
      </c>
      <c r="AC28">
        <f>(0.7*(SH_F*DEF_C))+(S28/(MAX(S:S))*(0.3*(SH_F*DEF_C)))</f>
        <v>1.1398103958916392</v>
      </c>
    </row>
    <row r="29" spans="1:29" x14ac:dyDescent="0.25">
      <c r="A29" s="9">
        <v>27</v>
      </c>
      <c r="B29" s="46" t="s">
        <v>252</v>
      </c>
      <c r="C29" s="47" t="s">
        <v>34</v>
      </c>
      <c r="D29" s="47" t="s">
        <v>395</v>
      </c>
      <c r="E29" s="47" t="s">
        <v>1</v>
      </c>
      <c r="F29" s="48">
        <v>71</v>
      </c>
      <c r="G29" s="48">
        <v>51</v>
      </c>
      <c r="H29" s="48">
        <v>12</v>
      </c>
      <c r="I29" s="48">
        <v>81</v>
      </c>
      <c r="J29" s="48">
        <v>32</v>
      </c>
      <c r="K29" s="48">
        <v>23</v>
      </c>
      <c r="L29" s="48">
        <v>37</v>
      </c>
      <c r="M29" s="52">
        <v>1234</v>
      </c>
      <c r="N29">
        <f>G29*82/F29</f>
        <v>58.901408450704224</v>
      </c>
      <c r="O29">
        <f>H29*82/F29</f>
        <v>13.859154929577464</v>
      </c>
      <c r="P29">
        <f>I29*82/F29</f>
        <v>93.549295774647888</v>
      </c>
      <c r="Q29">
        <f>J29*82/F29</f>
        <v>36.95774647887324</v>
      </c>
      <c r="R29">
        <f>K29*82/F29</f>
        <v>26.56338028169014</v>
      </c>
      <c r="S29">
        <f>L29*82/F29</f>
        <v>42.732394366197184</v>
      </c>
      <c r="U29" s="10">
        <f>SUM(V29:X29)</f>
        <v>13.013208837084889</v>
      </c>
      <c r="V29">
        <f>N29/MAX(N:N)*OFF_C</f>
        <v>8.112676056338028</v>
      </c>
      <c r="W29">
        <f>O29/MAX(O:O)*PUN_C</f>
        <v>0.2093979808051851</v>
      </c>
      <c r="X29">
        <f>SUM(Z29:AC29)</f>
        <v>4.6911347999416755</v>
      </c>
      <c r="Y29">
        <f>X29/DEF_C*10</f>
        <v>7.8185579999027919</v>
      </c>
      <c r="Z29">
        <f>(0.7*(HIT_F*DEF_C))+(P29/(MAX(P:P))*(0.3*(HIT_F*DEF_C)))</f>
        <v>1.2100416262758737</v>
      </c>
      <c r="AA29">
        <f>(0.7*(BkS_F*DEF_C))+(Q29/(MAX(Q:Q))*(0.3*(BkS_F*DEF_C)))</f>
        <v>0.75169014084507024</v>
      </c>
      <c r="AB29">
        <f>(0.7*(TkA_F*DEF_C))+(R29/(MAX(R:R))*(0.3*(TkA_F*DEF_C)))</f>
        <v>1.5936137879911043</v>
      </c>
      <c r="AC29">
        <f>(0.7*(SH_F*DEF_C))+(S29/(MAX(S:S))*(0.3*(SH_F*DEF_C)))</f>
        <v>1.1357892448296276</v>
      </c>
    </row>
    <row r="30" spans="1:29" x14ac:dyDescent="0.25">
      <c r="A30" s="9">
        <v>28</v>
      </c>
      <c r="B30" s="46" t="s">
        <v>276</v>
      </c>
      <c r="C30" s="47" t="s">
        <v>37</v>
      </c>
      <c r="D30" s="47" t="s">
        <v>395</v>
      </c>
      <c r="E30" s="47" t="s">
        <v>1</v>
      </c>
      <c r="F30" s="48">
        <v>81</v>
      </c>
      <c r="G30" s="48">
        <v>52</v>
      </c>
      <c r="H30" s="48">
        <v>56</v>
      </c>
      <c r="I30" s="48">
        <v>172</v>
      </c>
      <c r="J30" s="48">
        <v>34</v>
      </c>
      <c r="K30" s="48">
        <v>22</v>
      </c>
      <c r="L30" s="48">
        <v>109</v>
      </c>
      <c r="M30" s="52">
        <v>1263</v>
      </c>
      <c r="N30">
        <f>G30*82/F30</f>
        <v>52.641975308641975</v>
      </c>
      <c r="O30">
        <f>H30*82/F30</f>
        <v>56.691358024691361</v>
      </c>
      <c r="P30">
        <f>I30*82/F30</f>
        <v>174.12345679012347</v>
      </c>
      <c r="Q30">
        <f>J30*82/F30</f>
        <v>34.419753086419753</v>
      </c>
      <c r="R30">
        <f>K30*82/F30</f>
        <v>22.271604938271604</v>
      </c>
      <c r="S30">
        <f>L30*82/F30</f>
        <v>110.34567901234568</v>
      </c>
      <c r="U30" s="10">
        <f>SUM(V30:X30)</f>
        <v>12.897003951697656</v>
      </c>
      <c r="V30">
        <f>N30/MAX(N:N)*OFF_C</f>
        <v>7.2505446623093679</v>
      </c>
      <c r="W30">
        <f>O30/MAX(O:O)*PUN_C</f>
        <v>0.85654976510433745</v>
      </c>
      <c r="X30">
        <f>SUM(Z30:AC30)</f>
        <v>4.7899095242839493</v>
      </c>
      <c r="Y30">
        <f>X30/DEF_C*10</f>
        <v>7.9831825404732495</v>
      </c>
      <c r="Z30">
        <f>(0.7*(HIT_F*DEF_C))+(P30/(MAX(P:P))*(0.3*(HIT_F*DEF_C)))</f>
        <v>1.3478857399910029</v>
      </c>
      <c r="AA30">
        <f>(0.7*(BkS_F*DEF_C))+(Q30/(MAX(Q:Q))*(0.3*(BkS_F*DEF_C)))</f>
        <v>0.74333333333333318</v>
      </c>
      <c r="AB30">
        <f>(0.7*(TkA_F*DEF_C))+(R30/(MAX(R:R))*(0.3*(TkA_F*DEF_C)))</f>
        <v>1.5600701754385964</v>
      </c>
      <c r="AC30">
        <f>(0.7*(SH_F*DEF_C))+(S30/(MAX(S:S))*(0.3*(SH_F*DEF_C)))</f>
        <v>1.1386202755210173</v>
      </c>
    </row>
    <row r="31" spans="1:29" x14ac:dyDescent="0.25">
      <c r="A31" s="9">
        <v>29</v>
      </c>
      <c r="B31" s="43" t="s">
        <v>307</v>
      </c>
      <c r="C31" s="44" t="s">
        <v>34</v>
      </c>
      <c r="D31" s="44" t="s">
        <v>395</v>
      </c>
      <c r="E31" s="44" t="s">
        <v>1</v>
      </c>
      <c r="F31" s="45">
        <v>59</v>
      </c>
      <c r="G31" s="45">
        <v>38</v>
      </c>
      <c r="H31" s="45">
        <v>40</v>
      </c>
      <c r="I31" s="45">
        <v>28</v>
      </c>
      <c r="J31" s="45">
        <v>21</v>
      </c>
      <c r="K31" s="45">
        <v>27</v>
      </c>
      <c r="L31" s="45">
        <v>393</v>
      </c>
      <c r="M31" s="51">
        <v>1002</v>
      </c>
      <c r="N31">
        <f>G31*82/F31</f>
        <v>52.813559322033896</v>
      </c>
      <c r="O31">
        <f>H31*82/F31</f>
        <v>55.593220338983052</v>
      </c>
      <c r="P31">
        <f>I31*82/F31</f>
        <v>38.915254237288138</v>
      </c>
      <c r="Q31">
        <f>J31*82/F31</f>
        <v>29.1864406779661</v>
      </c>
      <c r="R31">
        <f>K31*82/F31</f>
        <v>37.525423728813557</v>
      </c>
      <c r="S31">
        <f>L31*82/F31</f>
        <v>546.20338983050851</v>
      </c>
      <c r="U31" s="10">
        <f>SUM(V31:X31)</f>
        <v>12.792973190185069</v>
      </c>
      <c r="V31">
        <f>N31/MAX(N:N)*OFF_C</f>
        <v>7.274177467597208</v>
      </c>
      <c r="W31">
        <f>O31/MAX(O:O)*PUN_C</f>
        <v>0.83995800209989502</v>
      </c>
      <c r="X31">
        <f>SUM(Z31:AC31)</f>
        <v>4.6788377204879659</v>
      </c>
      <c r="Y31">
        <f>X31/DEF_C*10</f>
        <v>7.7980628674799437</v>
      </c>
      <c r="Z31">
        <f>(0.7*(HIT_F*DEF_C))+(P31/(MAX(P:P))*(0.3*(HIT_F*DEF_C)))</f>
        <v>1.1165751732656279</v>
      </c>
      <c r="AA31">
        <f>(0.7*(BkS_F*DEF_C))+(Q31/(MAX(Q:Q))*(0.3*(BkS_F*DEF_C)))</f>
        <v>0.72610169491525411</v>
      </c>
      <c r="AB31">
        <f>(0.7*(TkA_F*DEF_C))+(R31/(MAX(R:R))*(0.3*(TkA_F*DEF_C)))</f>
        <v>1.6792908117752006</v>
      </c>
      <c r="AC31">
        <f>(0.7*(SH_F*DEF_C))+(S31/(MAX(S:S))*(0.3*(SH_F*DEF_C)))</f>
        <v>1.1568700405318837</v>
      </c>
    </row>
    <row r="32" spans="1:29" x14ac:dyDescent="0.25">
      <c r="A32" s="9">
        <v>30</v>
      </c>
      <c r="B32" s="46" t="s">
        <v>49</v>
      </c>
      <c r="C32" s="47" t="s">
        <v>39</v>
      </c>
      <c r="D32" s="47" t="s">
        <v>395</v>
      </c>
      <c r="E32" s="47" t="s">
        <v>1</v>
      </c>
      <c r="F32" s="48">
        <v>82</v>
      </c>
      <c r="G32" s="48">
        <v>58</v>
      </c>
      <c r="H32" s="48">
        <v>10</v>
      </c>
      <c r="I32" s="48">
        <v>32</v>
      </c>
      <c r="J32" s="48">
        <v>22</v>
      </c>
      <c r="K32" s="48">
        <v>40</v>
      </c>
      <c r="L32" s="48">
        <v>157</v>
      </c>
      <c r="M32" s="52">
        <v>1394</v>
      </c>
      <c r="N32">
        <f>G32*82/F32</f>
        <v>58</v>
      </c>
      <c r="O32">
        <f>H32*82/F32</f>
        <v>10</v>
      </c>
      <c r="P32">
        <f>I32*82/F32</f>
        <v>32</v>
      </c>
      <c r="Q32">
        <f>J32*82/F32</f>
        <v>22</v>
      </c>
      <c r="R32">
        <f>K32*82/F32</f>
        <v>40</v>
      </c>
      <c r="S32">
        <f>L32*82/F32</f>
        <v>157</v>
      </c>
      <c r="U32" s="10">
        <f>SUM(V32:X32)</f>
        <v>12.78600132479734</v>
      </c>
      <c r="V32">
        <f>N32/MAX(N:N)*OFF_C</f>
        <v>7.9885222381635579</v>
      </c>
      <c r="W32">
        <f>O32/MAX(O:O)*PUN_C</f>
        <v>0.151090006475286</v>
      </c>
      <c r="X32">
        <f>SUM(Z32:AC32)</f>
        <v>4.6463890801584959</v>
      </c>
      <c r="Y32">
        <f>X32/DEF_C*10</f>
        <v>7.7439818002641605</v>
      </c>
      <c r="Z32">
        <f>(0.7*(HIT_F*DEF_C))+(P32/(MAX(P:P))*(0.3*(HIT_F*DEF_C)))</f>
        <v>1.1047447417794014</v>
      </c>
      <c r="AA32">
        <f>(0.7*(BkS_F*DEF_C))+(Q32/(MAX(Q:Q))*(0.3*(BkS_F*DEF_C)))</f>
        <v>0.70243902439024375</v>
      </c>
      <c r="AB32">
        <f>(0.7*(TkA_F*DEF_C))+(R32/(MAX(R:R))*(0.3*(TkA_F*DEF_C)))</f>
        <v>1.6986315789473683</v>
      </c>
      <c r="AC32">
        <f>(0.7*(SH_F*DEF_C))+(S32/(MAX(S:S))*(0.3*(SH_F*DEF_C)))</f>
        <v>1.1405737350414831</v>
      </c>
    </row>
    <row r="33" spans="1:29" x14ac:dyDescent="0.25">
      <c r="A33" s="9">
        <v>31</v>
      </c>
      <c r="B33" s="46" t="s">
        <v>386</v>
      </c>
      <c r="C33" s="47" t="s">
        <v>31</v>
      </c>
      <c r="D33" s="47" t="s">
        <v>395</v>
      </c>
      <c r="E33" s="47" t="s">
        <v>1</v>
      </c>
      <c r="F33" s="48">
        <v>60</v>
      </c>
      <c r="G33" s="48">
        <v>36</v>
      </c>
      <c r="H33" s="48">
        <v>53</v>
      </c>
      <c r="I33" s="48">
        <v>46</v>
      </c>
      <c r="J33" s="48">
        <v>33</v>
      </c>
      <c r="K33" s="48">
        <v>26</v>
      </c>
      <c r="L33" s="48">
        <v>149</v>
      </c>
      <c r="M33" s="52">
        <v>954</v>
      </c>
      <c r="N33">
        <f>G33*82/F33</f>
        <v>49.2</v>
      </c>
      <c r="O33">
        <f>H33*82/F33</f>
        <v>72.433333333333337</v>
      </c>
      <c r="P33">
        <f>I33*82/F33</f>
        <v>62.866666666666667</v>
      </c>
      <c r="Q33">
        <f>J33*82/F33</f>
        <v>45.1</v>
      </c>
      <c r="R33">
        <f>K33*82/F33</f>
        <v>35.533333333333331</v>
      </c>
      <c r="S33">
        <f>L33*82/F33</f>
        <v>203.63333333333333</v>
      </c>
      <c r="U33" s="10">
        <f>SUM(V33:X33)</f>
        <v>12.613163844179784</v>
      </c>
      <c r="V33">
        <f>N33/MAX(N:N)*OFF_C</f>
        <v>6.776470588235294</v>
      </c>
      <c r="W33">
        <f>O33/MAX(O:O)*PUN_C</f>
        <v>1.0943952802359882</v>
      </c>
      <c r="X33">
        <f>SUM(Z33:AC33)</f>
        <v>4.7422979757085013</v>
      </c>
      <c r="Y33">
        <f>X33/DEF_C*10</f>
        <v>7.9038299595141694</v>
      </c>
      <c r="Z33">
        <f>(0.7*(HIT_F*DEF_C))+(P33/(MAX(P:P))*(0.3*(HIT_F*DEF_C)))</f>
        <v>1.1575506072874493</v>
      </c>
      <c r="AA33">
        <f>(0.7*(BkS_F*DEF_C))+(Q33/(MAX(Q:Q))*(0.3*(BkS_F*DEF_C)))</f>
        <v>0.77849999999999986</v>
      </c>
      <c r="AB33">
        <f>(0.7*(TkA_F*DEF_C))+(R33/(MAX(R:R))*(0.3*(TkA_F*DEF_C)))</f>
        <v>1.6637210526315789</v>
      </c>
      <c r="AC33">
        <f>(0.7*(SH_F*DEF_C))+(S33/(MAX(S:S))*(0.3*(SH_F*DEF_C)))</f>
        <v>1.1425263157894736</v>
      </c>
    </row>
    <row r="34" spans="1:29" x14ac:dyDescent="0.25">
      <c r="A34" s="9">
        <v>32</v>
      </c>
      <c r="B34" s="43" t="s">
        <v>106</v>
      </c>
      <c r="C34" s="44" t="s">
        <v>39</v>
      </c>
      <c r="D34" s="44" t="s">
        <v>395</v>
      </c>
      <c r="E34" s="44" t="s">
        <v>1</v>
      </c>
      <c r="F34" s="45">
        <v>69</v>
      </c>
      <c r="G34" s="45">
        <v>42</v>
      </c>
      <c r="H34" s="45">
        <v>30</v>
      </c>
      <c r="I34" s="45">
        <v>46</v>
      </c>
      <c r="J34" s="45">
        <v>69</v>
      </c>
      <c r="K34" s="45">
        <v>33</v>
      </c>
      <c r="L34" s="45">
        <v>4316</v>
      </c>
      <c r="M34" s="51">
        <v>1203</v>
      </c>
      <c r="N34">
        <f>G34*82/F34</f>
        <v>49.913043478260867</v>
      </c>
      <c r="O34">
        <f>H34*82/F34</f>
        <v>35.652173913043477</v>
      </c>
      <c r="P34">
        <f>I34*82/F34</f>
        <v>54.666666666666664</v>
      </c>
      <c r="Q34">
        <f>J34*82/F34</f>
        <v>82</v>
      </c>
      <c r="R34">
        <f>K34*82/F34</f>
        <v>39.217391304347828</v>
      </c>
      <c r="S34">
        <f>L34*82/F34</f>
        <v>5129.159420289855</v>
      </c>
      <c r="U34" s="10">
        <f>SUM(V34:X34)</f>
        <v>12.498148810396243</v>
      </c>
      <c r="V34">
        <f>N34/MAX(N:N)*OFF_C</f>
        <v>6.8746803069053701</v>
      </c>
      <c r="W34">
        <f>O34/MAX(O:O)*PUN_C</f>
        <v>0.53866871873797617</v>
      </c>
      <c r="X34">
        <f>SUM(Z34:AC34)</f>
        <v>5.0847997847528967</v>
      </c>
      <c r="Y34">
        <f>X34/DEF_C*10</f>
        <v>8.4746663079214954</v>
      </c>
      <c r="Z34">
        <f>(0.7*(HIT_F*DEF_C))+(P34/(MAX(P:P))*(0.3*(HIT_F*DEF_C)))</f>
        <v>1.1435222672064775</v>
      </c>
      <c r="AA34">
        <f>(0.7*(BkS_F*DEF_C))+(Q34/(MAX(Q:Q))*(0.3*(BkS_F*DEF_C)))</f>
        <v>0.89999999999999991</v>
      </c>
      <c r="AB34">
        <f>(0.7*(TkA_F*DEF_C))+(R34/(MAX(R:R))*(0.3*(TkA_F*DEF_C)))</f>
        <v>1.6925148741418763</v>
      </c>
      <c r="AC34">
        <f>(0.7*(SH_F*DEF_C))+(S34/(MAX(S:S))*(0.3*(SH_F*DEF_C)))</f>
        <v>1.3487626434045428</v>
      </c>
    </row>
    <row r="35" spans="1:29" x14ac:dyDescent="0.25">
      <c r="A35" s="9">
        <v>33</v>
      </c>
      <c r="B35" s="43" t="s">
        <v>92</v>
      </c>
      <c r="C35" s="44" t="s">
        <v>39</v>
      </c>
      <c r="D35" s="44" t="s">
        <v>395</v>
      </c>
      <c r="E35" s="44" t="s">
        <v>1</v>
      </c>
      <c r="F35" s="45">
        <v>82</v>
      </c>
      <c r="G35" s="45">
        <v>50</v>
      </c>
      <c r="H35" s="45">
        <v>50</v>
      </c>
      <c r="I35" s="45">
        <v>202</v>
      </c>
      <c r="J35" s="45">
        <v>20</v>
      </c>
      <c r="K35" s="45">
        <v>26</v>
      </c>
      <c r="L35" s="45">
        <v>40</v>
      </c>
      <c r="M35" s="51">
        <v>1407</v>
      </c>
      <c r="N35">
        <f>G35*82/F35</f>
        <v>50</v>
      </c>
      <c r="O35">
        <f>H35*82/F35</f>
        <v>50</v>
      </c>
      <c r="P35">
        <f>I35*82/F35</f>
        <v>202</v>
      </c>
      <c r="Q35">
        <f>J35*82/F35</f>
        <v>20</v>
      </c>
      <c r="R35">
        <f>K35*82/F35</f>
        <v>26</v>
      </c>
      <c r="S35">
        <f>L35*82/F35</f>
        <v>40</v>
      </c>
      <c r="U35" s="10">
        <f>SUM(V35:X35)</f>
        <v>12.458422338529658</v>
      </c>
      <c r="V35">
        <f>N35/MAX(N:N)*OFF_C</f>
        <v>6.8866571018651364</v>
      </c>
      <c r="W35">
        <f>O35/MAX(O:O)*PUN_C</f>
        <v>0.75545003237642994</v>
      </c>
      <c r="X35">
        <f>SUM(Z35:AC35)</f>
        <v>4.8163152042880917</v>
      </c>
      <c r="Y35">
        <f>X35/DEF_C*10</f>
        <v>8.0271920071468195</v>
      </c>
      <c r="Z35">
        <f>(0.7*(HIT_F*DEF_C))+(P35/(MAX(P:P))*(0.3*(HIT_F*DEF_C)))</f>
        <v>1.3955761824824724</v>
      </c>
      <c r="AA35">
        <f>(0.7*(BkS_F*DEF_C))+(Q35/(MAX(Q:Q))*(0.3*(BkS_F*DEF_C)))</f>
        <v>0.69585365853658521</v>
      </c>
      <c r="AB35">
        <f>(0.7*(TkA_F*DEF_C))+(R35/(MAX(R:R))*(0.3*(TkA_F*DEF_C)))</f>
        <v>1.5892105263157894</v>
      </c>
      <c r="AC35">
        <f>(0.7*(SH_F*DEF_C))+(S35/(MAX(S:S))*(0.3*(SH_F*DEF_C)))</f>
        <v>1.1356748369532441</v>
      </c>
    </row>
    <row r="36" spans="1:29" x14ac:dyDescent="0.25">
      <c r="A36" s="9">
        <v>34</v>
      </c>
      <c r="B36" s="43" t="s">
        <v>164</v>
      </c>
      <c r="C36" s="44" t="s">
        <v>37</v>
      </c>
      <c r="D36" s="44" t="s">
        <v>395</v>
      </c>
      <c r="E36" s="44" t="s">
        <v>1</v>
      </c>
      <c r="F36" s="45">
        <v>82</v>
      </c>
      <c r="G36" s="45">
        <v>53</v>
      </c>
      <c r="H36" s="45">
        <v>8</v>
      </c>
      <c r="I36" s="45">
        <v>24</v>
      </c>
      <c r="J36" s="45">
        <v>26</v>
      </c>
      <c r="K36" s="45">
        <v>43</v>
      </c>
      <c r="L36" s="45">
        <v>2442</v>
      </c>
      <c r="M36" s="51">
        <v>1396</v>
      </c>
      <c r="N36">
        <f>G36*82/F36</f>
        <v>53</v>
      </c>
      <c r="O36">
        <f>H36*82/F36</f>
        <v>8</v>
      </c>
      <c r="P36">
        <f>I36*82/F36</f>
        <v>24</v>
      </c>
      <c r="Q36">
        <f>J36*82/F36</f>
        <v>26</v>
      </c>
      <c r="R36">
        <f>K36*82/F36</f>
        <v>43</v>
      </c>
      <c r="S36">
        <f>L36*82/F36</f>
        <v>2442</v>
      </c>
      <c r="U36" s="10">
        <f>SUM(V36:X36)</f>
        <v>12.185724588953359</v>
      </c>
      <c r="V36">
        <f>N36/MAX(N:N)*OFF_C</f>
        <v>7.2998565279770435</v>
      </c>
      <c r="W36">
        <f>O36/MAX(O:O)*PUN_C</f>
        <v>0.12087200518022879</v>
      </c>
      <c r="X36">
        <f>SUM(Z36:AC36)</f>
        <v>4.7649960557960869</v>
      </c>
      <c r="Y36">
        <f>X36/DEF_C*10</f>
        <v>7.9416600929934775</v>
      </c>
      <c r="Z36">
        <f>(0.7*(HIT_F*DEF_C))+(P36/(MAX(P:P))*(0.3*(HIT_F*DEF_C)))</f>
        <v>1.091058556334551</v>
      </c>
      <c r="AA36">
        <f>(0.7*(BkS_F*DEF_C))+(Q36/(MAX(Q:Q))*(0.3*(BkS_F*DEF_C)))</f>
        <v>0.71560975609756083</v>
      </c>
      <c r="AB36">
        <f>(0.7*(TkA_F*DEF_C))+(R36/(MAX(R:R))*(0.3*(TkA_F*DEF_C)))</f>
        <v>1.7220789473684208</v>
      </c>
      <c r="AC36">
        <f>(0.7*(SH_F*DEF_C))+(S36/(MAX(S:S))*(0.3*(SH_F*DEF_C)))</f>
        <v>1.2362487959955544</v>
      </c>
    </row>
    <row r="37" spans="1:29" x14ac:dyDescent="0.25">
      <c r="A37" s="9">
        <v>35</v>
      </c>
      <c r="B37" s="43" t="s">
        <v>247</v>
      </c>
      <c r="C37" s="44" t="s">
        <v>43</v>
      </c>
      <c r="D37" s="44" t="s">
        <v>395</v>
      </c>
      <c r="E37" s="44" t="s">
        <v>1</v>
      </c>
      <c r="F37" s="45">
        <v>81</v>
      </c>
      <c r="G37" s="45">
        <v>42</v>
      </c>
      <c r="H37" s="45">
        <v>95</v>
      </c>
      <c r="I37" s="45">
        <v>189</v>
      </c>
      <c r="J37" s="45">
        <v>23</v>
      </c>
      <c r="K37" s="45">
        <v>33</v>
      </c>
      <c r="L37" s="45">
        <v>59</v>
      </c>
      <c r="M37" s="51">
        <v>1356</v>
      </c>
      <c r="N37">
        <f>G37*82/F37</f>
        <v>42.518518518518519</v>
      </c>
      <c r="O37">
        <f>H37*82/F37</f>
        <v>96.172839506172835</v>
      </c>
      <c r="P37">
        <f>I37*82/F37</f>
        <v>191.33333333333334</v>
      </c>
      <c r="Q37">
        <f>J37*82/F37</f>
        <v>23.283950617283949</v>
      </c>
      <c r="R37">
        <f>K37*82/F37</f>
        <v>33.407407407407405</v>
      </c>
      <c r="S37">
        <f>L37*82/F37</f>
        <v>59.728395061728392</v>
      </c>
      <c r="U37" s="10">
        <f>SUM(V37:X37)</f>
        <v>12.176885392827645</v>
      </c>
      <c r="V37">
        <f>N37/MAX(N:N)*OFF_C</f>
        <v>5.8562091503267979</v>
      </c>
      <c r="W37">
        <f>O37/MAX(O:O)*PUN_C</f>
        <v>1.4530754943734294</v>
      </c>
      <c r="X37">
        <f>SUM(Z37:AC37)</f>
        <v>4.8676007481274173</v>
      </c>
      <c r="Y37">
        <f>X37/DEF_C*10</f>
        <v>8.1126679135456961</v>
      </c>
      <c r="Z37">
        <f>(0.7*(HIT_F*DEF_C))+(P37/(MAX(P:P))*(0.3*(HIT_F*DEF_C)))</f>
        <v>1.3773279352226719</v>
      </c>
      <c r="AA37">
        <f>(0.7*(BkS_F*DEF_C))+(Q37/(MAX(Q:Q))*(0.3*(BkS_F*DEF_C)))</f>
        <v>0.70666666666666655</v>
      </c>
      <c r="AB37">
        <f>(0.7*(TkA_F*DEF_C))+(R37/(MAX(R:R))*(0.3*(TkA_F*DEF_C)))</f>
        <v>1.6471052631578946</v>
      </c>
      <c r="AC37">
        <f>(0.7*(SH_F*DEF_C))+(S37/(MAX(S:S))*(0.3*(SH_F*DEF_C)))</f>
        <v>1.1365008830801835</v>
      </c>
    </row>
    <row r="38" spans="1:29" x14ac:dyDescent="0.25">
      <c r="A38" s="9">
        <v>36</v>
      </c>
      <c r="B38" s="46" t="s">
        <v>181</v>
      </c>
      <c r="C38" s="47" t="s">
        <v>37</v>
      </c>
      <c r="D38" s="47" t="s">
        <v>395</v>
      </c>
      <c r="E38" s="47" t="s">
        <v>1</v>
      </c>
      <c r="F38" s="48">
        <v>79</v>
      </c>
      <c r="G38" s="48">
        <v>47</v>
      </c>
      <c r="H38" s="48">
        <v>30</v>
      </c>
      <c r="I38" s="48">
        <v>73</v>
      </c>
      <c r="J38" s="48">
        <v>42</v>
      </c>
      <c r="K38" s="48">
        <v>44</v>
      </c>
      <c r="L38" s="48">
        <v>2905</v>
      </c>
      <c r="M38" s="52">
        <v>1208</v>
      </c>
      <c r="N38">
        <f>G38*82/F38</f>
        <v>48.784810126582279</v>
      </c>
      <c r="O38">
        <f>H38*82/F38</f>
        <v>31.139240506329113</v>
      </c>
      <c r="P38">
        <f>I38*82/F38</f>
        <v>75.77215189873418</v>
      </c>
      <c r="Q38">
        <f>J38*82/F38</f>
        <v>43.594936708860757</v>
      </c>
      <c r="R38">
        <f>K38*82/F38</f>
        <v>45.670886075949369</v>
      </c>
      <c r="S38">
        <f>L38*82/F38</f>
        <v>3015.3164556962024</v>
      </c>
      <c r="U38" s="10">
        <f>SUM(V38:X38)</f>
        <v>12.14614937279309</v>
      </c>
      <c r="V38">
        <f>N38/MAX(N:N)*OFF_C</f>
        <v>6.7192851824274022</v>
      </c>
      <c r="W38">
        <f>O38/MAX(O:O)*PUN_C</f>
        <v>0.47048280497367539</v>
      </c>
      <c r="X38">
        <f>SUM(Z38:AC38)</f>
        <v>4.9563813853920129</v>
      </c>
      <c r="Y38">
        <f>X38/DEF_C*10</f>
        <v>8.2606356423200218</v>
      </c>
      <c r="Z38">
        <f>(0.7*(HIT_F*DEF_C))+(P38/(MAX(P:P))*(0.3*(HIT_F*DEF_C)))</f>
        <v>1.179628965305181</v>
      </c>
      <c r="AA38">
        <f>(0.7*(BkS_F*DEF_C))+(Q38/(MAX(Q:Q))*(0.3*(BkS_F*DEF_C)))</f>
        <v>0.77354430379746819</v>
      </c>
      <c r="AB38">
        <f>(0.7*(TkA_F*DEF_C))+(R38/(MAX(R:R))*(0.3*(TkA_F*DEF_C)))</f>
        <v>1.7429540306462359</v>
      </c>
      <c r="AC38">
        <f>(0.7*(SH_F*DEF_C))+(S38/(MAX(S:S))*(0.3*(SH_F*DEF_C)))</f>
        <v>1.2602540856431281</v>
      </c>
    </row>
    <row r="39" spans="1:29" x14ac:dyDescent="0.25">
      <c r="A39" s="9">
        <v>37</v>
      </c>
      <c r="B39" s="43" t="s">
        <v>97</v>
      </c>
      <c r="C39" s="44" t="s">
        <v>34</v>
      </c>
      <c r="D39" s="44" t="s">
        <v>395</v>
      </c>
      <c r="E39" s="44" t="s">
        <v>1</v>
      </c>
      <c r="F39" s="45">
        <v>67</v>
      </c>
      <c r="G39" s="45">
        <v>38</v>
      </c>
      <c r="H39" s="45">
        <v>26</v>
      </c>
      <c r="I39" s="45">
        <v>63</v>
      </c>
      <c r="J39" s="45">
        <v>35</v>
      </c>
      <c r="K39" s="45">
        <v>43</v>
      </c>
      <c r="L39" s="45">
        <v>4842</v>
      </c>
      <c r="M39" s="51">
        <v>1103</v>
      </c>
      <c r="N39">
        <f>G39*82/F39</f>
        <v>46.507462686567166</v>
      </c>
      <c r="O39">
        <f>H39*82/F39</f>
        <v>31.82089552238806</v>
      </c>
      <c r="P39">
        <f>I39*82/F39</f>
        <v>77.104477611940297</v>
      </c>
      <c r="Q39">
        <f>J39*82/F39</f>
        <v>42.835820895522389</v>
      </c>
      <c r="R39">
        <f>K39*82/F39</f>
        <v>52.626865671641788</v>
      </c>
      <c r="S39">
        <f>L39*82/F39</f>
        <v>5926.0298507462685</v>
      </c>
      <c r="U39" s="10">
        <f>SUM(V39:X39)</f>
        <v>12.018802790829636</v>
      </c>
      <c r="V39">
        <f>N39/MAX(N:N)*OFF_C</f>
        <v>6.4056189640035122</v>
      </c>
      <c r="W39">
        <f>O39/MAX(O:O)*PUN_C</f>
        <v>0.48078193105270112</v>
      </c>
      <c r="X39">
        <f>SUM(Z39:AC39)</f>
        <v>5.1324018957734214</v>
      </c>
      <c r="Y39">
        <f>X39/DEF_C*10</f>
        <v>8.5540031596223685</v>
      </c>
      <c r="Z39">
        <f>(0.7*(HIT_F*DEF_C))+(P39/(MAX(P:P))*(0.3*(HIT_F*DEF_C)))</f>
        <v>1.1819082724031662</v>
      </c>
      <c r="AA39">
        <f>(0.7*(BkS_F*DEF_C))+(Q39/(MAX(Q:Q))*(0.3*(BkS_F*DEF_C)))</f>
        <v>0.77104477611940281</v>
      </c>
      <c r="AB39">
        <f>(0.7*(TkA_F*DEF_C))+(R39/(MAX(R:R))*(0.3*(TkA_F*DEF_C)))</f>
        <v>1.7973205027494106</v>
      </c>
      <c r="AC39">
        <f>(0.7*(SH_F*DEF_C))+(S39/(MAX(S:S))*(0.3*(SH_F*DEF_C)))</f>
        <v>1.3821283445014418</v>
      </c>
    </row>
    <row r="40" spans="1:29" x14ac:dyDescent="0.25">
      <c r="A40" s="9">
        <v>38</v>
      </c>
      <c r="B40" s="43" t="s">
        <v>149</v>
      </c>
      <c r="C40" s="44" t="s">
        <v>37</v>
      </c>
      <c r="D40" s="44" t="s">
        <v>395</v>
      </c>
      <c r="E40" s="44" t="s">
        <v>1</v>
      </c>
      <c r="F40" s="45">
        <v>72</v>
      </c>
      <c r="G40" s="45">
        <v>33</v>
      </c>
      <c r="H40" s="45">
        <v>62</v>
      </c>
      <c r="I40" s="45">
        <v>143</v>
      </c>
      <c r="J40" s="45">
        <v>41</v>
      </c>
      <c r="K40" s="45">
        <v>65</v>
      </c>
      <c r="L40" s="45">
        <v>7737</v>
      </c>
      <c r="M40" s="51">
        <v>1352</v>
      </c>
      <c r="N40">
        <f>G40*82/F40</f>
        <v>37.583333333333336</v>
      </c>
      <c r="O40">
        <f>H40*82/F40</f>
        <v>70.611111111111114</v>
      </c>
      <c r="P40">
        <f>I40*82/F40</f>
        <v>162.86111111111111</v>
      </c>
      <c r="Q40">
        <f>J40*82/F40</f>
        <v>46.694444444444443</v>
      </c>
      <c r="R40">
        <f>K40*82/F40</f>
        <v>74.027777777777771</v>
      </c>
      <c r="S40">
        <f>L40*82/F40</f>
        <v>8811.5833333333339</v>
      </c>
      <c r="U40" s="10">
        <f>SUM(V40:X40)</f>
        <v>11.823236993685626</v>
      </c>
      <c r="V40">
        <f>N40/MAX(N:N)*OFF_C</f>
        <v>5.1764705882352944</v>
      </c>
      <c r="W40">
        <f>O40/MAX(O:O)*PUN_C</f>
        <v>1.0668633235004916</v>
      </c>
      <c r="X40">
        <f>SUM(Z40:AC40)</f>
        <v>5.5799030819498405</v>
      </c>
      <c r="Y40">
        <f>X40/DEF_C*10</f>
        <v>9.2998384699164003</v>
      </c>
      <c r="Z40">
        <f>(0.7*(HIT_F*DEF_C))+(P40/(MAX(P:P))*(0.3*(HIT_F*DEF_C)))</f>
        <v>1.3286184210526315</v>
      </c>
      <c r="AA40">
        <f>(0.7*(BkS_F*DEF_C))+(Q40/(MAX(Q:Q))*(0.3*(BkS_F*DEF_C)))</f>
        <v>0.78374999999999984</v>
      </c>
      <c r="AB40">
        <f>(0.7*(TkA_F*DEF_C))+(R40/(MAX(R:R))*(0.3*(TkA_F*DEF_C)))</f>
        <v>1.9645855263157892</v>
      </c>
      <c r="AC40">
        <f>(0.7*(SH_F*DEF_C))+(S40/(MAX(S:S))*(0.3*(SH_F*DEF_C)))</f>
        <v>1.5029491345814199</v>
      </c>
    </row>
    <row r="41" spans="1:29" x14ac:dyDescent="0.25">
      <c r="A41" s="9">
        <v>39</v>
      </c>
      <c r="B41" s="43" t="s">
        <v>341</v>
      </c>
      <c r="C41" s="44" t="s">
        <v>37</v>
      </c>
      <c r="D41" s="44" t="s">
        <v>395</v>
      </c>
      <c r="E41" s="44" t="s">
        <v>1</v>
      </c>
      <c r="F41" s="45">
        <v>51</v>
      </c>
      <c r="G41" s="45">
        <v>29</v>
      </c>
      <c r="H41" s="45">
        <v>27</v>
      </c>
      <c r="I41" s="45">
        <v>64</v>
      </c>
      <c r="J41" s="45">
        <v>14</v>
      </c>
      <c r="K41" s="45">
        <v>20</v>
      </c>
      <c r="L41" s="45">
        <v>124</v>
      </c>
      <c r="M41" s="51">
        <v>796</v>
      </c>
      <c r="N41">
        <f>G41*82/F41</f>
        <v>46.627450980392155</v>
      </c>
      <c r="O41">
        <f>H41*82/F41</f>
        <v>43.411764705882355</v>
      </c>
      <c r="P41">
        <f>I41*82/F41</f>
        <v>102.90196078431373</v>
      </c>
      <c r="Q41">
        <f>J41*82/F41</f>
        <v>22.509803921568629</v>
      </c>
      <c r="R41">
        <f>K41*82/F41</f>
        <v>32.156862745098039</v>
      </c>
      <c r="S41">
        <f>L41*82/F41</f>
        <v>199.37254901960785</v>
      </c>
      <c r="U41" s="10">
        <f>SUM(V41:X41)</f>
        <v>11.787892453735545</v>
      </c>
      <c r="V41">
        <f>N41/MAX(N:N)*OFF_C</f>
        <v>6.4221453287197221</v>
      </c>
      <c r="W41">
        <f>O41/MAX(O:O)*PUN_C</f>
        <v>0.6559083810515357</v>
      </c>
      <c r="X41">
        <f>SUM(Z41:AC41)</f>
        <v>4.709838743964287</v>
      </c>
      <c r="Y41">
        <f>X41/DEF_C*10</f>
        <v>7.8497312399404784</v>
      </c>
      <c r="Z41">
        <f>(0.7*(HIT_F*DEF_C))+(P41/(MAX(P:P))*(0.3*(HIT_F*DEF_C)))</f>
        <v>1.2260419147416051</v>
      </c>
      <c r="AA41">
        <f>(0.7*(BkS_F*DEF_C))+(Q41/(MAX(Q:Q))*(0.3*(BkS_F*DEF_C)))</f>
        <v>0.7041176470588234</v>
      </c>
      <c r="AB41">
        <f>(0.7*(TkA_F*DEF_C))+(R41/(MAX(R:R))*(0.3*(TkA_F*DEF_C)))</f>
        <v>1.6373312693498452</v>
      </c>
      <c r="AC41">
        <f>(0.7*(SH_F*DEF_C))+(S41/(MAX(S:S))*(0.3*(SH_F*DEF_C)))</f>
        <v>1.1423479128140128</v>
      </c>
    </row>
    <row r="42" spans="1:29" x14ac:dyDescent="0.25">
      <c r="A42" s="9">
        <v>40</v>
      </c>
      <c r="B42" s="46" t="s">
        <v>201</v>
      </c>
      <c r="C42" s="47" t="s">
        <v>43</v>
      </c>
      <c r="D42" s="47" t="s">
        <v>395</v>
      </c>
      <c r="E42" s="47" t="s">
        <v>1</v>
      </c>
      <c r="F42" s="48">
        <v>81</v>
      </c>
      <c r="G42" s="48">
        <v>45</v>
      </c>
      <c r="H42" s="48">
        <v>36</v>
      </c>
      <c r="I42" s="48">
        <v>50</v>
      </c>
      <c r="J42" s="48">
        <v>48</v>
      </c>
      <c r="K42" s="48">
        <v>43</v>
      </c>
      <c r="L42" s="48">
        <v>2942</v>
      </c>
      <c r="M42" s="52">
        <v>1268</v>
      </c>
      <c r="N42">
        <f>G42*82/F42</f>
        <v>45.555555555555557</v>
      </c>
      <c r="O42">
        <f>H42*82/F42</f>
        <v>36.444444444444443</v>
      </c>
      <c r="P42">
        <f>I42*82/F42</f>
        <v>50.617283950617285</v>
      </c>
      <c r="Q42">
        <f>J42*82/F42</f>
        <v>48.592592592592595</v>
      </c>
      <c r="R42">
        <f>K42*82/F42</f>
        <v>43.530864197530867</v>
      </c>
      <c r="S42">
        <f>L42*82/F42</f>
        <v>2978.320987654321</v>
      </c>
      <c r="U42" s="10">
        <f>SUM(V42:X42)</f>
        <v>11.73667675188344</v>
      </c>
      <c r="V42">
        <f>N42/MAX(N:N)*OFF_C</f>
        <v>6.2745098039215694</v>
      </c>
      <c r="W42">
        <f>O42/MAX(O:O)*PUN_C</f>
        <v>0.5506391347099312</v>
      </c>
      <c r="X42">
        <f>SUM(Z42:AC42)</f>
        <v>4.9115278132519382</v>
      </c>
      <c r="Y42">
        <f>X42/DEF_C*10</f>
        <v>8.1858796887532304</v>
      </c>
      <c r="Z42">
        <f>(0.7*(HIT_F*DEF_C))+(P42/(MAX(P:P))*(0.3*(HIT_F*DEF_C)))</f>
        <v>1.1365946918578496</v>
      </c>
      <c r="AA42">
        <f>(0.7*(BkS_F*DEF_C))+(Q42/(MAX(Q:Q))*(0.3*(BkS_F*DEF_C)))</f>
        <v>0.78999999999999992</v>
      </c>
      <c r="AB42">
        <f>(0.7*(TkA_F*DEF_C))+(R42/(MAX(R:R))*(0.3*(TkA_F*DEF_C)))</f>
        <v>1.7262280701754384</v>
      </c>
      <c r="AC42">
        <f>(0.7*(SH_F*DEF_C))+(S42/(MAX(S:S))*(0.3*(SH_F*DEF_C)))</f>
        <v>1.2587050512186506</v>
      </c>
    </row>
    <row r="43" spans="1:29" x14ac:dyDescent="0.25">
      <c r="A43" s="9">
        <v>41</v>
      </c>
      <c r="B43" s="46" t="s">
        <v>331</v>
      </c>
      <c r="C43" s="47" t="s">
        <v>39</v>
      </c>
      <c r="D43" s="47" t="s">
        <v>395</v>
      </c>
      <c r="E43" s="47" t="s">
        <v>1</v>
      </c>
      <c r="F43" s="48">
        <v>68</v>
      </c>
      <c r="G43" s="48">
        <v>40</v>
      </c>
      <c r="H43" s="48">
        <v>14</v>
      </c>
      <c r="I43" s="48">
        <v>39</v>
      </c>
      <c r="J43" s="48">
        <v>31</v>
      </c>
      <c r="K43" s="48">
        <v>30</v>
      </c>
      <c r="L43" s="48">
        <v>1124</v>
      </c>
      <c r="M43" s="52">
        <v>1165</v>
      </c>
      <c r="N43">
        <f>G43*82/F43</f>
        <v>48.235294117647058</v>
      </c>
      <c r="O43">
        <f>H43*82/F43</f>
        <v>16.882352941176471</v>
      </c>
      <c r="P43">
        <f>I43*82/F43</f>
        <v>47.029411764705884</v>
      </c>
      <c r="Q43">
        <f>J43*82/F43</f>
        <v>37.382352941176471</v>
      </c>
      <c r="R43">
        <f>K43*82/F43</f>
        <v>36.176470588235297</v>
      </c>
      <c r="S43">
        <f>L43*82/F43</f>
        <v>1355.4117647058824</v>
      </c>
      <c r="U43" s="10">
        <f>SUM(V43:X43)</f>
        <v>11.641719009856221</v>
      </c>
      <c r="V43">
        <f>N43/MAX(N:N)*OFF_C</f>
        <v>6.6435986159169556</v>
      </c>
      <c r="W43">
        <f>O43/MAX(O:O)*PUN_C</f>
        <v>0.25507548152004167</v>
      </c>
      <c r="X43">
        <f>SUM(Z43:AC43)</f>
        <v>4.743044912419224</v>
      </c>
      <c r="Y43">
        <f>X43/DEF_C*10</f>
        <v>7.9050748540320406</v>
      </c>
      <c r="Z43">
        <f>(0.7*(HIT_F*DEF_C))+(P43/(MAX(P:P))*(0.3*(HIT_F*DEF_C)))</f>
        <v>1.1304566563467491</v>
      </c>
      <c r="AA43">
        <f>(0.7*(BkS_F*DEF_C))+(Q43/(MAX(Q:Q))*(0.3*(BkS_F*DEF_C)))</f>
        <v>0.7530882352941175</v>
      </c>
      <c r="AB43">
        <f>(0.7*(TkA_F*DEF_C))+(R43/(MAX(R:R))*(0.3*(TkA_F*DEF_C)))</f>
        <v>1.6687476780185757</v>
      </c>
      <c r="AC43">
        <f>(0.7*(SH_F*DEF_C))+(S43/(MAX(S:S))*(0.3*(SH_F*DEF_C)))</f>
        <v>1.1907523427597813</v>
      </c>
    </row>
    <row r="44" spans="1:29" x14ac:dyDescent="0.25">
      <c r="A44" s="9">
        <v>42</v>
      </c>
      <c r="B44" s="43" t="s">
        <v>93</v>
      </c>
      <c r="C44" s="44" t="s">
        <v>34</v>
      </c>
      <c r="D44" s="44" t="s">
        <v>395</v>
      </c>
      <c r="E44" s="44" t="s">
        <v>1</v>
      </c>
      <c r="F44" s="45">
        <v>82</v>
      </c>
      <c r="G44" s="45">
        <v>46</v>
      </c>
      <c r="H44" s="45">
        <v>28</v>
      </c>
      <c r="I44" s="45">
        <v>82</v>
      </c>
      <c r="J44" s="45">
        <v>32</v>
      </c>
      <c r="K44" s="45">
        <v>46</v>
      </c>
      <c r="L44" s="45">
        <v>484</v>
      </c>
      <c r="M44" s="51">
        <v>1407</v>
      </c>
      <c r="N44">
        <f>G44*82/F44</f>
        <v>46</v>
      </c>
      <c r="O44">
        <f>H44*82/F44</f>
        <v>28</v>
      </c>
      <c r="P44">
        <f>I44*82/F44</f>
        <v>82</v>
      </c>
      <c r="Q44">
        <f>J44*82/F44</f>
        <v>32</v>
      </c>
      <c r="R44">
        <f>K44*82/F44</f>
        <v>46</v>
      </c>
      <c r="S44">
        <f>L44*82/F44</f>
        <v>484</v>
      </c>
      <c r="U44" s="10">
        <f>SUM(V44:X44)</f>
        <v>11.584217649238706</v>
      </c>
      <c r="V44">
        <f>N44/MAX(N:N)*OFF_C</f>
        <v>6.3357245337159256</v>
      </c>
      <c r="W44">
        <f>O44/MAX(O:O)*PUN_C</f>
        <v>0.42305201813080079</v>
      </c>
      <c r="X44">
        <f>SUM(Z44:AC44)</f>
        <v>4.8254410973919803</v>
      </c>
      <c r="Y44">
        <f>X44/DEF_C*10</f>
        <v>8.0424018289866339</v>
      </c>
      <c r="Z44">
        <f>(0.7*(HIT_F*DEF_C))+(P44/(MAX(P:P))*(0.3*(HIT_F*DEF_C)))</f>
        <v>1.1902834008097165</v>
      </c>
      <c r="AA44">
        <f>(0.7*(BkS_F*DEF_C))+(Q44/(MAX(Q:Q))*(0.3*(BkS_F*DEF_C)))</f>
        <v>0.73536585365853646</v>
      </c>
      <c r="AB44">
        <f>(0.7*(TkA_F*DEF_C))+(R44/(MAX(R:R))*(0.3*(TkA_F*DEF_C)))</f>
        <v>1.7455263157894736</v>
      </c>
      <c r="AC44">
        <f>(0.7*(SH_F*DEF_C))+(S44/(MAX(S:S))*(0.3*(SH_F*DEF_C)))</f>
        <v>1.1542655271342539</v>
      </c>
    </row>
    <row r="45" spans="1:29" x14ac:dyDescent="0.25">
      <c r="A45" s="9">
        <v>43</v>
      </c>
      <c r="B45" s="46" t="s">
        <v>282</v>
      </c>
      <c r="C45" s="47" t="s">
        <v>37</v>
      </c>
      <c r="D45" s="47" t="s">
        <v>395</v>
      </c>
      <c r="E45" s="47" t="s">
        <v>1</v>
      </c>
      <c r="F45" s="48">
        <v>80</v>
      </c>
      <c r="G45" s="48">
        <v>44</v>
      </c>
      <c r="H45" s="48">
        <v>13</v>
      </c>
      <c r="I45" s="48">
        <v>124</v>
      </c>
      <c r="J45" s="48">
        <v>31</v>
      </c>
      <c r="K45" s="48">
        <v>25</v>
      </c>
      <c r="L45" s="48">
        <v>5229</v>
      </c>
      <c r="M45" s="52">
        <v>1306</v>
      </c>
      <c r="N45">
        <f>G45*82/F45</f>
        <v>45.1</v>
      </c>
      <c r="O45">
        <f>H45*82/F45</f>
        <v>13.324999999999999</v>
      </c>
      <c r="P45">
        <f>I45*82/F45</f>
        <v>127.1</v>
      </c>
      <c r="Q45">
        <f>J45*82/F45</f>
        <v>31.774999999999999</v>
      </c>
      <c r="R45">
        <f>K45*82/F45</f>
        <v>25.625</v>
      </c>
      <c r="S45">
        <f>L45*82/F45</f>
        <v>5359.7250000000004</v>
      </c>
      <c r="U45" s="10">
        <f>SUM(V45:X45)</f>
        <v>11.359852653259551</v>
      </c>
      <c r="V45">
        <f>N45/MAX(N:N)*OFF_C</f>
        <v>6.211764705882354</v>
      </c>
      <c r="W45">
        <f>O45/MAX(O:O)*PUN_C</f>
        <v>0.20132743362831859</v>
      </c>
      <c r="X45">
        <f>SUM(Z45:AC45)</f>
        <v>4.9467605137488784</v>
      </c>
      <c r="Y45">
        <f>X45/DEF_C*10</f>
        <v>8.2446008562481303</v>
      </c>
      <c r="Z45">
        <f>(0.7*(HIT_F*DEF_C))+(P45/(MAX(P:P))*(0.3*(HIT_F*DEF_C)))</f>
        <v>1.2674392712550606</v>
      </c>
      <c r="AA45">
        <f>(0.7*(BkS_F*DEF_C))+(Q45/(MAX(Q:Q))*(0.3*(BkS_F*DEF_C)))</f>
        <v>0.73462499999999986</v>
      </c>
      <c r="AB45">
        <f>(0.7*(TkA_F*DEF_C))+(R45/(MAX(R:R))*(0.3*(TkA_F*DEF_C)))</f>
        <v>1.5862796052631578</v>
      </c>
      <c r="AC45">
        <f>(0.7*(SH_F*DEF_C))+(S45/(MAX(S:S))*(0.3*(SH_F*DEF_C)))</f>
        <v>1.3584166372306605</v>
      </c>
    </row>
    <row r="46" spans="1:29" x14ac:dyDescent="0.25">
      <c r="A46" s="9">
        <v>44</v>
      </c>
      <c r="B46" s="43" t="s">
        <v>261</v>
      </c>
      <c r="C46" s="44" t="s">
        <v>34</v>
      </c>
      <c r="D46" s="44" t="s">
        <v>395</v>
      </c>
      <c r="E46" s="44" t="s">
        <v>1</v>
      </c>
      <c r="F46" s="45">
        <v>64</v>
      </c>
      <c r="G46" s="45">
        <v>35</v>
      </c>
      <c r="H46" s="45">
        <v>14</v>
      </c>
      <c r="I46" s="45">
        <v>31</v>
      </c>
      <c r="J46" s="45">
        <v>25</v>
      </c>
      <c r="K46" s="45">
        <v>33</v>
      </c>
      <c r="L46" s="45">
        <v>14</v>
      </c>
      <c r="M46" s="51">
        <v>849</v>
      </c>
      <c r="N46">
        <f>G46*82/F46</f>
        <v>44.84375</v>
      </c>
      <c r="O46">
        <f>H46*82/F46</f>
        <v>17.9375</v>
      </c>
      <c r="P46">
        <f>I46*82/F46</f>
        <v>39.71875</v>
      </c>
      <c r="Q46">
        <f>J46*82/F46</f>
        <v>32.03125</v>
      </c>
      <c r="R46">
        <f>K46*82/F46</f>
        <v>42.28125</v>
      </c>
      <c r="S46">
        <f>L46*82/F46</f>
        <v>17.9375</v>
      </c>
      <c r="U46" s="10">
        <f>SUM(V46:X46)</f>
        <v>11.152119217997974</v>
      </c>
      <c r="V46">
        <f>N46/MAX(N:N)*OFF_C</f>
        <v>6.1764705882352935</v>
      </c>
      <c r="W46">
        <f>O46/MAX(O:O)*PUN_C</f>
        <v>0.27101769911504425</v>
      </c>
      <c r="X46">
        <f>SUM(Z46:AC46)</f>
        <v>4.704630930647637</v>
      </c>
      <c r="Y46">
        <f>X46/DEF_C*10</f>
        <v>7.8410515510793957</v>
      </c>
      <c r="Z46">
        <f>(0.7*(HIT_F*DEF_C))+(P46/(MAX(P:P))*(0.3*(HIT_F*DEF_C)))</f>
        <v>1.1179497722672063</v>
      </c>
      <c r="AA46">
        <f>(0.7*(BkS_F*DEF_C))+(Q46/(MAX(Q:Q))*(0.3*(BkS_F*DEF_C)))</f>
        <v>0.73546874999999989</v>
      </c>
      <c r="AB46">
        <f>(0.7*(TkA_F*DEF_C))+(R46/(MAX(R:R))*(0.3*(TkA_F*DEF_C)))</f>
        <v>1.7164613486842104</v>
      </c>
      <c r="AC46">
        <f>(0.7*(SH_F*DEF_C))+(S46/(MAX(S:S))*(0.3*(SH_F*DEF_C)))</f>
        <v>1.1347510596962203</v>
      </c>
    </row>
    <row r="47" spans="1:29" x14ac:dyDescent="0.25">
      <c r="A47" s="9">
        <v>45</v>
      </c>
      <c r="B47" s="46" t="s">
        <v>84</v>
      </c>
      <c r="C47" s="47" t="s">
        <v>43</v>
      </c>
      <c r="D47" s="47" t="s">
        <v>395</v>
      </c>
      <c r="E47" s="47" t="s">
        <v>1</v>
      </c>
      <c r="F47" s="48">
        <v>82</v>
      </c>
      <c r="G47" s="48">
        <v>44</v>
      </c>
      <c r="H47" s="48">
        <v>32</v>
      </c>
      <c r="I47" s="48">
        <v>20</v>
      </c>
      <c r="J47" s="48">
        <v>18</v>
      </c>
      <c r="K47" s="48">
        <v>26</v>
      </c>
      <c r="L47" s="48">
        <v>592</v>
      </c>
      <c r="M47" s="52">
        <v>1508</v>
      </c>
      <c r="N47">
        <f>G47*82/F47</f>
        <v>44</v>
      </c>
      <c r="O47">
        <f>H47*82/F47</f>
        <v>32</v>
      </c>
      <c r="P47">
        <f>I47*82/F47</f>
        <v>20</v>
      </c>
      <c r="Q47">
        <f>J47*82/F47</f>
        <v>18</v>
      </c>
      <c r="R47">
        <f>K47*82/F47</f>
        <v>26</v>
      </c>
      <c r="S47">
        <f>L47*82/F47</f>
        <v>592</v>
      </c>
      <c r="U47" s="10">
        <f>SUM(V47:X47)</f>
        <v>11.065228139881089</v>
      </c>
      <c r="V47">
        <f>N47/MAX(N:N)*OFF_C</f>
        <v>6.0602582496413202</v>
      </c>
      <c r="W47">
        <f>O47/MAX(O:O)*PUN_C</f>
        <v>0.48348802072091518</v>
      </c>
      <c r="X47">
        <f>SUM(Z47:AC47)</f>
        <v>4.5214818695188548</v>
      </c>
      <c r="Y47">
        <f>X47/DEF_C*10</f>
        <v>7.5358031158647574</v>
      </c>
      <c r="Z47">
        <f>(0.7*(HIT_F*DEF_C))+(P47/(MAX(P:P))*(0.3*(HIT_F*DEF_C)))</f>
        <v>1.0842154636121257</v>
      </c>
      <c r="AA47">
        <f>(0.7*(BkS_F*DEF_C))+(Q47/(MAX(Q:Q))*(0.3*(BkS_F*DEF_C)))</f>
        <v>0.68926829268292666</v>
      </c>
      <c r="AB47">
        <f>(0.7*(TkA_F*DEF_C))+(R47/(MAX(R:R))*(0.3*(TkA_F*DEF_C)))</f>
        <v>1.5892105263157894</v>
      </c>
      <c r="AC47">
        <f>(0.7*(SH_F*DEF_C))+(S47/(MAX(S:S))*(0.3*(SH_F*DEF_C)))</f>
        <v>1.1587875869080131</v>
      </c>
    </row>
    <row r="48" spans="1:29" x14ac:dyDescent="0.25">
      <c r="A48" s="9">
        <v>46</v>
      </c>
      <c r="B48" s="46" t="s">
        <v>319</v>
      </c>
      <c r="C48" s="47" t="s">
        <v>34</v>
      </c>
      <c r="D48" s="47" t="s">
        <v>395</v>
      </c>
      <c r="E48" s="47" t="s">
        <v>1</v>
      </c>
      <c r="F48" s="48">
        <v>75</v>
      </c>
      <c r="G48" s="48">
        <v>39</v>
      </c>
      <c r="H48" s="48">
        <v>22</v>
      </c>
      <c r="I48" s="48">
        <v>29</v>
      </c>
      <c r="J48" s="48">
        <v>33</v>
      </c>
      <c r="K48" s="48">
        <v>49</v>
      </c>
      <c r="L48" s="48">
        <v>346</v>
      </c>
      <c r="M48" s="52">
        <v>1354</v>
      </c>
      <c r="N48">
        <f>G48*82/F48</f>
        <v>42.64</v>
      </c>
      <c r="O48">
        <f>H48*82/F48</f>
        <v>24.053333333333335</v>
      </c>
      <c r="P48">
        <f>I48*82/F48</f>
        <v>31.706666666666667</v>
      </c>
      <c r="Q48">
        <f>J48*82/F48</f>
        <v>36.08</v>
      </c>
      <c r="R48">
        <f>K48*82/F48</f>
        <v>53.573333333333331</v>
      </c>
      <c r="S48">
        <f>L48*82/F48</f>
        <v>378.29333333333335</v>
      </c>
      <c r="U48" s="10">
        <f>SUM(V48:X48)</f>
        <v>11.043963306441556</v>
      </c>
      <c r="V48">
        <f>N48/MAX(N:N)*OFF_C</f>
        <v>5.8729411764705883</v>
      </c>
      <c r="W48">
        <f>O48/MAX(O:O)*PUN_C</f>
        <v>0.36342182890855462</v>
      </c>
      <c r="X48">
        <f>SUM(Z48:AC48)</f>
        <v>4.8076003010624131</v>
      </c>
      <c r="Y48">
        <f>X48/DEF_C*10</f>
        <v>8.0126671684373552</v>
      </c>
      <c r="Z48">
        <f>(0.7*(HIT_F*DEF_C))+(P48/(MAX(P:P))*(0.3*(HIT_F*DEF_C)))</f>
        <v>1.104242914979757</v>
      </c>
      <c r="AA48">
        <f>(0.7*(BkS_F*DEF_C))+(Q48/(MAX(Q:Q))*(0.3*(BkS_F*DEF_C)))</f>
        <v>0.74879999999999991</v>
      </c>
      <c r="AB48">
        <f>(0.7*(TkA_F*DEF_C))+(R48/(MAX(R:R))*(0.3*(TkA_F*DEF_C)))</f>
        <v>1.8047178947368421</v>
      </c>
      <c r="AC48">
        <f>(0.7*(SH_F*DEF_C))+(S48/(MAX(S:S))*(0.3*(SH_F*DEF_C)))</f>
        <v>1.1498394913458141</v>
      </c>
    </row>
    <row r="49" spans="1:29" x14ac:dyDescent="0.25">
      <c r="A49" s="9">
        <v>47</v>
      </c>
      <c r="B49" s="43" t="s">
        <v>240</v>
      </c>
      <c r="C49" s="44" t="s">
        <v>31</v>
      </c>
      <c r="D49" s="44" t="s">
        <v>395</v>
      </c>
      <c r="E49" s="44" t="s">
        <v>1</v>
      </c>
      <c r="F49" s="45">
        <v>81</v>
      </c>
      <c r="G49" s="45">
        <v>36</v>
      </c>
      <c r="H49" s="45">
        <v>66</v>
      </c>
      <c r="I49" s="45">
        <v>99</v>
      </c>
      <c r="J49" s="45">
        <v>25</v>
      </c>
      <c r="K49" s="45">
        <v>33</v>
      </c>
      <c r="L49" s="45">
        <v>7046</v>
      </c>
      <c r="M49" s="51">
        <v>1458</v>
      </c>
      <c r="N49">
        <f>G49*82/F49</f>
        <v>36.444444444444443</v>
      </c>
      <c r="O49">
        <f>H49*82/F49</f>
        <v>66.81481481481481</v>
      </c>
      <c r="P49">
        <f>I49*82/F49</f>
        <v>100.22222222222223</v>
      </c>
      <c r="Q49">
        <f>J49*82/F49</f>
        <v>25.308641975308642</v>
      </c>
      <c r="R49">
        <f>K49*82/F49</f>
        <v>33.407407407407405</v>
      </c>
      <c r="S49">
        <f>L49*82/F49</f>
        <v>7132.9876543209875</v>
      </c>
      <c r="U49" s="10">
        <f>SUM(V49:X49)</f>
        <v>11.043673792570839</v>
      </c>
      <c r="V49">
        <f>N49/MAX(N:N)*OFF_C</f>
        <v>5.0196078431372548</v>
      </c>
      <c r="W49">
        <f>O49/MAX(O:O)*PUN_C</f>
        <v>1.0095050803015404</v>
      </c>
      <c r="X49">
        <f>SUM(Z49:AC49)</f>
        <v>5.0145608691320449</v>
      </c>
      <c r="Y49">
        <f>X49/DEF_C*10</f>
        <v>8.3576014485534085</v>
      </c>
      <c r="Z49">
        <f>(0.7*(HIT_F*DEF_C))+(P49/(MAX(P:P))*(0.3*(HIT_F*DEF_C)))</f>
        <v>1.2214574898785424</v>
      </c>
      <c r="AA49">
        <f>(0.7*(BkS_F*DEF_C))+(Q49/(MAX(Q:Q))*(0.3*(BkS_F*DEF_C)))</f>
        <v>0.71333333333333315</v>
      </c>
      <c r="AB49">
        <f>(0.7*(TkA_F*DEF_C))+(R49/(MAX(R:R))*(0.3*(TkA_F*DEF_C)))</f>
        <v>1.6471052631578946</v>
      </c>
      <c r="AC49">
        <f>(0.7*(SH_F*DEF_C))+(S49/(MAX(S:S))*(0.3*(SH_F*DEF_C)))</f>
        <v>1.4326647827622747</v>
      </c>
    </row>
    <row r="50" spans="1:29" x14ac:dyDescent="0.25">
      <c r="A50" s="9">
        <v>48</v>
      </c>
      <c r="B50" s="46" t="s">
        <v>95</v>
      </c>
      <c r="C50" s="47" t="s">
        <v>37</v>
      </c>
      <c r="D50" s="47" t="s">
        <v>395</v>
      </c>
      <c r="E50" s="47" t="s">
        <v>1</v>
      </c>
      <c r="F50" s="48">
        <v>78</v>
      </c>
      <c r="G50" s="48">
        <v>37</v>
      </c>
      <c r="H50" s="48">
        <v>63</v>
      </c>
      <c r="I50" s="48">
        <v>94</v>
      </c>
      <c r="J50" s="48">
        <v>40</v>
      </c>
      <c r="K50" s="48">
        <v>17</v>
      </c>
      <c r="L50" s="48">
        <v>26</v>
      </c>
      <c r="M50" s="52">
        <v>941</v>
      </c>
      <c r="N50">
        <f>G50*82/F50</f>
        <v>38.897435897435898</v>
      </c>
      <c r="O50">
        <f>H50*82/F50</f>
        <v>66.230769230769226</v>
      </c>
      <c r="P50">
        <f>I50*82/F50</f>
        <v>98.820512820512818</v>
      </c>
      <c r="Q50">
        <f>J50*82/F50</f>
        <v>42.051282051282051</v>
      </c>
      <c r="R50">
        <f>K50*82/F50</f>
        <v>17.871794871794872</v>
      </c>
      <c r="S50">
        <f>L50*82/F50</f>
        <v>27.333333333333332</v>
      </c>
      <c r="U50" s="10">
        <f>SUM(V50:X50)</f>
        <v>11.006494478183928</v>
      </c>
      <c r="V50">
        <f>N50/MAX(N:N)*OFF_C</f>
        <v>5.3574660633484168</v>
      </c>
      <c r="W50">
        <f>O50/MAX(O:O)*PUN_C</f>
        <v>1.0006807351940095</v>
      </c>
      <c r="X50">
        <f>SUM(Z50:AC50)</f>
        <v>4.6483476796415006</v>
      </c>
      <c r="Y50">
        <f>X50/DEF_C*10</f>
        <v>7.7472461327358344</v>
      </c>
      <c r="Z50">
        <f>(0.7*(HIT_F*DEF_C))+(P50/(MAX(P:P))*(0.3*(HIT_F*DEF_C)))</f>
        <v>1.2190594830270942</v>
      </c>
      <c r="AA50">
        <f>(0.7*(BkS_F*DEF_C))+(Q50/(MAX(Q:Q))*(0.3*(BkS_F*DEF_C)))</f>
        <v>0.76846153846153831</v>
      </c>
      <c r="AB50">
        <f>(0.7*(TkA_F*DEF_C))+(R50/(MAX(R:R))*(0.3*(TkA_F*DEF_C)))</f>
        <v>1.5256821862348178</v>
      </c>
      <c r="AC50">
        <f>(0.7*(SH_F*DEF_C))+(S50/(MAX(S:S))*(0.3*(SH_F*DEF_C)))</f>
        <v>1.1351444719180501</v>
      </c>
    </row>
    <row r="51" spans="1:29" x14ac:dyDescent="0.25">
      <c r="A51" s="9">
        <v>49</v>
      </c>
      <c r="B51" s="46" t="s">
        <v>193</v>
      </c>
      <c r="C51" s="47" t="s">
        <v>37</v>
      </c>
      <c r="D51" s="47" t="s">
        <v>395</v>
      </c>
      <c r="E51" s="47" t="s">
        <v>1</v>
      </c>
      <c r="F51" s="48">
        <v>82</v>
      </c>
      <c r="G51" s="48">
        <v>34</v>
      </c>
      <c r="H51" s="48">
        <v>52</v>
      </c>
      <c r="I51" s="48">
        <v>216</v>
      </c>
      <c r="J51" s="48">
        <v>80</v>
      </c>
      <c r="K51" s="48">
        <v>42</v>
      </c>
      <c r="L51" s="48">
        <v>4195</v>
      </c>
      <c r="M51" s="52">
        <v>1317</v>
      </c>
      <c r="N51">
        <f>G51*82/F51</f>
        <v>34</v>
      </c>
      <c r="O51">
        <f>H51*82/F51</f>
        <v>52</v>
      </c>
      <c r="P51">
        <f>I51*82/F51</f>
        <v>216</v>
      </c>
      <c r="Q51">
        <f>J51*82/F51</f>
        <v>80</v>
      </c>
      <c r="R51">
        <f>K51*82/F51</f>
        <v>42</v>
      </c>
      <c r="S51">
        <f>L51*82/F51</f>
        <v>4195</v>
      </c>
      <c r="U51" s="10">
        <f>SUM(V51:X51)</f>
        <v>10.805448187463298</v>
      </c>
      <c r="V51">
        <f>N51/MAX(N:N)*OFF_C</f>
        <v>4.6829268292682933</v>
      </c>
      <c r="W51">
        <f>O51/MAX(O:O)*PUN_C</f>
        <v>0.78566803367148719</v>
      </c>
      <c r="X51">
        <f>SUM(Z51:AC51)</f>
        <v>5.336853324523517</v>
      </c>
      <c r="Y51">
        <f>X51/DEF_C*10</f>
        <v>8.894755540872529</v>
      </c>
      <c r="Z51">
        <f>(0.7*(HIT_F*DEF_C))+(P51/(MAX(P:P))*(0.3*(HIT_F*DEF_C)))</f>
        <v>1.4195270070109607</v>
      </c>
      <c r="AA51">
        <f>(0.7*(BkS_F*DEF_C))+(Q51/(MAX(Q:Q))*(0.3*(BkS_F*DEF_C)))</f>
        <v>0.89341463414634137</v>
      </c>
      <c r="AB51">
        <f>(0.7*(TkA_F*DEF_C))+(R51/(MAX(R:R))*(0.3*(TkA_F*DEF_C)))</f>
        <v>1.7142631578947367</v>
      </c>
      <c r="AC51">
        <f>(0.7*(SH_F*DEF_C))+(S51/(MAX(S:S))*(0.3*(SH_F*DEF_C)))</f>
        <v>1.3096485254714785</v>
      </c>
    </row>
    <row r="52" spans="1:29" x14ac:dyDescent="0.25">
      <c r="A52" s="9">
        <v>50</v>
      </c>
      <c r="B52" s="43" t="s">
        <v>163</v>
      </c>
      <c r="C52" s="44" t="s">
        <v>37</v>
      </c>
      <c r="D52" s="44" t="s">
        <v>395</v>
      </c>
      <c r="E52" s="44" t="s">
        <v>1</v>
      </c>
      <c r="F52" s="45">
        <v>68</v>
      </c>
      <c r="G52" s="45">
        <v>35</v>
      </c>
      <c r="H52" s="45">
        <v>8</v>
      </c>
      <c r="I52" s="45">
        <v>52</v>
      </c>
      <c r="J52" s="45">
        <v>29</v>
      </c>
      <c r="K52" s="45">
        <v>39</v>
      </c>
      <c r="L52" s="45">
        <v>1114</v>
      </c>
      <c r="M52" s="51">
        <v>1080</v>
      </c>
      <c r="N52">
        <f>G52*82/F52</f>
        <v>42.205882352941174</v>
      </c>
      <c r="O52">
        <f>H52*82/F52</f>
        <v>9.6470588235294112</v>
      </c>
      <c r="P52">
        <f>I52*82/F52</f>
        <v>62.705882352941174</v>
      </c>
      <c r="Q52">
        <f>J52*82/F52</f>
        <v>34.970588235294116</v>
      </c>
      <c r="R52">
        <f>K52*82/F52</f>
        <v>47.029411764705884</v>
      </c>
      <c r="S52">
        <f>L52*82/F52</f>
        <v>1343.3529411764705</v>
      </c>
      <c r="U52" s="10">
        <f>SUM(V52:X52)</f>
        <v>10.80514821766042</v>
      </c>
      <c r="V52">
        <f>N52/MAX(N:N)*OFF_C</f>
        <v>5.8131487889273359</v>
      </c>
      <c r="W52">
        <f>O52/MAX(O:O)*PUN_C</f>
        <v>0.14575741801145237</v>
      </c>
      <c r="X52">
        <f>SUM(Z52:AC52)</f>
        <v>4.8462420107216317</v>
      </c>
      <c r="Y52">
        <f>X52/DEF_C*10</f>
        <v>8.0770700178693868</v>
      </c>
      <c r="Z52">
        <f>(0.7*(HIT_F*DEF_C))+(P52/(MAX(P:P))*(0.3*(HIT_F*DEF_C)))</f>
        <v>1.1572755417956655</v>
      </c>
      <c r="AA52">
        <f>(0.7*(BkS_F*DEF_C))+(Q52/(MAX(Q:Q))*(0.3*(BkS_F*DEF_C)))</f>
        <v>0.74514705882352927</v>
      </c>
      <c r="AB52">
        <f>(0.7*(TkA_F*DEF_C))+(R52/(MAX(R:R))*(0.3*(TkA_F*DEF_C)))</f>
        <v>1.7535719814241486</v>
      </c>
      <c r="AC52">
        <f>(0.7*(SH_F*DEF_C))+(S52/(MAX(S:S))*(0.3*(SH_F*DEF_C)))</f>
        <v>1.1902474286782885</v>
      </c>
    </row>
    <row r="53" spans="1:29" x14ac:dyDescent="0.25">
      <c r="A53" s="9">
        <v>51</v>
      </c>
      <c r="B53" s="43" t="s">
        <v>352</v>
      </c>
      <c r="C53" s="44" t="s">
        <v>43</v>
      </c>
      <c r="D53" s="44" t="s">
        <v>395</v>
      </c>
      <c r="E53" s="44" t="s">
        <v>1</v>
      </c>
      <c r="F53" s="45">
        <v>61</v>
      </c>
      <c r="G53" s="45">
        <v>31</v>
      </c>
      <c r="H53" s="45">
        <v>21</v>
      </c>
      <c r="I53" s="45">
        <v>44</v>
      </c>
      <c r="J53" s="45">
        <v>14</v>
      </c>
      <c r="K53" s="45">
        <v>24</v>
      </c>
      <c r="L53" s="45">
        <v>204</v>
      </c>
      <c r="M53" s="51">
        <v>1059</v>
      </c>
      <c r="N53">
        <f>G53*82/F53</f>
        <v>41.672131147540981</v>
      </c>
      <c r="O53">
        <f>H53*82/F53</f>
        <v>28.229508196721312</v>
      </c>
      <c r="P53">
        <f>I53*82/F53</f>
        <v>59.147540983606561</v>
      </c>
      <c r="Q53">
        <f>J53*82/F53</f>
        <v>18.819672131147541</v>
      </c>
      <c r="R53">
        <f>K53*82/F53</f>
        <v>32.26229508196721</v>
      </c>
      <c r="S53">
        <f>L53*82/F53</f>
        <v>274.22950819672133</v>
      </c>
      <c r="U53" s="10">
        <f>SUM(V53:X53)</f>
        <v>10.792946005041845</v>
      </c>
      <c r="V53">
        <f>N53/MAX(N:N)*OFF_C</f>
        <v>5.7396335583413691</v>
      </c>
      <c r="W53">
        <f>O53/MAX(O:O)*PUN_C</f>
        <v>0.42651965762367622</v>
      </c>
      <c r="X53">
        <f>SUM(Z53:AC53)</f>
        <v>4.6267927890767986</v>
      </c>
      <c r="Y53">
        <f>X53/DEF_C*10</f>
        <v>7.7113213151279982</v>
      </c>
      <c r="Z53">
        <f>(0.7*(HIT_F*DEF_C))+(P53/(MAX(P:P))*(0.3*(HIT_F*DEF_C)))</f>
        <v>1.1511880268135659</v>
      </c>
      <c r="AA53">
        <f>(0.7*(BkS_F*DEF_C))+(Q53/(MAX(Q:Q))*(0.3*(BkS_F*DEF_C)))</f>
        <v>0.69196721311475395</v>
      </c>
      <c r="AB53">
        <f>(0.7*(TkA_F*DEF_C))+(R53/(MAX(R:R))*(0.3*(TkA_F*DEF_C)))</f>
        <v>1.638155306298533</v>
      </c>
      <c r="AC53">
        <f>(0.7*(SH_F*DEF_C))+(S53/(MAX(S:S))*(0.3*(SH_F*DEF_C)))</f>
        <v>1.1454822428499458</v>
      </c>
    </row>
    <row r="54" spans="1:29" x14ac:dyDescent="0.25">
      <c r="A54" s="9">
        <v>52</v>
      </c>
      <c r="B54" s="43" t="s">
        <v>192</v>
      </c>
      <c r="C54" s="44" t="s">
        <v>31</v>
      </c>
      <c r="D54" s="44" t="s">
        <v>395</v>
      </c>
      <c r="E54" s="44" t="s">
        <v>1</v>
      </c>
      <c r="F54" s="45">
        <v>49</v>
      </c>
      <c r="G54" s="45">
        <v>22</v>
      </c>
      <c r="H54" s="45">
        <v>14</v>
      </c>
      <c r="I54" s="45">
        <v>76</v>
      </c>
      <c r="J54" s="45">
        <v>42</v>
      </c>
      <c r="K54" s="45">
        <v>30</v>
      </c>
      <c r="L54" s="45">
        <v>3574</v>
      </c>
      <c r="M54" s="51">
        <v>844</v>
      </c>
      <c r="N54">
        <f>G54*82/F54</f>
        <v>36.816326530612244</v>
      </c>
      <c r="O54">
        <f>H54*82/F54</f>
        <v>23.428571428571427</v>
      </c>
      <c r="P54">
        <f>I54*82/F54</f>
        <v>127.18367346938776</v>
      </c>
      <c r="Q54">
        <f>J54*82/F54</f>
        <v>70.285714285714292</v>
      </c>
      <c r="R54">
        <f>K54*82/F54</f>
        <v>50.204081632653065</v>
      </c>
      <c r="S54">
        <f>L54*82/F54</f>
        <v>5980.9795918367345</v>
      </c>
      <c r="U54" s="10">
        <f>SUM(V54:X54)</f>
        <v>10.716635294914131</v>
      </c>
      <c r="V54">
        <f>N54/MAX(N:N)*OFF_C</f>
        <v>5.0708283313325335</v>
      </c>
      <c r="W54">
        <f>O54/MAX(O:O)*PUN_C</f>
        <v>0.35398230088495575</v>
      </c>
      <c r="X54">
        <f>SUM(Z54:AC54)</f>
        <v>5.2918246626966408</v>
      </c>
      <c r="Y54">
        <f>X54/DEF_C*10</f>
        <v>8.8197077711610685</v>
      </c>
      <c r="Z54">
        <f>(0.7*(HIT_F*DEF_C))+(P54/(MAX(P:P))*(0.3*(HIT_F*DEF_C)))</f>
        <v>1.2675824175824175</v>
      </c>
      <c r="AA54">
        <f>(0.7*(BkS_F*DEF_C))+(Q54/(MAX(Q:Q))*(0.3*(BkS_F*DEF_C)))</f>
        <v>0.86142857142857132</v>
      </c>
      <c r="AB54">
        <f>(0.7*(TkA_F*DEF_C))+(R54/(MAX(R:R))*(0.3*(TkA_F*DEF_C)))</f>
        <v>1.7783845327604726</v>
      </c>
      <c r="AC54">
        <f>(0.7*(SH_F*DEF_C))+(S54/(MAX(S:S))*(0.3*(SH_F*DEF_C)))</f>
        <v>1.3844291409251794</v>
      </c>
    </row>
    <row r="55" spans="1:29" x14ac:dyDescent="0.25">
      <c r="A55" s="9">
        <v>53</v>
      </c>
      <c r="B55" s="46" t="s">
        <v>250</v>
      </c>
      <c r="C55" s="47" t="s">
        <v>37</v>
      </c>
      <c r="D55" s="47" t="s">
        <v>395</v>
      </c>
      <c r="E55" s="47" t="s">
        <v>1</v>
      </c>
      <c r="F55" s="48">
        <v>78</v>
      </c>
      <c r="G55" s="48">
        <v>39</v>
      </c>
      <c r="H55" s="48">
        <v>14</v>
      </c>
      <c r="I55" s="48">
        <v>24</v>
      </c>
      <c r="J55" s="48">
        <v>17</v>
      </c>
      <c r="K55" s="48">
        <v>36</v>
      </c>
      <c r="L55" s="48">
        <v>1063</v>
      </c>
      <c r="M55" s="52">
        <v>1099</v>
      </c>
      <c r="N55">
        <f>G55*82/F55</f>
        <v>41</v>
      </c>
      <c r="O55">
        <f>H55*82/F55</f>
        <v>14.717948717948717</v>
      </c>
      <c r="P55">
        <f>I55*82/F55</f>
        <v>25.23076923076923</v>
      </c>
      <c r="Q55">
        <f>J55*82/F55</f>
        <v>17.871794871794872</v>
      </c>
      <c r="R55">
        <f>K55*82/F55</f>
        <v>37.846153846153847</v>
      </c>
      <c r="S55">
        <f>L55*82/F55</f>
        <v>1117.5128205128206</v>
      </c>
      <c r="U55" s="10">
        <f>SUM(V55:X55)</f>
        <v>10.514031462449587</v>
      </c>
      <c r="V55">
        <f>N55/MAX(N:N)*OFF_C</f>
        <v>5.6470588235294112</v>
      </c>
      <c r="W55">
        <f>O55/MAX(O:O)*PUN_C</f>
        <v>0.22237349670977991</v>
      </c>
      <c r="X55">
        <f>SUM(Z55:AC55)</f>
        <v>4.6445991422103958</v>
      </c>
      <c r="Y55">
        <f>X55/DEF_C*10</f>
        <v>7.7409985703506603</v>
      </c>
      <c r="Z55">
        <f>(0.7*(HIT_F*DEF_C))+(P55/(MAX(P:P))*(0.3*(HIT_F*DEF_C)))</f>
        <v>1.0931641233260665</v>
      </c>
      <c r="AA55">
        <f>(0.7*(BkS_F*DEF_C))+(Q55/(MAX(Q:Q))*(0.3*(BkS_F*DEF_C)))</f>
        <v>0.68884615384615377</v>
      </c>
      <c r="AB55">
        <f>(0.7*(TkA_F*DEF_C))+(R55/(MAX(R:R))*(0.3*(TkA_F*DEF_C)))</f>
        <v>1.6817975708502022</v>
      </c>
      <c r="AC55">
        <f>(0.7*(SH_F*DEF_C))+(S55/(MAX(S:S))*(0.3*(SH_F*DEF_C)))</f>
        <v>1.1807912941879737</v>
      </c>
    </row>
    <row r="56" spans="1:29" x14ac:dyDescent="0.25">
      <c r="A56" s="9">
        <v>54</v>
      </c>
      <c r="B56" s="43" t="s">
        <v>344</v>
      </c>
      <c r="C56" s="44" t="s">
        <v>34</v>
      </c>
      <c r="D56" s="44" t="s">
        <v>395</v>
      </c>
      <c r="E56" s="44" t="s">
        <v>1</v>
      </c>
      <c r="F56" s="45">
        <v>82</v>
      </c>
      <c r="G56" s="45">
        <v>32</v>
      </c>
      <c r="H56" s="45">
        <v>31</v>
      </c>
      <c r="I56" s="45">
        <v>232</v>
      </c>
      <c r="J56" s="45">
        <v>50</v>
      </c>
      <c r="K56" s="45">
        <v>46</v>
      </c>
      <c r="L56" s="45">
        <v>10583</v>
      </c>
      <c r="M56" s="51">
        <v>1400</v>
      </c>
      <c r="N56">
        <f>G56*82/F56</f>
        <v>32</v>
      </c>
      <c r="O56">
        <f>H56*82/F56</f>
        <v>31</v>
      </c>
      <c r="P56">
        <f>I56*82/F56</f>
        <v>232</v>
      </c>
      <c r="Q56">
        <f>J56*82/F56</f>
        <v>50</v>
      </c>
      <c r="R56">
        <f>K56*82/F56</f>
        <v>46</v>
      </c>
      <c r="S56">
        <f>L56*82/F56</f>
        <v>10583</v>
      </c>
      <c r="U56" s="10">
        <f>SUM(V56:X56)</f>
        <v>10.44001939220324</v>
      </c>
      <c r="V56">
        <f>N56/MAX(N:N)*OFF_C</f>
        <v>4.4074605451936879</v>
      </c>
      <c r="W56">
        <f>O56/MAX(O:O)*PUN_C</f>
        <v>0.46837902007338661</v>
      </c>
      <c r="X56">
        <f>SUM(Z56:AC56)</f>
        <v>5.5641798269361651</v>
      </c>
      <c r="Y56">
        <f>X56/DEF_C*10</f>
        <v>9.2736330448936091</v>
      </c>
      <c r="Z56">
        <f>(0.7*(HIT_F*DEF_C))+(P56/(MAX(P:P))*(0.3*(HIT_F*DEF_C)))</f>
        <v>1.4468993779006614</v>
      </c>
      <c r="AA56">
        <f>(0.7*(BkS_F*DEF_C))+(Q56/(MAX(Q:Q))*(0.3*(BkS_F*DEF_C)))</f>
        <v>0.79463414634146323</v>
      </c>
      <c r="AB56">
        <f>(0.7*(TkA_F*DEF_C))+(R56/(MAX(R:R))*(0.3*(TkA_F*DEF_C)))</f>
        <v>1.7455263157894736</v>
      </c>
      <c r="AC56">
        <f>(0.7*(SH_F*DEF_C))+(S56/(MAX(S:S))*(0.3*(SH_F*DEF_C)))</f>
        <v>1.5771199869045669</v>
      </c>
    </row>
    <row r="57" spans="1:29" x14ac:dyDescent="0.25">
      <c r="A57" s="9">
        <v>55</v>
      </c>
      <c r="B57" s="46" t="s">
        <v>330</v>
      </c>
      <c r="C57" s="47" t="s">
        <v>34</v>
      </c>
      <c r="D57" s="47" t="s">
        <v>395</v>
      </c>
      <c r="E57" s="47" t="s">
        <v>1</v>
      </c>
      <c r="F57" s="48">
        <v>41</v>
      </c>
      <c r="G57" s="48">
        <v>20</v>
      </c>
      <c r="H57" s="48">
        <v>13</v>
      </c>
      <c r="I57" s="48">
        <v>17</v>
      </c>
      <c r="J57" s="48">
        <v>8</v>
      </c>
      <c r="K57" s="48">
        <v>11</v>
      </c>
      <c r="L57" s="48">
        <v>17</v>
      </c>
      <c r="M57" s="52">
        <v>544</v>
      </c>
      <c r="N57">
        <f>G57*82/F57</f>
        <v>40</v>
      </c>
      <c r="O57">
        <f>H57*82/F57</f>
        <v>26</v>
      </c>
      <c r="P57">
        <f>I57*82/F57</f>
        <v>34</v>
      </c>
      <c r="Q57">
        <f>J57*82/F57</f>
        <v>16</v>
      </c>
      <c r="R57">
        <f>K57*82/F57</f>
        <v>22</v>
      </c>
      <c r="S57">
        <f>L57*82/F57</f>
        <v>34</v>
      </c>
      <c r="U57" s="10">
        <f>SUM(V57:X57)</f>
        <v>10.386379893129046</v>
      </c>
      <c r="V57">
        <f>N57/MAX(N:N)*OFF_C</f>
        <v>5.5093256814921094</v>
      </c>
      <c r="W57">
        <f>O57/MAX(O:O)*PUN_C</f>
        <v>0.39283401683574359</v>
      </c>
      <c r="X57">
        <f>SUM(Z57:AC57)</f>
        <v>4.4842201948011926</v>
      </c>
      <c r="Y57">
        <f>X57/DEF_C*10</f>
        <v>7.4737003246686537</v>
      </c>
      <c r="Z57">
        <f>(0.7*(HIT_F*DEF_C))+(P57/(MAX(P:P))*(0.3*(HIT_F*DEF_C)))</f>
        <v>1.108166288140614</v>
      </c>
      <c r="AA57">
        <f>(0.7*(BkS_F*DEF_C))+(Q57/(MAX(Q:Q))*(0.3*(BkS_F*DEF_C)))</f>
        <v>0.68268292682926823</v>
      </c>
      <c r="AB57">
        <f>(0.7*(TkA_F*DEF_C))+(R57/(MAX(R:R))*(0.3*(TkA_F*DEF_C)))</f>
        <v>1.5579473684210525</v>
      </c>
      <c r="AC57">
        <f>(0.7*(SH_F*DEF_C))+(S57/(MAX(S:S))*(0.3*(SH_F*DEF_C)))</f>
        <v>1.1354236114102574</v>
      </c>
    </row>
    <row r="58" spans="1:29" x14ac:dyDescent="0.25">
      <c r="A58" s="9">
        <v>56</v>
      </c>
      <c r="B58" s="43" t="s">
        <v>108</v>
      </c>
      <c r="C58" s="44" t="s">
        <v>34</v>
      </c>
      <c r="D58" s="44" t="s">
        <v>395</v>
      </c>
      <c r="E58" s="44" t="s">
        <v>1</v>
      </c>
      <c r="F58" s="45">
        <v>78</v>
      </c>
      <c r="G58" s="45">
        <v>31</v>
      </c>
      <c r="H58" s="45">
        <v>45</v>
      </c>
      <c r="I58" s="45">
        <v>112</v>
      </c>
      <c r="J58" s="45">
        <v>54</v>
      </c>
      <c r="K58" s="45">
        <v>37</v>
      </c>
      <c r="L58" s="45">
        <v>3920</v>
      </c>
      <c r="M58" s="51">
        <v>1262</v>
      </c>
      <c r="N58">
        <f>G58*82/F58</f>
        <v>32.589743589743591</v>
      </c>
      <c r="O58">
        <f>H58*82/F58</f>
        <v>47.307692307692307</v>
      </c>
      <c r="P58">
        <f>I58*82/F58</f>
        <v>117.74358974358974</v>
      </c>
      <c r="Q58">
        <f>J58*82/F58</f>
        <v>56.769230769230766</v>
      </c>
      <c r="R58">
        <f>K58*82/F58</f>
        <v>38.897435897435898</v>
      </c>
      <c r="S58">
        <f>L58*82/F58</f>
        <v>4121.0256410256407</v>
      </c>
      <c r="U58" s="10">
        <f>SUM(V58:X58)</f>
        <v>10.268380709722052</v>
      </c>
      <c r="V58">
        <f>N58/MAX(N:N)*OFF_C</f>
        <v>4.4886877828054299</v>
      </c>
      <c r="W58">
        <f>O58/MAX(O:O)*PUN_C</f>
        <v>0.71477195371000679</v>
      </c>
      <c r="X58">
        <f>SUM(Z58:AC58)</f>
        <v>5.0649209732066147</v>
      </c>
      <c r="Y58">
        <f>X58/DEF_C*10</f>
        <v>8.4415349553443573</v>
      </c>
      <c r="Z58">
        <f>(0.7*(HIT_F*DEF_C))+(P58/(MAX(P:P))*(0.3*(HIT_F*DEF_C)))</f>
        <v>1.2514325755216442</v>
      </c>
      <c r="AA58">
        <f>(0.7*(BkS_F*DEF_C))+(Q58/(MAX(Q:Q))*(0.3*(BkS_F*DEF_C)))</f>
        <v>0.81692307692307675</v>
      </c>
      <c r="AB58">
        <f>(0.7*(TkA_F*DEF_C))+(R58/(MAX(R:R))*(0.3*(TkA_F*DEF_C)))</f>
        <v>1.6900141700404858</v>
      </c>
      <c r="AC58">
        <f>(0.7*(SH_F*DEF_C))+(S58/(MAX(S:S))*(0.3*(SH_F*DEF_C)))</f>
        <v>1.3065511507214085</v>
      </c>
    </row>
    <row r="59" spans="1:29" x14ac:dyDescent="0.25">
      <c r="A59" s="9">
        <v>57</v>
      </c>
      <c r="B59" s="46" t="s">
        <v>362</v>
      </c>
      <c r="C59" s="47" t="s">
        <v>43</v>
      </c>
      <c r="D59" s="47" t="s">
        <v>395</v>
      </c>
      <c r="E59" s="47" t="s">
        <v>1</v>
      </c>
      <c r="F59" s="48">
        <v>69</v>
      </c>
      <c r="G59" s="48">
        <v>28</v>
      </c>
      <c r="H59" s="48">
        <v>39</v>
      </c>
      <c r="I59" s="48">
        <v>28</v>
      </c>
      <c r="J59" s="48">
        <v>33</v>
      </c>
      <c r="K59" s="48">
        <v>27</v>
      </c>
      <c r="L59" s="48">
        <v>5627</v>
      </c>
      <c r="M59" s="52">
        <v>1201</v>
      </c>
      <c r="N59">
        <f>G59*82/F59</f>
        <v>33.275362318840578</v>
      </c>
      <c r="O59">
        <f>H59*82/F59</f>
        <v>46.347826086956523</v>
      </c>
      <c r="P59">
        <f>I59*82/F59</f>
        <v>33.275362318840578</v>
      </c>
      <c r="Q59">
        <f>J59*82/F59</f>
        <v>39.217391304347828</v>
      </c>
      <c r="R59">
        <f>K59*82/F59</f>
        <v>32.086956521739133</v>
      </c>
      <c r="S59">
        <f>L59*82/F59</f>
        <v>6687.159420289855</v>
      </c>
      <c r="U59" s="10">
        <f>SUM(V59:X59)</f>
        <v>10.200229010934162</v>
      </c>
      <c r="V59">
        <f>N59/MAX(N:N)*OFF_C</f>
        <v>4.5831202046035804</v>
      </c>
      <c r="W59">
        <f>O59/MAX(O:O)*PUN_C</f>
        <v>0.700269334359369</v>
      </c>
      <c r="X59">
        <f>SUM(Z59:AC59)</f>
        <v>4.9168394719712119</v>
      </c>
      <c r="Y59">
        <f>X59/DEF_C*10</f>
        <v>8.1947324532853525</v>
      </c>
      <c r="Z59">
        <f>(0.7*(HIT_F*DEF_C))+(P59/(MAX(P:P))*(0.3*(HIT_F*DEF_C)))</f>
        <v>1.1069265974300297</v>
      </c>
      <c r="AA59">
        <f>(0.7*(BkS_F*DEF_C))+(Q59/(MAX(Q:Q))*(0.3*(BkS_F*DEF_C)))</f>
        <v>0.75913043478260855</v>
      </c>
      <c r="AB59">
        <f>(0.7*(TkA_F*DEF_C))+(R59/(MAX(R:R))*(0.3*(TkA_F*DEF_C)))</f>
        <v>1.6367848970251715</v>
      </c>
      <c r="AC59">
        <f>(0.7*(SH_F*DEF_C))+(S59/(MAX(S:S))*(0.3*(SH_F*DEF_C)))</f>
        <v>1.4139975427334019</v>
      </c>
    </row>
    <row r="60" spans="1:29" x14ac:dyDescent="0.25">
      <c r="A60" s="9">
        <v>58</v>
      </c>
      <c r="B60" s="46" t="s">
        <v>285</v>
      </c>
      <c r="C60" s="47" t="s">
        <v>31</v>
      </c>
      <c r="D60" s="47" t="s">
        <v>395</v>
      </c>
      <c r="E60" s="47" t="s">
        <v>1</v>
      </c>
      <c r="F60" s="48">
        <v>80</v>
      </c>
      <c r="G60" s="48">
        <v>34</v>
      </c>
      <c r="H60" s="48">
        <v>6</v>
      </c>
      <c r="I60" s="48">
        <v>24</v>
      </c>
      <c r="J60" s="48">
        <v>38</v>
      </c>
      <c r="K60" s="48">
        <v>34</v>
      </c>
      <c r="L60" s="48">
        <v>11324</v>
      </c>
      <c r="M60" s="52">
        <v>1385</v>
      </c>
      <c r="N60">
        <f>G60*82/F60</f>
        <v>34.85</v>
      </c>
      <c r="O60">
        <f>H60*82/F60</f>
        <v>6.15</v>
      </c>
      <c r="P60">
        <f>I60*82/F60</f>
        <v>24.6</v>
      </c>
      <c r="Q60">
        <f>J60*82/F60</f>
        <v>38.950000000000003</v>
      </c>
      <c r="R60">
        <f>K60*82/F60</f>
        <v>34.85</v>
      </c>
      <c r="S60">
        <f>L60*82/F60</f>
        <v>11607.1</v>
      </c>
      <c r="U60" s="10">
        <f>SUM(V60:X60)</f>
        <v>10.02163563738311</v>
      </c>
      <c r="V60">
        <f>N60/MAX(N:N)*OFF_C</f>
        <v>4.8000000000000007</v>
      </c>
      <c r="W60">
        <f>O60/MAX(O:O)*PUN_C</f>
        <v>9.2920353982300891E-2</v>
      </c>
      <c r="X60">
        <f>SUM(Z60:AC60)</f>
        <v>5.1287152834008092</v>
      </c>
      <c r="Y60">
        <f>X60/DEF_C*10</f>
        <v>8.5478588056680156</v>
      </c>
      <c r="Z60">
        <f>(0.7*(HIT_F*DEF_C))+(P60/(MAX(P:P))*(0.3*(HIT_F*DEF_C)))</f>
        <v>1.0920850202429149</v>
      </c>
      <c r="AA60">
        <f>(0.7*(BkS_F*DEF_C))+(Q60/(MAX(Q:Q))*(0.3*(BkS_F*DEF_C)))</f>
        <v>0.75824999999999987</v>
      </c>
      <c r="AB60">
        <f>(0.7*(TkA_F*DEF_C))+(R60/(MAX(R:R))*(0.3*(TkA_F*DEF_C)))</f>
        <v>1.6583802631578946</v>
      </c>
      <c r="AC60">
        <f>(0.7*(SH_F*DEF_C))+(S60/(MAX(S:S))*(0.3*(SH_F*DEF_C)))</f>
        <v>1.6199999999999999</v>
      </c>
    </row>
    <row r="61" spans="1:29" x14ac:dyDescent="0.25">
      <c r="A61" s="9">
        <v>59</v>
      </c>
      <c r="B61" s="43" t="s">
        <v>356</v>
      </c>
      <c r="C61" s="44" t="s">
        <v>34</v>
      </c>
      <c r="D61" s="44" t="s">
        <v>395</v>
      </c>
      <c r="E61" s="44" t="s">
        <v>1</v>
      </c>
      <c r="F61" s="45">
        <v>77</v>
      </c>
      <c r="G61" s="45">
        <v>28</v>
      </c>
      <c r="H61" s="45">
        <v>62</v>
      </c>
      <c r="I61" s="45">
        <v>247</v>
      </c>
      <c r="J61" s="45">
        <v>24</v>
      </c>
      <c r="K61" s="45">
        <v>16</v>
      </c>
      <c r="L61" s="45">
        <v>266</v>
      </c>
      <c r="M61" s="51">
        <v>1000</v>
      </c>
      <c r="N61">
        <f>G61*82/F61</f>
        <v>29.818181818181817</v>
      </c>
      <c r="O61">
        <f>H61*82/F61</f>
        <v>66.025974025974023</v>
      </c>
      <c r="P61">
        <f>I61*82/F61</f>
        <v>263.03896103896102</v>
      </c>
      <c r="Q61">
        <f>J61*82/F61</f>
        <v>25.558441558441558</v>
      </c>
      <c r="R61">
        <f>K61*82/F61</f>
        <v>17.038961038961038</v>
      </c>
      <c r="S61">
        <f>L61*82/F61</f>
        <v>283.27272727272725</v>
      </c>
      <c r="U61" s="10">
        <f>SUM(V61:X61)</f>
        <v>9.9837280232436374</v>
      </c>
      <c r="V61">
        <f>N61/MAX(N:N)*OFF_C</f>
        <v>4.1069518716577535</v>
      </c>
      <c r="W61">
        <f>O61/MAX(O:O)*PUN_C</f>
        <v>0.99758648431214803</v>
      </c>
      <c r="X61">
        <f>SUM(Z61:AC61)</f>
        <v>4.879189667273736</v>
      </c>
      <c r="Y61">
        <f>X61/DEF_C*10</f>
        <v>8.1319827787895598</v>
      </c>
      <c r="Z61">
        <f>(0.7*(HIT_F*DEF_C))+(P61/(MAX(P:P))*(0.3*(HIT_F*DEF_C)))</f>
        <v>1.4999999999999998</v>
      </c>
      <c r="AA61">
        <f>(0.7*(BkS_F*DEF_C))+(Q61/(MAX(Q:Q))*(0.3*(BkS_F*DEF_C)))</f>
        <v>0.71415584415584399</v>
      </c>
      <c r="AB61">
        <f>(0.7*(TkA_F*DEF_C))+(R61/(MAX(R:R))*(0.3*(TkA_F*DEF_C)))</f>
        <v>1.519172932330827</v>
      </c>
      <c r="AC61">
        <f>(0.7*(SH_F*DEF_C))+(S61/(MAX(S:S))*(0.3*(SH_F*DEF_C)))</f>
        <v>1.1458608907870651</v>
      </c>
    </row>
    <row r="62" spans="1:29" x14ac:dyDescent="0.25">
      <c r="A62" s="9">
        <v>60</v>
      </c>
      <c r="B62" s="46" t="s">
        <v>350</v>
      </c>
      <c r="C62" s="47" t="s">
        <v>34</v>
      </c>
      <c r="D62" s="47" t="s">
        <v>395</v>
      </c>
      <c r="E62" s="47" t="s">
        <v>1</v>
      </c>
      <c r="F62" s="48">
        <v>80</v>
      </c>
      <c r="G62" s="48">
        <v>32</v>
      </c>
      <c r="H62" s="48">
        <v>37</v>
      </c>
      <c r="I62" s="48">
        <v>67</v>
      </c>
      <c r="J62" s="48">
        <v>22</v>
      </c>
      <c r="K62" s="48">
        <v>49</v>
      </c>
      <c r="L62" s="48">
        <v>1630</v>
      </c>
      <c r="M62" s="52">
        <v>1292</v>
      </c>
      <c r="N62">
        <f>G62*82/F62</f>
        <v>32.799999999999997</v>
      </c>
      <c r="O62">
        <f>H62*82/F62</f>
        <v>37.924999999999997</v>
      </c>
      <c r="P62">
        <f>I62*82/F62</f>
        <v>68.674999999999997</v>
      </c>
      <c r="Q62">
        <f>J62*82/F62</f>
        <v>22.55</v>
      </c>
      <c r="R62">
        <f>K62*82/F62</f>
        <v>50.225000000000001</v>
      </c>
      <c r="S62">
        <f>L62*82/F62</f>
        <v>1670.75</v>
      </c>
      <c r="U62" s="10">
        <f>SUM(V62:X62)</f>
        <v>9.9448971288657937</v>
      </c>
      <c r="V62">
        <f>N62/MAX(N:N)*OFF_C</f>
        <v>4.5176470588235293</v>
      </c>
      <c r="W62">
        <f>O62/MAX(O:O)*PUN_C</f>
        <v>0.57300884955752207</v>
      </c>
      <c r="X62">
        <f>SUM(Z62:AC62)</f>
        <v>4.8542412204847425</v>
      </c>
      <c r="Y62">
        <f>X62/DEF_C*10</f>
        <v>8.0904020341412384</v>
      </c>
      <c r="Z62">
        <f>(0.7*(HIT_F*DEF_C))+(P62/(MAX(P:P))*(0.3*(HIT_F*DEF_C)))</f>
        <v>1.1674873481781374</v>
      </c>
      <c r="AA62">
        <f>(0.7*(BkS_F*DEF_C))+(Q62/(MAX(Q:Q))*(0.3*(BkS_F*DEF_C)))</f>
        <v>0.70424999999999993</v>
      </c>
      <c r="AB62">
        <f>(0.7*(TkA_F*DEF_C))+(R62/(MAX(R:R))*(0.3*(TkA_F*DEF_C)))</f>
        <v>1.7785480263157893</v>
      </c>
      <c r="AC62">
        <f>(0.7*(SH_F*DEF_C))+(S62/(MAX(S:S))*(0.3*(SH_F*DEF_C)))</f>
        <v>1.203955845990816</v>
      </c>
    </row>
    <row r="63" spans="1:29" x14ac:dyDescent="0.25">
      <c r="A63" s="9">
        <v>61</v>
      </c>
      <c r="B63" s="43" t="s">
        <v>357</v>
      </c>
      <c r="C63" s="44" t="s">
        <v>37</v>
      </c>
      <c r="D63" s="44" t="s">
        <v>395</v>
      </c>
      <c r="E63" s="44" t="s">
        <v>1</v>
      </c>
      <c r="F63" s="45">
        <v>78</v>
      </c>
      <c r="G63" s="45">
        <v>33</v>
      </c>
      <c r="H63" s="45">
        <v>22</v>
      </c>
      <c r="I63" s="45">
        <v>72</v>
      </c>
      <c r="J63" s="45">
        <v>56</v>
      </c>
      <c r="K63" s="45">
        <v>14</v>
      </c>
      <c r="L63" s="45">
        <v>3964</v>
      </c>
      <c r="M63" s="51">
        <v>1218</v>
      </c>
      <c r="N63">
        <f>G63*82/F63</f>
        <v>34.692307692307693</v>
      </c>
      <c r="O63">
        <f>H63*82/F63</f>
        <v>23.128205128205128</v>
      </c>
      <c r="P63">
        <f>I63*82/F63</f>
        <v>75.692307692307693</v>
      </c>
      <c r="Q63">
        <f>J63*82/F63</f>
        <v>58.871794871794869</v>
      </c>
      <c r="R63">
        <f>K63*82/F63</f>
        <v>14.717948717948717</v>
      </c>
      <c r="S63">
        <f>L63*82/F63</f>
        <v>4167.2820512820517</v>
      </c>
      <c r="U63" s="10">
        <f>SUM(V63:X63)</f>
        <v>9.9405834710849277</v>
      </c>
      <c r="V63">
        <f>N63/MAX(N:N)*OFF_C</f>
        <v>4.7782805429864261</v>
      </c>
      <c r="W63">
        <f>O63/MAX(O:O)*PUN_C</f>
        <v>0.34944406625822555</v>
      </c>
      <c r="X63">
        <f>SUM(Z63:AC63)</f>
        <v>4.8128588618402759</v>
      </c>
      <c r="Y63">
        <f>X63/DEF_C*10</f>
        <v>8.0214314364004604</v>
      </c>
      <c r="Z63">
        <f>(0.7*(HIT_F*DEF_C))+(P63/(MAX(P:P))*(0.3*(HIT_F*DEF_C)))</f>
        <v>1.1794923699781998</v>
      </c>
      <c r="AA63">
        <f>(0.7*(BkS_F*DEF_C))+(Q63/(MAX(Q:Q))*(0.3*(BkS_F*DEF_C)))</f>
        <v>0.82384615384615367</v>
      </c>
      <c r="AB63">
        <f>(0.7*(TkA_F*DEF_C))+(R63/(MAX(R:R))*(0.3*(TkA_F*DEF_C)))</f>
        <v>1.5010323886639676</v>
      </c>
      <c r="AC63">
        <f>(0.7*(SH_F*DEF_C))+(S63/(MAX(S:S))*(0.3*(SH_F*DEF_C)))</f>
        <v>1.3084879493519548</v>
      </c>
    </row>
    <row r="64" spans="1:29" x14ac:dyDescent="0.25">
      <c r="A64" s="9">
        <v>62</v>
      </c>
      <c r="B64" s="46" t="s">
        <v>383</v>
      </c>
      <c r="C64" s="47" t="s">
        <v>39</v>
      </c>
      <c r="D64" s="47" t="s">
        <v>395</v>
      </c>
      <c r="E64" s="47" t="s">
        <v>1</v>
      </c>
      <c r="F64" s="48">
        <v>44</v>
      </c>
      <c r="G64" s="48">
        <v>18</v>
      </c>
      <c r="H64" s="48">
        <v>14</v>
      </c>
      <c r="I64" s="48">
        <v>51</v>
      </c>
      <c r="J64" s="48">
        <v>16</v>
      </c>
      <c r="K64" s="48">
        <v>9</v>
      </c>
      <c r="L64" s="48">
        <v>132</v>
      </c>
      <c r="M64" s="52">
        <v>593</v>
      </c>
      <c r="N64">
        <f>G64*82/F64</f>
        <v>33.545454545454547</v>
      </c>
      <c r="O64">
        <f>H64*82/F64</f>
        <v>26.09090909090909</v>
      </c>
      <c r="P64">
        <f>I64*82/F64</f>
        <v>95.045454545454547</v>
      </c>
      <c r="Q64">
        <f>J64*82/F64</f>
        <v>29.818181818181817</v>
      </c>
      <c r="R64">
        <f>K64*82/F64</f>
        <v>16.772727272727273</v>
      </c>
      <c r="S64">
        <f>L64*82/F64</f>
        <v>246</v>
      </c>
      <c r="U64" s="10">
        <f>SUM(V64:X64)</f>
        <v>9.6167038032464554</v>
      </c>
      <c r="V64">
        <f>N64/MAX(N:N)*OFF_C</f>
        <v>4.620320855614974</v>
      </c>
      <c r="W64">
        <f>O64/MAX(O:O)*PUN_C</f>
        <v>0.39420756234915527</v>
      </c>
      <c r="X64">
        <f>SUM(Z64:AC64)</f>
        <v>4.6021753852823259</v>
      </c>
      <c r="Y64">
        <f>X64/DEF_C*10</f>
        <v>7.6702923088038766</v>
      </c>
      <c r="Z64">
        <f>(0.7*(HIT_F*DEF_C))+(P64/(MAX(P:P))*(0.3*(HIT_F*DEF_C)))</f>
        <v>1.2126012145748986</v>
      </c>
      <c r="AA64">
        <f>(0.7*(BkS_F*DEF_C))+(Q64/(MAX(Q:Q))*(0.3*(BkS_F*DEF_C)))</f>
        <v>0.72818181818181804</v>
      </c>
      <c r="AB64">
        <f>(0.7*(TkA_F*DEF_C))+(R64/(MAX(R:R))*(0.3*(TkA_F*DEF_C)))</f>
        <v>1.5170921052631579</v>
      </c>
      <c r="AC64">
        <f>(0.7*(SH_F*DEF_C))+(S64/(MAX(S:S))*(0.3*(SH_F*DEF_C)))</f>
        <v>1.1443002472624513</v>
      </c>
    </row>
    <row r="65" spans="1:29" x14ac:dyDescent="0.25">
      <c r="A65" s="9">
        <v>63</v>
      </c>
      <c r="B65" s="46" t="s">
        <v>172</v>
      </c>
      <c r="C65" s="47" t="s">
        <v>43</v>
      </c>
      <c r="D65" s="47" t="s">
        <v>395</v>
      </c>
      <c r="E65" s="47" t="s">
        <v>1</v>
      </c>
      <c r="F65" s="48">
        <v>61</v>
      </c>
      <c r="G65" s="48">
        <v>22</v>
      </c>
      <c r="H65" s="48">
        <v>16</v>
      </c>
      <c r="I65" s="48">
        <v>66</v>
      </c>
      <c r="J65" s="48">
        <v>24</v>
      </c>
      <c r="K65" s="48">
        <v>19</v>
      </c>
      <c r="L65" s="48">
        <v>8278</v>
      </c>
      <c r="M65" s="52">
        <v>945</v>
      </c>
      <c r="N65">
        <f>G65*82/F65</f>
        <v>29.57377049180328</v>
      </c>
      <c r="O65">
        <f>H65*82/F65</f>
        <v>21.508196721311474</v>
      </c>
      <c r="P65">
        <f>I65*82/F65</f>
        <v>88.721311475409834</v>
      </c>
      <c r="Q65">
        <f>J65*82/F65</f>
        <v>32.26229508196721</v>
      </c>
      <c r="R65">
        <f>K65*82/F65</f>
        <v>25.540983606557376</v>
      </c>
      <c r="S65">
        <f>L65*82/F65</f>
        <v>11127.803278688525</v>
      </c>
      <c r="U65" s="10">
        <f>SUM(V65:X65)</f>
        <v>9.5218215926418122</v>
      </c>
      <c r="V65">
        <f>N65/MAX(N:N)*OFF_C</f>
        <v>4.0732883317261335</v>
      </c>
      <c r="W65">
        <f>O65/MAX(O:O)*PUN_C</f>
        <v>0.32496735818946759</v>
      </c>
      <c r="X65">
        <f>SUM(Z65:AC65)</f>
        <v>5.1235659027262113</v>
      </c>
      <c r="Y65">
        <f>X65/DEF_C*10</f>
        <v>8.539276504543686</v>
      </c>
      <c r="Z65">
        <f>(0.7*(HIT_F*DEF_C))+(P65/(MAX(P:P))*(0.3*(HIT_F*DEF_C)))</f>
        <v>1.201782040220349</v>
      </c>
      <c r="AA65">
        <f>(0.7*(BkS_F*DEF_C))+(Q65/(MAX(Q:Q))*(0.3*(BkS_F*DEF_C)))</f>
        <v>0.73622950819672117</v>
      </c>
      <c r="AB65">
        <f>(0.7*(TkA_F*DEF_C))+(R65/(MAX(R:R))*(0.3*(TkA_F*DEF_C)))</f>
        <v>1.585622950819672</v>
      </c>
      <c r="AC65">
        <f>(0.7*(SH_F*DEF_C))+(S65/(MAX(S:S))*(0.3*(SH_F*DEF_C)))</f>
        <v>1.5999314034894696</v>
      </c>
    </row>
    <row r="66" spans="1:29" x14ac:dyDescent="0.25">
      <c r="A66" s="9">
        <v>64</v>
      </c>
      <c r="B66" s="43" t="s">
        <v>397</v>
      </c>
      <c r="C66" s="44" t="s">
        <v>43</v>
      </c>
      <c r="D66" s="44" t="s">
        <v>395</v>
      </c>
      <c r="E66" s="44" t="s">
        <v>1</v>
      </c>
      <c r="F66" s="45">
        <v>30</v>
      </c>
      <c r="G66" s="45">
        <v>12</v>
      </c>
      <c r="H66" s="45">
        <v>2</v>
      </c>
      <c r="I66" s="45">
        <v>34</v>
      </c>
      <c r="J66" s="45">
        <v>14</v>
      </c>
      <c r="K66" s="45">
        <v>9</v>
      </c>
      <c r="L66" s="45">
        <v>32</v>
      </c>
      <c r="M66" s="51">
        <v>354</v>
      </c>
      <c r="N66">
        <f>G66*82/F66</f>
        <v>32.799999999999997</v>
      </c>
      <c r="O66">
        <f>H66*82/F66</f>
        <v>5.4666666666666668</v>
      </c>
      <c r="P66">
        <f>I66*82/F66</f>
        <v>92.933333333333337</v>
      </c>
      <c r="Q66">
        <f>J66*82/F66</f>
        <v>38.266666666666666</v>
      </c>
      <c r="R66">
        <f>K66*82/F66</f>
        <v>24.6</v>
      </c>
      <c r="S66">
        <f>L66*82/F66</f>
        <v>87.466666666666669</v>
      </c>
      <c r="U66" s="10">
        <f>SUM(V66:X66)</f>
        <v>9.2811615144714228</v>
      </c>
      <c r="V66">
        <f>N66/MAX(N:N)*OFF_C</f>
        <v>4.5176470588235293</v>
      </c>
      <c r="W66">
        <f>O66/MAX(O:O)*PUN_C</f>
        <v>8.2595870206489674E-2</v>
      </c>
      <c r="X66">
        <f>SUM(Z66:AC66)</f>
        <v>4.6809185854414039</v>
      </c>
      <c r="Y66">
        <f>X66/DEF_C*10</f>
        <v>7.8015309757356732</v>
      </c>
      <c r="Z66">
        <f>(0.7*(HIT_F*DEF_C))+(P66/(MAX(P:P))*(0.3*(HIT_F*DEF_C)))</f>
        <v>1.208987854251012</v>
      </c>
      <c r="AA66">
        <f>(0.7*(BkS_F*DEF_C))+(Q66/(MAX(Q:Q))*(0.3*(BkS_F*DEF_C)))</f>
        <v>0.75599999999999989</v>
      </c>
      <c r="AB66">
        <f>(0.7*(TkA_F*DEF_C))+(R66/(MAX(R:R))*(0.3*(TkA_F*DEF_C)))</f>
        <v>1.5782684210526314</v>
      </c>
      <c r="AC66">
        <f>(0.7*(SH_F*DEF_C))+(S66/(MAX(S:S))*(0.3*(SH_F*DEF_C)))</f>
        <v>1.1376623101377603</v>
      </c>
    </row>
    <row r="67" spans="1:29" x14ac:dyDescent="0.25">
      <c r="A67" s="9">
        <v>65</v>
      </c>
      <c r="B67" s="43" t="s">
        <v>102</v>
      </c>
      <c r="C67" s="44" t="s">
        <v>34</v>
      </c>
      <c r="D67" s="44" t="s">
        <v>395</v>
      </c>
      <c r="E67" s="44" t="s">
        <v>1</v>
      </c>
      <c r="F67" s="45">
        <v>81</v>
      </c>
      <c r="G67" s="45">
        <v>32</v>
      </c>
      <c r="H67" s="45">
        <v>10</v>
      </c>
      <c r="I67" s="45">
        <v>37</v>
      </c>
      <c r="J67" s="45">
        <v>18</v>
      </c>
      <c r="K67" s="45">
        <v>18</v>
      </c>
      <c r="L67" s="45">
        <v>42</v>
      </c>
      <c r="M67" s="51">
        <v>940</v>
      </c>
      <c r="N67">
        <f>G67*82/F67</f>
        <v>32.395061728395063</v>
      </c>
      <c r="O67">
        <f>H67*82/F67</f>
        <v>10.123456790123457</v>
      </c>
      <c r="P67">
        <f>I67*82/F67</f>
        <v>37.456790123456791</v>
      </c>
      <c r="Q67">
        <f>J67*82/F67</f>
        <v>18.222222222222221</v>
      </c>
      <c r="R67">
        <f>K67*82/F67</f>
        <v>18.222222222222221</v>
      </c>
      <c r="S67">
        <f>L67*82/F67</f>
        <v>42.518518518518519</v>
      </c>
      <c r="U67" s="10">
        <f>SUM(V67:X67)</f>
        <v>9.0831103677981169</v>
      </c>
      <c r="V67">
        <f>N67/MAX(N:N)*OFF_C</f>
        <v>4.4618736383442261</v>
      </c>
      <c r="W67">
        <f>O67/MAX(O:O)*PUN_C</f>
        <v>0.15295531519720312</v>
      </c>
      <c r="X67">
        <f>SUM(Z67:AC67)</f>
        <v>4.4682814142566878</v>
      </c>
      <c r="Y67">
        <f>X67/DEF_C*10</f>
        <v>7.447135690427813</v>
      </c>
      <c r="Z67">
        <f>(0.7*(HIT_F*DEF_C))+(P67/(MAX(P:P))*(0.3*(HIT_F*DEF_C)))</f>
        <v>1.1140800719748087</v>
      </c>
      <c r="AA67">
        <f>(0.7*(BkS_F*DEF_C))+(Q67/(MAX(Q:Q))*(0.3*(BkS_F*DEF_C)))</f>
        <v>0.68999999999999984</v>
      </c>
      <c r="AB67">
        <f>(0.7*(TkA_F*DEF_C))+(R67/(MAX(R:R))*(0.3*(TkA_F*DEF_C)))</f>
        <v>1.5284210526315789</v>
      </c>
      <c r="AC67">
        <f>(0.7*(SH_F*DEF_C))+(S67/(MAX(S:S))*(0.3*(SH_F*DEF_C)))</f>
        <v>1.1357802896503002</v>
      </c>
    </row>
    <row r="68" spans="1:29" x14ac:dyDescent="0.25">
      <c r="A68" s="9">
        <v>66</v>
      </c>
      <c r="B68" s="46" t="s">
        <v>427</v>
      </c>
      <c r="C68" s="47" t="s">
        <v>39</v>
      </c>
      <c r="D68" s="47" t="s">
        <v>395</v>
      </c>
      <c r="E68" s="47" t="s">
        <v>1</v>
      </c>
      <c r="F68" s="48">
        <v>57</v>
      </c>
      <c r="G68" s="48">
        <v>21</v>
      </c>
      <c r="H68" s="48">
        <v>20</v>
      </c>
      <c r="I68" s="48">
        <v>42</v>
      </c>
      <c r="J68" s="48">
        <v>15</v>
      </c>
      <c r="K68" s="48">
        <v>8</v>
      </c>
      <c r="L68" s="48">
        <v>147</v>
      </c>
      <c r="M68" s="52">
        <v>846</v>
      </c>
      <c r="N68">
        <f>G68*82/F68</f>
        <v>30.210526315789473</v>
      </c>
      <c r="O68">
        <f>H68*82/F68</f>
        <v>28.771929824561404</v>
      </c>
      <c r="P68">
        <f>I68*82/F68</f>
        <v>60.421052631578945</v>
      </c>
      <c r="Q68">
        <f>J68*82/F68</f>
        <v>21.578947368421051</v>
      </c>
      <c r="R68">
        <f>K68*82/F68</f>
        <v>11.508771929824562</v>
      </c>
      <c r="S68">
        <f>L68*82/F68</f>
        <v>211.47368421052633</v>
      </c>
      <c r="U68" s="10">
        <f>SUM(V68:X68)</f>
        <v>9.0689299034173203</v>
      </c>
      <c r="V68">
        <f>N68/MAX(N:N)*OFF_C</f>
        <v>4.1609907120743035</v>
      </c>
      <c r="W68">
        <f>O68/MAX(O:O)*PUN_C</f>
        <v>0.4347151063499457</v>
      </c>
      <c r="X68">
        <f>SUM(Z68:AC68)</f>
        <v>4.4732240849930704</v>
      </c>
      <c r="Y68">
        <f>X68/DEF_C*10</f>
        <v>7.4553734749884502</v>
      </c>
      <c r="Z68">
        <f>(0.7*(HIT_F*DEF_C))+(P68/(MAX(P:P))*(0.3*(HIT_F*DEF_C)))</f>
        <v>1.1533667163861068</v>
      </c>
      <c r="AA68">
        <f>(0.7*(BkS_F*DEF_C))+(Q68/(MAX(Q:Q))*(0.3*(BkS_F*DEF_C)))</f>
        <v>0.70105263157894726</v>
      </c>
      <c r="AB68">
        <f>(0.7*(TkA_F*DEF_C))+(R68/(MAX(R:R))*(0.3*(TkA_F*DEF_C)))</f>
        <v>1.4759501385041549</v>
      </c>
      <c r="AC68">
        <f>(0.7*(SH_F*DEF_C))+(S68/(MAX(S:S))*(0.3*(SH_F*DEF_C)))</f>
        <v>1.1428545985238616</v>
      </c>
    </row>
    <row r="69" spans="1:29" x14ac:dyDescent="0.25">
      <c r="A69" s="9">
        <v>67</v>
      </c>
      <c r="B69" s="43" t="s">
        <v>333</v>
      </c>
      <c r="C69" s="44" t="s">
        <v>43</v>
      </c>
      <c r="D69" s="44" t="s">
        <v>395</v>
      </c>
      <c r="E69" s="44" t="s">
        <v>1</v>
      </c>
      <c r="F69" s="45">
        <v>80</v>
      </c>
      <c r="G69" s="45">
        <v>27</v>
      </c>
      <c r="H69" s="45">
        <v>26</v>
      </c>
      <c r="I69" s="45">
        <v>64</v>
      </c>
      <c r="J69" s="45">
        <v>37</v>
      </c>
      <c r="K69" s="45">
        <v>44</v>
      </c>
      <c r="L69" s="45">
        <v>48</v>
      </c>
      <c r="M69" s="51">
        <v>1091</v>
      </c>
      <c r="N69">
        <f>G69*82/F69</f>
        <v>27.675000000000001</v>
      </c>
      <c r="O69">
        <f>H69*82/F69</f>
        <v>26.65</v>
      </c>
      <c r="P69">
        <f>I69*82/F69</f>
        <v>65.599999999999994</v>
      </c>
      <c r="Q69">
        <f>J69*82/F69</f>
        <v>37.924999999999997</v>
      </c>
      <c r="R69">
        <f>K69*82/F69</f>
        <v>45.1</v>
      </c>
      <c r="S69">
        <f>L69*82/F69</f>
        <v>49.2</v>
      </c>
      <c r="U69" s="10">
        <f>SUM(V69:X69)</f>
        <v>9.006073448502411</v>
      </c>
      <c r="V69">
        <f>N69/MAX(N:N)*OFF_C</f>
        <v>3.8117647058823527</v>
      </c>
      <c r="W69">
        <f>O69/MAX(O:O)*PUN_C</f>
        <v>0.40265486725663718</v>
      </c>
      <c r="X69">
        <f>SUM(Z69:AC69)</f>
        <v>4.791653875363421</v>
      </c>
      <c r="Y69">
        <f>X69/DEF_C*10</f>
        <v>7.9860897922723684</v>
      </c>
      <c r="Z69">
        <f>(0.7*(HIT_F*DEF_C))+(P69/(MAX(P:P))*(0.3*(HIT_F*DEF_C)))</f>
        <v>1.162226720647773</v>
      </c>
      <c r="AA69">
        <f>(0.7*(BkS_F*DEF_C))+(Q69/(MAX(Q:Q))*(0.3*(BkS_F*DEF_C)))</f>
        <v>0.75487499999999985</v>
      </c>
      <c r="AB69">
        <f>(0.7*(TkA_F*DEF_C))+(R69/(MAX(R:R))*(0.3*(TkA_F*DEF_C)))</f>
        <v>1.7384921052631577</v>
      </c>
      <c r="AC69">
        <f>(0.7*(SH_F*DEF_C))+(S69/(MAX(S:S))*(0.3*(SH_F*DEF_C)))</f>
        <v>1.1360600494524902</v>
      </c>
    </row>
    <row r="70" spans="1:29" x14ac:dyDescent="0.25">
      <c r="A70" s="9">
        <v>68</v>
      </c>
      <c r="B70" s="43" t="s">
        <v>430</v>
      </c>
      <c r="C70" s="44" t="s">
        <v>34</v>
      </c>
      <c r="D70" s="44" t="s">
        <v>395</v>
      </c>
      <c r="E70" s="44" t="s">
        <v>1</v>
      </c>
      <c r="F70" s="45">
        <v>66</v>
      </c>
      <c r="G70" s="45">
        <v>24</v>
      </c>
      <c r="H70" s="45">
        <v>10</v>
      </c>
      <c r="I70" s="45">
        <v>81</v>
      </c>
      <c r="J70" s="45">
        <v>26</v>
      </c>
      <c r="K70" s="45">
        <v>17</v>
      </c>
      <c r="L70" s="45">
        <v>244</v>
      </c>
      <c r="M70" s="51">
        <v>859</v>
      </c>
      <c r="N70">
        <f>G70*82/F70</f>
        <v>29.818181818181817</v>
      </c>
      <c r="O70">
        <f>H70*82/F70</f>
        <v>12.424242424242424</v>
      </c>
      <c r="P70">
        <f>I70*82/F70</f>
        <v>100.63636363636364</v>
      </c>
      <c r="Q70">
        <f>J70*82/F70</f>
        <v>32.303030303030305</v>
      </c>
      <c r="R70">
        <f>K70*82/F70</f>
        <v>21.121212121212121</v>
      </c>
      <c r="S70">
        <f>L70*82/F70</f>
        <v>303.15151515151513</v>
      </c>
      <c r="U70" s="10">
        <f>SUM(V70:X70)</f>
        <v>8.9509715681257678</v>
      </c>
      <c r="V70">
        <f>N70/MAX(N:N)*OFF_C</f>
        <v>4.1069518716577535</v>
      </c>
      <c r="W70">
        <f>O70/MAX(O:O)*PUN_C</f>
        <v>0.18771788683293109</v>
      </c>
      <c r="X70">
        <f>SUM(Z70:AC70)</f>
        <v>4.6563018096350834</v>
      </c>
      <c r="Y70">
        <f>X70/DEF_C*10</f>
        <v>7.7605030160584718</v>
      </c>
      <c r="Z70">
        <f>(0.7*(HIT_F*DEF_C))+(P70/(MAX(P:P))*(0.3*(HIT_F*DEF_C)))</f>
        <v>1.2221659919028338</v>
      </c>
      <c r="AA70">
        <f>(0.7*(BkS_F*DEF_C))+(Q70/(MAX(Q:Q))*(0.3*(BkS_F*DEF_C)))</f>
        <v>0.73636363636363622</v>
      </c>
      <c r="AB70">
        <f>(0.7*(TkA_F*DEF_C))+(R70/(MAX(R:R))*(0.3*(TkA_F*DEF_C)))</f>
        <v>1.551078947368421</v>
      </c>
      <c r="AC70">
        <f>(0.7*(SH_F*DEF_C))+(S70/(MAX(S:S))*(0.3*(SH_F*DEF_C)))</f>
        <v>1.1466932340001925</v>
      </c>
    </row>
    <row r="71" spans="1:29" x14ac:dyDescent="0.25">
      <c r="A71" s="9">
        <v>69</v>
      </c>
      <c r="B71" s="43" t="s">
        <v>400</v>
      </c>
      <c r="C71" s="44" t="s">
        <v>43</v>
      </c>
      <c r="D71" s="44" t="s">
        <v>395</v>
      </c>
      <c r="E71" s="44" t="s">
        <v>1</v>
      </c>
      <c r="F71" s="45">
        <v>70</v>
      </c>
      <c r="G71" s="45">
        <v>24</v>
      </c>
      <c r="H71" s="45">
        <v>19</v>
      </c>
      <c r="I71" s="45">
        <v>54</v>
      </c>
      <c r="J71" s="45">
        <v>24</v>
      </c>
      <c r="K71" s="45">
        <v>16</v>
      </c>
      <c r="L71" s="45">
        <v>2941</v>
      </c>
      <c r="M71" s="51">
        <v>1002</v>
      </c>
      <c r="N71">
        <f>G71*82/F71</f>
        <v>28.114285714285714</v>
      </c>
      <c r="O71">
        <f>H71*82/F71</f>
        <v>22.257142857142856</v>
      </c>
      <c r="P71">
        <f>I71*82/F71</f>
        <v>63.25714285714286</v>
      </c>
      <c r="Q71">
        <f>J71*82/F71</f>
        <v>28.114285714285714</v>
      </c>
      <c r="R71">
        <f>K71*82/F71</f>
        <v>18.742857142857144</v>
      </c>
      <c r="S71">
        <f>L71*82/F71</f>
        <v>3445.1714285714284</v>
      </c>
      <c r="U71" s="10">
        <f>SUM(V71:X71)</f>
        <v>8.9000848814916615</v>
      </c>
      <c r="V71">
        <f>N71/MAX(N:N)*OFF_C</f>
        <v>3.8722689075630257</v>
      </c>
      <c r="W71">
        <f>O71/MAX(O:O)*PUN_C</f>
        <v>0.33628318584070799</v>
      </c>
      <c r="X71">
        <f>SUM(Z71:AC71)</f>
        <v>4.691532788087927</v>
      </c>
      <c r="Y71">
        <f>X71/DEF_C*10</f>
        <v>7.8192213134798783</v>
      </c>
      <c r="Z71">
        <f>(0.7*(HIT_F*DEF_C))+(P71/(MAX(P:P))*(0.3*(HIT_F*DEF_C)))</f>
        <v>1.1582186234817813</v>
      </c>
      <c r="AA71">
        <f>(0.7*(BkS_F*DEF_C))+(Q71/(MAX(Q:Q))*(0.3*(BkS_F*DEF_C)))</f>
        <v>0.72257142857142842</v>
      </c>
      <c r="AB71">
        <f>(0.7*(TkA_F*DEF_C))+(R71/(MAX(R:R))*(0.3*(TkA_F*DEF_C)))</f>
        <v>1.5324902255639097</v>
      </c>
      <c r="AC71">
        <f>(0.7*(SH_F*DEF_C))+(S71/(MAX(S:S))*(0.3*(SH_F*DEF_C)))</f>
        <v>1.2782525104708078</v>
      </c>
    </row>
    <row r="72" spans="1:29" x14ac:dyDescent="0.25">
      <c r="A72" s="9">
        <v>70</v>
      </c>
      <c r="B72" s="43" t="s">
        <v>80</v>
      </c>
      <c r="C72" s="44" t="s">
        <v>39</v>
      </c>
      <c r="D72" s="44" t="s">
        <v>395</v>
      </c>
      <c r="E72" s="44" t="s">
        <v>1</v>
      </c>
      <c r="F72" s="45">
        <v>81</v>
      </c>
      <c r="G72" s="45">
        <v>26</v>
      </c>
      <c r="H72" s="45">
        <v>10</v>
      </c>
      <c r="I72" s="45">
        <v>71</v>
      </c>
      <c r="J72" s="45">
        <v>35</v>
      </c>
      <c r="K72" s="45">
        <v>31</v>
      </c>
      <c r="L72" s="45">
        <v>4088</v>
      </c>
      <c r="M72" s="51">
        <v>1162</v>
      </c>
      <c r="N72">
        <f>G72*82/F72</f>
        <v>26.320987654320987</v>
      </c>
      <c r="O72">
        <f>H72*82/F72</f>
        <v>10.123456790123457</v>
      </c>
      <c r="P72">
        <f>I72*82/F72</f>
        <v>71.876543209876544</v>
      </c>
      <c r="Q72">
        <f>J72*82/F72</f>
        <v>35.432098765432102</v>
      </c>
      <c r="R72">
        <f>K72*82/F72</f>
        <v>31.382716049382715</v>
      </c>
      <c r="S72">
        <f>L72*82/F72</f>
        <v>4138.4691358024693</v>
      </c>
      <c r="U72" s="10">
        <f>SUM(V72:X72)</f>
        <v>8.636421003173643</v>
      </c>
      <c r="V72">
        <f>N72/MAX(N:N)*OFF_C</f>
        <v>3.6252723311546839</v>
      </c>
      <c r="W72">
        <f>O72/MAX(O:O)*PUN_C</f>
        <v>0.15295531519720312</v>
      </c>
      <c r="X72">
        <f>SUM(Z72:AC72)</f>
        <v>4.8581933568217561</v>
      </c>
      <c r="Y72">
        <f>X72/DEF_C*10</f>
        <v>8.0969889280362608</v>
      </c>
      <c r="Z72">
        <f>(0.7*(HIT_F*DEF_C))+(P72/(MAX(P:P))*(0.3*(HIT_F*DEF_C)))</f>
        <v>1.1729644624381466</v>
      </c>
      <c r="AA72">
        <f>(0.7*(BkS_F*DEF_C))+(Q72/(MAX(Q:Q))*(0.3*(BkS_F*DEF_C)))</f>
        <v>0.74666666666666659</v>
      </c>
      <c r="AB72">
        <f>(0.7*(TkA_F*DEF_C))+(R72/(MAX(R:R))*(0.3*(TkA_F*DEF_C)))</f>
        <v>1.6312807017543858</v>
      </c>
      <c r="AC72">
        <f>(0.7*(SH_F*DEF_C))+(S72/(MAX(S:S))*(0.3*(SH_F*DEF_C)))</f>
        <v>1.3072815259625572</v>
      </c>
    </row>
    <row r="73" spans="1:29" x14ac:dyDescent="0.25">
      <c r="A73" s="9">
        <v>71</v>
      </c>
      <c r="B73" s="46" t="s">
        <v>171</v>
      </c>
      <c r="C73" s="47" t="s">
        <v>37</v>
      </c>
      <c r="D73" s="47" t="s">
        <v>395</v>
      </c>
      <c r="E73" s="47" t="s">
        <v>1</v>
      </c>
      <c r="F73" s="48">
        <v>75</v>
      </c>
      <c r="G73" s="48">
        <v>23</v>
      </c>
      <c r="H73" s="48">
        <v>18</v>
      </c>
      <c r="I73" s="48">
        <v>27</v>
      </c>
      <c r="J73" s="48">
        <v>26</v>
      </c>
      <c r="K73" s="48">
        <v>35</v>
      </c>
      <c r="L73" s="48">
        <v>4942</v>
      </c>
      <c r="M73" s="52">
        <v>1057</v>
      </c>
      <c r="N73">
        <f>G73*82/F73</f>
        <v>25.146666666666668</v>
      </c>
      <c r="O73">
        <f>H73*82/F73</f>
        <v>19.68</v>
      </c>
      <c r="P73">
        <f>I73*82/F73</f>
        <v>29.52</v>
      </c>
      <c r="Q73">
        <f>J73*82/F73</f>
        <v>28.426666666666666</v>
      </c>
      <c r="R73">
        <f>K73*82/F73</f>
        <v>38.266666666666666</v>
      </c>
      <c r="S73">
        <f>L73*82/F73</f>
        <v>5403.2533333333331</v>
      </c>
      <c r="U73" s="10">
        <f>SUM(V73:X73)</f>
        <v>8.6302999880860369</v>
      </c>
      <c r="V73">
        <f>N73/MAX(N:N)*OFF_C</f>
        <v>3.4635294117647062</v>
      </c>
      <c r="W73">
        <f>O73/MAX(O:O)*PUN_C</f>
        <v>0.29734513274336283</v>
      </c>
      <c r="X73">
        <f>SUM(Z73:AC73)</f>
        <v>4.8694254435779687</v>
      </c>
      <c r="Y73">
        <f>X73/DEF_C*10</f>
        <v>8.1157090726299472</v>
      </c>
      <c r="Z73">
        <f>(0.7*(HIT_F*DEF_C))+(P73/(MAX(P:P))*(0.3*(HIT_F*DEF_C)))</f>
        <v>1.1005020242914978</v>
      </c>
      <c r="AA73">
        <f>(0.7*(BkS_F*DEF_C))+(Q73/(MAX(Q:Q))*(0.3*(BkS_F*DEF_C)))</f>
        <v>0.72359999999999991</v>
      </c>
      <c r="AB73">
        <f>(0.7*(TkA_F*DEF_C))+(R73/(MAX(R:R))*(0.3*(TkA_F*DEF_C)))</f>
        <v>1.6850842105263157</v>
      </c>
      <c r="AC73">
        <f>(0.7*(SH_F*DEF_C))+(S73/(MAX(S:S))*(0.3*(SH_F*DEF_C)))</f>
        <v>1.3602392087601554</v>
      </c>
    </row>
    <row r="74" spans="1:29" x14ac:dyDescent="0.25">
      <c r="A74" s="9">
        <v>72</v>
      </c>
      <c r="B74" s="46" t="s">
        <v>262</v>
      </c>
      <c r="C74" s="47" t="s">
        <v>34</v>
      </c>
      <c r="D74" s="47" t="s">
        <v>395</v>
      </c>
      <c r="E74" s="47" t="s">
        <v>1</v>
      </c>
      <c r="F74" s="48">
        <v>38</v>
      </c>
      <c r="G74" s="48">
        <v>11</v>
      </c>
      <c r="H74" s="48">
        <v>10</v>
      </c>
      <c r="I74" s="48">
        <v>83</v>
      </c>
      <c r="J74" s="48">
        <v>14</v>
      </c>
      <c r="K74" s="48">
        <v>18</v>
      </c>
      <c r="L74" s="48">
        <v>76</v>
      </c>
      <c r="M74" s="52">
        <v>406</v>
      </c>
      <c r="N74">
        <f>G74*82/F74</f>
        <v>23.736842105263158</v>
      </c>
      <c r="O74">
        <f>H74*82/F74</f>
        <v>21.578947368421051</v>
      </c>
      <c r="P74">
        <f>I74*82/F74</f>
        <v>179.10526315789474</v>
      </c>
      <c r="Q74">
        <f>J74*82/F74</f>
        <v>30.210526315789473</v>
      </c>
      <c r="R74">
        <f>K74*82/F74</f>
        <v>38.842105263157897</v>
      </c>
      <c r="S74">
        <f>L74*82/F74</f>
        <v>164</v>
      </c>
      <c r="U74" s="10">
        <f>SUM(V74:X74)</f>
        <v>8.5117168888500068</v>
      </c>
      <c r="V74">
        <f>N74/MAX(N:N)*OFF_C</f>
        <v>3.2693498452012379</v>
      </c>
      <c r="W74">
        <f>O74/MAX(O:O)*PUN_C</f>
        <v>0.32603632976245922</v>
      </c>
      <c r="X74">
        <f>SUM(Z74:AC74)</f>
        <v>4.9163307138863104</v>
      </c>
      <c r="Y74">
        <f>X74/DEF_C*10</f>
        <v>8.1938845231438506</v>
      </c>
      <c r="Z74">
        <f>(0.7*(HIT_F*DEF_C))+(P74/(MAX(P:P))*(0.3*(HIT_F*DEF_C)))</f>
        <v>1.3564084807159598</v>
      </c>
      <c r="AA74">
        <f>(0.7*(BkS_F*DEF_C))+(Q74/(MAX(Q:Q))*(0.3*(BkS_F*DEF_C)))</f>
        <v>0.72947368421052616</v>
      </c>
      <c r="AB74">
        <f>(0.7*(TkA_F*DEF_C))+(R74/(MAX(R:R))*(0.3*(TkA_F*DEF_C)))</f>
        <v>1.6895817174515235</v>
      </c>
      <c r="AC74">
        <f>(0.7*(SH_F*DEF_C))+(S74/(MAX(S:S))*(0.3*(SH_F*DEF_C)))</f>
        <v>1.1408668315083008</v>
      </c>
    </row>
    <row r="75" spans="1:29" x14ac:dyDescent="0.25">
      <c r="A75" s="9">
        <v>73</v>
      </c>
      <c r="B75" s="43" t="s">
        <v>354</v>
      </c>
      <c r="C75" s="44" t="s">
        <v>37</v>
      </c>
      <c r="D75" s="44" t="s">
        <v>395</v>
      </c>
      <c r="E75" s="44" t="s">
        <v>1</v>
      </c>
      <c r="F75" s="45">
        <v>33</v>
      </c>
      <c r="G75" s="45">
        <v>7</v>
      </c>
      <c r="H75" s="45">
        <v>14</v>
      </c>
      <c r="I75" s="45">
        <v>27</v>
      </c>
      <c r="J75" s="45">
        <v>24</v>
      </c>
      <c r="K75" s="45">
        <v>13</v>
      </c>
      <c r="L75" s="45">
        <v>2206</v>
      </c>
      <c r="M75" s="51">
        <v>376</v>
      </c>
      <c r="N75">
        <f>G75*82/F75</f>
        <v>17.393939393939394</v>
      </c>
      <c r="O75">
        <f>H75*82/F75</f>
        <v>34.787878787878789</v>
      </c>
      <c r="P75">
        <f>I75*82/F75</f>
        <v>67.090909090909093</v>
      </c>
      <c r="Q75">
        <f>J75*82/F75</f>
        <v>59.636363636363633</v>
      </c>
      <c r="R75">
        <f>K75*82/F75</f>
        <v>32.303030303030305</v>
      </c>
      <c r="S75">
        <f>L75*82/F75</f>
        <v>5481.575757575758</v>
      </c>
      <c r="U75" s="10">
        <f>SUM(V75:X75)</f>
        <v>7.9144652977951591</v>
      </c>
      <c r="V75">
        <f>N75/MAX(N:N)*OFF_C</f>
        <v>2.3957219251336896</v>
      </c>
      <c r="W75">
        <f>O75/MAX(O:O)*PUN_C</f>
        <v>0.52561008313220703</v>
      </c>
      <c r="X75">
        <f>SUM(Z75:AC75)</f>
        <v>4.9931332895292622</v>
      </c>
      <c r="Y75">
        <f>X75/DEF_C*10</f>
        <v>8.3218888158821045</v>
      </c>
      <c r="Z75">
        <f>(0.7*(HIT_F*DEF_C))+(P75/(MAX(P:P))*(0.3*(HIT_F*DEF_C)))</f>
        <v>1.1647773279352225</v>
      </c>
      <c r="AA75">
        <f>(0.7*(BkS_F*DEF_C))+(Q75/(MAX(Q:Q))*(0.3*(BkS_F*DEF_C)))</f>
        <v>0.82636363636363619</v>
      </c>
      <c r="AB75">
        <f>(0.7*(TkA_F*DEF_C))+(R75/(MAX(R:R))*(0.3*(TkA_F*DEF_C)))</f>
        <v>1.6384736842105263</v>
      </c>
      <c r="AC75">
        <f>(0.7*(SH_F*DEF_C))+(S75/(MAX(S:S))*(0.3*(SH_F*DEF_C)))</f>
        <v>1.3635186410198772</v>
      </c>
    </row>
    <row r="76" spans="1:29" x14ac:dyDescent="0.25">
      <c r="A76" s="9">
        <v>74</v>
      </c>
      <c r="B76" s="46" t="s">
        <v>444</v>
      </c>
      <c r="C76" s="47" t="s">
        <v>31</v>
      </c>
      <c r="D76" s="47" t="s">
        <v>395</v>
      </c>
      <c r="E76" s="47" t="s">
        <v>1</v>
      </c>
      <c r="F76" s="48">
        <v>21</v>
      </c>
      <c r="G76" s="48">
        <v>5</v>
      </c>
      <c r="H76" s="48">
        <v>4</v>
      </c>
      <c r="I76" s="48">
        <v>11</v>
      </c>
      <c r="J76" s="48">
        <v>21</v>
      </c>
      <c r="K76" s="48">
        <v>6</v>
      </c>
      <c r="L76" s="48">
        <v>1062</v>
      </c>
      <c r="M76" s="52">
        <v>314</v>
      </c>
      <c r="N76">
        <f>G76*82/F76</f>
        <v>19.523809523809526</v>
      </c>
      <c r="O76">
        <f>H76*82/F76</f>
        <v>15.619047619047619</v>
      </c>
      <c r="P76">
        <f>I76*82/F76</f>
        <v>42.952380952380949</v>
      </c>
      <c r="Q76">
        <f>J76*82/F76</f>
        <v>82</v>
      </c>
      <c r="R76">
        <f>K76*82/F76</f>
        <v>23.428571428571427</v>
      </c>
      <c r="S76">
        <f>L76*82/F76</f>
        <v>4146.8571428571431</v>
      </c>
      <c r="U76" s="10">
        <f>SUM(V76:X76)</f>
        <v>7.8252911337405147</v>
      </c>
      <c r="V76">
        <f>N76/MAX(N:N)*OFF_C</f>
        <v>2.6890756302521011</v>
      </c>
      <c r="W76">
        <f>O76/MAX(O:O)*PUN_C</f>
        <v>0.2359882005899705</v>
      </c>
      <c r="X76">
        <f>SUM(Z76:AC76)</f>
        <v>4.9002273028984433</v>
      </c>
      <c r="Y76">
        <f>X76/DEF_C*10</f>
        <v>8.1670455048307389</v>
      </c>
      <c r="Z76">
        <f>(0.7*(HIT_F*DEF_C))+(P76/(MAX(P:P))*(0.3*(HIT_F*DEF_C)))</f>
        <v>1.1234817813765181</v>
      </c>
      <c r="AA76">
        <f>(0.7*(BkS_F*DEF_C))+(Q76/(MAX(Q:Q))*(0.3*(BkS_F*DEF_C)))</f>
        <v>0.89999999999999991</v>
      </c>
      <c r="AB76">
        <f>(0.7*(TkA_F*DEF_C))+(R76/(MAX(R:R))*(0.3*(TkA_F*DEF_C)))</f>
        <v>1.5691127819548871</v>
      </c>
      <c r="AC76">
        <f>(0.7*(SH_F*DEF_C))+(S76/(MAX(S:S))*(0.3*(SH_F*DEF_C)))</f>
        <v>1.3076327395670382</v>
      </c>
    </row>
    <row r="77" spans="1:29" x14ac:dyDescent="0.25">
      <c r="A77" s="9">
        <v>75</v>
      </c>
      <c r="B77" s="46" t="s">
        <v>366</v>
      </c>
      <c r="C77" s="47" t="s">
        <v>39</v>
      </c>
      <c r="D77" s="47" t="s">
        <v>395</v>
      </c>
      <c r="E77" s="47" t="s">
        <v>1</v>
      </c>
      <c r="F77" s="48">
        <v>39</v>
      </c>
      <c r="G77" s="48">
        <v>10</v>
      </c>
      <c r="H77" s="48">
        <v>8</v>
      </c>
      <c r="I77" s="48">
        <v>20</v>
      </c>
      <c r="J77" s="48">
        <v>14</v>
      </c>
      <c r="K77" s="48">
        <v>18</v>
      </c>
      <c r="L77" s="48">
        <v>111</v>
      </c>
      <c r="M77" s="52">
        <v>465</v>
      </c>
      <c r="N77">
        <f>G77*82/F77</f>
        <v>21.025641025641026</v>
      </c>
      <c r="O77">
        <f>H77*82/F77</f>
        <v>16.820512820512821</v>
      </c>
      <c r="P77">
        <f>I77*82/F77</f>
        <v>42.051282051282051</v>
      </c>
      <c r="Q77">
        <f>J77*82/F77</f>
        <v>29.435897435897434</v>
      </c>
      <c r="R77">
        <f>K77*82/F77</f>
        <v>37.846153846153847</v>
      </c>
      <c r="S77">
        <f>L77*82/F77</f>
        <v>233.38461538461539</v>
      </c>
      <c r="U77" s="10">
        <f>SUM(V77:X77)</f>
        <v>7.8245016236776896</v>
      </c>
      <c r="V77">
        <f>N77/MAX(N:N)*OFF_C</f>
        <v>2.8959276018099547</v>
      </c>
      <c r="W77">
        <f>O77/MAX(O:O)*PUN_C</f>
        <v>0.25414113909689134</v>
      </c>
      <c r="X77">
        <f>SUM(Z77:AC77)</f>
        <v>4.6744328827708435</v>
      </c>
      <c r="Y77">
        <f>X77/DEF_C*10</f>
        <v>7.7907214712847397</v>
      </c>
      <c r="Z77">
        <f>(0.7*(HIT_F*DEF_C))+(P77/(MAX(P:P))*(0.3*(HIT_F*DEF_C)))</f>
        <v>1.1219402055434442</v>
      </c>
      <c r="AA77">
        <f>(0.7*(BkS_F*DEF_C))+(Q77/(MAX(Q:Q))*(0.3*(BkS_F*DEF_C)))</f>
        <v>0.72692307692307678</v>
      </c>
      <c r="AB77">
        <f>(0.7*(TkA_F*DEF_C))+(R77/(MAX(R:R))*(0.3*(TkA_F*DEF_C)))</f>
        <v>1.6817975708502022</v>
      </c>
      <c r="AC77">
        <f>(0.7*(SH_F*DEF_C))+(S77/(MAX(S:S))*(0.3*(SH_F*DEF_C)))</f>
        <v>1.1437720294541205</v>
      </c>
    </row>
    <row r="78" spans="1:29" x14ac:dyDescent="0.25">
      <c r="A78" s="9">
        <v>76</v>
      </c>
      <c r="B78" s="43" t="s">
        <v>388</v>
      </c>
      <c r="C78" s="44" t="s">
        <v>43</v>
      </c>
      <c r="D78" s="44" t="s">
        <v>395</v>
      </c>
      <c r="E78" s="44" t="s">
        <v>1</v>
      </c>
      <c r="F78" s="45">
        <v>72</v>
      </c>
      <c r="G78" s="45">
        <v>12</v>
      </c>
      <c r="H78" s="45">
        <v>48</v>
      </c>
      <c r="I78" s="45">
        <v>160</v>
      </c>
      <c r="J78" s="45">
        <v>29</v>
      </c>
      <c r="K78" s="45">
        <v>14</v>
      </c>
      <c r="L78" s="45">
        <v>6398</v>
      </c>
      <c r="M78" s="51">
        <v>856</v>
      </c>
      <c r="N78">
        <f>G78*82/F78</f>
        <v>13.666666666666666</v>
      </c>
      <c r="O78">
        <f>H78*82/F78</f>
        <v>54.666666666666664</v>
      </c>
      <c r="P78">
        <f>I78*82/F78</f>
        <v>182.22222222222223</v>
      </c>
      <c r="Q78">
        <f>J78*82/F78</f>
        <v>33.027777777777779</v>
      </c>
      <c r="R78">
        <f>K78*82/F78</f>
        <v>15.944444444444445</v>
      </c>
      <c r="S78">
        <f>L78*82/F78</f>
        <v>7286.6111111111113</v>
      </c>
      <c r="U78" s="10">
        <f>SUM(V78:X78)</f>
        <v>7.7585180938024632</v>
      </c>
      <c r="V78">
        <f>N78/MAX(N:N)*OFF_C</f>
        <v>1.8823529411764706</v>
      </c>
      <c r="W78">
        <f>O78/MAX(O:O)*PUN_C</f>
        <v>0.82595870206489674</v>
      </c>
      <c r="X78">
        <f>SUM(Z78:AC78)</f>
        <v>5.0502064505610953</v>
      </c>
      <c r="Y78">
        <f>X78/DEF_C*10</f>
        <v>8.4170107509351588</v>
      </c>
      <c r="Z78">
        <f>(0.7*(HIT_F*DEF_C))+(P78/(MAX(P:P))*(0.3*(HIT_F*DEF_C)))</f>
        <v>1.3617408906882589</v>
      </c>
      <c r="AA78">
        <f>(0.7*(BkS_F*DEF_C))+(Q78/(MAX(Q:Q))*(0.3*(BkS_F*DEF_C)))</f>
        <v>0.73874999999999991</v>
      </c>
      <c r="AB78">
        <f>(0.7*(TkA_F*DEF_C))+(R78/(MAX(R:R))*(0.3*(TkA_F*DEF_C)))</f>
        <v>1.5106184210526314</v>
      </c>
      <c r="AC78">
        <f>(0.7*(SH_F*DEF_C))+(S78/(MAX(S:S))*(0.3*(SH_F*DEF_C)))</f>
        <v>1.4390971388202047</v>
      </c>
    </row>
    <row r="79" spans="1:29" x14ac:dyDescent="0.25">
      <c r="A79" s="9">
        <v>77</v>
      </c>
      <c r="B79" s="43" t="s">
        <v>280</v>
      </c>
      <c r="C79" s="44" t="s">
        <v>31</v>
      </c>
      <c r="D79" s="44" t="s">
        <v>395</v>
      </c>
      <c r="E79" s="44" t="s">
        <v>1</v>
      </c>
      <c r="F79" s="45">
        <v>59</v>
      </c>
      <c r="G79" s="45">
        <v>13</v>
      </c>
      <c r="H79" s="45">
        <v>8</v>
      </c>
      <c r="I79" s="45">
        <v>41</v>
      </c>
      <c r="J79" s="45">
        <v>34</v>
      </c>
      <c r="K79" s="45">
        <v>28</v>
      </c>
      <c r="L79" s="45">
        <v>5904</v>
      </c>
      <c r="M79" s="51">
        <v>881</v>
      </c>
      <c r="N79">
        <f>G79*82/F79</f>
        <v>18.067796610169491</v>
      </c>
      <c r="O79">
        <f>H79*82/F79</f>
        <v>11.118644067796611</v>
      </c>
      <c r="P79">
        <f>I79*82/F79</f>
        <v>56.983050847457626</v>
      </c>
      <c r="Q79">
        <f>J79*82/F79</f>
        <v>47.254237288135592</v>
      </c>
      <c r="R79">
        <f>K79*82/F79</f>
        <v>38.915254237288138</v>
      </c>
      <c r="S79">
        <f>L79*82/F79</f>
        <v>8205.5593220338978</v>
      </c>
      <c r="U79" s="10">
        <f>SUM(V79:X79)</f>
        <v>7.7573320765055112</v>
      </c>
      <c r="V79">
        <f>N79/MAX(N:N)*OFF_C</f>
        <v>2.4885343968095714</v>
      </c>
      <c r="W79">
        <f>O79/MAX(O:O)*PUN_C</f>
        <v>0.16799160041997901</v>
      </c>
      <c r="X79">
        <f>SUM(Z79:AC79)</f>
        <v>5.1008060792759604</v>
      </c>
      <c r="Y79">
        <f>X79/DEF_C*10</f>
        <v>8.501343465459934</v>
      </c>
      <c r="Z79">
        <f>(0.7*(HIT_F*DEF_C))+(P79/(MAX(P:P))*(0.3*(HIT_F*DEF_C)))</f>
        <v>1.1474850751389554</v>
      </c>
      <c r="AA79">
        <f>(0.7*(BkS_F*DEF_C))+(Q79/(MAX(Q:Q))*(0.3*(BkS_F*DEF_C)))</f>
        <v>0.78559322033898293</v>
      </c>
      <c r="AB79">
        <f>(0.7*(TkA_F*DEF_C))+(R79/(MAX(R:R))*(0.3*(TkA_F*DEF_C)))</f>
        <v>1.6901534344335414</v>
      </c>
      <c r="AC79">
        <f>(0.7*(SH_F*DEF_C))+(S79/(MAX(S:S))*(0.3*(SH_F*DEF_C)))</f>
        <v>1.4775743493644815</v>
      </c>
    </row>
    <row r="80" spans="1:29" x14ac:dyDescent="0.25">
      <c r="A80" s="9">
        <v>78</v>
      </c>
      <c r="B80" s="43" t="s">
        <v>323</v>
      </c>
      <c r="C80" s="44" t="s">
        <v>31</v>
      </c>
      <c r="D80" s="44" t="s">
        <v>395</v>
      </c>
      <c r="E80" s="44" t="s">
        <v>1</v>
      </c>
      <c r="F80" s="45">
        <v>20</v>
      </c>
      <c r="G80" s="45">
        <v>5</v>
      </c>
      <c r="H80" s="45">
        <v>4</v>
      </c>
      <c r="I80" s="45">
        <v>1</v>
      </c>
      <c r="J80" s="45">
        <v>8</v>
      </c>
      <c r="K80" s="45">
        <v>11</v>
      </c>
      <c r="L80" s="45">
        <v>0</v>
      </c>
      <c r="M80" s="51">
        <v>244</v>
      </c>
      <c r="N80">
        <f>G80*82/F80</f>
        <v>20.5</v>
      </c>
      <c r="O80">
        <f>H80*82/F80</f>
        <v>16.399999999999999</v>
      </c>
      <c r="P80">
        <f>I80*82/F80</f>
        <v>4.0999999999999996</v>
      </c>
      <c r="Q80">
        <f>J80*82/F80</f>
        <v>32.799999999999997</v>
      </c>
      <c r="R80">
        <f>K80*82/F80</f>
        <v>45.1</v>
      </c>
      <c r="S80">
        <f>L80*82/F80</f>
        <v>0</v>
      </c>
      <c r="U80" s="10">
        <f>SUM(V80:X80)</f>
        <v>7.7388232976878175</v>
      </c>
      <c r="V80">
        <f>N80/MAX(N:N)*OFF_C</f>
        <v>2.8235294117647056</v>
      </c>
      <c r="W80">
        <f>O80/MAX(O:O)*PUN_C</f>
        <v>0.24778761061946902</v>
      </c>
      <c r="X80">
        <f>SUM(Z80:AC80)</f>
        <v>4.6675062753036425</v>
      </c>
      <c r="Y80">
        <f>X80/DEF_C*10</f>
        <v>7.7791771255060702</v>
      </c>
      <c r="Z80">
        <f>(0.7*(HIT_F*DEF_C))+(P80/(MAX(P:P))*(0.3*(HIT_F*DEF_C)))</f>
        <v>1.0570141700404856</v>
      </c>
      <c r="AA80">
        <f>(0.7*(BkS_F*DEF_C))+(Q80/(MAX(Q:Q))*(0.3*(BkS_F*DEF_C)))</f>
        <v>0.73799999999999988</v>
      </c>
      <c r="AB80">
        <f>(0.7*(TkA_F*DEF_C))+(R80/(MAX(R:R))*(0.3*(TkA_F*DEF_C)))</f>
        <v>1.7384921052631577</v>
      </c>
      <c r="AC80">
        <f>(0.7*(SH_F*DEF_C))+(S80/(MAX(S:S))*(0.3*(SH_F*DEF_C)))</f>
        <v>1.1339999999999999</v>
      </c>
    </row>
    <row r="81" spans="1:29" x14ac:dyDescent="0.25">
      <c r="A81" s="9">
        <v>79</v>
      </c>
      <c r="B81" s="43" t="s">
        <v>420</v>
      </c>
      <c r="C81" s="44" t="s">
        <v>31</v>
      </c>
      <c r="D81" s="44" t="s">
        <v>395</v>
      </c>
      <c r="E81" s="44" t="s">
        <v>1</v>
      </c>
      <c r="F81" s="45">
        <v>25</v>
      </c>
      <c r="G81" s="45">
        <v>6</v>
      </c>
      <c r="H81" s="45">
        <v>6</v>
      </c>
      <c r="I81" s="45">
        <v>23</v>
      </c>
      <c r="J81" s="45">
        <v>7</v>
      </c>
      <c r="K81" s="45">
        <v>5</v>
      </c>
      <c r="L81" s="45">
        <v>938</v>
      </c>
      <c r="M81" s="51">
        <v>306</v>
      </c>
      <c r="N81">
        <f>G81*82/F81</f>
        <v>19.68</v>
      </c>
      <c r="O81">
        <f>H81*82/F81</f>
        <v>19.68</v>
      </c>
      <c r="P81">
        <f>I81*82/F81</f>
        <v>75.44</v>
      </c>
      <c r="Q81">
        <f>J81*82/F81</f>
        <v>22.96</v>
      </c>
      <c r="R81">
        <f>K81*82/F81</f>
        <v>16.399999999999999</v>
      </c>
      <c r="S81">
        <f>L81*82/F81</f>
        <v>3076.64</v>
      </c>
      <c r="U81" s="10">
        <f>SUM(V81:X81)</f>
        <v>7.6695948032465662</v>
      </c>
      <c r="V81">
        <f>N81/MAX(N:N)*OFF_C</f>
        <v>2.710588235294118</v>
      </c>
      <c r="W81">
        <f>O81/MAX(O:O)*PUN_C</f>
        <v>0.29734513274336283</v>
      </c>
      <c r="X81">
        <f>SUM(Z81:AC81)</f>
        <v>4.6616614352090853</v>
      </c>
      <c r="Y81">
        <f>X81/DEF_C*10</f>
        <v>7.769435725348476</v>
      </c>
      <c r="Z81">
        <f>(0.7*(HIT_F*DEF_C))+(P81/(MAX(P:P))*(0.3*(HIT_F*DEF_C)))</f>
        <v>1.1790607287449391</v>
      </c>
      <c r="AA81">
        <f>(0.7*(BkS_F*DEF_C))+(Q81/(MAX(Q:Q))*(0.3*(BkS_F*DEF_C)))</f>
        <v>0.70559999999999989</v>
      </c>
      <c r="AB81">
        <f>(0.7*(TkA_F*DEF_C))+(R81/(MAX(R:R))*(0.3*(TkA_F*DEF_C)))</f>
        <v>1.5141789473684208</v>
      </c>
      <c r="AC81">
        <f>(0.7*(SH_F*DEF_C))+(S81/(MAX(S:S))*(0.3*(SH_F*DEF_C)))</f>
        <v>1.2628217590957258</v>
      </c>
    </row>
    <row r="82" spans="1:29" x14ac:dyDescent="0.25">
      <c r="A82" s="9">
        <v>80</v>
      </c>
      <c r="B82" s="46" t="s">
        <v>191</v>
      </c>
      <c r="C82" s="47" t="s">
        <v>31</v>
      </c>
      <c r="D82" s="47" t="s">
        <v>395</v>
      </c>
      <c r="E82" s="47" t="s">
        <v>1</v>
      </c>
      <c r="F82" s="48">
        <v>75</v>
      </c>
      <c r="G82" s="48">
        <v>16</v>
      </c>
      <c r="H82" s="48">
        <v>18</v>
      </c>
      <c r="I82" s="48">
        <v>120</v>
      </c>
      <c r="J82" s="48">
        <v>26</v>
      </c>
      <c r="K82" s="48">
        <v>17</v>
      </c>
      <c r="L82" s="48">
        <v>5188</v>
      </c>
      <c r="M82" s="52">
        <v>987</v>
      </c>
      <c r="N82">
        <f>G82*82/F82</f>
        <v>17.493333333333332</v>
      </c>
      <c r="O82">
        <f>H82*82/F82</f>
        <v>19.68</v>
      </c>
      <c r="P82">
        <f>I82*82/F82</f>
        <v>131.19999999999999</v>
      </c>
      <c r="Q82">
        <f>J82*82/F82</f>
        <v>28.426666666666666</v>
      </c>
      <c r="R82">
        <f>K82*82/F82</f>
        <v>18.586666666666666</v>
      </c>
      <c r="S82">
        <f>L82*82/F82</f>
        <v>5672.2133333333331</v>
      </c>
      <c r="U82" s="10">
        <f>SUM(V82:X82)</f>
        <v>7.6075806248627709</v>
      </c>
      <c r="V82">
        <f>N82/MAX(N:N)*OFF_C</f>
        <v>2.4094117647058821</v>
      </c>
      <c r="W82">
        <f>O82/MAX(O:O)*PUN_C</f>
        <v>0.29734513274336283</v>
      </c>
      <c r="X82">
        <f>SUM(Z82:AC82)</f>
        <v>4.9008237274135258</v>
      </c>
      <c r="Y82">
        <f>X82/DEF_C*10</f>
        <v>8.1680395456892096</v>
      </c>
      <c r="Z82">
        <f>(0.7*(HIT_F*DEF_C))+(P82/(MAX(P:P))*(0.3*(HIT_F*DEF_C)))</f>
        <v>1.2744534412955464</v>
      </c>
      <c r="AA82">
        <f>(0.7*(BkS_F*DEF_C))+(Q82/(MAX(Q:Q))*(0.3*(BkS_F*DEF_C)))</f>
        <v>0.72359999999999991</v>
      </c>
      <c r="AB82">
        <f>(0.7*(TkA_F*DEF_C))+(R82/(MAX(R:R))*(0.3*(TkA_F*DEF_C)))</f>
        <v>1.5312694736842105</v>
      </c>
      <c r="AC82">
        <f>(0.7*(SH_F*DEF_C))+(S82/(MAX(S:S))*(0.3*(SH_F*DEF_C)))</f>
        <v>1.3715008124337689</v>
      </c>
    </row>
    <row r="83" spans="1:29" x14ac:dyDescent="0.25">
      <c r="A83" s="9">
        <v>81</v>
      </c>
      <c r="B83" s="46" t="s">
        <v>360</v>
      </c>
      <c r="C83" s="47" t="s">
        <v>34</v>
      </c>
      <c r="D83" s="47" t="s">
        <v>395</v>
      </c>
      <c r="E83" s="47" t="s">
        <v>1</v>
      </c>
      <c r="F83" s="48">
        <v>52</v>
      </c>
      <c r="G83" s="48">
        <v>11</v>
      </c>
      <c r="H83" s="48">
        <v>20</v>
      </c>
      <c r="I83" s="48">
        <v>91</v>
      </c>
      <c r="J83" s="48">
        <v>22</v>
      </c>
      <c r="K83" s="48">
        <v>13</v>
      </c>
      <c r="L83" s="48">
        <v>83</v>
      </c>
      <c r="M83" s="52">
        <v>690</v>
      </c>
      <c r="N83">
        <f>G83*82/F83</f>
        <v>17.346153846153847</v>
      </c>
      <c r="O83">
        <f>H83*82/F83</f>
        <v>31.53846153846154</v>
      </c>
      <c r="P83">
        <f>I83*82/F83</f>
        <v>143.5</v>
      </c>
      <c r="Q83">
        <f>J83*82/F83</f>
        <v>34.692307692307693</v>
      </c>
      <c r="R83">
        <f>K83*82/F83</f>
        <v>20.5</v>
      </c>
      <c r="S83">
        <f>L83*82/F83</f>
        <v>130.88461538461539</v>
      </c>
      <c r="U83" s="10">
        <f>SUM(V83:X83)</f>
        <v>7.5910855719196162</v>
      </c>
      <c r="V83">
        <f>N83/MAX(N:N)*OFF_C</f>
        <v>2.3891402714932131</v>
      </c>
      <c r="W83">
        <f>O83/MAX(O:O)*PUN_C</f>
        <v>0.47651463580667125</v>
      </c>
      <c r="X83">
        <f>SUM(Z83:AC83)</f>
        <v>4.7254306646197319</v>
      </c>
      <c r="Y83">
        <f>X83/DEF_C*10</f>
        <v>7.8757177743662199</v>
      </c>
      <c r="Z83">
        <f>(0.7*(HIT_F*DEF_C))+(P83/(MAX(P:P))*(0.3*(HIT_F*DEF_C)))</f>
        <v>1.2954959514170039</v>
      </c>
      <c r="AA83">
        <f>(0.7*(BkS_F*DEF_C))+(Q83/(MAX(Q:Q))*(0.3*(BkS_F*DEF_C)))</f>
        <v>0.74423076923076914</v>
      </c>
      <c r="AB83">
        <f>(0.7*(TkA_F*DEF_C))+(R83/(MAX(R:R))*(0.3*(TkA_F*DEF_C)))</f>
        <v>1.5462236842105261</v>
      </c>
      <c r="AC83">
        <f>(0.7*(SH_F*DEF_C))+(S83/(MAX(S:S))*(0.3*(SH_F*DEF_C)))</f>
        <v>1.1394802597614324</v>
      </c>
    </row>
    <row r="84" spans="1:29" x14ac:dyDescent="0.25">
      <c r="A84" s="9">
        <v>82</v>
      </c>
      <c r="B84" s="46" t="s">
        <v>351</v>
      </c>
      <c r="C84" s="47" t="s">
        <v>39</v>
      </c>
      <c r="D84" s="47" t="s">
        <v>395</v>
      </c>
      <c r="E84" s="47" t="s">
        <v>1</v>
      </c>
      <c r="F84" s="48">
        <v>54</v>
      </c>
      <c r="G84" s="48">
        <v>13</v>
      </c>
      <c r="H84" s="48">
        <v>12</v>
      </c>
      <c r="I84" s="48">
        <v>12</v>
      </c>
      <c r="J84" s="48">
        <v>10</v>
      </c>
      <c r="K84" s="48">
        <v>16</v>
      </c>
      <c r="L84" s="48">
        <v>236</v>
      </c>
      <c r="M84" s="52">
        <v>589</v>
      </c>
      <c r="N84">
        <f>G84*82/F84</f>
        <v>19.74074074074074</v>
      </c>
      <c r="O84">
        <f>H84*82/F84</f>
        <v>18.222222222222221</v>
      </c>
      <c r="P84">
        <f>I84*82/F84</f>
        <v>18.222222222222221</v>
      </c>
      <c r="Q84">
        <f>J84*82/F84</f>
        <v>15.185185185185185</v>
      </c>
      <c r="R84">
        <f>K84*82/F84</f>
        <v>24.296296296296298</v>
      </c>
      <c r="S84">
        <f>L84*82/F84</f>
        <v>358.37037037037038</v>
      </c>
      <c r="U84" s="10">
        <f>SUM(V84:X84)</f>
        <v>7.4803479401130115</v>
      </c>
      <c r="V84">
        <f>N84/MAX(N:N)*OFF_C</f>
        <v>2.7189542483660132</v>
      </c>
      <c r="W84">
        <f>O84/MAX(O:O)*PUN_C</f>
        <v>0.2753195673549656</v>
      </c>
      <c r="X84">
        <f>SUM(Z84:AC84)</f>
        <v>4.486074124392033</v>
      </c>
      <c r="Y84">
        <f>X84/DEF_C*10</f>
        <v>7.4767902073200556</v>
      </c>
      <c r="Z84">
        <f>(0.7*(HIT_F*DEF_C))+(P84/(MAX(P:P))*(0.3*(HIT_F*DEF_C)))</f>
        <v>1.0811740890688257</v>
      </c>
      <c r="AA84">
        <f>(0.7*(BkS_F*DEF_C))+(Q84/(MAX(Q:Q))*(0.3*(BkS_F*DEF_C)))</f>
        <v>0.67999999999999994</v>
      </c>
      <c r="AB84">
        <f>(0.7*(TkA_F*DEF_C))+(R84/(MAX(R:R))*(0.3*(TkA_F*DEF_C)))</f>
        <v>1.5758947368421052</v>
      </c>
      <c r="AC84">
        <f>(0.7*(SH_F*DEF_C))+(S84/(MAX(S:S))*(0.3*(SH_F*DEF_C)))</f>
        <v>1.1490052984811019</v>
      </c>
    </row>
    <row r="85" spans="1:29" x14ac:dyDescent="0.25">
      <c r="A85" s="9">
        <v>83</v>
      </c>
      <c r="B85" s="43" t="s">
        <v>434</v>
      </c>
      <c r="C85" s="44" t="s">
        <v>37</v>
      </c>
      <c r="D85" s="44" t="s">
        <v>395</v>
      </c>
      <c r="E85" s="44" t="s">
        <v>1</v>
      </c>
      <c r="F85" s="45">
        <v>34</v>
      </c>
      <c r="G85" s="45">
        <v>6</v>
      </c>
      <c r="H85" s="45">
        <v>10</v>
      </c>
      <c r="I85" s="45">
        <v>64</v>
      </c>
      <c r="J85" s="45">
        <v>5</v>
      </c>
      <c r="K85" s="45">
        <v>24</v>
      </c>
      <c r="L85" s="45">
        <v>827</v>
      </c>
      <c r="M85" s="51">
        <v>424</v>
      </c>
      <c r="N85">
        <f>G85*82/F85</f>
        <v>14.470588235294118</v>
      </c>
      <c r="O85">
        <f>H85*82/F85</f>
        <v>24.117647058823529</v>
      </c>
      <c r="P85">
        <f>I85*82/F85</f>
        <v>154.35294117647058</v>
      </c>
      <c r="Q85">
        <f>J85*82/F85</f>
        <v>12.058823529411764</v>
      </c>
      <c r="R85">
        <f>K85*82/F85</f>
        <v>57.882352941176471</v>
      </c>
      <c r="S85">
        <f>L85*82/F85</f>
        <v>1994.5294117647059</v>
      </c>
      <c r="U85" s="10">
        <f>SUM(V85:X85)</f>
        <v>7.3971509581776811</v>
      </c>
      <c r="V85">
        <f>N85/MAX(N:N)*OFF_C</f>
        <v>1.9930795847750864</v>
      </c>
      <c r="W85">
        <f>O85/MAX(O:O)*PUN_C</f>
        <v>0.36439354502863092</v>
      </c>
      <c r="X85">
        <f>SUM(Z85:AC85)</f>
        <v>5.0396778283739643</v>
      </c>
      <c r="Y85">
        <f>X85/DEF_C*10</f>
        <v>8.3994630472899399</v>
      </c>
      <c r="Z85">
        <f>(0.7*(HIT_F*DEF_C))+(P85/(MAX(P:P))*(0.3*(HIT_F*DEF_C)))</f>
        <v>1.3140628721124075</v>
      </c>
      <c r="AA85">
        <f>(0.7*(BkS_F*DEF_C))+(Q85/(MAX(Q:Q))*(0.3*(BkS_F*DEF_C)))</f>
        <v>0.66970588235294104</v>
      </c>
      <c r="AB85">
        <f>(0.7*(TkA_F*DEF_C))+(R85/(MAX(R:R))*(0.3*(TkA_F*DEF_C)))</f>
        <v>1.8383962848297213</v>
      </c>
      <c r="AC85">
        <f>(0.7*(SH_F*DEF_C))+(S85/(MAX(S:S))*(0.3*(SH_F*DEF_C)))</f>
        <v>1.2175127890788953</v>
      </c>
    </row>
    <row r="86" spans="1:29" x14ac:dyDescent="0.25">
      <c r="A86" s="9">
        <v>84</v>
      </c>
      <c r="B86" s="43" t="s">
        <v>379</v>
      </c>
      <c r="C86" s="44" t="s">
        <v>39</v>
      </c>
      <c r="D86" s="44" t="s">
        <v>395</v>
      </c>
      <c r="E86" s="44" t="s">
        <v>1</v>
      </c>
      <c r="F86" s="45">
        <v>40</v>
      </c>
      <c r="G86" s="45">
        <v>9</v>
      </c>
      <c r="H86" s="45">
        <v>11</v>
      </c>
      <c r="I86" s="45">
        <v>28</v>
      </c>
      <c r="J86" s="45">
        <v>12</v>
      </c>
      <c r="K86" s="45">
        <v>8</v>
      </c>
      <c r="L86" s="45">
        <v>0</v>
      </c>
      <c r="M86" s="51">
        <v>386</v>
      </c>
      <c r="N86">
        <f>G86*82/F86</f>
        <v>18.45</v>
      </c>
      <c r="O86">
        <f>H86*82/F86</f>
        <v>22.55</v>
      </c>
      <c r="P86">
        <f>I86*82/F86</f>
        <v>57.4</v>
      </c>
      <c r="Q86">
        <f>J86*82/F86</f>
        <v>24.6</v>
      </c>
      <c r="R86">
        <f>K86*82/F86</f>
        <v>16.399999999999999</v>
      </c>
      <c r="S86">
        <f>L86*82/F86</f>
        <v>0</v>
      </c>
      <c r="U86" s="10">
        <f>SUM(V86:X86)</f>
        <v>7.3892617631252273</v>
      </c>
      <c r="V86">
        <f>N86/MAX(N:N)*OFF_C</f>
        <v>2.5411764705882351</v>
      </c>
      <c r="W86">
        <f>O86/MAX(O:O)*PUN_C</f>
        <v>0.34070796460176994</v>
      </c>
      <c r="X86">
        <f>SUM(Z86:AC86)</f>
        <v>4.5073773279352221</v>
      </c>
      <c r="Y86">
        <f>X86/DEF_C*10</f>
        <v>7.512295546558704</v>
      </c>
      <c r="Z86">
        <f>(0.7*(HIT_F*DEF_C))+(P86/(MAX(P:P))*(0.3*(HIT_F*DEF_C)))</f>
        <v>1.1481983805668015</v>
      </c>
      <c r="AA86">
        <f>(0.7*(BkS_F*DEF_C))+(Q86/(MAX(Q:Q))*(0.3*(BkS_F*DEF_C)))</f>
        <v>0.71099999999999985</v>
      </c>
      <c r="AB86">
        <f>(0.7*(TkA_F*DEF_C))+(R86/(MAX(R:R))*(0.3*(TkA_F*DEF_C)))</f>
        <v>1.5141789473684208</v>
      </c>
      <c r="AC86">
        <f>(0.7*(SH_F*DEF_C))+(S86/(MAX(S:S))*(0.3*(SH_F*DEF_C)))</f>
        <v>1.1339999999999999</v>
      </c>
    </row>
    <row r="87" spans="1:29" x14ac:dyDescent="0.25">
      <c r="A87" s="9">
        <v>85</v>
      </c>
      <c r="B87" s="43" t="s">
        <v>424</v>
      </c>
      <c r="C87" s="44" t="s">
        <v>34</v>
      </c>
      <c r="D87" s="44" t="s">
        <v>395</v>
      </c>
      <c r="E87" s="44" t="s">
        <v>1</v>
      </c>
      <c r="F87" s="45">
        <v>26</v>
      </c>
      <c r="G87" s="45">
        <v>3</v>
      </c>
      <c r="H87" s="45">
        <v>11</v>
      </c>
      <c r="I87" s="45">
        <v>71</v>
      </c>
      <c r="J87" s="45">
        <v>13</v>
      </c>
      <c r="K87" s="45">
        <v>2</v>
      </c>
      <c r="L87" s="45">
        <v>0</v>
      </c>
      <c r="M87" s="51">
        <v>307</v>
      </c>
      <c r="N87">
        <f>G87*82/F87</f>
        <v>9.4615384615384617</v>
      </c>
      <c r="O87">
        <f>H87*82/F87</f>
        <v>34.692307692307693</v>
      </c>
      <c r="P87">
        <f>I87*82/F87</f>
        <v>223.92307692307693</v>
      </c>
      <c r="Q87">
        <f>J87*82/F87</f>
        <v>41</v>
      </c>
      <c r="R87">
        <f>K87*82/F87</f>
        <v>6.3076923076923075</v>
      </c>
      <c r="S87">
        <f>L87*82/F87</f>
        <v>0</v>
      </c>
      <c r="U87" s="10">
        <f>SUM(V87:X87)</f>
        <v>6.5947147098623597</v>
      </c>
      <c r="V87">
        <f>N87/MAX(N:N)*OFF_C</f>
        <v>1.3031674208144797</v>
      </c>
      <c r="W87">
        <f>O87/MAX(O:O)*PUN_C</f>
        <v>0.52416609938733838</v>
      </c>
      <c r="X87">
        <f>SUM(Z87:AC87)</f>
        <v>4.7673811896605418</v>
      </c>
      <c r="Y87">
        <f>X87/DEF_C*10</f>
        <v>7.945635316100903</v>
      </c>
      <c r="Z87">
        <f>(0.7*(HIT_F*DEF_C))+(P87/(MAX(P:P))*(0.3*(HIT_F*DEF_C)))</f>
        <v>1.4330815945188413</v>
      </c>
      <c r="AA87">
        <f>(0.7*(BkS_F*DEF_C))+(Q87/(MAX(Q:Q))*(0.3*(BkS_F*DEF_C)))</f>
        <v>0.7649999999999999</v>
      </c>
      <c r="AB87">
        <f>(0.7*(TkA_F*DEF_C))+(R87/(MAX(R:R))*(0.3*(TkA_F*DEF_C)))</f>
        <v>1.4352995951417002</v>
      </c>
      <c r="AC87">
        <f>(0.7*(SH_F*DEF_C))+(S87/(MAX(S:S))*(0.3*(SH_F*DEF_C)))</f>
        <v>1.1339999999999999</v>
      </c>
    </row>
  </sheetData>
  <autoFilter ref="B2:AC76">
    <sortState ref="B3:AC87">
      <sortCondition descending="1" ref="U2:U76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N89" sqref="N89"/>
    </sheetView>
  </sheetViews>
  <sheetFormatPr defaultColWidth="25.85546875" defaultRowHeight="15" x14ac:dyDescent="0.25"/>
  <cols>
    <col min="1" max="1" width="3.85546875" style="19" customWidth="1"/>
    <col min="2" max="2" width="18.7109375" style="32" bestFit="1" customWidth="1"/>
    <col min="3" max="3" width="6.28515625" style="40" customWidth="1"/>
    <col min="4" max="4" width="18.7109375" style="2" bestFit="1" customWidth="1"/>
    <col min="5" max="5" width="5.85546875" style="24" customWidth="1"/>
    <col min="6" max="6" width="19.42578125" style="2" bestFit="1" customWidth="1"/>
    <col min="7" max="7" width="5.5703125" style="24" customWidth="1"/>
    <col min="8" max="8" width="23.7109375" style="2" bestFit="1" customWidth="1"/>
    <col min="9" max="9" width="5.5703125" style="24" customWidth="1"/>
    <col min="10" max="10" width="18" style="2" bestFit="1" customWidth="1"/>
    <col min="11" max="11" width="5.5703125" style="27" customWidth="1"/>
    <col min="12" max="13" width="11.7109375" customWidth="1"/>
  </cols>
  <sheetData>
    <row r="1" spans="1:11" x14ac:dyDescent="0.25">
      <c r="A1" s="18">
        <v>1</v>
      </c>
      <c r="B1" s="35" t="str">
        <f>G!B3</f>
        <v>Cam Talbot</v>
      </c>
      <c r="C1" s="38">
        <f>G!M3</f>
        <v>4294</v>
      </c>
      <c r="D1" s="21" t="str">
        <f>D!B3</f>
        <v>Victor Hedman</v>
      </c>
      <c r="E1" s="23">
        <f>D!U3</f>
        <v>16.927644872365885</v>
      </c>
      <c r="F1" s="21" t="str">
        <f>'C'!B3</f>
        <v>Evgeni Malkin</v>
      </c>
      <c r="G1" s="23">
        <f>'C'!U3</f>
        <v>18.356976492984668</v>
      </c>
      <c r="H1" s="21" t="str">
        <f>'R'!B3</f>
        <v>Nikita Kucherov</v>
      </c>
      <c r="I1" s="23">
        <f>'R'!U3</f>
        <v>17.355111758069249</v>
      </c>
      <c r="J1" s="21" t="str">
        <f>L!B3</f>
        <v>Brad Marchand</v>
      </c>
      <c r="K1" s="26">
        <f>L!U3</f>
        <v>18.605603623216677</v>
      </c>
    </row>
    <row r="2" spans="1:11" x14ac:dyDescent="0.25">
      <c r="A2" s="19">
        <v>2</v>
      </c>
      <c r="B2" s="36" t="str">
        <f>G!B4</f>
        <v>Martin Jones</v>
      </c>
      <c r="C2" s="38">
        <f>G!M4</f>
        <v>3800</v>
      </c>
      <c r="D2" s="2" t="str">
        <f>D!B4</f>
        <v>Erik Karlsson</v>
      </c>
      <c r="E2" s="24">
        <f>D!U4</f>
        <v>16.893199952567763</v>
      </c>
      <c r="F2" s="2" t="str">
        <f>'C'!B4</f>
        <v>Connor McDavid</v>
      </c>
      <c r="G2" s="24">
        <f>'C'!U4</f>
        <v>17.588417916638374</v>
      </c>
      <c r="H2" s="2" t="str">
        <f>'R'!B4</f>
        <v>Patrick Kane</v>
      </c>
      <c r="I2" s="24">
        <f>'R'!U4</f>
        <v>16.449678712162569</v>
      </c>
      <c r="J2" s="2" t="str">
        <f>L!B4</f>
        <v>Jamie Benn</v>
      </c>
      <c r="K2" s="27">
        <f>L!U4</f>
        <v>16.467561262426038</v>
      </c>
    </row>
    <row r="3" spans="1:11" x14ac:dyDescent="0.25">
      <c r="A3" s="19">
        <v>3</v>
      </c>
      <c r="B3" s="36" t="str">
        <f>G!B5</f>
        <v>Frederik Andersen</v>
      </c>
      <c r="C3" s="38">
        <f>G!M5</f>
        <v>3799</v>
      </c>
      <c r="D3" s="2" t="str">
        <f>D!B5</f>
        <v>Brent Burns</v>
      </c>
      <c r="E3" s="24">
        <f>D!U5</f>
        <v>16.826326183435725</v>
      </c>
      <c r="F3" s="2" t="str">
        <f>'C'!B5</f>
        <v>Sidney Crosby</v>
      </c>
      <c r="G3" s="24">
        <f>'C'!U5</f>
        <v>16.983035294822265</v>
      </c>
      <c r="H3" s="2" t="str">
        <f>'R'!B5</f>
        <v>Blake Wheeler</v>
      </c>
      <c r="I3" s="24">
        <f>'R'!U5</f>
        <v>15.357045034707006</v>
      </c>
      <c r="J3" s="2" t="str">
        <f>L!B5</f>
        <v>Artemi Panarin</v>
      </c>
      <c r="K3" s="27">
        <f>L!U5</f>
        <v>15.246767507062721</v>
      </c>
    </row>
    <row r="4" spans="1:11" x14ac:dyDescent="0.25">
      <c r="A4" s="19">
        <v>4</v>
      </c>
      <c r="B4" s="36" t="str">
        <f>G!B6</f>
        <v>Devan Dubnyk</v>
      </c>
      <c r="C4" s="38">
        <f>G!M6</f>
        <v>3758</v>
      </c>
      <c r="D4" s="2" t="str">
        <f>D!B6</f>
        <v>Kris Letang</v>
      </c>
      <c r="E4" s="24">
        <f>D!U6</f>
        <v>16.730174017374846</v>
      </c>
      <c r="F4" s="2" t="str">
        <f>'C'!B6</f>
        <v>Ryan Getzlaf</v>
      </c>
      <c r="G4" s="24">
        <f>'C'!U6</f>
        <v>16.266331727521816</v>
      </c>
      <c r="H4" s="2" t="str">
        <f>'R'!B6</f>
        <v>David Pastrnak</v>
      </c>
      <c r="I4" s="24">
        <f>'R'!U6</f>
        <v>15.118366204924705</v>
      </c>
      <c r="J4" s="2" t="str">
        <f>L!B6</f>
        <v>Patrik Laine</v>
      </c>
      <c r="K4" s="27">
        <f>L!U6</f>
        <v>15.200258970964196</v>
      </c>
    </row>
    <row r="5" spans="1:11" ht="15.75" thickBot="1" x14ac:dyDescent="0.3">
      <c r="A5" s="20">
        <v>5</v>
      </c>
      <c r="B5" s="37" t="str">
        <f>G!B7</f>
        <v>Carey Price</v>
      </c>
      <c r="C5" s="50">
        <f>G!M7</f>
        <v>3708</v>
      </c>
      <c r="D5" s="2" t="str">
        <f>D!B7</f>
        <v>Dustin Byfuglien</v>
      </c>
      <c r="E5" s="24">
        <f>D!U7</f>
        <v>16.516996637478432</v>
      </c>
      <c r="F5" s="2" t="str">
        <f>'C'!B7</f>
        <v>Mark Scheifele</v>
      </c>
      <c r="G5" s="24">
        <f>'C'!U7</f>
        <v>16.045293783991283</v>
      </c>
      <c r="H5" s="2" t="str">
        <f>'R'!B7</f>
        <v>T.J. Oshie</v>
      </c>
      <c r="I5" s="24">
        <f>'R'!U7</f>
        <v>14.526108891148947</v>
      </c>
      <c r="J5" s="2" t="str">
        <f>L!B7</f>
        <v>Alex Ovechkin</v>
      </c>
      <c r="K5" s="27">
        <f>L!U7</f>
        <v>15.156320243369537</v>
      </c>
    </row>
    <row r="6" spans="1:11" x14ac:dyDescent="0.25">
      <c r="A6" s="18">
        <v>6</v>
      </c>
      <c r="B6" s="35" t="str">
        <f>G!B8</f>
        <v>Sergei Bobrovsky</v>
      </c>
      <c r="C6" s="38">
        <f>G!M8</f>
        <v>3707</v>
      </c>
      <c r="D6" s="21" t="str">
        <f>D!B8</f>
        <v>Jacob Trouba</v>
      </c>
      <c r="E6" s="23">
        <f>D!U8</f>
        <v>14.455973388089838</v>
      </c>
      <c r="F6" s="21" t="str">
        <f>'C'!B8</f>
        <v>Nicklas Backstrom</v>
      </c>
      <c r="G6" s="23">
        <f>'C'!U8</f>
        <v>16.038051904436891</v>
      </c>
      <c r="H6" s="21" t="str">
        <f>'R'!B8</f>
        <v>Vladimir Tarasenko</v>
      </c>
      <c r="I6" s="23">
        <f>'R'!U8</f>
        <v>14.356947805813078</v>
      </c>
      <c r="J6" s="21" t="str">
        <f>L!B8</f>
        <v>Mike Hoffman</v>
      </c>
      <c r="K6" s="26">
        <f>L!U8</f>
        <v>14.910509968055734</v>
      </c>
    </row>
    <row r="7" spans="1:11" x14ac:dyDescent="0.25">
      <c r="A7" s="19">
        <v>7</v>
      </c>
      <c r="B7" s="36" t="str">
        <f>G!B9</f>
        <v>Tuukka Rask</v>
      </c>
      <c r="C7" s="38">
        <f>G!M9</f>
        <v>3680</v>
      </c>
      <c r="D7" s="2" t="str">
        <f>D!B9</f>
        <v>Kevin Shattenkirk</v>
      </c>
      <c r="E7" s="24">
        <f>D!U9</f>
        <v>14.340116385236133</v>
      </c>
      <c r="F7" s="2" t="str">
        <f>'C'!B9</f>
        <v>Leon Draisaitl</v>
      </c>
      <c r="G7" s="24">
        <f>'C'!U9</f>
        <v>14.666565637428528</v>
      </c>
      <c r="H7" s="2" t="str">
        <f>'R'!B9</f>
        <v>Joe Pavelski</v>
      </c>
      <c r="I7" s="24">
        <f>'R'!U9</f>
        <v>14.291306143036902</v>
      </c>
      <c r="J7" s="2" t="str">
        <f>L!B9</f>
        <v>Conor Sheary</v>
      </c>
      <c r="K7" s="27">
        <f>L!U9</f>
        <v>14.903667063504948</v>
      </c>
    </row>
    <row r="8" spans="1:11" x14ac:dyDescent="0.25">
      <c r="A8" s="19">
        <v>8</v>
      </c>
      <c r="B8" s="36" t="str">
        <f>G!B10</f>
        <v>Braden Holtby</v>
      </c>
      <c r="C8" s="38">
        <f>G!M10</f>
        <v>3680</v>
      </c>
      <c r="D8" s="2" t="str">
        <f>D!B10</f>
        <v>Rasmus Ristolainen</v>
      </c>
      <c r="E8" s="24">
        <f>D!U10</f>
        <v>14.289869702529266</v>
      </c>
      <c r="F8" s="2" t="str">
        <f>'C'!B10</f>
        <v>Jack Eichel</v>
      </c>
      <c r="G8" s="24">
        <f>'C'!U10</f>
        <v>14.609921920484995</v>
      </c>
      <c r="H8" s="2" t="str">
        <f>'R'!B10</f>
        <v>Mikael Granlund</v>
      </c>
      <c r="I8" s="24">
        <f>'R'!U10</f>
        <v>14.227234806062285</v>
      </c>
      <c r="J8" s="2" t="str">
        <f>L!B10</f>
        <v>Max Pacioretty</v>
      </c>
      <c r="K8" s="27">
        <f>L!U10</f>
        <v>14.896417346755708</v>
      </c>
    </row>
    <row r="9" spans="1:11" x14ac:dyDescent="0.25">
      <c r="A9" s="19">
        <v>9</v>
      </c>
      <c r="B9" s="36" t="str">
        <f>G!B11</f>
        <v>Cam Ward</v>
      </c>
      <c r="C9" s="38">
        <f>G!M11</f>
        <v>3618</v>
      </c>
      <c r="D9" s="2" t="str">
        <f>D!B11</f>
        <v>P.K. Subban</v>
      </c>
      <c r="E9" s="24">
        <f>D!U11</f>
        <v>14.075429903156909</v>
      </c>
      <c r="F9" s="2" t="str">
        <f>'C'!B11</f>
        <v>John Tavares</v>
      </c>
      <c r="G9" s="24">
        <f>'C'!U11</f>
        <v>14.262143473715263</v>
      </c>
      <c r="H9" s="2" t="str">
        <f>'R'!B11</f>
        <v>Wayne Simmonds</v>
      </c>
      <c r="I9" s="24">
        <f>'R'!U11</f>
        <v>14.204917981576758</v>
      </c>
      <c r="J9" s="2" t="str">
        <f>L!B11</f>
        <v>Jonathan Huberdeau</v>
      </c>
      <c r="K9" s="27">
        <f>L!U11</f>
        <v>14.663734087305464</v>
      </c>
    </row>
    <row r="10" spans="1:11" ht="15.75" thickBot="1" x14ac:dyDescent="0.3">
      <c r="A10" s="20">
        <v>10</v>
      </c>
      <c r="B10" s="37" t="str">
        <f>G!B12</f>
        <v>Pekka Rinne</v>
      </c>
      <c r="C10" s="50">
        <f>G!M12</f>
        <v>3568</v>
      </c>
      <c r="D10" s="2" t="str">
        <f>D!B12</f>
        <v>Dougie Hamilton</v>
      </c>
      <c r="E10" s="24">
        <f>D!U12</f>
        <v>13.914049945644289</v>
      </c>
      <c r="F10" s="2" t="str">
        <f>'C'!B12</f>
        <v>Nazem Kadri</v>
      </c>
      <c r="G10" s="24">
        <f>'C'!U12</f>
        <v>14.150491044646392</v>
      </c>
      <c r="H10" s="2" t="str">
        <f>'R'!B12</f>
        <v>Mitchell Marner</v>
      </c>
      <c r="I10" s="24">
        <f>'R'!U12</f>
        <v>13.785067481054831</v>
      </c>
      <c r="J10" s="2" t="str">
        <f>L!B12</f>
        <v>Henrik Zetterberg</v>
      </c>
      <c r="K10" s="27">
        <f>L!U12</f>
        <v>14.405232089277956</v>
      </c>
    </row>
    <row r="11" spans="1:11" x14ac:dyDescent="0.25">
      <c r="A11" s="18">
        <v>11</v>
      </c>
      <c r="B11" s="35" t="str">
        <f>G!B13</f>
        <v>Cory Schneider</v>
      </c>
      <c r="C11" s="38">
        <f>G!M13</f>
        <v>3473</v>
      </c>
      <c r="D11" s="21" t="str">
        <f>D!B13</f>
        <v>Roman Josi</v>
      </c>
      <c r="E11" s="23">
        <f>D!U13</f>
        <v>13.83172410915846</v>
      </c>
      <c r="F11" s="21" t="str">
        <f>'C'!B13</f>
        <v>Ryan Kesler</v>
      </c>
      <c r="G11" s="23">
        <f>'C'!U13</f>
        <v>13.914097309156947</v>
      </c>
      <c r="H11" s="21" t="str">
        <f>'R'!B13</f>
        <v>Phil Kessel</v>
      </c>
      <c r="I11" s="23">
        <f>'R'!U13</f>
        <v>13.605414521912056</v>
      </c>
      <c r="J11" s="21" t="str">
        <f>L!B13</f>
        <v>Jeff Skinner</v>
      </c>
      <c r="K11" s="26">
        <f>L!U13</f>
        <v>14.32904080703535</v>
      </c>
    </row>
    <row r="12" spans="1:11" x14ac:dyDescent="0.25">
      <c r="A12" s="19">
        <v>12</v>
      </c>
      <c r="B12" s="36" t="str">
        <f>G!B14</f>
        <v>Jake Allen</v>
      </c>
      <c r="C12" s="38">
        <f>G!M14</f>
        <v>3418</v>
      </c>
      <c r="D12" s="2" t="str">
        <f>D!B14</f>
        <v>Alex Pietrangelo</v>
      </c>
      <c r="E12" s="24">
        <f>D!U14</f>
        <v>13.552569329188213</v>
      </c>
      <c r="F12" s="2" t="str">
        <f>'C'!B14</f>
        <v>Aleksander Barkov</v>
      </c>
      <c r="G12" s="24">
        <f>'C'!U14</f>
        <v>13.800001811252081</v>
      </c>
      <c r="H12" s="2" t="str">
        <f>'R'!B14</f>
        <v>Mark Stone</v>
      </c>
      <c r="I12" s="24">
        <f>'R'!U14</f>
        <v>13.536200373234593</v>
      </c>
      <c r="J12" s="2" t="str">
        <f>L!B14</f>
        <v>Johnny Gaudreau</v>
      </c>
      <c r="K12" s="27">
        <f>L!U14</f>
        <v>14.303204000700285</v>
      </c>
    </row>
    <row r="13" spans="1:11" x14ac:dyDescent="0.25">
      <c r="A13" s="19">
        <v>13</v>
      </c>
      <c r="B13" s="36" t="str">
        <f>G!B15</f>
        <v>Robin Lehner</v>
      </c>
      <c r="C13" s="38">
        <f>G!M15</f>
        <v>3405</v>
      </c>
      <c r="D13" s="2" t="str">
        <f>D!B15</f>
        <v>Duncan Keith</v>
      </c>
      <c r="E13" s="24">
        <f>D!U15</f>
        <v>13.522678215063383</v>
      </c>
      <c r="F13" s="2" t="str">
        <f>'C'!B15</f>
        <v>Tyler Seguin</v>
      </c>
      <c r="G13" s="24">
        <f>'C'!U15</f>
        <v>13.744127361322768</v>
      </c>
      <c r="H13" s="2" t="str">
        <f>'R'!B15</f>
        <v>Cam Atkinson</v>
      </c>
      <c r="I13" s="24">
        <f>'R'!U15</f>
        <v>13.273208991767902</v>
      </c>
      <c r="J13" s="2" t="str">
        <f>L!B15</f>
        <v>Evander Kane</v>
      </c>
      <c r="K13" s="27">
        <f>L!U15</f>
        <v>14.048585088902827</v>
      </c>
    </row>
    <row r="14" spans="1:11" x14ac:dyDescent="0.25">
      <c r="A14" s="19">
        <v>14</v>
      </c>
      <c r="B14" s="36" t="str">
        <f>G!B16</f>
        <v>Corey Crawford</v>
      </c>
      <c r="C14" s="38">
        <f>G!M16</f>
        <v>3247</v>
      </c>
      <c r="D14" s="2" t="str">
        <f>D!B16</f>
        <v>Mark Giordano</v>
      </c>
      <c r="E14" s="24">
        <f>D!U16</f>
        <v>13.421456990597912</v>
      </c>
      <c r="F14" s="2" t="str">
        <f>'C'!B16</f>
        <v>Jonathan Toews</v>
      </c>
      <c r="G14" s="24">
        <f>'C'!U16</f>
        <v>13.659155181970373</v>
      </c>
      <c r="H14" s="2" t="str">
        <f>'R'!B16</f>
        <v>Alexander Radulov</v>
      </c>
      <c r="I14" s="24">
        <f>'R'!U16</f>
        <v>13.268479818392251</v>
      </c>
      <c r="J14" s="2" t="str">
        <f>L!B16</f>
        <v>Ondrej Palat</v>
      </c>
      <c r="K14" s="27">
        <f>L!U16</f>
        <v>14.040969946769639</v>
      </c>
    </row>
    <row r="15" spans="1:11" ht="15.75" thickBot="1" x14ac:dyDescent="0.3">
      <c r="A15" s="20">
        <v>15</v>
      </c>
      <c r="B15" s="37" t="str">
        <f>G!B17</f>
        <v>Henrik Lundqvist</v>
      </c>
      <c r="C15" s="50">
        <f>G!M17</f>
        <v>3240</v>
      </c>
      <c r="D15" s="2" t="str">
        <f>D!B17</f>
        <v>Ryan McDonagh</v>
      </c>
      <c r="E15" s="24">
        <f>D!U17</f>
        <v>13.327512767903034</v>
      </c>
      <c r="F15" s="2" t="str">
        <f>'C'!B17</f>
        <v>Jeff Carter</v>
      </c>
      <c r="G15" s="24">
        <f>'C'!U17</f>
        <v>13.638536081426537</v>
      </c>
      <c r="H15" s="2" t="str">
        <f>'R'!B17</f>
        <v>Mats Zuccarello</v>
      </c>
      <c r="I15" s="24">
        <f>'R'!U17</f>
        <v>13.195585105287808</v>
      </c>
      <c r="J15" s="2" t="str">
        <f>L!B17</f>
        <v>Nikolaj Ehlers</v>
      </c>
      <c r="K15" s="27">
        <f>L!U17</f>
        <v>14.039916416984351</v>
      </c>
    </row>
    <row r="16" spans="1:11" x14ac:dyDescent="0.25">
      <c r="A16" s="18">
        <v>16</v>
      </c>
      <c r="B16" s="35" t="str">
        <f>G!B18</f>
        <v>Steve Mason</v>
      </c>
      <c r="C16" s="38">
        <f>G!M18</f>
        <v>3225</v>
      </c>
      <c r="D16" s="21" t="str">
        <f>D!B18</f>
        <v>Shea Weber</v>
      </c>
      <c r="E16" s="23">
        <f>D!U18</f>
        <v>13.280572370447203</v>
      </c>
      <c r="F16" s="21" t="str">
        <f>'C'!B18</f>
        <v>Auston Matthews</v>
      </c>
      <c r="G16" s="23">
        <f>'C'!U18</f>
        <v>13.558213474304724</v>
      </c>
      <c r="H16" s="21" t="str">
        <f>'R'!B18</f>
        <v>Jakub Voracek</v>
      </c>
      <c r="I16" s="23">
        <f>'R'!U18</f>
        <v>13.154755396495716</v>
      </c>
      <c r="J16" s="21" t="str">
        <f>L!B18</f>
        <v>Viktor Arvidsson</v>
      </c>
      <c r="K16" s="26">
        <f>L!U18</f>
        <v>13.953322749285054</v>
      </c>
    </row>
    <row r="17" spans="1:11" x14ac:dyDescent="0.25">
      <c r="A17" s="19">
        <v>17</v>
      </c>
      <c r="B17" s="36" t="str">
        <f>G!B19</f>
        <v>Ryan Miller</v>
      </c>
      <c r="C17" s="38">
        <f>G!M19</f>
        <v>3212</v>
      </c>
      <c r="D17" s="2" t="str">
        <f>D!B19</f>
        <v>Torey Krug</v>
      </c>
      <c r="E17" s="24">
        <f>D!U19</f>
        <v>13.21990170666643</v>
      </c>
      <c r="F17" s="2" t="str">
        <f>'C'!B19</f>
        <v>Eric Staal</v>
      </c>
      <c r="G17" s="24">
        <f>'C'!U19</f>
        <v>13.492952125256249</v>
      </c>
      <c r="H17" s="2" t="str">
        <f>'R'!B19</f>
        <v>William Nylander</v>
      </c>
      <c r="I17" s="24">
        <f>'R'!U19</f>
        <v>13.022758794131095</v>
      </c>
      <c r="J17" s="2" t="str">
        <f>L!B19</f>
        <v>Filip Forsberg</v>
      </c>
      <c r="K17" s="27">
        <f>L!U19</f>
        <v>13.816649022426418</v>
      </c>
    </row>
    <row r="18" spans="1:11" ht="15" customHeight="1" x14ac:dyDescent="0.25">
      <c r="A18" s="19">
        <v>18</v>
      </c>
      <c r="B18" s="36" t="str">
        <f>G!B20</f>
        <v>Mike Smith</v>
      </c>
      <c r="C18" s="38">
        <f>G!M20</f>
        <v>3202</v>
      </c>
      <c r="D18" s="2" t="str">
        <f>D!B20</f>
        <v>Drew Doughty</v>
      </c>
      <c r="E18" s="24">
        <f>D!U20</f>
        <v>13.205396019413048</v>
      </c>
      <c r="F18" s="2" t="str">
        <f>'C'!B20</f>
        <v>Ryan Johansen</v>
      </c>
      <c r="G18" s="24">
        <f>'C'!U20</f>
        <v>13.349952243165859</v>
      </c>
      <c r="H18" s="2" t="str">
        <f>'R'!B20</f>
        <v>Jason Spezza</v>
      </c>
      <c r="I18" s="24">
        <f>'R'!U20</f>
        <v>12.901756434892775</v>
      </c>
      <c r="J18" s="2" t="str">
        <f>L!B20</f>
        <v>James van Riemsdyk</v>
      </c>
      <c r="K18" s="27">
        <f>L!U20</f>
        <v>13.799862997526382</v>
      </c>
    </row>
    <row r="19" spans="1:11" x14ac:dyDescent="0.25">
      <c r="A19" s="19">
        <v>19</v>
      </c>
      <c r="B19" s="36" t="str">
        <f>G!B21</f>
        <v>Kari Lehtonen</v>
      </c>
      <c r="C19" s="38">
        <f>G!M21</f>
        <v>3177</v>
      </c>
      <c r="D19" s="2" t="str">
        <f>D!B21</f>
        <v>John Klingberg</v>
      </c>
      <c r="E19" s="24">
        <f>D!U21</f>
        <v>13.144577143285506</v>
      </c>
      <c r="F19" s="2" t="str">
        <f>'C'!B21</f>
        <v>Jake Guentzel</v>
      </c>
      <c r="G19" s="24">
        <f>'C'!U21</f>
        <v>13.301612730375128</v>
      </c>
      <c r="H19" s="2" t="str">
        <f>'R'!B21</f>
        <v>Nick Foligno</v>
      </c>
      <c r="I19" s="24">
        <f>'R'!U21</f>
        <v>12.757188154532422</v>
      </c>
      <c r="J19" s="2" t="str">
        <f>L!B21</f>
        <v>Taylor Hall</v>
      </c>
      <c r="K19" s="27">
        <f>L!U21</f>
        <v>13.736264548145961</v>
      </c>
    </row>
    <row r="20" spans="1:11" ht="15.75" thickBot="1" x14ac:dyDescent="0.3">
      <c r="A20" s="20">
        <v>20</v>
      </c>
      <c r="B20" s="37" t="str">
        <f>G!B22</f>
        <v>Connor Hellebuyck</v>
      </c>
      <c r="C20" s="50">
        <f>G!M22</f>
        <v>3034</v>
      </c>
      <c r="D20" s="2" t="str">
        <f>D!B22</f>
        <v>Dion Phaneuf</v>
      </c>
      <c r="E20" s="24">
        <f>D!U22</f>
        <v>13.058237239447976</v>
      </c>
      <c r="F20" s="2" t="str">
        <f>'C'!B22</f>
        <v>Bryan Little</v>
      </c>
      <c r="G20" s="24">
        <f>'C'!U22</f>
        <v>13.245851469932852</v>
      </c>
      <c r="H20" s="2" t="str">
        <f>'R'!B22</f>
        <v>J.T. Miller</v>
      </c>
      <c r="I20" s="24">
        <f>'R'!U22</f>
        <v>12.672740697292316</v>
      </c>
      <c r="J20" s="2" t="str">
        <f>L!B22</f>
        <v>Chris Kreider</v>
      </c>
      <c r="K20" s="27">
        <f>L!U22</f>
        <v>13.644812952669302</v>
      </c>
    </row>
    <row r="21" spans="1:11" x14ac:dyDescent="0.25">
      <c r="A21" s="18">
        <v>21</v>
      </c>
      <c r="B21" s="35" t="str">
        <f>G!B23</f>
        <v>John Gibson</v>
      </c>
      <c r="C21" s="38">
        <f>G!M23</f>
        <v>2950</v>
      </c>
      <c r="D21" s="21" t="str">
        <f>D!B23</f>
        <v>Ryan Ellis</v>
      </c>
      <c r="E21" s="23">
        <f>D!U23</f>
        <v>13.042306215612136</v>
      </c>
      <c r="F21" s="21" t="str">
        <f>'C'!B23</f>
        <v>Ryan O'Reilly</v>
      </c>
      <c r="G21" s="23">
        <f>'C'!U23</f>
        <v>13.056626331162562</v>
      </c>
      <c r="H21" s="21" t="str">
        <f>'R'!B23</f>
        <v>Kyle Palmieri</v>
      </c>
      <c r="I21" s="23">
        <f>'R'!U23</f>
        <v>12.671270816431335</v>
      </c>
      <c r="J21" s="21" t="str">
        <f>L!B23</f>
        <v>Matthew Tkachuk</v>
      </c>
      <c r="K21" s="26">
        <f>L!U23</f>
        <v>13.584604750957354</v>
      </c>
    </row>
    <row r="22" spans="1:11" x14ac:dyDescent="0.25">
      <c r="A22" s="19">
        <v>22</v>
      </c>
      <c r="B22" s="36" t="str">
        <f>G!B24</f>
        <v>Petr Mrazek</v>
      </c>
      <c r="C22" s="38">
        <f>G!M24</f>
        <v>2858</v>
      </c>
      <c r="D22" s="2" t="str">
        <f>D!B24</f>
        <v>Seth Jones</v>
      </c>
      <c r="E22" s="24">
        <f>D!U24</f>
        <v>12.854448899723412</v>
      </c>
      <c r="F22" s="2" t="str">
        <f>'C'!B24</f>
        <v>Mikko Koivu</v>
      </c>
      <c r="G22" s="24">
        <f>'C'!U24</f>
        <v>12.899340257309639</v>
      </c>
      <c r="H22" s="2" t="str">
        <f>'R'!B24</f>
        <v>Corey Perry</v>
      </c>
      <c r="I22" s="24">
        <f>'R'!U24</f>
        <v>12.643050592255882</v>
      </c>
      <c r="J22" s="2" t="str">
        <f>L!B24</f>
        <v>Alexander Steen</v>
      </c>
      <c r="K22" s="27">
        <f>L!U24</f>
        <v>13.559635424783556</v>
      </c>
    </row>
    <row r="23" spans="1:11" x14ac:dyDescent="0.25">
      <c r="A23" s="19">
        <v>23</v>
      </c>
      <c r="B23" s="36" t="str">
        <f>G!B25</f>
        <v>Brian Elliott</v>
      </c>
      <c r="C23" s="38">
        <f>G!M25</f>
        <v>2844</v>
      </c>
      <c r="D23" s="2" t="str">
        <f>D!B25</f>
        <v>Andrei Markov</v>
      </c>
      <c r="E23" s="24">
        <f>D!U25</f>
        <v>12.731576713427099</v>
      </c>
      <c r="F23" s="2" t="str">
        <f>'C'!B25</f>
        <v>Vincent Trocheck</v>
      </c>
      <c r="G23" s="24">
        <f>'C'!U25</f>
        <v>12.791007343460299</v>
      </c>
      <c r="H23" s="2" t="str">
        <f>'R'!B25</f>
        <v>Charlie Coyle</v>
      </c>
      <c r="I23" s="24">
        <f>'R'!U25</f>
        <v>12.588101870608906</v>
      </c>
      <c r="J23" s="2" t="str">
        <f>L!B25</f>
        <v>Jaden Schwartz</v>
      </c>
      <c r="K23" s="27">
        <f>L!U25</f>
        <v>13.435829752969333</v>
      </c>
    </row>
    <row r="24" spans="1:11" x14ac:dyDescent="0.25">
      <c r="A24" s="19">
        <v>24</v>
      </c>
      <c r="B24" s="36" t="str">
        <f>G!B26</f>
        <v>Andrei Vasilevskiy</v>
      </c>
      <c r="C24" s="38">
        <f>G!M26</f>
        <v>2831</v>
      </c>
      <c r="D24" s="2" t="str">
        <f>D!B26</f>
        <v>Zdeno Chara</v>
      </c>
      <c r="E24" s="24">
        <f>D!U26</f>
        <v>12.704886831480527</v>
      </c>
      <c r="F24" s="2" t="str">
        <f>'C'!B26</f>
        <v>Evgeny Kuznetsov</v>
      </c>
      <c r="G24" s="24">
        <f>'C'!U26</f>
        <v>12.674857794669059</v>
      </c>
      <c r="H24" s="2" t="str">
        <f>'R'!B26</f>
        <v>Jonathan Drouin</v>
      </c>
      <c r="I24" s="24">
        <f>'R'!U26</f>
        <v>12.512551888181495</v>
      </c>
      <c r="J24" s="2" t="str">
        <f>L!B26</f>
        <v>Nino Niederreiter</v>
      </c>
      <c r="K24" s="27">
        <f>L!U26</f>
        <v>13.373194672126985</v>
      </c>
    </row>
    <row r="25" spans="1:11" ht="15.75" thickBot="1" x14ac:dyDescent="0.3">
      <c r="A25" s="20">
        <v>25</v>
      </c>
      <c r="B25" s="37" t="str">
        <f>G!B27</f>
        <v>Calvin Pickard</v>
      </c>
      <c r="C25" s="50">
        <f>G!M27</f>
        <v>2820</v>
      </c>
      <c r="D25" s="2" t="str">
        <f>D!B27</f>
        <v>Matt Niskanen</v>
      </c>
      <c r="E25" s="24">
        <f>D!U27</f>
        <v>12.637880900267064</v>
      </c>
      <c r="F25" s="2" t="str">
        <f>'C'!B27</f>
        <v>Kyle Turris</v>
      </c>
      <c r="G25" s="24">
        <f>'C'!U27</f>
        <v>12.659309646881381</v>
      </c>
      <c r="H25" s="2" t="str">
        <f>'R'!B27</f>
        <v>Kyle Okposo</v>
      </c>
      <c r="I25" s="24">
        <f>'R'!U27</f>
        <v>12.368710850492782</v>
      </c>
      <c r="J25" s="2" t="str">
        <f>L!B27</f>
        <v>Brayden Schenn</v>
      </c>
      <c r="K25" s="27">
        <f>L!U27</f>
        <v>13.286688052552197</v>
      </c>
    </row>
    <row r="26" spans="1:11" x14ac:dyDescent="0.25">
      <c r="A26" s="18">
        <v>26</v>
      </c>
      <c r="B26" s="35" t="str">
        <f>G!B28</f>
        <v>Thomas Greiss</v>
      </c>
      <c r="C26" s="38">
        <f>G!M28</f>
        <v>2813</v>
      </c>
      <c r="D26" s="21" t="str">
        <f>D!B28</f>
        <v>Oliver Ekman-Larsson</v>
      </c>
      <c r="E26" s="23">
        <f>D!U28</f>
        <v>12.564152225319162</v>
      </c>
      <c r="F26" s="21" t="str">
        <f>'C'!B28</f>
        <v>Alexander Wennberg</v>
      </c>
      <c r="G26" s="23">
        <f>'C'!U28</f>
        <v>12.609445020984772</v>
      </c>
      <c r="H26" s="21" t="str">
        <f>'R'!B28</f>
        <v>Thomas Vanek</v>
      </c>
      <c r="I26" s="23">
        <f>'R'!U28</f>
        <v>12.230688333362814</v>
      </c>
      <c r="J26" s="21" t="str">
        <f>L!B28</f>
        <v>Mathieu Perreault</v>
      </c>
      <c r="K26" s="26">
        <f>L!U28</f>
        <v>13.239355809813169</v>
      </c>
    </row>
    <row r="27" spans="1:11" x14ac:dyDescent="0.25">
      <c r="A27" s="19">
        <v>27</v>
      </c>
      <c r="B27" s="36" t="str">
        <f>G!B29</f>
        <v>Matt Murray</v>
      </c>
      <c r="C27" s="38">
        <f>G!M29</f>
        <v>2766</v>
      </c>
      <c r="D27" s="2" t="str">
        <f>D!B29</f>
        <v>Zach Werenski</v>
      </c>
      <c r="E27" s="24">
        <f>D!U29</f>
        <v>12.507634928447732</v>
      </c>
      <c r="F27" s="2" t="str">
        <f>'C'!B29</f>
        <v>Claude Giroux</v>
      </c>
      <c r="G27" s="24">
        <f>'C'!U29</f>
        <v>12.446658653597703</v>
      </c>
      <c r="H27" s="2" t="str">
        <f>'R'!B29</f>
        <v>Patric Hornqvist</v>
      </c>
      <c r="I27" s="24">
        <f>'R'!U29</f>
        <v>12.212567627704299</v>
      </c>
      <c r="J27" s="2" t="str">
        <f>L!B29</f>
        <v>Rickard Rakell</v>
      </c>
      <c r="K27" s="27">
        <f>L!U29</f>
        <v>13.013208837084889</v>
      </c>
    </row>
    <row r="28" spans="1:11" x14ac:dyDescent="0.25">
      <c r="A28" s="19">
        <v>28</v>
      </c>
      <c r="B28" s="36" t="str">
        <f>G!B30</f>
        <v>Craig Anderson</v>
      </c>
      <c r="C28" s="38">
        <f>G!M30</f>
        <v>2421</v>
      </c>
      <c r="D28" s="2" t="str">
        <f>D!B30</f>
        <v>Ryan Suter</v>
      </c>
      <c r="E28" s="24">
        <f>D!U30</f>
        <v>12.412700298692815</v>
      </c>
      <c r="F28" s="2" t="str">
        <f>'C'!B30</f>
        <v>Patrice Bergeron</v>
      </c>
      <c r="G28" s="24">
        <f>'C'!U30</f>
        <v>12.43684434496403</v>
      </c>
      <c r="H28" s="2" t="str">
        <f>'R'!B30</f>
        <v>Elias Lindholm</v>
      </c>
      <c r="I28" s="24">
        <f>'R'!U30</f>
        <v>12.095282315708491</v>
      </c>
      <c r="J28" s="2" t="str">
        <f>L!B30</f>
        <v>Anders Lee</v>
      </c>
      <c r="K28" s="27">
        <f>L!U30</f>
        <v>12.897003951697656</v>
      </c>
    </row>
    <row r="29" spans="1:11" x14ac:dyDescent="0.25">
      <c r="A29" s="19">
        <v>29</v>
      </c>
      <c r="B29" s="36" t="str">
        <f>G!B31</f>
        <v>Roberto Luongo</v>
      </c>
      <c r="C29" s="38">
        <f>G!M31</f>
        <v>2327</v>
      </c>
      <c r="D29" s="2" t="str">
        <f>D!B31</f>
        <v>John Carlson</v>
      </c>
      <c r="E29" s="24">
        <f>D!U31</f>
        <v>12.394765793707997</v>
      </c>
      <c r="F29" s="2" t="str">
        <f>'C'!B31</f>
        <v>Anze Kopitar</v>
      </c>
      <c r="G29" s="24">
        <f>'C'!U31</f>
        <v>12.435658208668741</v>
      </c>
      <c r="H29" s="2" t="str">
        <f>'R'!B31</f>
        <v>Jakob Silfverberg</v>
      </c>
      <c r="I29" s="24">
        <f>'R'!U31</f>
        <v>11.994956251140632</v>
      </c>
      <c r="J29" s="2" t="str">
        <f>L!B31</f>
        <v>Max Domi</v>
      </c>
      <c r="K29" s="27">
        <f>L!U31</f>
        <v>12.792973190185069</v>
      </c>
    </row>
    <row r="30" spans="1:11" ht="15.75" thickBot="1" x14ac:dyDescent="0.3">
      <c r="A30" s="20">
        <v>30</v>
      </c>
      <c r="B30" s="37" t="str">
        <f>G!B32</f>
        <v>James Reimer</v>
      </c>
      <c r="C30" s="50">
        <f>G!M32</f>
        <v>2325</v>
      </c>
      <c r="D30" s="2" t="str">
        <f>D!B32</f>
        <v>Mike Green</v>
      </c>
      <c r="E30" s="24">
        <f>D!U32</f>
        <v>12.333064397948119</v>
      </c>
      <c r="F30" s="2" t="str">
        <f>'C'!B32</f>
        <v>Tyler Johnson</v>
      </c>
      <c r="G30" s="24">
        <f>'C'!U32</f>
        <v>12.415322486630462</v>
      </c>
      <c r="H30" s="2" t="str">
        <f>'R'!B32</f>
        <v>David Perron</v>
      </c>
      <c r="I30" s="24">
        <f>'R'!U32</f>
        <v>11.775799636607747</v>
      </c>
      <c r="J30" s="2" t="str">
        <f>L!B32</f>
        <v>Marcus Johansson</v>
      </c>
      <c r="K30" s="27">
        <f>L!U32</f>
        <v>12.78600132479734</v>
      </c>
    </row>
    <row r="31" spans="1:11" x14ac:dyDescent="0.25">
      <c r="A31" s="18">
        <v>31</v>
      </c>
      <c r="B31" s="35" t="str">
        <f>G!B33</f>
        <v>Ben Bishop</v>
      </c>
      <c r="C31" s="38">
        <f>G!M33</f>
        <v>2223</v>
      </c>
      <c r="D31" s="21" t="str">
        <f>D!B33</f>
        <v>Brent Seabrook</v>
      </c>
      <c r="E31" s="23">
        <f>D!U33</f>
        <v>12.281697577728023</v>
      </c>
      <c r="F31" s="21" t="str">
        <f>'C'!B33</f>
        <v>Logan Couture</v>
      </c>
      <c r="G31" s="23">
        <f>'C'!U33</f>
        <v>12.327992329563418</v>
      </c>
      <c r="H31" s="21" t="str">
        <f>'R'!B33</f>
        <v>David Backes</v>
      </c>
      <c r="I31" s="23">
        <f>'R'!U33</f>
        <v>11.749581266330603</v>
      </c>
      <c r="J31" s="21" t="str">
        <f>L!B33</f>
        <v>Anthony Mantha</v>
      </c>
      <c r="K31" s="26">
        <f>L!U33</f>
        <v>12.613163844179784</v>
      </c>
    </row>
    <row r="32" spans="1:11" x14ac:dyDescent="0.25">
      <c r="A32" s="19">
        <v>32</v>
      </c>
      <c r="B32" s="36" t="str">
        <f>G!B34</f>
        <v>Marc-Andre Fleury</v>
      </c>
      <c r="C32" s="38">
        <f>G!M34</f>
        <v>2125</v>
      </c>
      <c r="D32" s="2" t="str">
        <f>D!B34</f>
        <v>Justin Faulk</v>
      </c>
      <c r="E32" s="24">
        <f>D!U34</f>
        <v>12.261081986996041</v>
      </c>
      <c r="F32" s="2" t="str">
        <f>'C'!B34</f>
        <v>Alex Galchenyuk</v>
      </c>
      <c r="G32" s="24">
        <f>'C'!U34</f>
        <v>12.321125540294473</v>
      </c>
      <c r="H32" s="2" t="str">
        <f>'R'!B34</f>
        <v>James Neal</v>
      </c>
      <c r="I32" s="24">
        <f>'R'!U34</f>
        <v>11.503363085607527</v>
      </c>
      <c r="J32" s="2" t="str">
        <f>L!B34</f>
        <v>Zach Parise</v>
      </c>
      <c r="K32" s="27">
        <f>L!U34</f>
        <v>12.498148810396243</v>
      </c>
    </row>
    <row r="33" spans="1:11" x14ac:dyDescent="0.25">
      <c r="A33" s="19">
        <v>33</v>
      </c>
      <c r="B33" s="36" t="str">
        <f>G!B35</f>
        <v>Chad Johnson</v>
      </c>
      <c r="C33" s="38">
        <f>G!M35</f>
        <v>2013</v>
      </c>
      <c r="D33" s="2" t="str">
        <f>D!B35</f>
        <v>Jake Gardiner</v>
      </c>
      <c r="E33" s="24">
        <f>D!U35</f>
        <v>12.240889004341213</v>
      </c>
      <c r="F33" s="2" t="str">
        <f>'C'!B35</f>
        <v>Brandon Dubinsky</v>
      </c>
      <c r="G33" s="24">
        <f>'C'!U35</f>
        <v>12.307657841766179</v>
      </c>
      <c r="H33" s="2" t="str">
        <f>'R'!B35</f>
        <v>Gustav Nyquist</v>
      </c>
      <c r="I33" s="24">
        <f>'R'!U35</f>
        <v>11.487243809484511</v>
      </c>
      <c r="J33" s="2" t="str">
        <f>L!B35</f>
        <v>Milan Lucic</v>
      </c>
      <c r="K33" s="27">
        <f>L!U35</f>
        <v>12.458422338529658</v>
      </c>
    </row>
    <row r="34" spans="1:11" x14ac:dyDescent="0.25">
      <c r="A34" s="19">
        <v>34</v>
      </c>
      <c r="B34" s="36" t="str">
        <f>G!B36</f>
        <v>Jonathan Bernier</v>
      </c>
      <c r="C34" s="38">
        <f>G!M36</f>
        <v>1993</v>
      </c>
      <c r="D34" s="2" t="str">
        <f>D!B36</f>
        <v>Travis Hamonic</v>
      </c>
      <c r="E34" s="24">
        <f>D!U36</f>
        <v>12.231276339463165</v>
      </c>
      <c r="F34" s="2" t="str">
        <f>'C'!B36</f>
        <v>Joe Thornton</v>
      </c>
      <c r="G34" s="24">
        <f>'C'!U36</f>
        <v>12.176815565343553</v>
      </c>
      <c r="H34" s="2" t="str">
        <f>'R'!B36</f>
        <v>Jordan Eberle</v>
      </c>
      <c r="I34" s="24">
        <f>'R'!U36</f>
        <v>11.346701972004922</v>
      </c>
      <c r="J34" s="2" t="str">
        <f>L!B36</f>
        <v>Brandon Saad</v>
      </c>
      <c r="K34" s="27">
        <f>L!U36</f>
        <v>12.185724588953359</v>
      </c>
    </row>
    <row r="35" spans="1:11" ht="15.75" thickBot="1" x14ac:dyDescent="0.3">
      <c r="A35" s="20">
        <v>35</v>
      </c>
      <c r="B35" s="37" t="str">
        <f>G!B37</f>
        <v>Antti Niemi</v>
      </c>
      <c r="C35" s="50">
        <f>G!M37</f>
        <v>1728</v>
      </c>
      <c r="D35" s="2" t="str">
        <f>D!B37</f>
        <v>Nick Leddy</v>
      </c>
      <c r="E35" s="24">
        <f>D!U37</f>
        <v>12.211875290172522</v>
      </c>
      <c r="F35" s="2" t="str">
        <f>'C'!B37</f>
        <v>Sean Monahan</v>
      </c>
      <c r="G35" s="24">
        <f>'C'!U37</f>
        <v>12.16178648115385</v>
      </c>
      <c r="H35" s="2" t="str">
        <f>'R'!B37</f>
        <v>Sebastian Aho</v>
      </c>
      <c r="I35" s="24">
        <f>'R'!U37</f>
        <v>11.282493480955786</v>
      </c>
      <c r="J35" s="2" t="str">
        <f>L!B37</f>
        <v>Patrick Maroon</v>
      </c>
      <c r="K35" s="27">
        <f>L!U37</f>
        <v>12.176885392827645</v>
      </c>
    </row>
    <row r="36" spans="1:11" x14ac:dyDescent="0.25">
      <c r="A36" s="18">
        <v>36</v>
      </c>
      <c r="B36" s="35" t="str">
        <f>G!B38</f>
        <v>Scott Darling</v>
      </c>
      <c r="C36" s="38">
        <f>G!M38</f>
        <v>1689</v>
      </c>
      <c r="D36" s="21" t="str">
        <f>D!B38</f>
        <v>Keith Yandle</v>
      </c>
      <c r="E36" s="23">
        <f>D!U38</f>
        <v>12.20746226583065</v>
      </c>
      <c r="F36" s="21" t="str">
        <f>'C'!B38</f>
        <v>Derek Stepan</v>
      </c>
      <c r="G36" s="23">
        <f>'C'!U38</f>
        <v>12.021344789641827</v>
      </c>
      <c r="H36" s="21" t="str">
        <f>'R'!B38</f>
        <v>Jaromir Jagr</v>
      </c>
      <c r="I36" s="23">
        <f>'R'!U38</f>
        <v>11.247398640261599</v>
      </c>
      <c r="J36" s="21" t="str">
        <f>L!B38</f>
        <v>Jason Zucker</v>
      </c>
      <c r="K36" s="26">
        <f>L!U38</f>
        <v>12.14614937279309</v>
      </c>
    </row>
    <row r="37" spans="1:11" x14ac:dyDescent="0.25">
      <c r="A37" s="19">
        <v>37</v>
      </c>
      <c r="B37" s="36" t="str">
        <f>G!B39</f>
        <v>Antti Raanta</v>
      </c>
      <c r="C37" s="38">
        <f>G!M39</f>
        <v>1617</v>
      </c>
      <c r="D37" s="2" t="str">
        <f>D!B39</f>
        <v>Matt Dumba</v>
      </c>
      <c r="E37" s="24">
        <f>D!U39</f>
        <v>12.198415904458908</v>
      </c>
      <c r="F37" s="2" t="str">
        <f>'C'!B39</f>
        <v>David Krejci</v>
      </c>
      <c r="G37" s="24">
        <f>'C'!U39</f>
        <v>11.958465811288599</v>
      </c>
      <c r="H37" s="2" t="str">
        <f>'R'!B39</f>
        <v>Jason Pominville</v>
      </c>
      <c r="I37" s="24">
        <f>'R'!U39</f>
        <v>11.168584627190729</v>
      </c>
      <c r="J37" s="2" t="str">
        <f>L!B39</f>
        <v>Rick Nash</v>
      </c>
      <c r="K37" s="27">
        <f>L!U39</f>
        <v>12.018802790829636</v>
      </c>
    </row>
    <row r="38" spans="1:11" x14ac:dyDescent="0.25">
      <c r="A38" s="19">
        <v>38</v>
      </c>
      <c r="B38" s="36" t="str">
        <f>G!B40</f>
        <v>Jaroslav Halak</v>
      </c>
      <c r="C38" s="38">
        <f>G!M40</f>
        <v>1605</v>
      </c>
      <c r="D38" s="2" t="str">
        <f>D!B40</f>
        <v>Nikita Zaitsev</v>
      </c>
      <c r="E38" s="24">
        <f>D!U40</f>
        <v>12.099069372896777</v>
      </c>
      <c r="F38" s="2" t="str">
        <f>'C'!B40</f>
        <v>Bo Horvat</v>
      </c>
      <c r="G38" s="24">
        <f>'C'!U40</f>
        <v>11.905032141924378</v>
      </c>
      <c r="H38" s="2" t="str">
        <f>'R'!B40</f>
        <v>Tomas Tatar</v>
      </c>
      <c r="I38" s="24">
        <f>'R'!U40</f>
        <v>10.925585066415463</v>
      </c>
      <c r="J38" s="2" t="str">
        <f>L!B40</f>
        <v>Gabriel Landeskog</v>
      </c>
      <c r="K38" s="27">
        <f>L!U40</f>
        <v>11.823236993685626</v>
      </c>
    </row>
    <row r="39" spans="1:11" x14ac:dyDescent="0.25">
      <c r="A39" s="19">
        <v>39</v>
      </c>
      <c r="B39" s="36" t="str">
        <f>G!B41</f>
        <v>Louis Domingue</v>
      </c>
      <c r="C39" s="38">
        <f>G!M41</f>
        <v>1599</v>
      </c>
      <c r="D39" s="2" t="str">
        <f>D!B41</f>
        <v>Cam Fowler</v>
      </c>
      <c r="E39" s="24">
        <f>D!U41</f>
        <v>12.073511835990185</v>
      </c>
      <c r="F39" s="2" t="str">
        <f>'C'!B41</f>
        <v>Mika Zibanejad</v>
      </c>
      <c r="G39" s="24">
        <f>'C'!U41</f>
        <v>11.869431886849569</v>
      </c>
      <c r="H39" s="2" t="str">
        <f>'R'!B41</f>
        <v>Sam Reinhart</v>
      </c>
      <c r="I39" s="24">
        <f>'R'!U41</f>
        <v>10.893331928036528</v>
      </c>
      <c r="J39" s="2" t="str">
        <f>L!B41</f>
        <v>Robby Fabbri</v>
      </c>
      <c r="K39" s="27">
        <f>L!U41</f>
        <v>11.787892453735545</v>
      </c>
    </row>
    <row r="40" spans="1:11" ht="15.75" thickBot="1" x14ac:dyDescent="0.3">
      <c r="A40" s="20">
        <v>40</v>
      </c>
      <c r="B40" s="37" t="str">
        <f>G!B42</f>
        <v>Anders Nilsson</v>
      </c>
      <c r="C40" s="50">
        <f>G!M42</f>
        <v>1484</v>
      </c>
      <c r="D40" s="2" t="str">
        <f>D!B42</f>
        <v>Brady Skjei</v>
      </c>
      <c r="E40" s="24">
        <f>D!U42</f>
        <v>12.06281435965427</v>
      </c>
      <c r="F40" s="2" t="str">
        <f>'C'!B42</f>
        <v>Martin Hanzal</v>
      </c>
      <c r="G40" s="24">
        <f>'C'!U42</f>
        <v>11.812061633434201</v>
      </c>
      <c r="H40" s="2" t="str">
        <f>'R'!B42</f>
        <v>Tyler Toffoli</v>
      </c>
      <c r="I40" s="24">
        <f>'R'!U42</f>
        <v>10.87591943384793</v>
      </c>
      <c r="J40" s="2" t="str">
        <f>L!B42</f>
        <v>Brock Nelson</v>
      </c>
      <c r="K40" s="27">
        <f>L!U42</f>
        <v>11.73667675188344</v>
      </c>
    </row>
    <row r="41" spans="1:11" x14ac:dyDescent="0.25">
      <c r="A41" s="18">
        <v>41</v>
      </c>
      <c r="B41" s="35" t="str">
        <f>G!B43</f>
        <v>Keith Kinkaid</v>
      </c>
      <c r="C41" s="38">
        <f>G!M43</f>
        <v>1476</v>
      </c>
      <c r="D41" s="21" t="str">
        <f>D!B43</f>
        <v>Shayne Gostisbehere</v>
      </c>
      <c r="E41" s="23">
        <f>D!U43</f>
        <v>11.965982871470827</v>
      </c>
      <c r="F41" s="21" t="str">
        <f>'C'!B43</f>
        <v>Kevin Hayes</v>
      </c>
      <c r="G41" s="23">
        <f>'C'!U43</f>
        <v>11.801974562303105</v>
      </c>
      <c r="H41" s="21" t="str">
        <f>'R'!B43</f>
        <v>Reilly Smith</v>
      </c>
      <c r="I41" s="23">
        <f>'R'!U43</f>
        <v>10.329918304637825</v>
      </c>
      <c r="J41" s="21" t="str">
        <f>L!B43</f>
        <v>Brayden Point</v>
      </c>
      <c r="K41" s="26">
        <f>L!U43</f>
        <v>11.641719009856221</v>
      </c>
    </row>
    <row r="42" spans="1:11" x14ac:dyDescent="0.25">
      <c r="A42" s="19">
        <v>42</v>
      </c>
      <c r="B42" s="36" t="str">
        <f>G!B44</f>
        <v>Carter Hutton</v>
      </c>
      <c r="C42" s="38">
        <f>G!M44</f>
        <v>1459</v>
      </c>
      <c r="D42" s="2" t="str">
        <f>D!B44</f>
        <v>Alex Goligoski</v>
      </c>
      <c r="E42" s="24">
        <f>D!U44</f>
        <v>11.851013096934061</v>
      </c>
      <c r="F42" s="2" t="str">
        <f>'C'!B44</f>
        <v>Paul Stastny</v>
      </c>
      <c r="G42" s="24">
        <f>'C'!U44</f>
        <v>11.798540566098527</v>
      </c>
      <c r="H42" s="2" t="str">
        <f>'R'!B44</f>
        <v>Ryan Hartman</v>
      </c>
      <c r="I42" s="24">
        <f>'R'!U44</f>
        <v>10.272344142447926</v>
      </c>
      <c r="J42" s="2" t="str">
        <f>L!B44</f>
        <v>Patrick Marleau</v>
      </c>
      <c r="K42" s="27">
        <f>L!U44</f>
        <v>11.584217649238706</v>
      </c>
    </row>
    <row r="43" spans="1:11" x14ac:dyDescent="0.25">
      <c r="A43" s="19">
        <v>43</v>
      </c>
      <c r="B43" s="36" t="str">
        <f>G!B45</f>
        <v>Jacob Markstrom</v>
      </c>
      <c r="C43" s="38">
        <f>G!M45</f>
        <v>1417</v>
      </c>
      <c r="D43" s="2" t="str">
        <f>D!B45</f>
        <v>Colton Parayko</v>
      </c>
      <c r="E43" s="24">
        <f>D!U45</f>
        <v>11.778738474688469</v>
      </c>
      <c r="F43" s="2" t="str">
        <f>'C'!B45</f>
        <v>Nathan MacKinnon</v>
      </c>
      <c r="G43" s="24">
        <f>'C'!U45</f>
        <v>11.735485275490269</v>
      </c>
      <c r="H43" s="2" t="str">
        <f>'R'!B45</f>
        <v>Brendan Gallagher</v>
      </c>
      <c r="I43" s="24">
        <f>'R'!U45</f>
        <v>10.209273440245353</v>
      </c>
      <c r="J43" s="2" t="str">
        <f>L!B45</f>
        <v>Tanner Pearson</v>
      </c>
      <c r="K43" s="27">
        <f>L!U45</f>
        <v>11.359852653259551</v>
      </c>
    </row>
    <row r="44" spans="1:11" x14ac:dyDescent="0.25">
      <c r="A44" s="19">
        <v>44</v>
      </c>
      <c r="B44" s="36" t="str">
        <f>G!B46</f>
        <v>Jimmy Howard</v>
      </c>
      <c r="C44" s="38">
        <f>G!M46</f>
        <v>1397</v>
      </c>
      <c r="D44" s="2" t="str">
        <f>D!B46</f>
        <v>TJ Brodie</v>
      </c>
      <c r="E44" s="24">
        <f>D!U46</f>
        <v>11.686143452064877</v>
      </c>
      <c r="F44" s="2" t="str">
        <f>'C'!B46</f>
        <v>Henrik Sedin</v>
      </c>
      <c r="G44" s="24">
        <f>'C'!U46</f>
        <v>11.182774132906461</v>
      </c>
      <c r="H44" s="2" t="str">
        <f>'R'!B46</f>
        <v>Joshua Ho-Sang</v>
      </c>
      <c r="I44" s="24">
        <f>'R'!U46</f>
        <v>10.186180592274507</v>
      </c>
      <c r="J44" s="2" t="str">
        <f>L!B46</f>
        <v>Andre Burakovsky</v>
      </c>
      <c r="K44" s="27">
        <f>L!U46</f>
        <v>11.152119217997974</v>
      </c>
    </row>
    <row r="45" spans="1:11" ht="15.75" thickBot="1" x14ac:dyDescent="0.3">
      <c r="A45" s="20">
        <v>45</v>
      </c>
      <c r="B45" s="37" t="str">
        <f>G!B47</f>
        <v>Michael Hutchinson</v>
      </c>
      <c r="C45" s="50">
        <f>G!M47</f>
        <v>1378</v>
      </c>
      <c r="D45" s="2" t="str">
        <f>D!B47</f>
        <v>Tyson Barrie</v>
      </c>
      <c r="E45" s="24">
        <f>D!U47</f>
        <v>11.657002456032261</v>
      </c>
      <c r="F45" s="2" t="str">
        <f>'C'!B47</f>
        <v>Sean Couturier</v>
      </c>
      <c r="G45" s="24">
        <f>'C'!U47</f>
        <v>11.059768660338531</v>
      </c>
      <c r="H45" s="2" t="str">
        <f>'R'!B47</f>
        <v>Oliver Bjorkstrand</v>
      </c>
      <c r="I45" s="24">
        <f>'R'!U47</f>
        <v>10.048066583735746</v>
      </c>
      <c r="J45" s="2" t="str">
        <f>L!B47</f>
        <v>Daniel Sedin</v>
      </c>
      <c r="K45" s="27">
        <f>L!U47</f>
        <v>11.065228139881089</v>
      </c>
    </row>
    <row r="46" spans="1:11" x14ac:dyDescent="0.25">
      <c r="A46" s="18">
        <v>46</v>
      </c>
      <c r="B46" s="35" t="str">
        <f>G!B48</f>
        <v>Michal Neuvirth</v>
      </c>
      <c r="C46" s="38">
        <f>G!M48</f>
        <v>1364</v>
      </c>
      <c r="D46" s="21" t="str">
        <f>D!B48</f>
        <v>Jaccob Slavin</v>
      </c>
      <c r="E46" s="23">
        <f>D!U48</f>
        <v>11.612952477601976</v>
      </c>
      <c r="F46" s="21" t="str">
        <f>'C'!B48</f>
        <v>Adam Henrique</v>
      </c>
      <c r="G46" s="23">
        <f>'C'!U48</f>
        <v>10.846611517820572</v>
      </c>
      <c r="H46" s="21" t="str">
        <f>'R'!B48</f>
        <v>Ryan Strome</v>
      </c>
      <c r="I46" s="23">
        <f>'R'!U48</f>
        <v>9.9516043554986755</v>
      </c>
      <c r="J46" s="21" t="str">
        <f>L!B48</f>
        <v>Mikko Rantanen</v>
      </c>
      <c r="K46" s="26">
        <f>L!U48</f>
        <v>11.043963306441556</v>
      </c>
    </row>
    <row r="47" spans="1:11" x14ac:dyDescent="0.25">
      <c r="A47" s="19">
        <v>47</v>
      </c>
      <c r="B47" s="36" t="str">
        <f>G!B49</f>
        <v>Semyon Varlamov</v>
      </c>
      <c r="C47" s="38">
        <f>G!M49</f>
        <v>1348</v>
      </c>
      <c r="D47" s="2" t="str">
        <f>D!B49</f>
        <v>Anthony DeAngelo</v>
      </c>
      <c r="E47" s="24">
        <f>D!U49</f>
        <v>11.516703002768363</v>
      </c>
      <c r="F47" s="2" t="str">
        <f>'C'!B49</f>
        <v>Ryan Nugent-Hopkins</v>
      </c>
      <c r="G47" s="24">
        <f>'C'!U49</f>
        <v>10.793470018453064</v>
      </c>
      <c r="H47" s="2" t="str">
        <f>'R'!B49</f>
        <v>Andreas Athanasiou</v>
      </c>
      <c r="I47" s="24">
        <f>'R'!U49</f>
        <v>9.9485139005506209</v>
      </c>
      <c r="J47" s="2" t="str">
        <f>L!B49</f>
        <v>Alex Killorn</v>
      </c>
      <c r="K47" s="27">
        <f>L!U49</f>
        <v>11.043673792570839</v>
      </c>
    </row>
    <row r="48" spans="1:11" x14ac:dyDescent="0.25">
      <c r="A48" s="19">
        <v>48</v>
      </c>
      <c r="B48" s="36" t="str">
        <f>G!B50</f>
        <v>Philipp Grubauer</v>
      </c>
      <c r="C48" s="38">
        <f>G!M50</f>
        <v>1265</v>
      </c>
      <c r="D48" s="2" t="str">
        <f>D!B50</f>
        <v>Ivan Provorov</v>
      </c>
      <c r="E48" s="24">
        <f>D!U50</f>
        <v>11.436497927493882</v>
      </c>
      <c r="F48" s="2" t="str">
        <f>'C'!B50</f>
        <v>Matt Duchene</v>
      </c>
      <c r="G48" s="24">
        <f>'C'!U50</f>
        <v>10.560908418540691</v>
      </c>
      <c r="H48" s="2" t="str">
        <f>'R'!B50</f>
        <v>Justin Abdelkader</v>
      </c>
      <c r="I48" s="24">
        <f>'R'!U50</f>
        <v>9.5634040272281684</v>
      </c>
      <c r="J48" s="2" t="str">
        <f>L!B50</f>
        <v>Scott Hartnell</v>
      </c>
      <c r="K48" s="27">
        <f>L!U50</f>
        <v>11.006494478183928</v>
      </c>
    </row>
    <row r="49" spans="1:11" x14ac:dyDescent="0.25">
      <c r="A49" s="19">
        <v>49</v>
      </c>
      <c r="B49" s="36" t="str">
        <f>G!B51</f>
        <v>Curtis McElhinney</v>
      </c>
      <c r="C49" s="38">
        <f>G!M51</f>
        <v>1135</v>
      </c>
      <c r="D49" s="2" t="str">
        <f>D!B51</f>
        <v>Damon Severson</v>
      </c>
      <c r="E49" s="24">
        <f>D!U51</f>
        <v>11.433030677840947</v>
      </c>
      <c r="F49" s="2" t="str">
        <f>'C'!B51</f>
        <v>Victor Rask</v>
      </c>
      <c r="G49" s="24">
        <f>'C'!U51</f>
        <v>10.46945012958404</v>
      </c>
      <c r="H49" s="2" t="str">
        <f>'R'!B51</f>
        <v>Bobby Ryan</v>
      </c>
      <c r="I49" s="24">
        <f>'R'!U51</f>
        <v>9.5471314546915202</v>
      </c>
      <c r="J49" s="2" t="str">
        <f>L!B51</f>
        <v>Boone Jenner</v>
      </c>
      <c r="K49" s="27">
        <f>L!U51</f>
        <v>10.805448187463298</v>
      </c>
    </row>
    <row r="50" spans="1:11" ht="15.75" thickBot="1" x14ac:dyDescent="0.3">
      <c r="A50" s="20">
        <v>50</v>
      </c>
      <c r="B50" s="37" t="str">
        <f>G!B52</f>
        <v>Eddie Lack</v>
      </c>
      <c r="C50" s="50">
        <f>G!M52</f>
        <v>1090</v>
      </c>
      <c r="D50" s="2" t="str">
        <f>D!B52</f>
        <v>Trevor Daley</v>
      </c>
      <c r="E50" s="24">
        <f>D!U52</f>
        <v>11.363688730132345</v>
      </c>
      <c r="F50" s="2" t="str">
        <f>'C'!B52</f>
        <v>Teuvo Teravainen</v>
      </c>
      <c r="G50" s="24">
        <f>'C'!U52</f>
        <v>10.16756635051779</v>
      </c>
      <c r="H50" s="2" t="str">
        <f>'R'!B52</f>
        <v>Patrick Sharp</v>
      </c>
      <c r="I50" s="24">
        <f>'R'!U52</f>
        <v>9.4287383110742944</v>
      </c>
      <c r="J50" s="2" t="str">
        <f>L!B52</f>
        <v>Sven Baertschi</v>
      </c>
      <c r="K50" s="27">
        <f>L!U52</f>
        <v>10.80514821766042</v>
      </c>
    </row>
    <row r="51" spans="1:11" x14ac:dyDescent="0.25">
      <c r="A51" s="18">
        <v>51</v>
      </c>
      <c r="B51" s="35" t="str">
        <f>G!B53</f>
        <v>Darcy Kuemper</v>
      </c>
      <c r="C51" s="38">
        <f>G!M53</f>
        <v>1053</v>
      </c>
      <c r="D51" s="21" t="str">
        <f>D!B53</f>
        <v>Oscar Klefbom</v>
      </c>
      <c r="E51" s="23">
        <f>D!U53</f>
        <v>11.290488719001875</v>
      </c>
      <c r="F51" s="21" t="str">
        <f>'C'!B53</f>
        <v>Derick Brassard</v>
      </c>
      <c r="G51" s="23">
        <f>'C'!U53</f>
        <v>9.9521769279803074</v>
      </c>
      <c r="H51" s="21" t="str">
        <f>'R'!B53</f>
        <v>Troy Brouwer</v>
      </c>
      <c r="I51" s="23">
        <f>'R'!U53</f>
        <v>9.3409706242293602</v>
      </c>
      <c r="J51" s="21" t="str">
        <f>L!B53</f>
        <v>Michael Cammalleri</v>
      </c>
      <c r="K51" s="26">
        <f>L!U53</f>
        <v>10.792946005041845</v>
      </c>
    </row>
    <row r="52" spans="1:11" x14ac:dyDescent="0.25">
      <c r="A52" s="19">
        <v>52</v>
      </c>
      <c r="B52" s="36" t="str">
        <f>G!B54</f>
        <v>Jonathan Quick</v>
      </c>
      <c r="C52" s="38">
        <f>G!M54</f>
        <v>931</v>
      </c>
      <c r="D52" s="2" t="str">
        <f>D!B54</f>
        <v>Marc-Edouard Vlasic</v>
      </c>
      <c r="E52" s="24">
        <f>D!U54</f>
        <v>11.283503969826343</v>
      </c>
      <c r="F52" s="2" t="str">
        <f>'C'!B54</f>
        <v>Travis Konecny</v>
      </c>
      <c r="G52" s="24">
        <f>'C'!U54</f>
        <v>9.7796650396317002</v>
      </c>
      <c r="H52" s="2" t="str">
        <f>'R'!B54</f>
        <v>Jarome Iginla</v>
      </c>
      <c r="I52" s="24">
        <f>'R'!U54</f>
        <v>9.3202423315122882</v>
      </c>
      <c r="J52" s="2" t="str">
        <f>L!B54</f>
        <v>Tomas Hertl</v>
      </c>
      <c r="K52" s="27">
        <f>L!U54</f>
        <v>10.716635294914131</v>
      </c>
    </row>
    <row r="53" spans="1:11" x14ac:dyDescent="0.25">
      <c r="A53" s="19">
        <v>53</v>
      </c>
      <c r="B53" s="36" t="str">
        <f>G!B55</f>
        <v>Anton Khudobin</v>
      </c>
      <c r="C53" s="38">
        <f>G!M55</f>
        <v>885</v>
      </c>
      <c r="D53" s="2" t="str">
        <f>D!B55</f>
        <v>Nathan Beaulieu</v>
      </c>
      <c r="E53" s="24">
        <f>D!U55</f>
        <v>11.274450929444018</v>
      </c>
      <c r="F53" s="2" t="str">
        <f>'C'!B55</f>
        <v>Sam Bennett</v>
      </c>
      <c r="G53" s="24">
        <f>'C'!U55</f>
        <v>9.7475067927874655</v>
      </c>
      <c r="H53" s="2" t="str">
        <f>'R'!B55</f>
        <v>Craig Smith</v>
      </c>
      <c r="I53" s="24">
        <f>'R'!U55</f>
        <v>9.024182714740812</v>
      </c>
      <c r="J53" s="2" t="str">
        <f>L!B55</f>
        <v>Ryan Spooner</v>
      </c>
      <c r="K53" s="27">
        <f>L!U55</f>
        <v>10.514031462449587</v>
      </c>
    </row>
    <row r="54" spans="1:11" x14ac:dyDescent="0.25">
      <c r="A54" s="19">
        <v>54</v>
      </c>
      <c r="B54" s="36" t="str">
        <f>G!B56</f>
        <v>Joonas Korpisalo</v>
      </c>
      <c r="C54" s="38">
        <f>G!M56</f>
        <v>791</v>
      </c>
      <c r="D54" s="2" t="str">
        <f>D!B56</f>
        <v>Nikita Zadorov</v>
      </c>
      <c r="E54" s="24">
        <f>D!U56</f>
        <v>11.274079679462254</v>
      </c>
      <c r="F54" s="2" t="str">
        <f>'C'!B56</f>
        <v>Nick Schmaltz</v>
      </c>
      <c r="G54" s="24">
        <f>'C'!U56</f>
        <v>9.5096297454346868</v>
      </c>
      <c r="H54" s="2" t="str">
        <f>'R'!B56</f>
        <v>Loui Eriksson</v>
      </c>
      <c r="I54" s="24">
        <f>'R'!U56</f>
        <v>9.0191649002232559</v>
      </c>
      <c r="J54" s="2" t="str">
        <f>L!B56</f>
        <v>Leo Komarov</v>
      </c>
      <c r="K54" s="27">
        <f>L!U56</f>
        <v>10.44001939220324</v>
      </c>
    </row>
    <row r="55" spans="1:11" ht="15.75" thickBot="1" x14ac:dyDescent="0.3">
      <c r="A55" s="20">
        <v>55</v>
      </c>
      <c r="B55" s="37" t="str">
        <f>G!B57</f>
        <v>Jared Coreau</v>
      </c>
      <c r="C55" s="50">
        <f>G!M57</f>
        <v>712</v>
      </c>
      <c r="D55" s="2" t="str">
        <f>D!B57</f>
        <v>Jake Muzzin</v>
      </c>
      <c r="E55" s="24">
        <f>D!U57</f>
        <v>11.271048225758806</v>
      </c>
      <c r="F55" s="2" t="str">
        <f>'C'!B57</f>
        <v>Vladislav Namestnikov</v>
      </c>
      <c r="G55" s="24">
        <f>'C'!U57</f>
        <v>9.0086342721843664</v>
      </c>
      <c r="H55" s="2" t="str">
        <f>'R'!B57</f>
        <v>Brett Connolly</v>
      </c>
      <c r="I55" s="24">
        <f>'R'!U57</f>
        <v>9.0079421112474307</v>
      </c>
      <c r="J55" s="2" t="str">
        <f>L!B57</f>
        <v>Pavel Buchnevich</v>
      </c>
      <c r="K55" s="27">
        <f>L!U57</f>
        <v>10.386379893129046</v>
      </c>
    </row>
    <row r="56" spans="1:11" x14ac:dyDescent="0.25">
      <c r="A56" s="18">
        <v>56</v>
      </c>
      <c r="B56" s="35" t="str">
        <f>G!B58</f>
        <v>Jean-Francois Berube</v>
      </c>
      <c r="C56" s="38">
        <f>G!M58</f>
        <v>527</v>
      </c>
      <c r="D56" s="21" t="str">
        <f>D!B58</f>
        <v>Erik Johnson</v>
      </c>
      <c r="E56" s="23">
        <f>D!U58</f>
        <v>11.182237930253992</v>
      </c>
      <c r="F56" s="21" t="str">
        <f>'C'!B58</f>
        <v>Jori Lehtera</v>
      </c>
      <c r="G56" s="23">
        <f>'C'!U58</f>
        <v>8.9732195686059875</v>
      </c>
      <c r="H56" s="21" t="str">
        <f>'R'!B58</f>
        <v>Chris Stewart</v>
      </c>
      <c r="I56" s="23">
        <f>'R'!U58</f>
        <v>8.882116704697264</v>
      </c>
      <c r="J56" s="21" t="str">
        <f>L!B58</f>
        <v>Andrew Ladd</v>
      </c>
      <c r="K56" s="26">
        <f>L!U58</f>
        <v>10.268380709722052</v>
      </c>
    </row>
    <row r="57" spans="1:11" x14ac:dyDescent="0.25">
      <c r="A57" s="19">
        <v>57</v>
      </c>
      <c r="B57" s="36" t="str">
        <f>G!B59</f>
        <v>Ondrej Pavelec</v>
      </c>
      <c r="C57" s="38">
        <f>G!M59</f>
        <v>440</v>
      </c>
      <c r="D57" s="2" t="str">
        <f>D!B59</f>
        <v>David Savard</v>
      </c>
      <c r="E57" s="24">
        <f>D!U59</f>
        <v>11.174199794422215</v>
      </c>
      <c r="F57" s="2" t="str">
        <f>'C'!B59</f>
        <v>Drake Caggiula</v>
      </c>
      <c r="G57" s="24">
        <f>'C'!U59</f>
        <v>8.2451234895777983</v>
      </c>
      <c r="H57" s="2" t="str">
        <f>'R'!B59</f>
        <v>Jesper Fast</v>
      </c>
      <c r="I57" s="24">
        <f>'R'!U59</f>
        <v>8.7714660076633102</v>
      </c>
      <c r="J57" s="2" t="str">
        <f>L!B59</f>
        <v>Jussi Jokinen</v>
      </c>
      <c r="K57" s="27">
        <f>L!U59</f>
        <v>10.200229010934162</v>
      </c>
    </row>
    <row r="58" spans="1:11" x14ac:dyDescent="0.25">
      <c r="A58" s="19">
        <v>58</v>
      </c>
      <c r="B58" s="36" t="str">
        <f>G!B60</f>
        <v>Zane McIntyre</v>
      </c>
      <c r="C58" s="38">
        <f>G!M60</f>
        <v>333</v>
      </c>
      <c r="D58" s="2" t="str">
        <f>D!B60</f>
        <v>Aaron Ekblad</v>
      </c>
      <c r="E58" s="24">
        <f>D!U60</f>
        <v>11.113457821975793</v>
      </c>
      <c r="F58" s="2" t="str">
        <f>'C'!B60</f>
        <v>Brandon Pirri</v>
      </c>
      <c r="G58" s="24">
        <f>'C'!U60</f>
        <v>8.2344529897005447</v>
      </c>
      <c r="H58" s="2" t="str">
        <f>'R'!B60</f>
        <v>Brett Ritchie</v>
      </c>
      <c r="I58" s="24">
        <f>'R'!U60</f>
        <v>8.5163304151658892</v>
      </c>
      <c r="J58" s="2" t="str">
        <f>L!B60</f>
        <v>Tobias Rieder</v>
      </c>
      <c r="K58" s="27">
        <f>L!U60</f>
        <v>10.02163563738311</v>
      </c>
    </row>
    <row r="59" spans="1:11" x14ac:dyDescent="0.25">
      <c r="A59" s="19">
        <v>59</v>
      </c>
      <c r="B59" s="36" t="str">
        <f>G!B61</f>
        <v>Laurent Brossoit</v>
      </c>
      <c r="C59" s="38">
        <f>G!M61</f>
        <v>332</v>
      </c>
      <c r="D59" s="2" t="str">
        <f>D!B61</f>
        <v>Alexander Edler</v>
      </c>
      <c r="E59" s="24">
        <f>D!U61</f>
        <v>11.082615702098117</v>
      </c>
      <c r="F59" s="2" t="str">
        <f>'C'!B61</f>
        <v>Nick Cousins</v>
      </c>
      <c r="G59" s="24">
        <f>'C'!U61</f>
        <v>8.0590715857606625</v>
      </c>
      <c r="H59" s="2" t="str">
        <f>'R'!B61</f>
        <v>Kevin Fiala</v>
      </c>
      <c r="I59" s="24">
        <f>'R'!U61</f>
        <v>8.2881187782391059</v>
      </c>
      <c r="J59" s="2" t="str">
        <f>L!B61</f>
        <v>Nick Ritchie</v>
      </c>
      <c r="K59" s="27">
        <f>L!U61</f>
        <v>9.9837280232436374</v>
      </c>
    </row>
    <row r="60" spans="1:11" ht="15.75" thickBot="1" x14ac:dyDescent="0.3">
      <c r="A60" s="20">
        <v>60</v>
      </c>
      <c r="B60" s="37" t="str">
        <f>G!B62</f>
        <v>Jhonas Enroth</v>
      </c>
      <c r="C60" s="50">
        <f>G!M62</f>
        <v>274</v>
      </c>
      <c r="D60" s="2" t="str">
        <f>D!B62</f>
        <v>Sami Vatanen</v>
      </c>
      <c r="E60" s="24">
        <f>D!U62</f>
        <v>10.908789269851715</v>
      </c>
      <c r="F60" s="2" t="str">
        <f>'C'!B62</f>
        <v>Chris Tierney</v>
      </c>
      <c r="G60" s="24">
        <f>'C'!U62</f>
        <v>8.0134640596622777</v>
      </c>
      <c r="H60" s="2" t="str">
        <f>'R'!B62</f>
        <v>Michael McCarron</v>
      </c>
      <c r="I60" s="24">
        <f>'R'!U62</f>
        <v>8.206873367579453</v>
      </c>
      <c r="J60" s="2" t="str">
        <f>L!B62</f>
        <v>Dylan Larkin</v>
      </c>
      <c r="K60" s="27">
        <f>L!U62</f>
        <v>9.9448971288657937</v>
      </c>
    </row>
    <row r="61" spans="1:11" x14ac:dyDescent="0.25">
      <c r="A61" s="18">
        <v>61</v>
      </c>
      <c r="B61" s="35" t="str">
        <f>G!B63</f>
        <v>Andrew Hammond</v>
      </c>
      <c r="C61" s="38">
        <f>G!M63</f>
        <v>206</v>
      </c>
      <c r="D61" s="21" t="str">
        <f>D!B63</f>
        <v>Hampus Lindholm</v>
      </c>
      <c r="E61" s="23">
        <f>D!U63</f>
        <v>10.876792348128159</v>
      </c>
      <c r="F61" s="21" t="str">
        <f>'C'!B63</f>
        <v>Nick Bjugstad</v>
      </c>
      <c r="G61" s="23">
        <f>'C'!U63</f>
        <v>7.893994409409256</v>
      </c>
      <c r="H61" s="21" t="str">
        <f>'R'!B63</f>
        <v>Jiri Hudler</v>
      </c>
      <c r="I61" s="23">
        <f>'R'!U63</f>
        <v>8.191802722111003</v>
      </c>
      <c r="J61" s="21" t="str">
        <f>L!B63</f>
        <v>Christian Dvorak</v>
      </c>
      <c r="K61" s="26">
        <f>L!U63</f>
        <v>9.9405834710849277</v>
      </c>
    </row>
    <row r="62" spans="1:11" x14ac:dyDescent="0.25">
      <c r="A62" s="19">
        <v>62</v>
      </c>
      <c r="B62" s="36" t="str">
        <f>G!B64</f>
        <v>Marek Mazanec</v>
      </c>
      <c r="C62" s="38">
        <f>G!M64</f>
        <v>178</v>
      </c>
      <c r="D62" s="2" t="str">
        <f>D!B64</f>
        <v>Adam Larsson</v>
      </c>
      <c r="E62" s="24">
        <f>D!U64</f>
        <v>10.849428396450531</v>
      </c>
      <c r="F62" s="2" t="str">
        <f>'C'!B64</f>
        <v>Jared McCann</v>
      </c>
      <c r="G62" s="24">
        <f>'C'!U64</f>
        <v>7.1647134540546027</v>
      </c>
      <c r="H62" s="2" t="str">
        <f>'R'!B64</f>
        <v>Jesse Puljujarvi</v>
      </c>
      <c r="I62" s="24">
        <f>'R'!U64</f>
        <v>8.0174502100540117</v>
      </c>
      <c r="J62" s="2" t="str">
        <f>L!B64</f>
        <v>Frank Vatrano</v>
      </c>
      <c r="K62" s="27">
        <f>L!U64</f>
        <v>9.6167038032464554</v>
      </c>
    </row>
    <row r="63" spans="1:11" x14ac:dyDescent="0.25">
      <c r="A63" s="19">
        <v>63</v>
      </c>
      <c r="B63" s="36" t="str">
        <f>G!B65</f>
        <v>Antoine Bibeau</v>
      </c>
      <c r="C63" s="38">
        <f>G!M65</f>
        <v>121</v>
      </c>
      <c r="D63" s="2" t="str">
        <f>D!B65</f>
        <v>Brendan Smith</v>
      </c>
      <c r="E63" s="24">
        <f>D!U65</f>
        <v>10.832952167354172</v>
      </c>
      <c r="F63" s="2" t="str">
        <f>'C'!B65</f>
        <v>Carl Soderberg</v>
      </c>
      <c r="G63" s="24">
        <f>'C'!U65</f>
        <v>6.910594680927554</v>
      </c>
      <c r="H63" s="2" t="str">
        <f>'R'!B65</f>
        <v>Joonas Donskoi</v>
      </c>
      <c r="I63" s="24">
        <f>'R'!U65</f>
        <v>7.752917151627889</v>
      </c>
      <c r="J63" s="2" t="str">
        <f>L!B65</f>
        <v>Carl Hagelin</v>
      </c>
      <c r="K63" s="27">
        <f>L!U65</f>
        <v>9.5218215926418122</v>
      </c>
    </row>
    <row r="64" spans="1:11" x14ac:dyDescent="0.25">
      <c r="A64" s="19">
        <v>64</v>
      </c>
      <c r="B64" s="36" t="str">
        <f>G!B66</f>
        <v>Alex Stalock</v>
      </c>
      <c r="C64" s="38">
        <f>G!M66</f>
        <v>119</v>
      </c>
      <c r="D64" s="2" t="str">
        <f>D!B66</f>
        <v>Calvin de Haan</v>
      </c>
      <c r="E64" s="24">
        <f>D!U66</f>
        <v>10.82823021152389</v>
      </c>
      <c r="F64" s="2" t="str">
        <f>'C'!B66</f>
        <v>Riley Sheahan</v>
      </c>
      <c r="G64" s="24">
        <f>'C'!U66</f>
        <v>6.6516965649352251</v>
      </c>
      <c r="H64" s="2" t="str">
        <f>'R'!B66</f>
        <v>Anthony Duclair</v>
      </c>
      <c r="I64" s="24">
        <f>'R'!U66</f>
        <v>7.5952801177979135</v>
      </c>
      <c r="J64" s="2" t="str">
        <f>L!B66</f>
        <v>Ivan Barbashev</v>
      </c>
      <c r="K64" s="27">
        <f>L!U66</f>
        <v>9.2811615144714228</v>
      </c>
    </row>
    <row r="65" spans="1:11" ht="15.75" thickBot="1" x14ac:dyDescent="0.3">
      <c r="A65" s="20">
        <v>65</v>
      </c>
      <c r="B65" s="37" t="str">
        <f>G!B67</f>
        <v>Magnus Hellberg</v>
      </c>
      <c r="C65" s="50">
        <f>G!M67</f>
        <v>79</v>
      </c>
      <c r="D65" s="2" t="str">
        <f>D!B67</f>
        <v>Morgan Rielly</v>
      </c>
      <c r="E65" s="24">
        <f>D!U67</f>
        <v>10.809246131943912</v>
      </c>
      <c r="F65" s="2" t="str">
        <f>'C'!B67</f>
        <v>Curtis Lazar</v>
      </c>
      <c r="G65" s="24">
        <f>'C'!U67</f>
        <v>5.9751490351204524</v>
      </c>
      <c r="H65" s="2" t="str">
        <f>'R'!B67</f>
        <v>Jakub Vrana</v>
      </c>
      <c r="I65" s="24">
        <f>'R'!U67</f>
        <v>7.5360880922835403</v>
      </c>
      <c r="J65" s="2" t="str">
        <f>L!B67</f>
        <v>Matt Moulson</v>
      </c>
      <c r="K65" s="27">
        <f>L!U67</f>
        <v>9.0831103677981169</v>
      </c>
    </row>
    <row r="66" spans="1:11" x14ac:dyDescent="0.25">
      <c r="A66" s="18">
        <v>66</v>
      </c>
      <c r="B66" s="35" t="str">
        <f>G!B68</f>
        <v>Jon Gillies</v>
      </c>
      <c r="C66" s="38">
        <f>G!M68</f>
        <v>60</v>
      </c>
      <c r="D66" s="21" t="str">
        <f>D!B68</f>
        <v>Jakob Chychrun</v>
      </c>
      <c r="E66" s="23">
        <f>D!U68</f>
        <v>10.798751376476435</v>
      </c>
      <c r="F66" s="21">
        <f>'C'!B68</f>
        <v>0</v>
      </c>
      <c r="G66" s="23">
        <f>'C'!U68</f>
        <v>0</v>
      </c>
      <c r="H66" s="21" t="str">
        <f>'R'!B68</f>
        <v>Anton Slepyshev</v>
      </c>
      <c r="I66" s="23">
        <f>'R'!U68</f>
        <v>7.4123464192106594</v>
      </c>
      <c r="J66" s="21" t="str">
        <f>L!B68</f>
        <v>Brendan Perlini</v>
      </c>
      <c r="K66" s="26">
        <f>L!U68</f>
        <v>9.0689299034173203</v>
      </c>
    </row>
    <row r="67" spans="1:11" x14ac:dyDescent="0.25">
      <c r="A67" s="19">
        <v>67</v>
      </c>
      <c r="B67" s="36" t="str">
        <f>G!B69</f>
        <v>Linus Ullmark</v>
      </c>
      <c r="C67" s="38">
        <f>G!M69</f>
        <v>59</v>
      </c>
      <c r="D67" s="2" t="str">
        <f>D!B69</f>
        <v>Darnell Nurse</v>
      </c>
      <c r="E67" s="24">
        <f>D!U69</f>
        <v>10.597419002805172</v>
      </c>
      <c r="F67" s="2">
        <f>'C'!B69</f>
        <v>0</v>
      </c>
      <c r="G67" s="24">
        <f>'C'!U69</f>
        <v>0</v>
      </c>
      <c r="H67" s="2" t="str">
        <f>'R'!B69</f>
        <v>Nail Yakupov</v>
      </c>
      <c r="I67" s="24">
        <f>'R'!U69</f>
        <v>7.3140007534859652</v>
      </c>
      <c r="J67" s="2" t="str">
        <f>L!B69</f>
        <v>Jimmy Vesey</v>
      </c>
      <c r="K67" s="27">
        <f>L!U69</f>
        <v>9.006073448502411</v>
      </c>
    </row>
    <row r="68" spans="1:11" x14ac:dyDescent="0.25">
      <c r="A68" s="19">
        <v>68</v>
      </c>
      <c r="B68" s="36" t="str">
        <f>G!B70</f>
        <v>Anton Forsberg</v>
      </c>
      <c r="C68" s="38">
        <f>G!M70</f>
        <v>59</v>
      </c>
      <c r="D68" s="2" t="str">
        <f>D!B70</f>
        <v>Nikita Nesterov</v>
      </c>
      <c r="E68" s="24">
        <f>D!U70</f>
        <v>10.504219397947448</v>
      </c>
      <c r="F68" s="2">
        <f>'C'!B70</f>
        <v>0</v>
      </c>
      <c r="G68" s="24">
        <f>'C'!U70</f>
        <v>0</v>
      </c>
      <c r="H68" s="2" t="str">
        <f>'R'!B70</f>
        <v>Tomas Jurco</v>
      </c>
      <c r="I68" s="24">
        <f>'R'!U70</f>
        <v>5.002939320600599</v>
      </c>
      <c r="J68" s="2" t="str">
        <f>L!B70</f>
        <v>Anthony Beauvillier</v>
      </c>
      <c r="K68" s="27">
        <f>L!U70</f>
        <v>8.9509715681257678</v>
      </c>
    </row>
    <row r="69" spans="1:11" x14ac:dyDescent="0.25">
      <c r="A69" s="19">
        <v>69</v>
      </c>
      <c r="B69" s="36" t="str">
        <f>G!B71</f>
        <v>Malcolm Subban</v>
      </c>
      <c r="C69" s="38">
        <f>G!M71</f>
        <v>31</v>
      </c>
      <c r="D69" s="2" t="str">
        <f>D!B71</f>
        <v>Shea Theodore</v>
      </c>
      <c r="E69" s="24">
        <f>D!U71</f>
        <v>10.360029126288822</v>
      </c>
      <c r="F69" s="2">
        <f>'C'!B71</f>
        <v>0</v>
      </c>
      <c r="G69" s="24">
        <f>'C'!U71</f>
        <v>0</v>
      </c>
      <c r="H69" s="2">
        <f>'R'!B71</f>
        <v>0</v>
      </c>
      <c r="I69" s="24">
        <f>'R'!U71</f>
        <v>0</v>
      </c>
      <c r="J69" s="2" t="str">
        <f>L!B71</f>
        <v>Pavel Zacha</v>
      </c>
      <c r="K69" s="27">
        <f>L!U71</f>
        <v>8.9000848814916615</v>
      </c>
    </row>
    <row r="70" spans="1:11" ht="15.75" thickBot="1" x14ac:dyDescent="0.3">
      <c r="A70" s="20">
        <v>70</v>
      </c>
      <c r="B70" s="37" t="str">
        <f>G!B72</f>
        <v>Kristers Gudlevskis</v>
      </c>
      <c r="C70" s="50">
        <f>G!M72</f>
        <v>11</v>
      </c>
      <c r="D70" s="2" t="str">
        <f>D!B72</f>
        <v>Jack Johnson</v>
      </c>
      <c r="E70" s="24">
        <f>D!U72</f>
        <v>10.32541419833986</v>
      </c>
      <c r="F70" s="2">
        <f>'C'!B72</f>
        <v>0</v>
      </c>
      <c r="G70" s="24">
        <f>'C'!U72</f>
        <v>0</v>
      </c>
      <c r="H70" s="2">
        <f>'R'!B72</f>
        <v>0</v>
      </c>
      <c r="I70" s="24">
        <f>'R'!U72</f>
        <v>0</v>
      </c>
      <c r="J70" s="2" t="str">
        <f>L!B72</f>
        <v>Mikkel Boedker</v>
      </c>
      <c r="K70" s="27">
        <f>L!U72</f>
        <v>8.636421003173643</v>
      </c>
    </row>
    <row r="71" spans="1:11" x14ac:dyDescent="0.25">
      <c r="A71" s="18">
        <v>71</v>
      </c>
      <c r="B71" s="35">
        <f>G!B73</f>
        <v>0</v>
      </c>
      <c r="C71" s="38">
        <f>G!M73</f>
        <v>0</v>
      </c>
      <c r="D71" s="21" t="str">
        <f>D!B73</f>
        <v>Noah Hanifin</v>
      </c>
      <c r="E71" s="23">
        <f>D!U73</f>
        <v>10.318121221226548</v>
      </c>
      <c r="F71" s="21">
        <f>'C'!B70</f>
        <v>0</v>
      </c>
      <c r="G71" s="23">
        <f>'C'!U70</f>
        <v>0</v>
      </c>
      <c r="H71" s="21"/>
      <c r="I71" s="23"/>
      <c r="J71" s="21" t="str">
        <f>L!B73</f>
        <v>Mikhail Grigorenko</v>
      </c>
      <c r="K71" s="26">
        <f>L!U73</f>
        <v>8.6302999880860369</v>
      </c>
    </row>
    <row r="72" spans="1:11" x14ac:dyDescent="0.25">
      <c r="A72" s="19">
        <v>72</v>
      </c>
      <c r="B72" s="36">
        <f>G!B74</f>
        <v>0</v>
      </c>
      <c r="C72" s="38">
        <f>G!M74</f>
        <v>0</v>
      </c>
      <c r="D72" s="2" t="str">
        <f>D!B74</f>
        <v>Mattias Ekholm</v>
      </c>
      <c r="E72" s="24">
        <f>D!U74</f>
        <v>10.307480327795794</v>
      </c>
      <c r="F72" s="2">
        <f>'C'!B71</f>
        <v>0</v>
      </c>
      <c r="G72" s="24">
        <f>'C'!U71</f>
        <v>0</v>
      </c>
      <c r="J72" s="2" t="str">
        <f>L!B74</f>
        <v>Marko Dano</v>
      </c>
      <c r="K72" s="27">
        <f>L!U74</f>
        <v>8.5117168888500068</v>
      </c>
    </row>
    <row r="73" spans="1:11" x14ac:dyDescent="0.25">
      <c r="A73" s="19">
        <v>73</v>
      </c>
      <c r="B73" s="36">
        <f>G!B75</f>
        <v>0</v>
      </c>
      <c r="C73" s="38">
        <f>G!M75</f>
        <v>0</v>
      </c>
      <c r="D73" s="2" t="str">
        <f>D!B75</f>
        <v>Zach Bogosian</v>
      </c>
      <c r="E73" s="24">
        <f>D!U75</f>
        <v>10.239293224152057</v>
      </c>
      <c r="F73" s="2">
        <f>'C'!B72</f>
        <v>0</v>
      </c>
      <c r="G73" s="24">
        <f>'C'!U72</f>
        <v>0</v>
      </c>
      <c r="J73" s="2" t="str">
        <f>L!B75</f>
        <v>Tyler Motte</v>
      </c>
      <c r="K73" s="27">
        <f>L!U75</f>
        <v>7.9144652977951591</v>
      </c>
    </row>
    <row r="74" spans="1:11" x14ac:dyDescent="0.25">
      <c r="A74" s="19">
        <v>74</v>
      </c>
      <c r="B74" s="36">
        <f>G!B76</f>
        <v>0</v>
      </c>
      <c r="C74" s="38">
        <f>G!M76</f>
        <v>0</v>
      </c>
      <c r="D74" s="2" t="str">
        <f>D!B76</f>
        <v>Connor Murphy</v>
      </c>
      <c r="E74" s="24">
        <f>D!U76</f>
        <v>10.185146494439401</v>
      </c>
      <c r="F74" s="2">
        <f>'C'!B73</f>
        <v>0</v>
      </c>
      <c r="G74" s="24">
        <f>'C'!U73</f>
        <v>0</v>
      </c>
      <c r="J74" s="2" t="str">
        <f>L!B76</f>
        <v>J.T. Compher</v>
      </c>
      <c r="K74" s="27">
        <f>L!U76</f>
        <v>7.8252911337405147</v>
      </c>
    </row>
    <row r="75" spans="1:11" ht="15.75" thickBot="1" x14ac:dyDescent="0.3">
      <c r="A75" s="20">
        <v>75</v>
      </c>
      <c r="B75" s="37">
        <f>G!B77</f>
        <v>0</v>
      </c>
      <c r="C75" s="50">
        <f>G!M77</f>
        <v>0</v>
      </c>
      <c r="D75" s="2" t="str">
        <f>D!B77</f>
        <v>Brandon Carlo</v>
      </c>
      <c r="E75" s="24">
        <f>D!U77</f>
        <v>10.148586487865227</v>
      </c>
      <c r="F75" s="2">
        <f>'C'!B74</f>
        <v>0</v>
      </c>
      <c r="G75" s="24">
        <f>'C'!U74</f>
        <v>0</v>
      </c>
      <c r="J75" s="2" t="str">
        <f>L!B77</f>
        <v>Reid Boucher</v>
      </c>
      <c r="K75" s="27">
        <f>L!U77</f>
        <v>7.8245016236776896</v>
      </c>
    </row>
    <row r="76" spans="1:11" x14ac:dyDescent="0.25">
      <c r="A76" s="18">
        <v>76</v>
      </c>
      <c r="B76" s="35"/>
      <c r="C76" s="38">
        <f>G!M78</f>
        <v>0</v>
      </c>
      <c r="D76" s="21" t="str">
        <f>D!B78</f>
        <v>Colin Miller</v>
      </c>
      <c r="E76" s="23">
        <f>D!U78</f>
        <v>10.077166917457284</v>
      </c>
      <c r="F76" s="21">
        <f>'C'!B75</f>
        <v>0</v>
      </c>
      <c r="G76" s="23">
        <f>'C'!U75</f>
        <v>0</v>
      </c>
      <c r="H76" s="21"/>
      <c r="I76" s="23"/>
      <c r="J76" s="21" t="str">
        <f>L!B78</f>
        <v>Lawson Crouse</v>
      </c>
      <c r="K76" s="26">
        <f>L!U78</f>
        <v>7.7585180938024632</v>
      </c>
    </row>
    <row r="77" spans="1:11" x14ac:dyDescent="0.25">
      <c r="A77" s="19">
        <v>77</v>
      </c>
      <c r="B77" s="36"/>
      <c r="C77" s="38">
        <f>G!M79</f>
        <v>0</v>
      </c>
      <c r="D77" s="2" t="str">
        <f>D!B79</f>
        <v>Xavier Ouellet</v>
      </c>
      <c r="E77" s="24">
        <f>D!U79</f>
        <v>9.9111334915486093</v>
      </c>
      <c r="F77" s="2">
        <f>'C'!B76</f>
        <v>0</v>
      </c>
      <c r="G77" s="24">
        <f>'C'!U76</f>
        <v>0</v>
      </c>
      <c r="J77" s="2" t="str">
        <f>L!B79</f>
        <v>Matt Nieto</v>
      </c>
      <c r="K77" s="27">
        <f>L!U79</f>
        <v>7.7573320765055112</v>
      </c>
    </row>
    <row r="78" spans="1:11" x14ac:dyDescent="0.25">
      <c r="A78" s="19">
        <v>78</v>
      </c>
      <c r="B78" s="36"/>
      <c r="C78" s="38">
        <f>G!M80</f>
        <v>0</v>
      </c>
      <c r="D78" s="2" t="str">
        <f>D!B80</f>
        <v>Jake McCabe</v>
      </c>
      <c r="E78" s="24">
        <f>D!U80</f>
        <v>9.8984117888244896</v>
      </c>
      <c r="F78" s="2">
        <f>'C'!B77</f>
        <v>0</v>
      </c>
      <c r="G78" s="24">
        <f>'C'!U77</f>
        <v>0</v>
      </c>
      <c r="J78" s="2" t="str">
        <f>L!B80</f>
        <v>Kyle Connor</v>
      </c>
      <c r="K78" s="27">
        <f>L!U80</f>
        <v>7.7388232976878175</v>
      </c>
    </row>
    <row r="79" spans="1:11" x14ac:dyDescent="0.25">
      <c r="A79" s="19">
        <v>79</v>
      </c>
      <c r="B79" s="36"/>
      <c r="C79" s="38">
        <f>G!M81</f>
        <v>0</v>
      </c>
      <c r="D79" s="2" t="str">
        <f>D!B81</f>
        <v>Ben Hutton</v>
      </c>
      <c r="E79" s="24">
        <f>D!U81</f>
        <v>9.8822124090065113</v>
      </c>
      <c r="F79" s="2">
        <f>'C'!B78</f>
        <v>0</v>
      </c>
      <c r="G79" s="24">
        <f>'C'!U78</f>
        <v>0</v>
      </c>
      <c r="J79" s="2" t="str">
        <f>L!B81</f>
        <v>Adrian Kempe</v>
      </c>
      <c r="K79" s="27">
        <f>L!U81</f>
        <v>7.6695948032465662</v>
      </c>
    </row>
    <row r="80" spans="1:11" ht="15.75" thickBot="1" x14ac:dyDescent="0.3">
      <c r="A80" s="20">
        <v>80</v>
      </c>
      <c r="B80" s="37"/>
      <c r="C80" s="50">
        <f>G!M82</f>
        <v>0</v>
      </c>
      <c r="D80" s="2" t="str">
        <f>D!B82</f>
        <v>Josh Morrissey</v>
      </c>
      <c r="E80" s="24">
        <f>D!U82</f>
        <v>9.8747695955288854</v>
      </c>
      <c r="F80" s="2">
        <f>'C'!B79</f>
        <v>0</v>
      </c>
      <c r="G80" s="24">
        <f>'C'!U79</f>
        <v>0</v>
      </c>
      <c r="J80" s="2" t="str">
        <f>L!B82</f>
        <v>Zemgus Girgensons</v>
      </c>
      <c r="K80" s="27">
        <f>L!U82</f>
        <v>7.6075806248627709</v>
      </c>
    </row>
    <row r="81" spans="1:11" x14ac:dyDescent="0.25">
      <c r="A81" s="18">
        <v>81</v>
      </c>
      <c r="B81" s="35"/>
      <c r="C81" s="38">
        <f>G!M83</f>
        <v>0</v>
      </c>
      <c r="D81" s="21" t="str">
        <f>D!B83</f>
        <v>Michael Matheson</v>
      </c>
      <c r="E81" s="23">
        <f>D!U83</f>
        <v>9.865319979990339</v>
      </c>
      <c r="F81" s="21"/>
      <c r="G81" s="23"/>
      <c r="H81" s="21"/>
      <c r="I81" s="23"/>
      <c r="J81" s="21" t="str">
        <f>L!B83</f>
        <v>Michael Raffl</v>
      </c>
      <c r="K81" s="26">
        <f>L!U83</f>
        <v>7.5910855719196162</v>
      </c>
    </row>
    <row r="82" spans="1:11" x14ac:dyDescent="0.25">
      <c r="A82" s="19">
        <v>82</v>
      </c>
      <c r="B82" s="36"/>
      <c r="C82" s="38">
        <f>G!M84</f>
        <v>0</v>
      </c>
      <c r="D82" s="2" t="str">
        <f>D!B84</f>
        <v>Esa Lindell</v>
      </c>
      <c r="E82" s="24">
        <f>D!U84</f>
        <v>9.8547132241309257</v>
      </c>
      <c r="J82" s="2" t="str">
        <f>L!B84</f>
        <v>Nic Petan</v>
      </c>
      <c r="K82" s="27">
        <f>L!U84</f>
        <v>7.4803479401130115</v>
      </c>
    </row>
    <row r="83" spans="1:11" x14ac:dyDescent="0.25">
      <c r="A83" s="19">
        <v>83</v>
      </c>
      <c r="B83" s="36"/>
      <c r="C83" s="38">
        <f>G!M85</f>
        <v>0</v>
      </c>
      <c r="D83" s="2" t="str">
        <f>D!B85</f>
        <v>Niklas Kronwall</v>
      </c>
      <c r="E83" s="24">
        <f>D!U85</f>
        <v>9.7846009950683595</v>
      </c>
      <c r="J83" s="2" t="str">
        <f>L!B85</f>
        <v>Timo Meier</v>
      </c>
      <c r="K83" s="27">
        <f>L!U85</f>
        <v>7.3971509581776811</v>
      </c>
    </row>
    <row r="84" spans="1:11" x14ac:dyDescent="0.25">
      <c r="A84" s="19">
        <v>84</v>
      </c>
      <c r="B84" s="36"/>
      <c r="C84" s="38">
        <f>G!M86</f>
        <v>0</v>
      </c>
      <c r="D84" s="2" t="str">
        <f>D!B86</f>
        <v>Cody Ceci</v>
      </c>
      <c r="E84" s="24">
        <f>D!U86</f>
        <v>9.6852092386530053</v>
      </c>
      <c r="J84" s="2" t="str">
        <f>L!B86</f>
        <v>Matt Puempel</v>
      </c>
      <c r="K84" s="27">
        <f>L!U86</f>
        <v>7.3892617631252273</v>
      </c>
    </row>
    <row r="85" spans="1:11" ht="15.75" thickBot="1" x14ac:dyDescent="0.3">
      <c r="A85" s="20">
        <v>85</v>
      </c>
      <c r="B85" s="37"/>
      <c r="C85" s="50">
        <f>G!M87</f>
        <v>0</v>
      </c>
      <c r="D85" s="2" t="str">
        <f>D!B87</f>
        <v>Brayden McNabb</v>
      </c>
      <c r="E85" s="24">
        <f>D!U87</f>
        <v>9.4790983039549808</v>
      </c>
      <c r="H85" s="22"/>
      <c r="I85" s="25"/>
      <c r="J85" s="2" t="str">
        <f>L!B87</f>
        <v>Adam Erne</v>
      </c>
      <c r="K85" s="27">
        <f>L!U87</f>
        <v>6.5947147098623597</v>
      </c>
    </row>
    <row r="86" spans="1:11" x14ac:dyDescent="0.25">
      <c r="A86" s="18">
        <v>86</v>
      </c>
      <c r="B86" s="31"/>
      <c r="C86" s="39"/>
      <c r="D86" s="21" t="str">
        <f>D!B88</f>
        <v>Danny DeKeyser</v>
      </c>
      <c r="E86" s="23">
        <f>D!U88</f>
        <v>9.1965558605174209</v>
      </c>
      <c r="F86" s="21"/>
      <c r="G86" s="23"/>
      <c r="H86" s="21"/>
      <c r="I86" s="23"/>
      <c r="J86" s="21">
        <f>L!B88</f>
        <v>0</v>
      </c>
      <c r="K86" s="26">
        <f>L!U88</f>
        <v>0</v>
      </c>
    </row>
    <row r="87" spans="1:11" x14ac:dyDescent="0.25">
      <c r="A87" s="19">
        <v>87</v>
      </c>
      <c r="D87" s="2" t="str">
        <f>D!B89</f>
        <v>Ryan Murray</v>
      </c>
      <c r="E87" s="24">
        <f>D!U89</f>
        <v>9.1121800903213206</v>
      </c>
      <c r="J87" s="2">
        <f>L!B89</f>
        <v>0</v>
      </c>
      <c r="K87" s="27">
        <f>L!U89</f>
        <v>0</v>
      </c>
    </row>
    <row r="88" spans="1:11" x14ac:dyDescent="0.25">
      <c r="A88" s="19">
        <v>88</v>
      </c>
      <c r="D88" s="2" t="str">
        <f>D!B90</f>
        <v>Steven Santini</v>
      </c>
      <c r="E88" s="24">
        <f>D!U90</f>
        <v>9.0018249975121947</v>
      </c>
      <c r="J88" s="2">
        <f>L!B90</f>
        <v>0</v>
      </c>
      <c r="K88" s="27">
        <f>L!U90</f>
        <v>0</v>
      </c>
    </row>
    <row r="89" spans="1:11" x14ac:dyDescent="0.25">
      <c r="A89" s="19">
        <v>89</v>
      </c>
      <c r="D89" s="2" t="str">
        <f>D!B91</f>
        <v>Ryan Sproul</v>
      </c>
      <c r="E89" s="24">
        <f>D!U91</f>
        <v>8.8694944003645162</v>
      </c>
      <c r="J89" s="2">
        <f>L!B91</f>
        <v>0</v>
      </c>
      <c r="K89" s="27">
        <f>L!U91</f>
        <v>0</v>
      </c>
    </row>
    <row r="90" spans="1:11" ht="15.75" thickBot="1" x14ac:dyDescent="0.3">
      <c r="A90" s="20">
        <v>90</v>
      </c>
      <c r="B90" s="33"/>
      <c r="C90" s="41"/>
      <c r="D90" s="2" t="str">
        <f>D!B92</f>
        <v>Dmitry Kulikov</v>
      </c>
      <c r="E90" s="24">
        <f>D!U92</f>
        <v>8.8581804395858388</v>
      </c>
      <c r="F90" s="22"/>
      <c r="G90" s="25"/>
      <c r="H90" s="22"/>
      <c r="I90" s="25"/>
      <c r="J90" s="2">
        <f>L!B92</f>
        <v>0</v>
      </c>
      <c r="K90" s="27">
        <f>L!U92</f>
        <v>0</v>
      </c>
    </row>
    <row r="91" spans="1:11" x14ac:dyDescent="0.25">
      <c r="A91" s="18">
        <v>91</v>
      </c>
      <c r="B91" s="31"/>
      <c r="C91" s="39"/>
      <c r="D91" s="21" t="str">
        <f>D!B93</f>
        <v>Olli Maatta</v>
      </c>
      <c r="E91" s="23">
        <f>D!U93</f>
        <v>8.520614568639953</v>
      </c>
      <c r="F91" s="21"/>
      <c r="G91" s="23"/>
      <c r="H91" s="21"/>
      <c r="I91" s="23"/>
      <c r="J91" s="21"/>
      <c r="K91" s="26"/>
    </row>
    <row r="92" spans="1:11" x14ac:dyDescent="0.25">
      <c r="A92" s="19">
        <v>92</v>
      </c>
      <c r="D92" s="2" t="str">
        <f>D!B94</f>
        <v>Slater Koekkoek</v>
      </c>
      <c r="E92" s="24">
        <f>D!U94</f>
        <v>7.9613396087656101</v>
      </c>
    </row>
    <row r="93" spans="1:11" x14ac:dyDescent="0.25">
      <c r="A93" s="19">
        <v>93</v>
      </c>
      <c r="D93" s="2" t="str">
        <f>D!B95</f>
        <v>Yohann Auvitu</v>
      </c>
      <c r="E93" s="24">
        <f>D!U95</f>
        <v>7.65983860600962</v>
      </c>
    </row>
    <row r="94" spans="1:11" x14ac:dyDescent="0.25">
      <c r="A94" s="19">
        <v>94</v>
      </c>
      <c r="D94" s="2">
        <f>D!B96</f>
        <v>0</v>
      </c>
      <c r="E94" s="24">
        <f>D!U96</f>
        <v>0</v>
      </c>
    </row>
    <row r="95" spans="1:11" ht="15.75" thickBot="1" x14ac:dyDescent="0.3">
      <c r="A95" s="20">
        <v>95</v>
      </c>
      <c r="B95" s="33"/>
      <c r="C95" s="41"/>
      <c r="D95" s="2">
        <f>D!B97</f>
        <v>0</v>
      </c>
      <c r="E95" s="24">
        <f>D!U97</f>
        <v>0</v>
      </c>
      <c r="F95" s="22"/>
      <c r="G95" s="25"/>
      <c r="H95" s="22"/>
      <c r="I95" s="25"/>
      <c r="J95" s="22"/>
      <c r="K95" s="28"/>
    </row>
    <row r="96" spans="1:11" x14ac:dyDescent="0.25">
      <c r="A96" s="18">
        <v>96</v>
      </c>
      <c r="B96" s="31"/>
      <c r="C96" s="39"/>
      <c r="D96" s="21">
        <f>D!B98</f>
        <v>0</v>
      </c>
      <c r="E96" s="23">
        <f>D!U98</f>
        <v>0</v>
      </c>
      <c r="F96" s="21"/>
      <c r="G96" s="23"/>
      <c r="H96" s="21"/>
      <c r="I96" s="23"/>
      <c r="J96" s="21"/>
      <c r="K96" s="26"/>
    </row>
    <row r="97" spans="1:11" x14ac:dyDescent="0.25">
      <c r="A97" s="19">
        <v>97</v>
      </c>
      <c r="D97" s="2">
        <f>D!B99</f>
        <v>0</v>
      </c>
      <c r="E97" s="24">
        <f>D!U99</f>
        <v>0</v>
      </c>
    </row>
    <row r="98" spans="1:11" s="17" customFormat="1" x14ac:dyDescent="0.25">
      <c r="A98" s="19">
        <v>98</v>
      </c>
      <c r="B98" s="32"/>
      <c r="C98" s="40"/>
      <c r="D98" s="2">
        <f>D!B100</f>
        <v>0</v>
      </c>
      <c r="E98" s="24">
        <f>D!U100</f>
        <v>0</v>
      </c>
      <c r="F98" s="2"/>
      <c r="G98" s="24"/>
      <c r="H98" s="2"/>
      <c r="I98" s="24"/>
      <c r="J98" s="2"/>
      <c r="K98" s="27"/>
    </row>
    <row r="99" spans="1:11" s="17" customFormat="1" x14ac:dyDescent="0.25">
      <c r="A99" s="19">
        <v>99</v>
      </c>
      <c r="B99" s="32"/>
      <c r="C99" s="40"/>
      <c r="D99" s="2">
        <f>D!B101</f>
        <v>0</v>
      </c>
      <c r="E99" s="24">
        <f>D!U101</f>
        <v>0</v>
      </c>
      <c r="F99" s="2"/>
      <c r="G99" s="24"/>
      <c r="H99" s="2"/>
      <c r="I99" s="24"/>
      <c r="J99" s="2"/>
      <c r="K99" s="27"/>
    </row>
    <row r="100" spans="1:11" s="17" customFormat="1" ht="15.75" thickBot="1" x14ac:dyDescent="0.3">
      <c r="A100" s="20">
        <v>100</v>
      </c>
      <c r="B100" s="33"/>
      <c r="C100" s="41"/>
      <c r="D100" s="2">
        <f>D!B102</f>
        <v>0</v>
      </c>
      <c r="E100" s="24">
        <f>D!U102</f>
        <v>0</v>
      </c>
      <c r="F100" s="22"/>
      <c r="G100" s="25"/>
      <c r="H100" s="22"/>
      <c r="I100" s="25"/>
      <c r="J100" s="22"/>
      <c r="K100" s="28"/>
    </row>
    <row r="101" spans="1:11" s="17" customFormat="1" x14ac:dyDescent="0.25">
      <c r="A101" s="18">
        <v>101</v>
      </c>
      <c r="B101" s="31"/>
      <c r="C101" s="39"/>
      <c r="D101" s="21"/>
      <c r="E101" s="23"/>
      <c r="F101" s="21"/>
      <c r="G101" s="23"/>
      <c r="H101" s="21"/>
      <c r="I101" s="23"/>
      <c r="J101" s="21"/>
      <c r="K101" s="26"/>
    </row>
    <row r="102" spans="1:11" s="17" customFormat="1" x14ac:dyDescent="0.25">
      <c r="A102" s="19">
        <v>102</v>
      </c>
      <c r="B102" s="32"/>
      <c r="C102" s="40"/>
      <c r="D102" s="2"/>
      <c r="E102" s="24"/>
      <c r="F102" s="2"/>
      <c r="G102" s="24"/>
      <c r="H102" s="2"/>
      <c r="I102" s="24"/>
      <c r="J102" s="2"/>
      <c r="K102" s="27"/>
    </row>
    <row r="103" spans="1:11" s="17" customFormat="1" x14ac:dyDescent="0.25">
      <c r="A103" s="19">
        <v>103</v>
      </c>
      <c r="B103" s="32"/>
      <c r="C103" s="40"/>
      <c r="D103" s="2"/>
      <c r="E103" s="24"/>
      <c r="F103" s="2"/>
      <c r="G103" s="24"/>
      <c r="H103" s="2"/>
      <c r="I103" s="24"/>
      <c r="J103" s="2"/>
      <c r="K103" s="27"/>
    </row>
    <row r="104" spans="1:11" s="17" customFormat="1" x14ac:dyDescent="0.25">
      <c r="A104" s="19">
        <v>104</v>
      </c>
      <c r="B104" s="32"/>
      <c r="C104" s="40"/>
      <c r="D104" s="2"/>
      <c r="E104" s="24"/>
      <c r="F104" s="2"/>
      <c r="G104" s="24"/>
      <c r="H104" s="2"/>
      <c r="I104" s="24"/>
      <c r="J104" s="2"/>
      <c r="K104" s="27"/>
    </row>
    <row r="105" spans="1:11" s="17" customFormat="1" ht="15.75" thickBot="1" x14ac:dyDescent="0.3">
      <c r="A105" s="20">
        <v>105</v>
      </c>
      <c r="B105" s="33"/>
      <c r="C105" s="41"/>
      <c r="D105" s="2"/>
      <c r="E105" s="24"/>
      <c r="F105" s="22"/>
      <c r="G105" s="25"/>
      <c r="H105" s="22"/>
      <c r="I105" s="25"/>
      <c r="J105" s="22"/>
      <c r="K105" s="28"/>
    </row>
    <row r="106" spans="1:11" s="17" customFormat="1" x14ac:dyDescent="0.25">
      <c r="A106" s="18">
        <v>106</v>
      </c>
      <c r="B106" s="31"/>
      <c r="C106" s="39"/>
      <c r="D106" s="21"/>
      <c r="E106" s="23"/>
      <c r="F106" s="21"/>
      <c r="G106" s="23"/>
      <c r="H106" s="21"/>
      <c r="I106" s="23"/>
      <c r="J106" s="21"/>
      <c r="K106" s="26"/>
    </row>
    <row r="107" spans="1:11" s="17" customFormat="1" x14ac:dyDescent="0.25">
      <c r="A107" s="19">
        <v>107</v>
      </c>
      <c r="B107" s="32"/>
      <c r="C107" s="40"/>
      <c r="D107" s="2"/>
      <c r="E107" s="24"/>
      <c r="F107" s="2"/>
      <c r="G107" s="24"/>
      <c r="H107" s="2"/>
      <c r="I107" s="24"/>
      <c r="J107" s="2"/>
      <c r="K107" s="27"/>
    </row>
    <row r="108" spans="1:11" x14ac:dyDescent="0.25">
      <c r="A108" s="19">
        <v>108</v>
      </c>
    </row>
    <row r="109" spans="1:11" x14ac:dyDescent="0.25">
      <c r="A109" s="19">
        <v>109</v>
      </c>
    </row>
    <row r="110" spans="1:11" ht="15.75" thickBot="1" x14ac:dyDescent="0.3">
      <c r="A110" s="20">
        <v>110</v>
      </c>
      <c r="B110" s="33"/>
      <c r="C110" s="41"/>
      <c r="F110" s="22"/>
      <c r="G110" s="25"/>
      <c r="H110" s="22"/>
      <c r="I110" s="25"/>
      <c r="J110" s="22"/>
      <c r="K110" s="28"/>
    </row>
    <row r="111" spans="1:11" x14ac:dyDescent="0.25">
      <c r="A111" s="18">
        <v>111</v>
      </c>
      <c r="B111" s="31"/>
      <c r="C111" s="39"/>
      <c r="D111" s="21"/>
      <c r="E111" s="23"/>
      <c r="F111" s="21"/>
      <c r="G111" s="23"/>
      <c r="H111" s="21"/>
      <c r="I111" s="23"/>
      <c r="J111" s="21"/>
      <c r="K111" s="26"/>
    </row>
    <row r="112" spans="1:11" x14ac:dyDescent="0.25">
      <c r="A112" s="19">
        <v>112</v>
      </c>
    </row>
    <row r="113" spans="1:11" x14ac:dyDescent="0.25">
      <c r="A113" s="19">
        <v>113</v>
      </c>
    </row>
    <row r="115" spans="1:11" ht="15.75" thickBot="1" x14ac:dyDescent="0.3">
      <c r="A115" s="20"/>
      <c r="B115" s="33"/>
      <c r="C115" s="41"/>
      <c r="F115" s="22"/>
      <c r="G115" s="25"/>
      <c r="H115" s="22"/>
      <c r="I115" s="25"/>
      <c r="J115" s="22"/>
      <c r="K115" s="28"/>
    </row>
    <row r="116" spans="1:11" x14ac:dyDescent="0.25">
      <c r="A116" s="18"/>
      <c r="B116" s="31"/>
      <c r="C116" s="39"/>
      <c r="D116" s="21"/>
      <c r="E116" s="23"/>
      <c r="F116" s="21"/>
      <c r="G116" s="23"/>
      <c r="H116" s="21"/>
      <c r="I116" s="23"/>
      <c r="J116" s="21"/>
      <c r="K116" s="26"/>
    </row>
    <row r="120" spans="1:11" ht="15.75" thickBot="1" x14ac:dyDescent="0.3">
      <c r="A120" s="20"/>
      <c r="B120" s="34"/>
      <c r="C120" s="42"/>
      <c r="D120" s="22"/>
      <c r="E120" s="25"/>
      <c r="F120" s="22"/>
      <c r="G120" s="25"/>
      <c r="H120" s="22"/>
      <c r="I120" s="25"/>
      <c r="J120" s="22"/>
      <c r="K120" s="28"/>
    </row>
    <row r="121" spans="1:11" x14ac:dyDescent="0.25">
      <c r="A121" s="18"/>
      <c r="B121" s="31"/>
      <c r="C121" s="39"/>
      <c r="D121" s="21"/>
      <c r="E121" s="23"/>
      <c r="F121" s="21"/>
      <c r="G121" s="23"/>
      <c r="H121" s="21"/>
      <c r="I121" s="23"/>
      <c r="J121" s="21"/>
      <c r="K121" s="26"/>
    </row>
  </sheetData>
  <phoneticPr fontId="4" type="noConversion"/>
  <pageMargins left="0.196850393700787" right="0.31496062992126" top="0.35433070866141703" bottom="0.15748031496063" header="0.196850393700787" footer="0.31496062992126"/>
  <pageSetup scale="8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2017-04-10T13:17:07Z</dcterms:modified>
</cp:coreProperties>
</file>