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firstSheet="1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L!$B$2:$AC$75</definedName>
    <definedName name="_xlnm._FilterDatabase" localSheetId="5" hidden="1">'R'!$B$2:$AC$75</definedName>
    <definedName name="_xlnm._FilterDatabase" localSheetId="1" hidden="1">STATS!$A$1:$T$879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Impression!$A$1:$K$65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J71" i="8" l="1"/>
  <c r="K71" i="8"/>
  <c r="J72" i="8"/>
  <c r="K72" i="8"/>
  <c r="J73" i="8"/>
  <c r="K73" i="8"/>
  <c r="J74" i="8"/>
  <c r="K74" i="8"/>
  <c r="J75" i="8"/>
  <c r="K75" i="8"/>
  <c r="N68" i="5" l="1"/>
  <c r="O68" i="5"/>
  <c r="P68" i="5"/>
  <c r="Q68" i="5"/>
  <c r="R68" i="5"/>
  <c r="S68" i="5"/>
  <c r="N72" i="5"/>
  <c r="O72" i="5"/>
  <c r="P72" i="5"/>
  <c r="Q72" i="5"/>
  <c r="R72" i="5"/>
  <c r="S72" i="5"/>
  <c r="N73" i="5"/>
  <c r="O73" i="5"/>
  <c r="P73" i="5"/>
  <c r="Q73" i="5"/>
  <c r="R73" i="5"/>
  <c r="S73" i="5"/>
  <c r="N71" i="5"/>
  <c r="O71" i="5"/>
  <c r="P71" i="5"/>
  <c r="Q71" i="5"/>
  <c r="R71" i="5"/>
  <c r="S71" i="5"/>
  <c r="N62" i="4"/>
  <c r="O62" i="4"/>
  <c r="P62" i="4"/>
  <c r="Q62" i="4"/>
  <c r="R62" i="4"/>
  <c r="S62" i="4"/>
  <c r="N64" i="4"/>
  <c r="O64" i="4"/>
  <c r="P64" i="4"/>
  <c r="Q64" i="4"/>
  <c r="R64" i="4"/>
  <c r="S64" i="4"/>
  <c r="N65" i="4"/>
  <c r="O65" i="4"/>
  <c r="P65" i="4"/>
  <c r="Q65" i="4"/>
  <c r="R65" i="4"/>
  <c r="S65" i="4"/>
  <c r="N70" i="4"/>
  <c r="O70" i="4"/>
  <c r="P70" i="4"/>
  <c r="Q70" i="4"/>
  <c r="R70" i="4"/>
  <c r="S70" i="4"/>
  <c r="N68" i="4"/>
  <c r="O68" i="4"/>
  <c r="P68" i="4"/>
  <c r="Q68" i="4"/>
  <c r="R68" i="4"/>
  <c r="S68" i="4"/>
  <c r="N67" i="4"/>
  <c r="O67" i="4"/>
  <c r="P67" i="4"/>
  <c r="Q67" i="4"/>
  <c r="R67" i="4"/>
  <c r="S67" i="4"/>
  <c r="N66" i="4"/>
  <c r="O66" i="4"/>
  <c r="P66" i="4"/>
  <c r="Q66" i="4"/>
  <c r="R66" i="4"/>
  <c r="S66" i="4"/>
  <c r="N71" i="4"/>
  <c r="O71" i="4"/>
  <c r="P71" i="4"/>
  <c r="Q71" i="4"/>
  <c r="R71" i="4"/>
  <c r="S71" i="4"/>
  <c r="N69" i="4"/>
  <c r="O69" i="4"/>
  <c r="P69" i="4"/>
  <c r="Q69" i="4"/>
  <c r="R69" i="4"/>
  <c r="S69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F61" i="8"/>
  <c r="F62" i="8"/>
  <c r="F63" i="8"/>
  <c r="F64" i="8"/>
  <c r="F65" i="8"/>
  <c r="F66" i="8"/>
  <c r="F67" i="8"/>
  <c r="F68" i="8"/>
  <c r="F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D91" i="8"/>
  <c r="D92" i="8"/>
  <c r="D93" i="8"/>
  <c r="D94" i="8"/>
  <c r="D95" i="8"/>
  <c r="E95" i="8"/>
  <c r="D96" i="8"/>
  <c r="E96" i="8"/>
  <c r="D97" i="8"/>
  <c r="E97" i="8"/>
  <c r="D98" i="8"/>
  <c r="E98" i="8"/>
  <c r="D99" i="8"/>
  <c r="E99" i="8"/>
  <c r="D100" i="8"/>
  <c r="E100" i="8"/>
  <c r="S51" i="10"/>
  <c r="N64" i="5"/>
  <c r="O64" i="5"/>
  <c r="P64" i="5"/>
  <c r="Q64" i="5"/>
  <c r="R64" i="5"/>
  <c r="S64" i="5"/>
  <c r="N57" i="5"/>
  <c r="O57" i="5"/>
  <c r="P57" i="5"/>
  <c r="Q57" i="5"/>
  <c r="R57" i="5"/>
  <c r="S57" i="5"/>
  <c r="N65" i="5"/>
  <c r="O65" i="5"/>
  <c r="P65" i="5"/>
  <c r="Q65" i="5"/>
  <c r="R65" i="5"/>
  <c r="S65" i="5"/>
  <c r="N53" i="5"/>
  <c r="O53" i="5"/>
  <c r="P53" i="5"/>
  <c r="Q53" i="5"/>
  <c r="R53" i="5"/>
  <c r="S53" i="5"/>
  <c r="N66" i="5"/>
  <c r="O66" i="5"/>
  <c r="P66" i="5"/>
  <c r="Q66" i="5"/>
  <c r="R66" i="5"/>
  <c r="S66" i="5"/>
  <c r="N70" i="5"/>
  <c r="O70" i="5"/>
  <c r="P70" i="5"/>
  <c r="Q70" i="5"/>
  <c r="R70" i="5"/>
  <c r="S70" i="5"/>
  <c r="N67" i="5"/>
  <c r="O67" i="5"/>
  <c r="P67" i="5"/>
  <c r="Q67" i="5"/>
  <c r="R67" i="5"/>
  <c r="S67" i="5"/>
  <c r="N69" i="5"/>
  <c r="O69" i="5"/>
  <c r="P69" i="5"/>
  <c r="Q69" i="5"/>
  <c r="R69" i="5"/>
  <c r="S69" i="5"/>
  <c r="N74" i="6"/>
  <c r="O74" i="6"/>
  <c r="P74" i="6"/>
  <c r="Q74" i="6"/>
  <c r="R74" i="6"/>
  <c r="S74" i="6"/>
  <c r="N71" i="6"/>
  <c r="O71" i="6"/>
  <c r="P71" i="6"/>
  <c r="Q71" i="6"/>
  <c r="R71" i="6"/>
  <c r="S71" i="6"/>
  <c r="N88" i="3"/>
  <c r="O88" i="3"/>
  <c r="P88" i="3"/>
  <c r="Q88" i="3"/>
  <c r="R88" i="3"/>
  <c r="S88" i="3"/>
  <c r="N78" i="3"/>
  <c r="O78" i="3"/>
  <c r="P78" i="3"/>
  <c r="Q78" i="3"/>
  <c r="R78" i="3"/>
  <c r="S78" i="3"/>
  <c r="N65" i="3"/>
  <c r="O65" i="3"/>
  <c r="P65" i="3"/>
  <c r="Q65" i="3"/>
  <c r="R65" i="3"/>
  <c r="S65" i="3"/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V26" i="10"/>
  <c r="U26" i="10"/>
  <c r="V25" i="10"/>
  <c r="U25" i="10"/>
  <c r="V24" i="10"/>
  <c r="U24" i="10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S7" i="10"/>
  <c r="T7" i="10"/>
  <c r="T11" i="10"/>
  <c r="T10" i="10"/>
  <c r="T9" i="10"/>
  <c r="S11" i="10"/>
  <c r="S10" i="10"/>
  <c r="S9" i="10"/>
  <c r="T8" i="10"/>
  <c r="S8" i="10"/>
  <c r="R11" i="10"/>
  <c r="R10" i="10"/>
  <c r="R9" i="10"/>
  <c r="R8" i="10"/>
  <c r="W22" i="10" l="1"/>
  <c r="W23" i="10"/>
  <c r="U27" i="10"/>
  <c r="W26" i="10"/>
  <c r="W25" i="10"/>
  <c r="W24" i="10"/>
  <c r="W27" i="10" s="1"/>
  <c r="V27" i="10"/>
  <c r="T12" i="10"/>
  <c r="U8" i="10"/>
  <c r="T71" i="10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U71" i="10" l="1"/>
  <c r="U56" i="10"/>
  <c r="U41" i="10"/>
  <c r="U7" i="10"/>
  <c r="U12" i="10" s="1"/>
  <c r="R12" i="10"/>
  <c r="N7" i="6"/>
  <c r="O7" i="6"/>
  <c r="P7" i="6"/>
  <c r="Q7" i="6"/>
  <c r="R7" i="6"/>
  <c r="S7" i="6"/>
  <c r="N8" i="5"/>
  <c r="O8" i="5"/>
  <c r="P8" i="5"/>
  <c r="Q8" i="5"/>
  <c r="R8" i="5"/>
  <c r="S8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32" i="6"/>
  <c r="O32" i="6"/>
  <c r="P32" i="6"/>
  <c r="Q32" i="6"/>
  <c r="R32" i="6"/>
  <c r="S32" i="6"/>
  <c r="N63" i="6"/>
  <c r="O63" i="6"/>
  <c r="P63" i="6"/>
  <c r="Q63" i="6"/>
  <c r="R63" i="6"/>
  <c r="S63" i="6"/>
  <c r="N46" i="6"/>
  <c r="O46" i="6"/>
  <c r="P46" i="6"/>
  <c r="Q46" i="6"/>
  <c r="R46" i="6"/>
  <c r="S46" i="6"/>
  <c r="N62" i="6"/>
  <c r="O62" i="6"/>
  <c r="P62" i="6"/>
  <c r="Q62" i="6"/>
  <c r="R62" i="6"/>
  <c r="S62" i="6"/>
  <c r="N58" i="6"/>
  <c r="O58" i="6"/>
  <c r="P58" i="6"/>
  <c r="Q58" i="6"/>
  <c r="R58" i="6"/>
  <c r="S58" i="6"/>
  <c r="N72" i="6"/>
  <c r="O72" i="6"/>
  <c r="P72" i="6"/>
  <c r="Q72" i="6"/>
  <c r="R72" i="6"/>
  <c r="S72" i="6"/>
  <c r="N12" i="6"/>
  <c r="O12" i="6"/>
  <c r="P12" i="6"/>
  <c r="Q12" i="6"/>
  <c r="R12" i="6"/>
  <c r="S12" i="6"/>
  <c r="D86" i="8"/>
  <c r="D87" i="8"/>
  <c r="D88" i="8"/>
  <c r="D89" i="8"/>
  <c r="D90" i="8"/>
  <c r="N10" i="3"/>
  <c r="O10" i="3"/>
  <c r="P10" i="3"/>
  <c r="Q10" i="3"/>
  <c r="R10" i="3"/>
  <c r="S10" i="3"/>
  <c r="N52" i="3"/>
  <c r="N86" i="3"/>
  <c r="N87" i="3"/>
  <c r="N57" i="3"/>
  <c r="N31" i="3"/>
  <c r="N14" i="3"/>
  <c r="N25" i="3"/>
  <c r="N73" i="3"/>
  <c r="N66" i="3"/>
  <c r="N85" i="3"/>
  <c r="N82" i="3"/>
  <c r="N76" i="3"/>
  <c r="N83" i="3"/>
  <c r="N67" i="3"/>
  <c r="N17" i="3"/>
  <c r="N64" i="3"/>
  <c r="N3" i="3"/>
  <c r="N29" i="3"/>
  <c r="N51" i="3"/>
  <c r="N56" i="3"/>
  <c r="N69" i="3"/>
  <c r="N49" i="3"/>
  <c r="N84" i="3"/>
  <c r="N12" i="3"/>
  <c r="N81" i="3"/>
  <c r="N37" i="3"/>
  <c r="N36" i="3"/>
  <c r="N72" i="3"/>
  <c r="N89" i="3"/>
  <c r="N45" i="3"/>
  <c r="N68" i="3"/>
  <c r="N80" i="3"/>
  <c r="N62" i="3"/>
  <c r="N77" i="3"/>
  <c r="N79" i="3"/>
  <c r="N70" i="3"/>
  <c r="N32" i="3"/>
  <c r="N47" i="3"/>
  <c r="N53" i="3"/>
  <c r="N60" i="3"/>
  <c r="N74" i="3"/>
  <c r="N44" i="3"/>
  <c r="N23" i="3"/>
  <c r="N40" i="3"/>
  <c r="N35" i="3"/>
  <c r="N18" i="3"/>
  <c r="N50" i="3"/>
  <c r="N75" i="3"/>
  <c r="N7" i="3"/>
  <c r="N58" i="3"/>
  <c r="N30" i="3"/>
  <c r="N90" i="3"/>
  <c r="N5" i="3"/>
  <c r="N22" i="3"/>
  <c r="N4" i="3"/>
  <c r="N39" i="3"/>
  <c r="N54" i="3"/>
  <c r="N61" i="3"/>
  <c r="N11" i="3"/>
  <c r="N41" i="3"/>
  <c r="N59" i="3"/>
  <c r="N63" i="3"/>
  <c r="N71" i="3"/>
  <c r="N9" i="3"/>
  <c r="N48" i="3"/>
  <c r="N16" i="3"/>
  <c r="N55" i="3"/>
  <c r="N38" i="3"/>
  <c r="N19" i="3"/>
  <c r="N33" i="3"/>
  <c r="N46" i="3"/>
  <c r="N28" i="3"/>
  <c r="N43" i="3"/>
  <c r="N26" i="3"/>
  <c r="N24" i="3"/>
  <c r="N15" i="3"/>
  <c r="N27" i="3"/>
  <c r="N21" i="3"/>
  <c r="N42" i="3"/>
  <c r="N34" i="3"/>
  <c r="N8" i="3"/>
  <c r="N20" i="3"/>
  <c r="N13" i="3"/>
  <c r="N6" i="3"/>
  <c r="O52" i="3"/>
  <c r="O86" i="3"/>
  <c r="O87" i="3"/>
  <c r="O57" i="3"/>
  <c r="O31" i="3"/>
  <c r="O14" i="3"/>
  <c r="O25" i="3"/>
  <c r="O73" i="3"/>
  <c r="O66" i="3"/>
  <c r="O85" i="3"/>
  <c r="O82" i="3"/>
  <c r="O76" i="3"/>
  <c r="O83" i="3"/>
  <c r="O67" i="3"/>
  <c r="O17" i="3"/>
  <c r="O64" i="3"/>
  <c r="O3" i="3"/>
  <c r="O29" i="3"/>
  <c r="O51" i="3"/>
  <c r="O56" i="3"/>
  <c r="O69" i="3"/>
  <c r="O49" i="3"/>
  <c r="O84" i="3"/>
  <c r="O12" i="3"/>
  <c r="O81" i="3"/>
  <c r="O37" i="3"/>
  <c r="O36" i="3"/>
  <c r="O72" i="3"/>
  <c r="O89" i="3"/>
  <c r="O45" i="3"/>
  <c r="O68" i="3"/>
  <c r="O80" i="3"/>
  <c r="O62" i="3"/>
  <c r="O77" i="3"/>
  <c r="O79" i="3"/>
  <c r="O70" i="3"/>
  <c r="O32" i="3"/>
  <c r="O47" i="3"/>
  <c r="O53" i="3"/>
  <c r="O60" i="3"/>
  <c r="O74" i="3"/>
  <c r="O44" i="3"/>
  <c r="O23" i="3"/>
  <c r="O40" i="3"/>
  <c r="O35" i="3"/>
  <c r="O18" i="3"/>
  <c r="O50" i="3"/>
  <c r="O75" i="3"/>
  <c r="O7" i="3"/>
  <c r="O58" i="3"/>
  <c r="O30" i="3"/>
  <c r="O90" i="3"/>
  <c r="O5" i="3"/>
  <c r="O22" i="3"/>
  <c r="O4" i="3"/>
  <c r="O39" i="3"/>
  <c r="O54" i="3"/>
  <c r="O61" i="3"/>
  <c r="O11" i="3"/>
  <c r="O41" i="3"/>
  <c r="O59" i="3"/>
  <c r="O63" i="3"/>
  <c r="O71" i="3"/>
  <c r="O9" i="3"/>
  <c r="O48" i="3"/>
  <c r="O16" i="3"/>
  <c r="O55" i="3"/>
  <c r="O38" i="3"/>
  <c r="O19" i="3"/>
  <c r="O33" i="3"/>
  <c r="O46" i="3"/>
  <c r="O28" i="3"/>
  <c r="O43" i="3"/>
  <c r="O26" i="3"/>
  <c r="O24" i="3"/>
  <c r="O15" i="3"/>
  <c r="O27" i="3"/>
  <c r="O21" i="3"/>
  <c r="O42" i="3"/>
  <c r="O34" i="3"/>
  <c r="O8" i="3"/>
  <c r="O20" i="3"/>
  <c r="O13" i="3"/>
  <c r="O6" i="3"/>
  <c r="P52" i="3"/>
  <c r="P86" i="3"/>
  <c r="P87" i="3"/>
  <c r="P57" i="3"/>
  <c r="P31" i="3"/>
  <c r="P14" i="3"/>
  <c r="P25" i="3"/>
  <c r="P73" i="3"/>
  <c r="P66" i="3"/>
  <c r="P85" i="3"/>
  <c r="P82" i="3"/>
  <c r="P76" i="3"/>
  <c r="P83" i="3"/>
  <c r="P67" i="3"/>
  <c r="P17" i="3"/>
  <c r="P64" i="3"/>
  <c r="P3" i="3"/>
  <c r="P29" i="3"/>
  <c r="P51" i="3"/>
  <c r="P56" i="3"/>
  <c r="P69" i="3"/>
  <c r="P49" i="3"/>
  <c r="P84" i="3"/>
  <c r="P12" i="3"/>
  <c r="P81" i="3"/>
  <c r="P37" i="3"/>
  <c r="P36" i="3"/>
  <c r="P72" i="3"/>
  <c r="P89" i="3"/>
  <c r="P45" i="3"/>
  <c r="P68" i="3"/>
  <c r="P80" i="3"/>
  <c r="P62" i="3"/>
  <c r="P77" i="3"/>
  <c r="P79" i="3"/>
  <c r="P70" i="3"/>
  <c r="P32" i="3"/>
  <c r="P47" i="3"/>
  <c r="P53" i="3"/>
  <c r="P60" i="3"/>
  <c r="P74" i="3"/>
  <c r="P44" i="3"/>
  <c r="P23" i="3"/>
  <c r="P40" i="3"/>
  <c r="P35" i="3"/>
  <c r="P18" i="3"/>
  <c r="P50" i="3"/>
  <c r="P75" i="3"/>
  <c r="P7" i="3"/>
  <c r="P58" i="3"/>
  <c r="P30" i="3"/>
  <c r="P90" i="3"/>
  <c r="P5" i="3"/>
  <c r="P22" i="3"/>
  <c r="P4" i="3"/>
  <c r="P39" i="3"/>
  <c r="P54" i="3"/>
  <c r="P61" i="3"/>
  <c r="P11" i="3"/>
  <c r="P41" i="3"/>
  <c r="P59" i="3"/>
  <c r="P63" i="3"/>
  <c r="P71" i="3"/>
  <c r="P9" i="3"/>
  <c r="P48" i="3"/>
  <c r="P16" i="3"/>
  <c r="P55" i="3"/>
  <c r="P38" i="3"/>
  <c r="P19" i="3"/>
  <c r="P33" i="3"/>
  <c r="P46" i="3"/>
  <c r="P28" i="3"/>
  <c r="P43" i="3"/>
  <c r="P26" i="3"/>
  <c r="P24" i="3"/>
  <c r="P15" i="3"/>
  <c r="P27" i="3"/>
  <c r="P21" i="3"/>
  <c r="P42" i="3"/>
  <c r="P34" i="3"/>
  <c r="P8" i="3"/>
  <c r="P20" i="3"/>
  <c r="P13" i="3"/>
  <c r="P6" i="3"/>
  <c r="Q52" i="3"/>
  <c r="Q86" i="3"/>
  <c r="Q87" i="3"/>
  <c r="Q57" i="3"/>
  <c r="Q31" i="3"/>
  <c r="Q14" i="3"/>
  <c r="Q25" i="3"/>
  <c r="Q73" i="3"/>
  <c r="Q66" i="3"/>
  <c r="Q85" i="3"/>
  <c r="Q82" i="3"/>
  <c r="Q76" i="3"/>
  <c r="Q83" i="3"/>
  <c r="Q67" i="3"/>
  <c r="Q17" i="3"/>
  <c r="Q64" i="3"/>
  <c r="Q3" i="3"/>
  <c r="Q29" i="3"/>
  <c r="Q51" i="3"/>
  <c r="Q56" i="3"/>
  <c r="Q69" i="3"/>
  <c r="Q49" i="3"/>
  <c r="Q84" i="3"/>
  <c r="Q12" i="3"/>
  <c r="Q81" i="3"/>
  <c r="Q37" i="3"/>
  <c r="Q36" i="3"/>
  <c r="Q72" i="3"/>
  <c r="Q89" i="3"/>
  <c r="Q45" i="3"/>
  <c r="Q68" i="3"/>
  <c r="Q80" i="3"/>
  <c r="Q62" i="3"/>
  <c r="Q77" i="3"/>
  <c r="Q79" i="3"/>
  <c r="Q70" i="3"/>
  <c r="Q32" i="3"/>
  <c r="Q47" i="3"/>
  <c r="Q53" i="3"/>
  <c r="Q60" i="3"/>
  <c r="Q74" i="3"/>
  <c r="Q44" i="3"/>
  <c r="Q23" i="3"/>
  <c r="Q40" i="3"/>
  <c r="Q35" i="3"/>
  <c r="Q18" i="3"/>
  <c r="Q50" i="3"/>
  <c r="Q75" i="3"/>
  <c r="Q7" i="3"/>
  <c r="Q58" i="3"/>
  <c r="Q30" i="3"/>
  <c r="Q90" i="3"/>
  <c r="Q5" i="3"/>
  <c r="Q22" i="3"/>
  <c r="Q4" i="3"/>
  <c r="Q39" i="3"/>
  <c r="Q54" i="3"/>
  <c r="Q61" i="3"/>
  <c r="Q11" i="3"/>
  <c r="Q41" i="3"/>
  <c r="Q59" i="3"/>
  <c r="Q63" i="3"/>
  <c r="Q71" i="3"/>
  <c r="Q9" i="3"/>
  <c r="Q48" i="3"/>
  <c r="Q16" i="3"/>
  <c r="Q55" i="3"/>
  <c r="Q38" i="3"/>
  <c r="Q19" i="3"/>
  <c r="Q33" i="3"/>
  <c r="Q46" i="3"/>
  <c r="Q28" i="3"/>
  <c r="Q43" i="3"/>
  <c r="Q26" i="3"/>
  <c r="Q24" i="3"/>
  <c r="Q15" i="3"/>
  <c r="Q27" i="3"/>
  <c r="Q21" i="3"/>
  <c r="Q42" i="3"/>
  <c r="Q34" i="3"/>
  <c r="Q8" i="3"/>
  <c r="Q20" i="3"/>
  <c r="Q13" i="3"/>
  <c r="Q6" i="3"/>
  <c r="R52" i="3"/>
  <c r="R86" i="3"/>
  <c r="R87" i="3"/>
  <c r="R57" i="3"/>
  <c r="R31" i="3"/>
  <c r="R14" i="3"/>
  <c r="R25" i="3"/>
  <c r="R73" i="3"/>
  <c r="R66" i="3"/>
  <c r="R85" i="3"/>
  <c r="R82" i="3"/>
  <c r="R76" i="3"/>
  <c r="R83" i="3"/>
  <c r="R67" i="3"/>
  <c r="R17" i="3"/>
  <c r="R64" i="3"/>
  <c r="R3" i="3"/>
  <c r="R29" i="3"/>
  <c r="R51" i="3"/>
  <c r="R56" i="3"/>
  <c r="R69" i="3"/>
  <c r="R49" i="3"/>
  <c r="R84" i="3"/>
  <c r="R12" i="3"/>
  <c r="R81" i="3"/>
  <c r="R37" i="3"/>
  <c r="R36" i="3"/>
  <c r="R72" i="3"/>
  <c r="R89" i="3"/>
  <c r="R45" i="3"/>
  <c r="R68" i="3"/>
  <c r="R80" i="3"/>
  <c r="R62" i="3"/>
  <c r="R77" i="3"/>
  <c r="R79" i="3"/>
  <c r="R70" i="3"/>
  <c r="R32" i="3"/>
  <c r="R47" i="3"/>
  <c r="R53" i="3"/>
  <c r="R60" i="3"/>
  <c r="R74" i="3"/>
  <c r="R44" i="3"/>
  <c r="R23" i="3"/>
  <c r="R40" i="3"/>
  <c r="R35" i="3"/>
  <c r="R18" i="3"/>
  <c r="R50" i="3"/>
  <c r="R75" i="3"/>
  <c r="R7" i="3"/>
  <c r="R58" i="3"/>
  <c r="R30" i="3"/>
  <c r="R90" i="3"/>
  <c r="R5" i="3"/>
  <c r="R22" i="3"/>
  <c r="R4" i="3"/>
  <c r="R39" i="3"/>
  <c r="R54" i="3"/>
  <c r="R61" i="3"/>
  <c r="R11" i="3"/>
  <c r="R41" i="3"/>
  <c r="R59" i="3"/>
  <c r="R63" i="3"/>
  <c r="R71" i="3"/>
  <c r="R9" i="3"/>
  <c r="R48" i="3"/>
  <c r="R16" i="3"/>
  <c r="R55" i="3"/>
  <c r="R38" i="3"/>
  <c r="R19" i="3"/>
  <c r="R33" i="3"/>
  <c r="R46" i="3"/>
  <c r="R28" i="3"/>
  <c r="R43" i="3"/>
  <c r="R26" i="3"/>
  <c r="R24" i="3"/>
  <c r="R15" i="3"/>
  <c r="R27" i="3"/>
  <c r="R21" i="3"/>
  <c r="R42" i="3"/>
  <c r="R34" i="3"/>
  <c r="R8" i="3"/>
  <c r="R20" i="3"/>
  <c r="R13" i="3"/>
  <c r="R6" i="3"/>
  <c r="S52" i="3"/>
  <c r="S86" i="3"/>
  <c r="S87" i="3"/>
  <c r="S57" i="3"/>
  <c r="S31" i="3"/>
  <c r="S14" i="3"/>
  <c r="S25" i="3"/>
  <c r="S73" i="3"/>
  <c r="S66" i="3"/>
  <c r="S85" i="3"/>
  <c r="S82" i="3"/>
  <c r="S76" i="3"/>
  <c r="S83" i="3"/>
  <c r="S67" i="3"/>
  <c r="S17" i="3"/>
  <c r="S64" i="3"/>
  <c r="S3" i="3"/>
  <c r="S29" i="3"/>
  <c r="S51" i="3"/>
  <c r="S56" i="3"/>
  <c r="S69" i="3"/>
  <c r="S49" i="3"/>
  <c r="S84" i="3"/>
  <c r="S12" i="3"/>
  <c r="S81" i="3"/>
  <c r="S37" i="3"/>
  <c r="S36" i="3"/>
  <c r="S72" i="3"/>
  <c r="S89" i="3"/>
  <c r="S45" i="3"/>
  <c r="S68" i="3"/>
  <c r="S80" i="3"/>
  <c r="S62" i="3"/>
  <c r="S77" i="3"/>
  <c r="S79" i="3"/>
  <c r="S70" i="3"/>
  <c r="S32" i="3"/>
  <c r="S47" i="3"/>
  <c r="S53" i="3"/>
  <c r="S60" i="3"/>
  <c r="S74" i="3"/>
  <c r="S44" i="3"/>
  <c r="S23" i="3"/>
  <c r="S40" i="3"/>
  <c r="S35" i="3"/>
  <c r="S18" i="3"/>
  <c r="S50" i="3"/>
  <c r="S75" i="3"/>
  <c r="S7" i="3"/>
  <c r="S58" i="3"/>
  <c r="S30" i="3"/>
  <c r="S90" i="3"/>
  <c r="S5" i="3"/>
  <c r="S22" i="3"/>
  <c r="S4" i="3"/>
  <c r="S39" i="3"/>
  <c r="S54" i="3"/>
  <c r="S61" i="3"/>
  <c r="S11" i="3"/>
  <c r="S41" i="3"/>
  <c r="S59" i="3"/>
  <c r="S63" i="3"/>
  <c r="S71" i="3"/>
  <c r="S9" i="3"/>
  <c r="S48" i="3"/>
  <c r="S16" i="3"/>
  <c r="S55" i="3"/>
  <c r="S38" i="3"/>
  <c r="S19" i="3"/>
  <c r="S33" i="3"/>
  <c r="S46" i="3"/>
  <c r="S28" i="3"/>
  <c r="S43" i="3"/>
  <c r="S26" i="3"/>
  <c r="S24" i="3"/>
  <c r="S15" i="3"/>
  <c r="S27" i="3"/>
  <c r="S21" i="3"/>
  <c r="S42" i="3"/>
  <c r="S34" i="3"/>
  <c r="S8" i="3"/>
  <c r="S20" i="3"/>
  <c r="S13" i="3"/>
  <c r="S6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55" i="5"/>
  <c r="O55" i="5"/>
  <c r="P55" i="5"/>
  <c r="Q55" i="5"/>
  <c r="R55" i="5"/>
  <c r="S55" i="5"/>
  <c r="N29" i="5"/>
  <c r="O29" i="5"/>
  <c r="P29" i="5"/>
  <c r="Q29" i="5"/>
  <c r="R29" i="5"/>
  <c r="S29" i="5"/>
  <c r="N11" i="5"/>
  <c r="O11" i="5"/>
  <c r="P11" i="5"/>
  <c r="Q11" i="5"/>
  <c r="R11" i="5"/>
  <c r="S11" i="5"/>
  <c r="N6" i="5"/>
  <c r="O6" i="5"/>
  <c r="P6" i="5"/>
  <c r="Q6" i="5"/>
  <c r="R6" i="5"/>
  <c r="S6" i="5"/>
  <c r="N13" i="6"/>
  <c r="O13" i="6"/>
  <c r="P13" i="6"/>
  <c r="Q13" i="6"/>
  <c r="R13" i="6"/>
  <c r="S13" i="6"/>
  <c r="N45" i="6"/>
  <c r="O45" i="6"/>
  <c r="P45" i="6"/>
  <c r="Q45" i="6"/>
  <c r="R45" i="6"/>
  <c r="S45" i="6"/>
  <c r="N60" i="6"/>
  <c r="O60" i="6"/>
  <c r="P60" i="6"/>
  <c r="Q60" i="6"/>
  <c r="R60" i="6"/>
  <c r="S60" i="6"/>
  <c r="N9" i="6"/>
  <c r="O9" i="6"/>
  <c r="P9" i="6"/>
  <c r="Q9" i="6"/>
  <c r="R9" i="6"/>
  <c r="S9" i="6"/>
  <c r="N30" i="6"/>
  <c r="O30" i="6"/>
  <c r="P30" i="6"/>
  <c r="Q30" i="6"/>
  <c r="R30" i="6"/>
  <c r="S30" i="6"/>
  <c r="N70" i="6"/>
  <c r="O70" i="6"/>
  <c r="P70" i="6"/>
  <c r="Q70" i="6"/>
  <c r="R70" i="6"/>
  <c r="S70" i="6"/>
  <c r="J61" i="8"/>
  <c r="J62" i="8"/>
  <c r="J63" i="8"/>
  <c r="J64" i="8"/>
  <c r="J65" i="8"/>
  <c r="N23" i="6"/>
  <c r="O23" i="6"/>
  <c r="P23" i="6"/>
  <c r="Q23" i="6"/>
  <c r="R23" i="6"/>
  <c r="S23" i="6"/>
  <c r="N52" i="4"/>
  <c r="O52" i="4"/>
  <c r="P52" i="4"/>
  <c r="Q52" i="4"/>
  <c r="R52" i="4"/>
  <c r="S52" i="4"/>
  <c r="N46" i="4"/>
  <c r="O46" i="4"/>
  <c r="P46" i="4"/>
  <c r="Q46" i="4"/>
  <c r="R46" i="4"/>
  <c r="S46" i="4"/>
  <c r="N20" i="4"/>
  <c r="O20" i="4"/>
  <c r="P20" i="4"/>
  <c r="Q20" i="4"/>
  <c r="R20" i="4"/>
  <c r="S20" i="4"/>
  <c r="N49" i="4"/>
  <c r="O49" i="4"/>
  <c r="P49" i="4"/>
  <c r="Q49" i="4"/>
  <c r="R49" i="4"/>
  <c r="S49" i="4"/>
  <c r="N44" i="6"/>
  <c r="O44" i="6"/>
  <c r="P44" i="6"/>
  <c r="Q44" i="6"/>
  <c r="R44" i="6"/>
  <c r="S44" i="6"/>
  <c r="N25" i="4"/>
  <c r="O25" i="4"/>
  <c r="P25" i="4"/>
  <c r="Q25" i="4"/>
  <c r="R25" i="4"/>
  <c r="S25" i="4"/>
  <c r="N55" i="4"/>
  <c r="O55" i="4"/>
  <c r="P55" i="4"/>
  <c r="Q55" i="4"/>
  <c r="R55" i="4"/>
  <c r="S55" i="4"/>
  <c r="N27" i="4"/>
  <c r="O27" i="4"/>
  <c r="P27" i="4"/>
  <c r="Q27" i="4"/>
  <c r="R27" i="4"/>
  <c r="S27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7" i="4"/>
  <c r="O57" i="4"/>
  <c r="P57" i="4"/>
  <c r="Q57" i="4"/>
  <c r="R57" i="4"/>
  <c r="S57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48" i="4"/>
  <c r="O48" i="4"/>
  <c r="P48" i="4"/>
  <c r="Q48" i="4"/>
  <c r="R48" i="4"/>
  <c r="S48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62" i="5"/>
  <c r="O62" i="5"/>
  <c r="P62" i="5"/>
  <c r="Q62" i="5"/>
  <c r="R62" i="5"/>
  <c r="S62" i="5"/>
  <c r="N7" i="5"/>
  <c r="O7" i="5"/>
  <c r="P7" i="5"/>
  <c r="Q7" i="5"/>
  <c r="R7" i="5"/>
  <c r="S7" i="5"/>
  <c r="N5" i="5"/>
  <c r="O5" i="5"/>
  <c r="P5" i="5"/>
  <c r="Q5" i="5"/>
  <c r="R5" i="5"/>
  <c r="S5" i="5"/>
  <c r="N43" i="5"/>
  <c r="O43" i="5"/>
  <c r="P43" i="5"/>
  <c r="Q43" i="5"/>
  <c r="R43" i="5"/>
  <c r="S43" i="5"/>
  <c r="N38" i="4"/>
  <c r="O38" i="4"/>
  <c r="P38" i="4"/>
  <c r="R38" i="4"/>
  <c r="Q38" i="4"/>
  <c r="S38" i="4"/>
  <c r="N13" i="5"/>
  <c r="O13" i="5"/>
  <c r="P13" i="5"/>
  <c r="R13" i="5"/>
  <c r="Q13" i="5"/>
  <c r="S13" i="5"/>
  <c r="N39" i="6"/>
  <c r="O39" i="6"/>
  <c r="P39" i="6"/>
  <c r="R39" i="6"/>
  <c r="Q39" i="6"/>
  <c r="S39" i="6"/>
  <c r="N53" i="6"/>
  <c r="O53" i="6"/>
  <c r="P53" i="6"/>
  <c r="R53" i="6"/>
  <c r="Q53" i="6"/>
  <c r="S53" i="6"/>
  <c r="N31" i="6"/>
  <c r="O31" i="6"/>
  <c r="P31" i="6"/>
  <c r="R31" i="6"/>
  <c r="Q31" i="6"/>
  <c r="S31" i="6"/>
  <c r="N20" i="6"/>
  <c r="O20" i="6"/>
  <c r="P20" i="6"/>
  <c r="R20" i="6"/>
  <c r="Q20" i="6"/>
  <c r="S20" i="6"/>
  <c r="N35" i="5"/>
  <c r="O35" i="5"/>
  <c r="P35" i="5"/>
  <c r="R35" i="5"/>
  <c r="Q35" i="5"/>
  <c r="S35" i="5"/>
  <c r="N50" i="4"/>
  <c r="O50" i="4"/>
  <c r="P50" i="4"/>
  <c r="R50" i="4"/>
  <c r="Q50" i="4"/>
  <c r="S50" i="4"/>
  <c r="N37" i="5"/>
  <c r="N17" i="5"/>
  <c r="N23" i="5"/>
  <c r="N18" i="5"/>
  <c r="N52" i="5"/>
  <c r="N10" i="5"/>
  <c r="N63" i="5"/>
  <c r="N49" i="5"/>
  <c r="N39" i="5"/>
  <c r="N40" i="5"/>
  <c r="N51" i="5"/>
  <c r="N15" i="5"/>
  <c r="N25" i="5"/>
  <c r="N12" i="5"/>
  <c r="N42" i="5"/>
  <c r="N9" i="5"/>
  <c r="N20" i="5"/>
  <c r="N36" i="5"/>
  <c r="N32" i="5"/>
  <c r="N26" i="5"/>
  <c r="N54" i="5"/>
  <c r="N38" i="5"/>
  <c r="N21" i="5"/>
  <c r="N31" i="5"/>
  <c r="N61" i="5"/>
  <c r="N33" i="5"/>
  <c r="N50" i="5"/>
  <c r="N16" i="5"/>
  <c r="N27" i="5"/>
  <c r="N45" i="5"/>
  <c r="N44" i="5"/>
  <c r="N4" i="5"/>
  <c r="N46" i="5"/>
  <c r="N3" i="5"/>
  <c r="N58" i="5"/>
  <c r="N60" i="5"/>
  <c r="N56" i="5"/>
  <c r="N22" i="5"/>
  <c r="N30" i="5"/>
  <c r="N19" i="5"/>
  <c r="N47" i="5"/>
  <c r="N59" i="5"/>
  <c r="N41" i="5"/>
  <c r="N48" i="5"/>
  <c r="N24" i="5"/>
  <c r="N14" i="5"/>
  <c r="N28" i="5"/>
  <c r="N34" i="5"/>
  <c r="O37" i="5"/>
  <c r="O17" i="5"/>
  <c r="O23" i="5"/>
  <c r="O18" i="5"/>
  <c r="O52" i="5"/>
  <c r="O10" i="5"/>
  <c r="O63" i="5"/>
  <c r="O49" i="5"/>
  <c r="O39" i="5"/>
  <c r="O40" i="5"/>
  <c r="O51" i="5"/>
  <c r="O15" i="5"/>
  <c r="O25" i="5"/>
  <c r="O12" i="5"/>
  <c r="O42" i="5"/>
  <c r="O9" i="5"/>
  <c r="O20" i="5"/>
  <c r="O36" i="5"/>
  <c r="O32" i="5"/>
  <c r="O26" i="5"/>
  <c r="O54" i="5"/>
  <c r="O38" i="5"/>
  <c r="O21" i="5"/>
  <c r="O31" i="5"/>
  <c r="O61" i="5"/>
  <c r="O33" i="5"/>
  <c r="O50" i="5"/>
  <c r="O16" i="5"/>
  <c r="O27" i="5"/>
  <c r="O45" i="5"/>
  <c r="O44" i="5"/>
  <c r="O4" i="5"/>
  <c r="O46" i="5"/>
  <c r="O3" i="5"/>
  <c r="O58" i="5"/>
  <c r="O60" i="5"/>
  <c r="O56" i="5"/>
  <c r="O22" i="5"/>
  <c r="O30" i="5"/>
  <c r="O19" i="5"/>
  <c r="O47" i="5"/>
  <c r="O59" i="5"/>
  <c r="O41" i="5"/>
  <c r="O48" i="5"/>
  <c r="O24" i="5"/>
  <c r="O14" i="5"/>
  <c r="O28" i="5"/>
  <c r="O34" i="5"/>
  <c r="P37" i="5"/>
  <c r="P17" i="5"/>
  <c r="P23" i="5"/>
  <c r="P18" i="5"/>
  <c r="P52" i="5"/>
  <c r="P10" i="5"/>
  <c r="P63" i="5"/>
  <c r="P49" i="5"/>
  <c r="P39" i="5"/>
  <c r="P40" i="5"/>
  <c r="P51" i="5"/>
  <c r="P15" i="5"/>
  <c r="P25" i="5"/>
  <c r="P12" i="5"/>
  <c r="P42" i="5"/>
  <c r="P9" i="5"/>
  <c r="P20" i="5"/>
  <c r="P36" i="5"/>
  <c r="P32" i="5"/>
  <c r="P26" i="5"/>
  <c r="P54" i="5"/>
  <c r="P38" i="5"/>
  <c r="P21" i="5"/>
  <c r="P31" i="5"/>
  <c r="P61" i="5"/>
  <c r="P33" i="5"/>
  <c r="P50" i="5"/>
  <c r="P16" i="5"/>
  <c r="P27" i="5"/>
  <c r="P45" i="5"/>
  <c r="P44" i="5"/>
  <c r="P4" i="5"/>
  <c r="P46" i="5"/>
  <c r="P3" i="5"/>
  <c r="P58" i="5"/>
  <c r="P60" i="5"/>
  <c r="P56" i="5"/>
  <c r="P22" i="5"/>
  <c r="P30" i="5"/>
  <c r="P19" i="5"/>
  <c r="P47" i="5"/>
  <c r="P59" i="5"/>
  <c r="P41" i="5"/>
  <c r="P48" i="5"/>
  <c r="P24" i="5"/>
  <c r="P14" i="5"/>
  <c r="P28" i="5"/>
  <c r="P34" i="5"/>
  <c r="R37" i="5"/>
  <c r="R17" i="5"/>
  <c r="R23" i="5"/>
  <c r="R18" i="5"/>
  <c r="R52" i="5"/>
  <c r="R10" i="5"/>
  <c r="R63" i="5"/>
  <c r="R49" i="5"/>
  <c r="R39" i="5"/>
  <c r="R40" i="5"/>
  <c r="R51" i="5"/>
  <c r="R15" i="5"/>
  <c r="R25" i="5"/>
  <c r="R12" i="5"/>
  <c r="R42" i="5"/>
  <c r="R9" i="5"/>
  <c r="R20" i="5"/>
  <c r="R36" i="5"/>
  <c r="R32" i="5"/>
  <c r="R26" i="5"/>
  <c r="R54" i="5"/>
  <c r="R38" i="5"/>
  <c r="R21" i="5"/>
  <c r="R31" i="5"/>
  <c r="R61" i="5"/>
  <c r="R33" i="5"/>
  <c r="R50" i="5"/>
  <c r="R16" i="5"/>
  <c r="R27" i="5"/>
  <c r="R45" i="5"/>
  <c r="R44" i="5"/>
  <c r="R4" i="5"/>
  <c r="R46" i="5"/>
  <c r="R3" i="5"/>
  <c r="R58" i="5"/>
  <c r="R60" i="5"/>
  <c r="R56" i="5"/>
  <c r="R22" i="5"/>
  <c r="R30" i="5"/>
  <c r="R19" i="5"/>
  <c r="R47" i="5"/>
  <c r="R59" i="5"/>
  <c r="R41" i="5"/>
  <c r="R48" i="5"/>
  <c r="R24" i="5"/>
  <c r="R14" i="5"/>
  <c r="R28" i="5"/>
  <c r="R34" i="5"/>
  <c r="Q37" i="5"/>
  <c r="Q17" i="5"/>
  <c r="Q23" i="5"/>
  <c r="Q18" i="5"/>
  <c r="Q52" i="5"/>
  <c r="Q10" i="5"/>
  <c r="Q63" i="5"/>
  <c r="Q49" i="5"/>
  <c r="Q39" i="5"/>
  <c r="Q40" i="5"/>
  <c r="Q51" i="5"/>
  <c r="Q15" i="5"/>
  <c r="Q25" i="5"/>
  <c r="Q12" i="5"/>
  <c r="Q42" i="5"/>
  <c r="Q9" i="5"/>
  <c r="Q20" i="5"/>
  <c r="Q36" i="5"/>
  <c r="Q32" i="5"/>
  <c r="Q26" i="5"/>
  <c r="Q54" i="5"/>
  <c r="Q38" i="5"/>
  <c r="Q21" i="5"/>
  <c r="Q31" i="5"/>
  <c r="Q61" i="5"/>
  <c r="Q33" i="5"/>
  <c r="Q50" i="5"/>
  <c r="Q16" i="5"/>
  <c r="Q27" i="5"/>
  <c r="Q45" i="5"/>
  <c r="Q44" i="5"/>
  <c r="Q4" i="5"/>
  <c r="Q46" i="5"/>
  <c r="Q3" i="5"/>
  <c r="Q58" i="5"/>
  <c r="Q60" i="5"/>
  <c r="Q56" i="5"/>
  <c r="Q22" i="5"/>
  <c r="Q30" i="5"/>
  <c r="Q19" i="5"/>
  <c r="Q47" i="5"/>
  <c r="Q59" i="5"/>
  <c r="Q41" i="5"/>
  <c r="Q48" i="5"/>
  <c r="Q24" i="5"/>
  <c r="Q14" i="5"/>
  <c r="Q28" i="5"/>
  <c r="Q34" i="5"/>
  <c r="S37" i="5"/>
  <c r="S17" i="5"/>
  <c r="S23" i="5"/>
  <c r="S18" i="5"/>
  <c r="S52" i="5"/>
  <c r="S10" i="5"/>
  <c r="S63" i="5"/>
  <c r="S49" i="5"/>
  <c r="S39" i="5"/>
  <c r="S40" i="5"/>
  <c r="S51" i="5"/>
  <c r="S15" i="5"/>
  <c r="S25" i="5"/>
  <c r="S12" i="5"/>
  <c r="S42" i="5"/>
  <c r="S9" i="5"/>
  <c r="S20" i="5"/>
  <c r="S36" i="5"/>
  <c r="S32" i="5"/>
  <c r="S26" i="5"/>
  <c r="S54" i="5"/>
  <c r="S38" i="5"/>
  <c r="S21" i="5"/>
  <c r="S31" i="5"/>
  <c r="S61" i="5"/>
  <c r="S33" i="5"/>
  <c r="S50" i="5"/>
  <c r="S16" i="5"/>
  <c r="S27" i="5"/>
  <c r="S45" i="5"/>
  <c r="S44" i="5"/>
  <c r="S4" i="5"/>
  <c r="S46" i="5"/>
  <c r="S3" i="5"/>
  <c r="S58" i="5"/>
  <c r="S60" i="5"/>
  <c r="S56" i="5"/>
  <c r="S22" i="5"/>
  <c r="S30" i="5"/>
  <c r="S19" i="5"/>
  <c r="S47" i="5"/>
  <c r="S59" i="5"/>
  <c r="S41" i="5"/>
  <c r="S48" i="5"/>
  <c r="S24" i="5"/>
  <c r="S14" i="5"/>
  <c r="S28" i="5"/>
  <c r="S34" i="5"/>
  <c r="N56" i="4"/>
  <c r="O56" i="4"/>
  <c r="P56" i="4"/>
  <c r="R56" i="4"/>
  <c r="Q56" i="4"/>
  <c r="S56" i="4"/>
  <c r="N51" i="4"/>
  <c r="N24" i="4"/>
  <c r="N61" i="4"/>
  <c r="N14" i="4"/>
  <c r="N19" i="4"/>
  <c r="N35" i="4"/>
  <c r="N29" i="4"/>
  <c r="N15" i="4"/>
  <c r="N32" i="4"/>
  <c r="N53" i="4"/>
  <c r="N54" i="4"/>
  <c r="N17" i="4"/>
  <c r="N44" i="4"/>
  <c r="N34" i="4"/>
  <c r="N58" i="4"/>
  <c r="N28" i="4"/>
  <c r="N10" i="4"/>
  <c r="N39" i="4"/>
  <c r="N26" i="4"/>
  <c r="N43" i="4"/>
  <c r="N16" i="4"/>
  <c r="N41" i="4"/>
  <c r="N8" i="4"/>
  <c r="N13" i="4"/>
  <c r="N21" i="4"/>
  <c r="N18" i="4"/>
  <c r="N23" i="4"/>
  <c r="N63" i="4"/>
  <c r="N31" i="4"/>
  <c r="N5" i="4"/>
  <c r="N6" i="4"/>
  <c r="N45" i="4"/>
  <c r="N12" i="4"/>
  <c r="N37" i="4"/>
  <c r="N33" i="4"/>
  <c r="N9" i="4"/>
  <c r="N47" i="4"/>
  <c r="N30" i="4"/>
  <c r="N4" i="4"/>
  <c r="N11" i="4"/>
  <c r="N3" i="4"/>
  <c r="N36" i="4"/>
  <c r="N59" i="4"/>
  <c r="N60" i="4"/>
  <c r="N7" i="4"/>
  <c r="N40" i="4"/>
  <c r="N42" i="4"/>
  <c r="N22" i="4"/>
  <c r="O51" i="4"/>
  <c r="O24" i="4"/>
  <c r="O61" i="4"/>
  <c r="O14" i="4"/>
  <c r="O19" i="4"/>
  <c r="O35" i="4"/>
  <c r="O29" i="4"/>
  <c r="O15" i="4"/>
  <c r="O32" i="4"/>
  <c r="O53" i="4"/>
  <c r="O54" i="4"/>
  <c r="O17" i="4"/>
  <c r="O44" i="4"/>
  <c r="O34" i="4"/>
  <c r="O58" i="4"/>
  <c r="O28" i="4"/>
  <c r="O10" i="4"/>
  <c r="O39" i="4"/>
  <c r="O26" i="4"/>
  <c r="O43" i="4"/>
  <c r="O16" i="4"/>
  <c r="O41" i="4"/>
  <c r="O8" i="4"/>
  <c r="O13" i="4"/>
  <c r="O21" i="4"/>
  <c r="O18" i="4"/>
  <c r="O23" i="4"/>
  <c r="O63" i="4"/>
  <c r="O31" i="4"/>
  <c r="O5" i="4"/>
  <c r="O6" i="4"/>
  <c r="O45" i="4"/>
  <c r="O12" i="4"/>
  <c r="O37" i="4"/>
  <c r="O33" i="4"/>
  <c r="O9" i="4"/>
  <c r="O47" i="4"/>
  <c r="O30" i="4"/>
  <c r="O4" i="4"/>
  <c r="O11" i="4"/>
  <c r="O3" i="4"/>
  <c r="O36" i="4"/>
  <c r="O59" i="4"/>
  <c r="O60" i="4"/>
  <c r="O7" i="4"/>
  <c r="O40" i="4"/>
  <c r="O42" i="4"/>
  <c r="O22" i="4"/>
  <c r="P51" i="4"/>
  <c r="P24" i="4"/>
  <c r="P61" i="4"/>
  <c r="P14" i="4"/>
  <c r="P19" i="4"/>
  <c r="P35" i="4"/>
  <c r="P29" i="4"/>
  <c r="P15" i="4"/>
  <c r="P32" i="4"/>
  <c r="P53" i="4"/>
  <c r="P54" i="4"/>
  <c r="P17" i="4"/>
  <c r="P44" i="4"/>
  <c r="P34" i="4"/>
  <c r="P58" i="4"/>
  <c r="P28" i="4"/>
  <c r="P10" i="4"/>
  <c r="P39" i="4"/>
  <c r="P26" i="4"/>
  <c r="P43" i="4"/>
  <c r="P16" i="4"/>
  <c r="P41" i="4"/>
  <c r="P8" i="4"/>
  <c r="P13" i="4"/>
  <c r="P21" i="4"/>
  <c r="P18" i="4"/>
  <c r="P23" i="4"/>
  <c r="P63" i="4"/>
  <c r="P31" i="4"/>
  <c r="P5" i="4"/>
  <c r="P6" i="4"/>
  <c r="P45" i="4"/>
  <c r="P12" i="4"/>
  <c r="P37" i="4"/>
  <c r="P33" i="4"/>
  <c r="P9" i="4"/>
  <c r="P47" i="4"/>
  <c r="P30" i="4"/>
  <c r="P4" i="4"/>
  <c r="P11" i="4"/>
  <c r="P3" i="4"/>
  <c r="P36" i="4"/>
  <c r="P59" i="4"/>
  <c r="P60" i="4"/>
  <c r="P7" i="4"/>
  <c r="P40" i="4"/>
  <c r="P42" i="4"/>
  <c r="P22" i="4"/>
  <c r="R51" i="4"/>
  <c r="R24" i="4"/>
  <c r="R61" i="4"/>
  <c r="R14" i="4"/>
  <c r="R19" i="4"/>
  <c r="R35" i="4"/>
  <c r="R29" i="4"/>
  <c r="R15" i="4"/>
  <c r="R32" i="4"/>
  <c r="R53" i="4"/>
  <c r="R54" i="4"/>
  <c r="R17" i="4"/>
  <c r="R44" i="4"/>
  <c r="R34" i="4"/>
  <c r="R58" i="4"/>
  <c r="R28" i="4"/>
  <c r="R10" i="4"/>
  <c r="R39" i="4"/>
  <c r="R26" i="4"/>
  <c r="R43" i="4"/>
  <c r="R16" i="4"/>
  <c r="R41" i="4"/>
  <c r="R8" i="4"/>
  <c r="R13" i="4"/>
  <c r="R21" i="4"/>
  <c r="R18" i="4"/>
  <c r="R23" i="4"/>
  <c r="R63" i="4"/>
  <c r="R31" i="4"/>
  <c r="R5" i="4"/>
  <c r="R6" i="4"/>
  <c r="R45" i="4"/>
  <c r="R12" i="4"/>
  <c r="R37" i="4"/>
  <c r="R33" i="4"/>
  <c r="R9" i="4"/>
  <c r="R47" i="4"/>
  <c r="R30" i="4"/>
  <c r="R4" i="4"/>
  <c r="R11" i="4"/>
  <c r="R3" i="4"/>
  <c r="R36" i="4"/>
  <c r="R59" i="4"/>
  <c r="R60" i="4"/>
  <c r="R7" i="4"/>
  <c r="R40" i="4"/>
  <c r="R42" i="4"/>
  <c r="R22" i="4"/>
  <c r="Q51" i="4"/>
  <c r="Q24" i="4"/>
  <c r="Q61" i="4"/>
  <c r="Q14" i="4"/>
  <c r="Q19" i="4"/>
  <c r="Q35" i="4"/>
  <c r="Q29" i="4"/>
  <c r="Q15" i="4"/>
  <c r="Q32" i="4"/>
  <c r="Q53" i="4"/>
  <c r="Q54" i="4"/>
  <c r="Q17" i="4"/>
  <c r="Q44" i="4"/>
  <c r="Q34" i="4"/>
  <c r="Q58" i="4"/>
  <c r="Q28" i="4"/>
  <c r="Q10" i="4"/>
  <c r="Q39" i="4"/>
  <c r="Q26" i="4"/>
  <c r="Q43" i="4"/>
  <c r="Q16" i="4"/>
  <c r="Q41" i="4"/>
  <c r="Q8" i="4"/>
  <c r="Q13" i="4"/>
  <c r="Q21" i="4"/>
  <c r="Q18" i="4"/>
  <c r="Q23" i="4"/>
  <c r="Q63" i="4"/>
  <c r="Q31" i="4"/>
  <c r="Q5" i="4"/>
  <c r="Q6" i="4"/>
  <c r="Q45" i="4"/>
  <c r="Q12" i="4"/>
  <c r="Q37" i="4"/>
  <c r="Q33" i="4"/>
  <c r="Q9" i="4"/>
  <c r="Q47" i="4"/>
  <c r="Q30" i="4"/>
  <c r="Q4" i="4"/>
  <c r="Q11" i="4"/>
  <c r="Q3" i="4"/>
  <c r="Q36" i="4"/>
  <c r="Q59" i="4"/>
  <c r="Q60" i="4"/>
  <c r="Q7" i="4"/>
  <c r="Q40" i="4"/>
  <c r="Q42" i="4"/>
  <c r="Q22" i="4"/>
  <c r="S51" i="4"/>
  <c r="S24" i="4"/>
  <c r="S61" i="4"/>
  <c r="S14" i="4"/>
  <c r="S19" i="4"/>
  <c r="S35" i="4"/>
  <c r="S29" i="4"/>
  <c r="S15" i="4"/>
  <c r="S32" i="4"/>
  <c r="S53" i="4"/>
  <c r="S54" i="4"/>
  <c r="S17" i="4"/>
  <c r="S44" i="4"/>
  <c r="S34" i="4"/>
  <c r="S58" i="4"/>
  <c r="S28" i="4"/>
  <c r="S10" i="4"/>
  <c r="S39" i="4"/>
  <c r="S26" i="4"/>
  <c r="S43" i="4"/>
  <c r="S16" i="4"/>
  <c r="S41" i="4"/>
  <c r="S8" i="4"/>
  <c r="S13" i="4"/>
  <c r="S21" i="4"/>
  <c r="S18" i="4"/>
  <c r="S23" i="4"/>
  <c r="S63" i="4"/>
  <c r="S31" i="4"/>
  <c r="S5" i="4"/>
  <c r="S6" i="4"/>
  <c r="S45" i="4"/>
  <c r="S12" i="4"/>
  <c r="S37" i="4"/>
  <c r="S33" i="4"/>
  <c r="S9" i="4"/>
  <c r="S47" i="4"/>
  <c r="S30" i="4"/>
  <c r="S4" i="4"/>
  <c r="S11" i="4"/>
  <c r="S3" i="4"/>
  <c r="S36" i="4"/>
  <c r="S59" i="4"/>
  <c r="S60" i="4"/>
  <c r="S7" i="4"/>
  <c r="S40" i="4"/>
  <c r="S42" i="4"/>
  <c r="S22" i="4"/>
  <c r="N26" i="6"/>
  <c r="O26" i="6"/>
  <c r="P26" i="6"/>
  <c r="R26" i="6"/>
  <c r="Q26" i="6"/>
  <c r="S26" i="6"/>
  <c r="N19" i="6"/>
  <c r="N14" i="6"/>
  <c r="N65" i="6"/>
  <c r="N68" i="6"/>
  <c r="N11" i="6"/>
  <c r="N50" i="6"/>
  <c r="N38" i="6"/>
  <c r="N27" i="6"/>
  <c r="N34" i="6"/>
  <c r="N42" i="6"/>
  <c r="N47" i="6"/>
  <c r="N37" i="6"/>
  <c r="N36" i="6"/>
  <c r="N28" i="6"/>
  <c r="N22" i="6"/>
  <c r="N51" i="6"/>
  <c r="N18" i="6"/>
  <c r="N52" i="6"/>
  <c r="N33" i="6"/>
  <c r="N17" i="6"/>
  <c r="N61" i="6"/>
  <c r="N3" i="6"/>
  <c r="N64" i="6"/>
  <c r="N40" i="6"/>
  <c r="N48" i="6"/>
  <c r="N73" i="6"/>
  <c r="N55" i="6"/>
  <c r="N25" i="6"/>
  <c r="N8" i="6"/>
  <c r="N21" i="6"/>
  <c r="N49" i="6"/>
  <c r="N41" i="6"/>
  <c r="N67" i="6"/>
  <c r="N16" i="6"/>
  <c r="N66" i="6"/>
  <c r="N59" i="6"/>
  <c r="N5" i="6"/>
  <c r="N54" i="6"/>
  <c r="N57" i="6"/>
  <c r="N15" i="6"/>
  <c r="N35" i="6"/>
  <c r="N6" i="6"/>
  <c r="N10" i="6"/>
  <c r="N29" i="6"/>
  <c r="N56" i="6"/>
  <c r="N4" i="6"/>
  <c r="N69" i="6"/>
  <c r="N24" i="6"/>
  <c r="N43" i="6"/>
  <c r="O19" i="6"/>
  <c r="O14" i="6"/>
  <c r="O65" i="6"/>
  <c r="O68" i="6"/>
  <c r="O11" i="6"/>
  <c r="O50" i="6"/>
  <c r="O38" i="6"/>
  <c r="O27" i="6"/>
  <c r="O34" i="6"/>
  <c r="O42" i="6"/>
  <c r="O47" i="6"/>
  <c r="O37" i="6"/>
  <c r="O36" i="6"/>
  <c r="O28" i="6"/>
  <c r="O22" i="6"/>
  <c r="O51" i="6"/>
  <c r="O18" i="6"/>
  <c r="O52" i="6"/>
  <c r="O33" i="6"/>
  <c r="O17" i="6"/>
  <c r="O61" i="6"/>
  <c r="O3" i="6"/>
  <c r="O64" i="6"/>
  <c r="O40" i="6"/>
  <c r="O48" i="6"/>
  <c r="O73" i="6"/>
  <c r="O55" i="6"/>
  <c r="O25" i="6"/>
  <c r="O8" i="6"/>
  <c r="O21" i="6"/>
  <c r="O49" i="6"/>
  <c r="O41" i="6"/>
  <c r="O67" i="6"/>
  <c r="O16" i="6"/>
  <c r="O66" i="6"/>
  <c r="O59" i="6"/>
  <c r="O5" i="6"/>
  <c r="O54" i="6"/>
  <c r="O57" i="6"/>
  <c r="O15" i="6"/>
  <c r="O35" i="6"/>
  <c r="O6" i="6"/>
  <c r="O10" i="6"/>
  <c r="O29" i="6"/>
  <c r="O56" i="6"/>
  <c r="O4" i="6"/>
  <c r="O69" i="6"/>
  <c r="O24" i="6"/>
  <c r="O43" i="6"/>
  <c r="P19" i="6"/>
  <c r="P14" i="6"/>
  <c r="P65" i="6"/>
  <c r="P68" i="6"/>
  <c r="P11" i="6"/>
  <c r="P50" i="6"/>
  <c r="P38" i="6"/>
  <c r="P27" i="6"/>
  <c r="P34" i="6"/>
  <c r="P42" i="6"/>
  <c r="P47" i="6"/>
  <c r="P37" i="6"/>
  <c r="P36" i="6"/>
  <c r="P28" i="6"/>
  <c r="P22" i="6"/>
  <c r="P51" i="6"/>
  <c r="P18" i="6"/>
  <c r="P52" i="6"/>
  <c r="P33" i="6"/>
  <c r="P17" i="6"/>
  <c r="P61" i="6"/>
  <c r="P3" i="6"/>
  <c r="P64" i="6"/>
  <c r="P40" i="6"/>
  <c r="P48" i="6"/>
  <c r="P73" i="6"/>
  <c r="P55" i="6"/>
  <c r="P25" i="6"/>
  <c r="P8" i="6"/>
  <c r="P21" i="6"/>
  <c r="P49" i="6"/>
  <c r="P41" i="6"/>
  <c r="P67" i="6"/>
  <c r="P16" i="6"/>
  <c r="P66" i="6"/>
  <c r="P59" i="6"/>
  <c r="P5" i="6"/>
  <c r="P54" i="6"/>
  <c r="P57" i="6"/>
  <c r="P15" i="6"/>
  <c r="P35" i="6"/>
  <c r="P6" i="6"/>
  <c r="P10" i="6"/>
  <c r="P29" i="6"/>
  <c r="P56" i="6"/>
  <c r="P4" i="6"/>
  <c r="P69" i="6"/>
  <c r="P24" i="6"/>
  <c r="P43" i="6"/>
  <c r="R19" i="6"/>
  <c r="R14" i="6"/>
  <c r="R65" i="6"/>
  <c r="R68" i="6"/>
  <c r="R11" i="6"/>
  <c r="R50" i="6"/>
  <c r="R38" i="6"/>
  <c r="R27" i="6"/>
  <c r="R34" i="6"/>
  <c r="R42" i="6"/>
  <c r="R47" i="6"/>
  <c r="R37" i="6"/>
  <c r="R36" i="6"/>
  <c r="R28" i="6"/>
  <c r="R22" i="6"/>
  <c r="R51" i="6"/>
  <c r="R18" i="6"/>
  <c r="R52" i="6"/>
  <c r="R33" i="6"/>
  <c r="R17" i="6"/>
  <c r="R61" i="6"/>
  <c r="R3" i="6"/>
  <c r="R64" i="6"/>
  <c r="R40" i="6"/>
  <c r="R48" i="6"/>
  <c r="R73" i="6"/>
  <c r="R55" i="6"/>
  <c r="R25" i="6"/>
  <c r="R8" i="6"/>
  <c r="R21" i="6"/>
  <c r="R49" i="6"/>
  <c r="R41" i="6"/>
  <c r="R67" i="6"/>
  <c r="R16" i="6"/>
  <c r="R66" i="6"/>
  <c r="R59" i="6"/>
  <c r="R5" i="6"/>
  <c r="R54" i="6"/>
  <c r="R57" i="6"/>
  <c r="R15" i="6"/>
  <c r="R35" i="6"/>
  <c r="R6" i="6"/>
  <c r="R10" i="6"/>
  <c r="R29" i="6"/>
  <c r="R56" i="6"/>
  <c r="R4" i="6"/>
  <c r="R69" i="6"/>
  <c r="R24" i="6"/>
  <c r="R43" i="6"/>
  <c r="Q19" i="6"/>
  <c r="Q14" i="6"/>
  <c r="Q65" i="6"/>
  <c r="Q68" i="6"/>
  <c r="Q11" i="6"/>
  <c r="Q50" i="6"/>
  <c r="Q38" i="6"/>
  <c r="Q27" i="6"/>
  <c r="Q34" i="6"/>
  <c r="Q42" i="6"/>
  <c r="Q47" i="6"/>
  <c r="Q37" i="6"/>
  <c r="Q36" i="6"/>
  <c r="Q28" i="6"/>
  <c r="Q22" i="6"/>
  <c r="Q51" i="6"/>
  <c r="Q18" i="6"/>
  <c r="Q52" i="6"/>
  <c r="Q33" i="6"/>
  <c r="Q17" i="6"/>
  <c r="Q61" i="6"/>
  <c r="Q3" i="6"/>
  <c r="Q64" i="6"/>
  <c r="Q40" i="6"/>
  <c r="Q48" i="6"/>
  <c r="Q73" i="6"/>
  <c r="Q55" i="6"/>
  <c r="Q25" i="6"/>
  <c r="Q8" i="6"/>
  <c r="Q21" i="6"/>
  <c r="Q49" i="6"/>
  <c r="Q41" i="6"/>
  <c r="Q67" i="6"/>
  <c r="Q16" i="6"/>
  <c r="Q66" i="6"/>
  <c r="Q59" i="6"/>
  <c r="Q5" i="6"/>
  <c r="Q54" i="6"/>
  <c r="Q57" i="6"/>
  <c r="Q15" i="6"/>
  <c r="Q35" i="6"/>
  <c r="Q6" i="6"/>
  <c r="Q10" i="6"/>
  <c r="Q29" i="6"/>
  <c r="Q56" i="6"/>
  <c r="Q4" i="6"/>
  <c r="Q69" i="6"/>
  <c r="Q24" i="6"/>
  <c r="Q43" i="6"/>
  <c r="S19" i="6"/>
  <c r="S14" i="6"/>
  <c r="S65" i="6"/>
  <c r="S68" i="6"/>
  <c r="S11" i="6"/>
  <c r="S50" i="6"/>
  <c r="S38" i="6"/>
  <c r="S27" i="6"/>
  <c r="S34" i="6"/>
  <c r="S42" i="6"/>
  <c r="S47" i="6"/>
  <c r="S37" i="6"/>
  <c r="S36" i="6"/>
  <c r="S28" i="6"/>
  <c r="S22" i="6"/>
  <c r="S51" i="6"/>
  <c r="S18" i="6"/>
  <c r="S52" i="6"/>
  <c r="S33" i="6"/>
  <c r="S17" i="6"/>
  <c r="S61" i="6"/>
  <c r="S3" i="6"/>
  <c r="S64" i="6"/>
  <c r="S40" i="6"/>
  <c r="S48" i="6"/>
  <c r="S73" i="6"/>
  <c r="S55" i="6"/>
  <c r="S25" i="6"/>
  <c r="S8" i="6"/>
  <c r="S21" i="6"/>
  <c r="S49" i="6"/>
  <c r="S41" i="6"/>
  <c r="S67" i="6"/>
  <c r="S16" i="6"/>
  <c r="S66" i="6"/>
  <c r="S59" i="6"/>
  <c r="S5" i="6"/>
  <c r="S54" i="6"/>
  <c r="S57" i="6"/>
  <c r="S15" i="6"/>
  <c r="S35" i="6"/>
  <c r="S6" i="6"/>
  <c r="S10" i="6"/>
  <c r="S29" i="6"/>
  <c r="S56" i="6"/>
  <c r="S4" i="6"/>
  <c r="S69" i="6"/>
  <c r="S24" i="6"/>
  <c r="S43" i="6"/>
  <c r="AB73" i="5" l="1"/>
  <c r="AB68" i="5"/>
  <c r="AB72" i="5"/>
  <c r="AB71" i="5"/>
  <c r="AA71" i="5"/>
  <c r="AA68" i="5"/>
  <c r="AA72" i="5"/>
  <c r="AA73" i="5"/>
  <c r="Z73" i="5"/>
  <c r="X73" i="5" s="1"/>
  <c r="Y73" i="5" s="1"/>
  <c r="Z68" i="5"/>
  <c r="Z71" i="5"/>
  <c r="X71" i="5" s="1"/>
  <c r="Y71" i="5" s="1"/>
  <c r="Z72" i="5"/>
  <c r="W71" i="5"/>
  <c r="W72" i="5"/>
  <c r="W73" i="5"/>
  <c r="W68" i="5"/>
  <c r="V72" i="5"/>
  <c r="V71" i="5"/>
  <c r="V68" i="5"/>
  <c r="V73" i="5"/>
  <c r="AC71" i="5"/>
  <c r="AC73" i="5"/>
  <c r="AC72" i="5"/>
  <c r="AC68" i="5"/>
  <c r="AC64" i="4"/>
  <c r="AC71" i="4"/>
  <c r="AC62" i="4"/>
  <c r="AC69" i="4"/>
  <c r="AC66" i="4"/>
  <c r="AC67" i="4"/>
  <c r="AC70" i="4"/>
  <c r="AC68" i="4"/>
  <c r="AC65" i="4"/>
  <c r="AA71" i="4"/>
  <c r="AA66" i="4"/>
  <c r="AA69" i="4"/>
  <c r="AA65" i="4"/>
  <c r="AA67" i="4"/>
  <c r="AA64" i="4"/>
  <c r="AA62" i="4"/>
  <c r="AA70" i="4"/>
  <c r="AA68" i="4"/>
  <c r="AB71" i="4"/>
  <c r="AB67" i="4"/>
  <c r="AB65" i="4"/>
  <c r="AB70" i="4"/>
  <c r="AB64" i="4"/>
  <c r="AB68" i="4"/>
  <c r="AB62" i="4"/>
  <c r="AB69" i="4"/>
  <c r="AB66" i="4"/>
  <c r="Z69" i="4"/>
  <c r="X69" i="4" s="1"/>
  <c r="Y69" i="4" s="1"/>
  <c r="Z66" i="4"/>
  <c r="Z67" i="4"/>
  <c r="X67" i="4" s="1"/>
  <c r="Y67" i="4" s="1"/>
  <c r="Z62" i="4"/>
  <c r="Z70" i="4"/>
  <c r="Z68" i="4"/>
  <c r="X68" i="4" s="1"/>
  <c r="Y68" i="4" s="1"/>
  <c r="Z71" i="4"/>
  <c r="X71" i="4" s="1"/>
  <c r="Y71" i="4" s="1"/>
  <c r="Z64" i="4"/>
  <c r="Z65" i="4"/>
  <c r="W70" i="4"/>
  <c r="W64" i="4"/>
  <c r="W71" i="4"/>
  <c r="W67" i="4"/>
  <c r="W62" i="4"/>
  <c r="W69" i="4"/>
  <c r="W66" i="4"/>
  <c r="W65" i="4"/>
  <c r="W68" i="4"/>
  <c r="V64" i="4"/>
  <c r="V71" i="4"/>
  <c r="V67" i="4"/>
  <c r="V69" i="4"/>
  <c r="V65" i="4"/>
  <c r="V66" i="4"/>
  <c r="V62" i="4"/>
  <c r="V68" i="4"/>
  <c r="V70" i="4"/>
  <c r="AB41" i="3"/>
  <c r="W50" i="3"/>
  <c r="V16" i="3"/>
  <c r="AB53" i="5"/>
  <c r="AB66" i="5"/>
  <c r="AB67" i="5"/>
  <c r="AB57" i="5"/>
  <c r="AB70" i="5"/>
  <c r="AB64" i="5"/>
  <c r="AB69" i="5"/>
  <c r="AB65" i="5"/>
  <c r="Z67" i="5"/>
  <c r="Z66" i="5"/>
  <c r="Z64" i="5"/>
  <c r="Z57" i="5"/>
  <c r="Z53" i="5"/>
  <c r="Z69" i="5"/>
  <c r="Z65" i="5"/>
  <c r="Z70" i="5"/>
  <c r="V57" i="5"/>
  <c r="V70" i="5"/>
  <c r="V69" i="5"/>
  <c r="V53" i="5"/>
  <c r="V65" i="5"/>
  <c r="V64" i="5"/>
  <c r="V66" i="5"/>
  <c r="V67" i="5"/>
  <c r="AC69" i="5"/>
  <c r="AC57" i="5"/>
  <c r="AC70" i="5"/>
  <c r="AC65" i="5"/>
  <c r="AC67" i="5"/>
  <c r="AC64" i="5"/>
  <c r="AC53" i="5"/>
  <c r="AC66" i="5"/>
  <c r="AA69" i="5"/>
  <c r="AA53" i="5"/>
  <c r="AA66" i="5"/>
  <c r="AA64" i="5"/>
  <c r="AA67" i="5"/>
  <c r="AA57" i="5"/>
  <c r="AA70" i="5"/>
  <c r="AA65" i="5"/>
  <c r="W57" i="5"/>
  <c r="W70" i="5"/>
  <c r="W69" i="5"/>
  <c r="W53" i="5"/>
  <c r="W65" i="5"/>
  <c r="W64" i="5"/>
  <c r="W67" i="5"/>
  <c r="W66" i="5"/>
  <c r="AB27" i="5"/>
  <c r="AA71" i="6"/>
  <c r="AA74" i="6"/>
  <c r="AB74" i="6"/>
  <c r="AB71" i="6"/>
  <c r="AC71" i="6"/>
  <c r="AC74" i="6"/>
  <c r="Z74" i="6"/>
  <c r="Z71" i="6"/>
  <c r="W71" i="6"/>
  <c r="W74" i="6"/>
  <c r="V71" i="6"/>
  <c r="V74" i="6"/>
  <c r="W7" i="6"/>
  <c r="AC7" i="6"/>
  <c r="AA27" i="3"/>
  <c r="Z25" i="3"/>
  <c r="W30" i="3"/>
  <c r="V50" i="3"/>
  <c r="Z67" i="3"/>
  <c r="W73" i="3"/>
  <c r="AC37" i="3"/>
  <c r="AB88" i="3"/>
  <c r="AB65" i="3"/>
  <c r="AB78" i="3"/>
  <c r="Z38" i="3"/>
  <c r="W78" i="3"/>
  <c r="W65" i="3"/>
  <c r="W88" i="3"/>
  <c r="AC65" i="3"/>
  <c r="AC78" i="3"/>
  <c r="AC88" i="3"/>
  <c r="AA3" i="3"/>
  <c r="V89" i="3"/>
  <c r="Z75" i="3"/>
  <c r="AA28" i="3"/>
  <c r="Z5" i="3"/>
  <c r="Z65" i="3"/>
  <c r="Z78" i="3"/>
  <c r="Z88" i="3"/>
  <c r="X88" i="3" s="1"/>
  <c r="Y88" i="3" s="1"/>
  <c r="AB40" i="3"/>
  <c r="V90" i="3"/>
  <c r="AA78" i="3"/>
  <c r="AA65" i="3"/>
  <c r="AA88" i="3"/>
  <c r="V78" i="3"/>
  <c r="V65" i="3"/>
  <c r="V88" i="3"/>
  <c r="V40" i="3"/>
  <c r="Z49" i="3"/>
  <c r="V56" i="3"/>
  <c r="V51" i="3"/>
  <c r="V32" i="3"/>
  <c r="V18" i="3"/>
  <c r="Z53" i="3"/>
  <c r="V22" i="3"/>
  <c r="Z13" i="3"/>
  <c r="V5" i="3"/>
  <c r="V22" i="4"/>
  <c r="V58" i="5"/>
  <c r="V49" i="5"/>
  <c r="Z26" i="5"/>
  <c r="V63" i="5"/>
  <c r="AB47" i="5"/>
  <c r="AB15" i="5"/>
  <c r="AB51" i="5"/>
  <c r="AC14" i="5"/>
  <c r="V37" i="5"/>
  <c r="V17" i="5"/>
  <c r="AC34" i="5"/>
  <c r="AC18" i="5"/>
  <c r="AA48" i="5"/>
  <c r="AA12" i="5"/>
  <c r="Z24" i="5"/>
  <c r="V46" i="5"/>
  <c r="Z32" i="5"/>
  <c r="V30" i="5"/>
  <c r="V12" i="5"/>
  <c r="V51" i="5"/>
  <c r="V36" i="5"/>
  <c r="AA7" i="6"/>
  <c r="AB7" i="6"/>
  <c r="Z7" i="6"/>
  <c r="V7" i="6"/>
  <c r="AC12" i="6"/>
  <c r="W62" i="6"/>
  <c r="AC72" i="6"/>
  <c r="AC63" i="6"/>
  <c r="W63" i="6"/>
  <c r="W4" i="6"/>
  <c r="AC8" i="5"/>
  <c r="AA8" i="5"/>
  <c r="AB8" i="5"/>
  <c r="Z8" i="5"/>
  <c r="W8" i="5"/>
  <c r="AA37" i="5"/>
  <c r="V8" i="5"/>
  <c r="W14" i="5"/>
  <c r="V27" i="5"/>
  <c r="V21" i="5"/>
  <c r="V20" i="5"/>
  <c r="V52" i="5"/>
  <c r="AB41" i="5"/>
  <c r="V18" i="5"/>
  <c r="AA21" i="5"/>
  <c r="AA52" i="5"/>
  <c r="V42" i="5"/>
  <c r="W59" i="5"/>
  <c r="AA18" i="5"/>
  <c r="AA49" i="5"/>
  <c r="AB30" i="5"/>
  <c r="AB42" i="5"/>
  <c r="AB25" i="5"/>
  <c r="W51" i="5"/>
  <c r="V60" i="5"/>
  <c r="V45" i="5"/>
  <c r="AC33" i="5"/>
  <c r="AB24" i="5"/>
  <c r="Z17" i="6"/>
  <c r="V27" i="6"/>
  <c r="Z12" i="6"/>
  <c r="W72" i="6"/>
  <c r="W58" i="6"/>
  <c r="Z62" i="6"/>
  <c r="AC32" i="6"/>
  <c r="W12" i="6"/>
  <c r="V58" i="6"/>
  <c r="AB32" i="6"/>
  <c r="V12" i="6"/>
  <c r="AB58" i="6"/>
  <c r="AC58" i="6"/>
  <c r="W46" i="6"/>
  <c r="AA32" i="6"/>
  <c r="AA58" i="6"/>
  <c r="V46" i="6"/>
  <c r="V32" i="6"/>
  <c r="Z63" i="6"/>
  <c r="V62" i="6"/>
  <c r="Z72" i="6"/>
  <c r="AB46" i="6"/>
  <c r="AC46" i="6"/>
  <c r="W32" i="6"/>
  <c r="AA46" i="6"/>
  <c r="AB12" i="6"/>
  <c r="AB72" i="6"/>
  <c r="V72" i="6"/>
  <c r="AB62" i="6"/>
  <c r="AB63" i="6"/>
  <c r="V63" i="6"/>
  <c r="AC62" i="6"/>
  <c r="Z46" i="6"/>
  <c r="Z32" i="6"/>
  <c r="AA12" i="6"/>
  <c r="AA72" i="6"/>
  <c r="AA62" i="6"/>
  <c r="AA63" i="6"/>
  <c r="Z58" i="6"/>
  <c r="AC57" i="6"/>
  <c r="AB64" i="6"/>
  <c r="Z9" i="6"/>
  <c r="Z23" i="6"/>
  <c r="Z36" i="6"/>
  <c r="W28" i="6"/>
  <c r="V65" i="6"/>
  <c r="V36" i="6"/>
  <c r="W11" i="6"/>
  <c r="AC68" i="6"/>
  <c r="AA29" i="6"/>
  <c r="AA54" i="6"/>
  <c r="AB56" i="6"/>
  <c r="Z53" i="6"/>
  <c r="Z15" i="6"/>
  <c r="W18" i="6"/>
  <c r="W52" i="6"/>
  <c r="V24" i="6"/>
  <c r="V57" i="6"/>
  <c r="V21" i="6"/>
  <c r="V40" i="6"/>
  <c r="Z45" i="3"/>
  <c r="Z46" i="3"/>
  <c r="Z11" i="3"/>
  <c r="Z3" i="3"/>
  <c r="Z31" i="3"/>
  <c r="W55" i="3"/>
  <c r="W10" i="3"/>
  <c r="W32" i="3"/>
  <c r="W83" i="3"/>
  <c r="W86" i="3"/>
  <c r="V19" i="3"/>
  <c r="V71" i="3"/>
  <c r="V54" i="3"/>
  <c r="V30" i="3"/>
  <c r="V53" i="3"/>
  <c r="V36" i="3"/>
  <c r="V69" i="3"/>
  <c r="V17" i="3"/>
  <c r="AC30" i="3"/>
  <c r="AC61" i="3"/>
  <c r="AB21" i="3"/>
  <c r="AB75" i="3"/>
  <c r="AB70" i="3"/>
  <c r="AA41" i="3"/>
  <c r="AA40" i="3"/>
  <c r="AA37" i="3"/>
  <c r="AC69" i="3"/>
  <c r="AB73" i="3"/>
  <c r="V83" i="3"/>
  <c r="V43" i="3"/>
  <c r="V11" i="3"/>
  <c r="AA90" i="3"/>
  <c r="W37" i="3"/>
  <c r="W45" i="3"/>
  <c r="W46" i="3"/>
  <c r="Z39" i="3"/>
  <c r="V31" i="3"/>
  <c r="AA83" i="3"/>
  <c r="V55" i="3"/>
  <c r="V73" i="3"/>
  <c r="W29" i="3"/>
  <c r="V23" i="3"/>
  <c r="V33" i="3"/>
  <c r="V42" i="3"/>
  <c r="V80" i="3"/>
  <c r="V38" i="3"/>
  <c r="V9" i="3"/>
  <c r="AB55" i="3"/>
  <c r="AB39" i="3"/>
  <c r="V70" i="3"/>
  <c r="W26" i="3"/>
  <c r="W9" i="3"/>
  <c r="W53" i="3"/>
  <c r="Z61" i="3"/>
  <c r="Z85" i="3"/>
  <c r="AC13" i="3"/>
  <c r="AC32" i="3"/>
  <c r="AB31" i="3"/>
  <c r="V61" i="3"/>
  <c r="V63" i="3"/>
  <c r="Z54" i="3"/>
  <c r="AA79" i="3"/>
  <c r="V44" i="3"/>
  <c r="AA49" i="3"/>
  <c r="V81" i="3"/>
  <c r="V58" i="3"/>
  <c r="V57" i="3"/>
  <c r="V14" i="3"/>
  <c r="V87" i="3"/>
  <c r="AB50" i="3"/>
  <c r="AB53" i="3"/>
  <c r="V45" i="3"/>
  <c r="V46" i="3"/>
  <c r="V13" i="3"/>
  <c r="W31" i="3"/>
  <c r="Z4" i="3"/>
  <c r="Z71" i="3"/>
  <c r="AC76" i="3"/>
  <c r="AC67" i="3"/>
  <c r="AB3" i="3"/>
  <c r="V67" i="3"/>
  <c r="V26" i="3"/>
  <c r="V12" i="3"/>
  <c r="Z23" i="3"/>
  <c r="V77" i="3"/>
  <c r="W33" i="3"/>
  <c r="Z20" i="3"/>
  <c r="V82" i="3"/>
  <c r="AA45" i="3"/>
  <c r="V28" i="3"/>
  <c r="W70" i="3"/>
  <c r="W11" i="3"/>
  <c r="Z21" i="3"/>
  <c r="AC43" i="3"/>
  <c r="AC11" i="3"/>
  <c r="V21" i="3"/>
  <c r="V3" i="3"/>
  <c r="V15" i="3"/>
  <c r="V75" i="3"/>
  <c r="V79" i="3"/>
  <c r="V29" i="3"/>
  <c r="W8" i="3"/>
  <c r="V68" i="3"/>
  <c r="AA33" i="3"/>
  <c r="V86" i="3"/>
  <c r="V20" i="3"/>
  <c r="V72" i="3"/>
  <c r="V74" i="3"/>
  <c r="AB34" i="3"/>
  <c r="AB47" i="3"/>
  <c r="AA56" i="3"/>
  <c r="Z47" i="3"/>
  <c r="Z42" i="3"/>
  <c r="W7" i="3"/>
  <c r="V6" i="3"/>
  <c r="V48" i="3"/>
  <c r="V84" i="3"/>
  <c r="AA70" i="3"/>
  <c r="AA50" i="3"/>
  <c r="AB85" i="3"/>
  <c r="V76" i="3"/>
  <c r="V41" i="3"/>
  <c r="W63" i="3"/>
  <c r="AA13" i="3"/>
  <c r="AB15" i="3"/>
  <c r="V37" i="3"/>
  <c r="V27" i="3"/>
  <c r="V4" i="3"/>
  <c r="W27" i="3"/>
  <c r="W28" i="3"/>
  <c r="Z26" i="3"/>
  <c r="Z15" i="3"/>
  <c r="V39" i="3"/>
  <c r="V85" i="3"/>
  <c r="V25" i="3"/>
  <c r="V8" i="3"/>
  <c r="V49" i="3"/>
  <c r="V34" i="3"/>
  <c r="V52" i="3"/>
  <c r="AC44" i="3"/>
  <c r="AC5" i="3"/>
  <c r="W64" i="3"/>
  <c r="AB12" i="4"/>
  <c r="Z39" i="4"/>
  <c r="W35" i="4"/>
  <c r="V56" i="4"/>
  <c r="AC22" i="4"/>
  <c r="AC61" i="4"/>
  <c r="AA40" i="4"/>
  <c r="AA60" i="4"/>
  <c r="AB22" i="4"/>
  <c r="Z40" i="4"/>
  <c r="W22" i="4"/>
  <c r="W51" i="4"/>
  <c r="V57" i="4"/>
  <c r="V35" i="4"/>
  <c r="AC56" i="4"/>
  <c r="AA48" i="4"/>
  <c r="AC36" i="6"/>
  <c r="W33" i="6"/>
  <c r="W89" i="3"/>
  <c r="AA49" i="6"/>
  <c r="W35" i="6"/>
  <c r="AA55" i="4"/>
  <c r="AB35" i="4"/>
  <c r="Z54" i="4"/>
  <c r="Z56" i="4"/>
  <c r="AA29" i="4"/>
  <c r="AA22" i="6"/>
  <c r="W26" i="6"/>
  <c r="V33" i="5"/>
  <c r="AA59" i="3"/>
  <c r="Z42" i="6"/>
  <c r="V52" i="6"/>
  <c r="AB17" i="4"/>
  <c r="Z5" i="6"/>
  <c r="V66" i="6"/>
  <c r="W55" i="6"/>
  <c r="V25" i="5"/>
  <c r="AB17" i="5"/>
  <c r="AA61" i="5"/>
  <c r="V68" i="6"/>
  <c r="Z52" i="6"/>
  <c r="V17" i="6"/>
  <c r="W10" i="6"/>
  <c r="Z11" i="6"/>
  <c r="V9" i="5"/>
  <c r="AB34" i="5"/>
  <c r="AB58" i="5"/>
  <c r="AA20" i="5"/>
  <c r="V27" i="4"/>
  <c r="W5" i="6"/>
  <c r="Z69" i="6"/>
  <c r="AC75" i="3"/>
  <c r="AC22" i="5"/>
  <c r="AB67" i="3"/>
  <c r="V62" i="3"/>
  <c r="V35" i="3"/>
  <c r="V66" i="3"/>
  <c r="V59" i="3"/>
  <c r="AC33" i="6"/>
  <c r="AB65" i="6"/>
  <c r="Z25" i="6"/>
  <c r="Z68" i="6"/>
  <c r="W8" i="6"/>
  <c r="V51" i="4"/>
  <c r="AA67" i="6"/>
  <c r="V3" i="5"/>
  <c r="V34" i="4"/>
  <c r="AB47" i="6"/>
  <c r="AA51" i="4"/>
  <c r="AB28" i="3"/>
  <c r="AB16" i="3"/>
  <c r="V7" i="3"/>
  <c r="V64" i="3"/>
  <c r="V24" i="3"/>
  <c r="V60" i="3"/>
  <c r="W24" i="4"/>
  <c r="V40" i="4"/>
  <c r="AC32" i="5"/>
  <c r="AA22" i="5"/>
  <c r="AB50" i="5"/>
  <c r="AB54" i="5"/>
  <c r="AB23" i="5"/>
  <c r="Z3" i="5"/>
  <c r="Z40" i="5"/>
  <c r="AC13" i="5"/>
  <c r="AC38" i="4"/>
  <c r="AC5" i="5"/>
  <c r="AA60" i="3"/>
  <c r="AA72" i="3"/>
  <c r="V47" i="3"/>
  <c r="AB61" i="6"/>
  <c r="Z16" i="6"/>
  <c r="W69" i="6"/>
  <c r="W47" i="6"/>
  <c r="AC10" i="4"/>
  <c r="AA39" i="4"/>
  <c r="Z11" i="4"/>
  <c r="W43" i="4"/>
  <c r="AC15" i="6"/>
  <c r="AB42" i="3"/>
  <c r="W47" i="3"/>
  <c r="AC51" i="6"/>
  <c r="AA8" i="6"/>
  <c r="AC50" i="6"/>
  <c r="AB51" i="6"/>
  <c r="AC49" i="6"/>
  <c r="AC38" i="6"/>
  <c r="AA73" i="6"/>
  <c r="AA28" i="6"/>
  <c r="AB57" i="6"/>
  <c r="AB67" i="6"/>
  <c r="AB55" i="6"/>
  <c r="AB16" i="6"/>
  <c r="AC26" i="6"/>
  <c r="AB13" i="6"/>
  <c r="AC61" i="6"/>
  <c r="AC29" i="6"/>
  <c r="AC21" i="6"/>
  <c r="AC23" i="6"/>
  <c r="AC44" i="6"/>
  <c r="AC22" i="6"/>
  <c r="AC25" i="6"/>
  <c r="AC70" i="6"/>
  <c r="AC69" i="6"/>
  <c r="AC34" i="6"/>
  <c r="AC14" i="6"/>
  <c r="AC5" i="6"/>
  <c r="AC67" i="6"/>
  <c r="AC11" i="6"/>
  <c r="AC8" i="6"/>
  <c r="AC4" i="6"/>
  <c r="AC24" i="6"/>
  <c r="AC66" i="6"/>
  <c r="AC16" i="6"/>
  <c r="AC42" i="6"/>
  <c r="AC41" i="6"/>
  <c r="AC47" i="6"/>
  <c r="AC65" i="6"/>
  <c r="AC6" i="6"/>
  <c r="AC3" i="6"/>
  <c r="AC64" i="6"/>
  <c r="AC54" i="6"/>
  <c r="AC40" i="6"/>
  <c r="AC52" i="6"/>
  <c r="AC35" i="6"/>
  <c r="AC28" i="6"/>
  <c r="AC37" i="6"/>
  <c r="AC56" i="6"/>
  <c r="AC59" i="6"/>
  <c r="AC27" i="6"/>
  <c r="AC17" i="6"/>
  <c r="AC18" i="6"/>
  <c r="AC60" i="6"/>
  <c r="AA13" i="6"/>
  <c r="AA23" i="6"/>
  <c r="AA53" i="6"/>
  <c r="AA21" i="6"/>
  <c r="AA26" i="6"/>
  <c r="AA56" i="6"/>
  <c r="AA51" i="6"/>
  <c r="AA5" i="6"/>
  <c r="AA33" i="6"/>
  <c r="AA30" i="6"/>
  <c r="AA39" i="6"/>
  <c r="AA48" i="6"/>
  <c r="AA16" i="6"/>
  <c r="AA40" i="6"/>
  <c r="AA65" i="6"/>
  <c r="AA59" i="6"/>
  <c r="AA24" i="6"/>
  <c r="AA10" i="6"/>
  <c r="AA61" i="6"/>
  <c r="AA38" i="6"/>
  <c r="AA50" i="6"/>
  <c r="AA35" i="6"/>
  <c r="AA64" i="6"/>
  <c r="AA19" i="6"/>
  <c r="AA25" i="6"/>
  <c r="AA52" i="6"/>
  <c r="AA43" i="6"/>
  <c r="AA69" i="6"/>
  <c r="AA18" i="6"/>
  <c r="AA57" i="6"/>
  <c r="AA4" i="6"/>
  <c r="AA68" i="6"/>
  <c r="AA60" i="6"/>
  <c r="AA20" i="6"/>
  <c r="AA15" i="6"/>
  <c r="AA3" i="6"/>
  <c r="AA66" i="6"/>
  <c r="AA6" i="6"/>
  <c r="AA14" i="6"/>
  <c r="AA42" i="6"/>
  <c r="AC10" i="6"/>
  <c r="AA41" i="6"/>
  <c r="AA17" i="6"/>
  <c r="AA27" i="6"/>
  <c r="AA47" i="6"/>
  <c r="AA11" i="6"/>
  <c r="AB73" i="6"/>
  <c r="AC43" i="6"/>
  <c r="AC48" i="6"/>
  <c r="AC19" i="6"/>
  <c r="AA34" i="6"/>
  <c r="AA37" i="6"/>
  <c r="AB18" i="6"/>
  <c r="AC73" i="6"/>
  <c r="AA55" i="6"/>
  <c r="AB59" i="6"/>
  <c r="AA31" i="6"/>
  <c r="AB19" i="6"/>
  <c r="AC55" i="6"/>
  <c r="AB34" i="6"/>
  <c r="AB42" i="6"/>
  <c r="AA36" i="6"/>
  <c r="AC24" i="3"/>
  <c r="AC48" i="3"/>
  <c r="AC56" i="3"/>
  <c r="AC79" i="3"/>
  <c r="AC21" i="3"/>
  <c r="AC26" i="3"/>
  <c r="AC46" i="3"/>
  <c r="AC83" i="3"/>
  <c r="AC54" i="3"/>
  <c r="AC28" i="3"/>
  <c r="AC74" i="3"/>
  <c r="AC14" i="3"/>
  <c r="AC58" i="3"/>
  <c r="AC12" i="3"/>
  <c r="AC41" i="3"/>
  <c r="AC55" i="3"/>
  <c r="AC3" i="3"/>
  <c r="AC50" i="3"/>
  <c r="AC40" i="3"/>
  <c r="AC70" i="3"/>
  <c r="AC10" i="3"/>
  <c r="AC84" i="3"/>
  <c r="AC66" i="3"/>
  <c r="AC89" i="3"/>
  <c r="AC7" i="3"/>
  <c r="AC86" i="3"/>
  <c r="AC8" i="3"/>
  <c r="AC25" i="3"/>
  <c r="AC22" i="3"/>
  <c r="AC35" i="3"/>
  <c r="AC17" i="3"/>
  <c r="AC38" i="3"/>
  <c r="AC20" i="3"/>
  <c r="AC81" i="3"/>
  <c r="AC68" i="3"/>
  <c r="AC16" i="3"/>
  <c r="AC63" i="3"/>
  <c r="AC73" i="3"/>
  <c r="AC45" i="3"/>
  <c r="AC27" i="3"/>
  <c r="AC39" i="3"/>
  <c r="AC59" i="3"/>
  <c r="AC62" i="3"/>
  <c r="AC80" i="3"/>
  <c r="AC52" i="3"/>
  <c r="AC34" i="3"/>
  <c r="AC23" i="3"/>
  <c r="AC71" i="3"/>
  <c r="AC36" i="3"/>
  <c r="AC31" i="3"/>
  <c r="AC53" i="3"/>
  <c r="AC4" i="3"/>
  <c r="AB60" i="3"/>
  <c r="AB62" i="3"/>
  <c r="AB72" i="3"/>
  <c r="AB80" i="3"/>
  <c r="AB52" i="3"/>
  <c r="AB9" i="3"/>
  <c r="AB30" i="3"/>
  <c r="AB26" i="3"/>
  <c r="AB36" i="3"/>
  <c r="AB4" i="3"/>
  <c r="AB6" i="3"/>
  <c r="AB69" i="3"/>
  <c r="AB87" i="3"/>
  <c r="AB19" i="3"/>
  <c r="AB82" i="3"/>
  <c r="AB58" i="3"/>
  <c r="AB8" i="3"/>
  <c r="AB11" i="3"/>
  <c r="AB90" i="3"/>
  <c r="AB13" i="3"/>
  <c r="AB18" i="3"/>
  <c r="AB74" i="3"/>
  <c r="AB14" i="3"/>
  <c r="AB57" i="3"/>
  <c r="AB49" i="3"/>
  <c r="AB45" i="3"/>
  <c r="AB54" i="3"/>
  <c r="AB10" i="3"/>
  <c r="AB84" i="3"/>
  <c r="AB66" i="3"/>
  <c r="AB89" i="3"/>
  <c r="AB64" i="3"/>
  <c r="AB56" i="3"/>
  <c r="AB77" i="3"/>
  <c r="AB12" i="3"/>
  <c r="AB63" i="3"/>
  <c r="AB61" i="3"/>
  <c r="AB76" i="3"/>
  <c r="AB71" i="3"/>
  <c r="AB22" i="3"/>
  <c r="AB35" i="3"/>
  <c r="AB17" i="3"/>
  <c r="AB38" i="3"/>
  <c r="AB20" i="3"/>
  <c r="AB33" i="3"/>
  <c r="AB44" i="3"/>
  <c r="AB29" i="3"/>
  <c r="AB46" i="3"/>
  <c r="AB5" i="3"/>
  <c r="AB37" i="3"/>
  <c r="AB27" i="3"/>
  <c r="AB79" i="3"/>
  <c r="AC7" i="4"/>
  <c r="AC13" i="4"/>
  <c r="AC42" i="5"/>
  <c r="Z41" i="6"/>
  <c r="V58" i="4"/>
  <c r="AA70" i="6"/>
  <c r="V70" i="6"/>
  <c r="AC15" i="3"/>
  <c r="AC33" i="3"/>
  <c r="AC9" i="3"/>
  <c r="AC90" i="3"/>
  <c r="AC18" i="3"/>
  <c r="AC60" i="3"/>
  <c r="AC77" i="3"/>
  <c r="AC72" i="3"/>
  <c r="AC49" i="3"/>
  <c r="AC64" i="3"/>
  <c r="AC85" i="3"/>
  <c r="AC57" i="3"/>
  <c r="AB43" i="3"/>
  <c r="AB59" i="3"/>
  <c r="AB7" i="3"/>
  <c r="AB23" i="3"/>
  <c r="AB32" i="3"/>
  <c r="AB68" i="3"/>
  <c r="AB81" i="3"/>
  <c r="AB51" i="3"/>
  <c r="AB83" i="3"/>
  <c r="AB25" i="3"/>
  <c r="AB86" i="3"/>
  <c r="Z70" i="6"/>
  <c r="Z39" i="6"/>
  <c r="Z31" i="6"/>
  <c r="Z29" i="6"/>
  <c r="Z10" i="6"/>
  <c r="Z57" i="6"/>
  <c r="Z60" i="6"/>
  <c r="Z8" i="6"/>
  <c r="Z54" i="6"/>
  <c r="Z26" i="6"/>
  <c r="Z30" i="6"/>
  <c r="Z20" i="6"/>
  <c r="Z24" i="6"/>
  <c r="Z28" i="6"/>
  <c r="Z64" i="6"/>
  <c r="Z65" i="6"/>
  <c r="Z6" i="6"/>
  <c r="Z44" i="6"/>
  <c r="Z40" i="6"/>
  <c r="Z73" i="6"/>
  <c r="Z35" i="6"/>
  <c r="Z43" i="6"/>
  <c r="Z55" i="6"/>
  <c r="Z67" i="6"/>
  <c r="Z66" i="6"/>
  <c r="Z59" i="6"/>
  <c r="Z4" i="6"/>
  <c r="Z33" i="6"/>
  <c r="Z22" i="6"/>
  <c r="W70" i="6"/>
  <c r="W20" i="6"/>
  <c r="W6" i="6"/>
  <c r="W17" i="6"/>
  <c r="W9" i="6"/>
  <c r="W53" i="6"/>
  <c r="W43" i="6"/>
  <c r="W56" i="6"/>
  <c r="W49" i="6"/>
  <c r="W25" i="6"/>
  <c r="W60" i="6"/>
  <c r="W31" i="6"/>
  <c r="W16" i="6"/>
  <c r="W21" i="6"/>
  <c r="W15" i="6"/>
  <c r="W59" i="6"/>
  <c r="W13" i="6"/>
  <c r="W39" i="6"/>
  <c r="W29" i="6"/>
  <c r="W3" i="6"/>
  <c r="W61" i="6"/>
  <c r="W67" i="6"/>
  <c r="W45" i="6"/>
  <c r="W27" i="6"/>
  <c r="W57" i="6"/>
  <c r="W34" i="6"/>
  <c r="W14" i="6"/>
  <c r="W48" i="6"/>
  <c r="W36" i="6"/>
  <c r="W38" i="6"/>
  <c r="V9" i="6"/>
  <c r="V54" i="6"/>
  <c r="V25" i="6"/>
  <c r="V11" i="6"/>
  <c r="V35" i="6"/>
  <c r="V18" i="6"/>
  <c r="V3" i="6"/>
  <c r="V45" i="6"/>
  <c r="V39" i="6"/>
  <c r="V6" i="6"/>
  <c r="V29" i="6"/>
  <c r="V4" i="6"/>
  <c r="V49" i="6"/>
  <c r="V67" i="6"/>
  <c r="V30" i="6"/>
  <c r="V23" i="6"/>
  <c r="V44" i="6"/>
  <c r="V28" i="6"/>
  <c r="V5" i="6"/>
  <c r="V43" i="6"/>
  <c r="V53" i="6"/>
  <c r="V14" i="6"/>
  <c r="V33" i="6"/>
  <c r="V56" i="6"/>
  <c r="V34" i="6"/>
  <c r="V38" i="6"/>
  <c r="V31" i="6"/>
  <c r="V20" i="6"/>
  <c r="V41" i="6"/>
  <c r="V48" i="6"/>
  <c r="V73" i="6"/>
  <c r="V10" i="6"/>
  <c r="AC57" i="4"/>
  <c r="AC42" i="4"/>
  <c r="AC39" i="4"/>
  <c r="AC40" i="4"/>
  <c r="AC17" i="4"/>
  <c r="AC31" i="4"/>
  <c r="AC9" i="4"/>
  <c r="AC48" i="4"/>
  <c r="AC5" i="4"/>
  <c r="AC26" i="4"/>
  <c r="AC29" i="4"/>
  <c r="AC19" i="4"/>
  <c r="AC33" i="4"/>
  <c r="AC53" i="4"/>
  <c r="AC12" i="4"/>
  <c r="AC49" i="4"/>
  <c r="AC27" i="4"/>
  <c r="AC23" i="4"/>
  <c r="AC34" i="4"/>
  <c r="AC21" i="4"/>
  <c r="AC46" i="4"/>
  <c r="AC55" i="4"/>
  <c r="AC16" i="4"/>
  <c r="AC37" i="4"/>
  <c r="AC60" i="4"/>
  <c r="AC32" i="4"/>
  <c r="AC11" i="4"/>
  <c r="AC28" i="4"/>
  <c r="AC36" i="4"/>
  <c r="AC4" i="4"/>
  <c r="AC44" i="4"/>
  <c r="AC30" i="4"/>
  <c r="AC6" i="4"/>
  <c r="AC24" i="4"/>
  <c r="AC63" i="4"/>
  <c r="AC41" i="4"/>
  <c r="AA49" i="4"/>
  <c r="AA27" i="4"/>
  <c r="AA22" i="4"/>
  <c r="AA47" i="4"/>
  <c r="AA16" i="4"/>
  <c r="AA61" i="4"/>
  <c r="AA34" i="4"/>
  <c r="AA42" i="4"/>
  <c r="AA5" i="4"/>
  <c r="AA46" i="4"/>
  <c r="AA25" i="4"/>
  <c r="AA23" i="4"/>
  <c r="AA30" i="4"/>
  <c r="AA41" i="4"/>
  <c r="AA45" i="4"/>
  <c r="AA18" i="4"/>
  <c r="AA26" i="4"/>
  <c r="AA50" i="4"/>
  <c r="AA4" i="4"/>
  <c r="AA9" i="4"/>
  <c r="AA37" i="4"/>
  <c r="AA7" i="4"/>
  <c r="AA44" i="4"/>
  <c r="AA57" i="4"/>
  <c r="AA38" i="4"/>
  <c r="AA13" i="4"/>
  <c r="AA54" i="4"/>
  <c r="AA32" i="4"/>
  <c r="AA43" i="4"/>
  <c r="AA28" i="4"/>
  <c r="AA10" i="4"/>
  <c r="AA53" i="4"/>
  <c r="AA6" i="4"/>
  <c r="AA63" i="4"/>
  <c r="AB52" i="4"/>
  <c r="AB25" i="4"/>
  <c r="AB38" i="4"/>
  <c r="AB32" i="4"/>
  <c r="AB63" i="4"/>
  <c r="AB44" i="4"/>
  <c r="AB53" i="4"/>
  <c r="AB54" i="4"/>
  <c r="AB49" i="4"/>
  <c r="AB27" i="4"/>
  <c r="AB7" i="4"/>
  <c r="AB10" i="4"/>
  <c r="AB16" i="4"/>
  <c r="AB42" i="4"/>
  <c r="AB24" i="4"/>
  <c r="AB36" i="4"/>
  <c r="AB26" i="4"/>
  <c r="AB23" i="4"/>
  <c r="AB29" i="4"/>
  <c r="AB6" i="4"/>
  <c r="AB40" i="4"/>
  <c r="AB33" i="4"/>
  <c r="AB41" i="4"/>
  <c r="AB34" i="4"/>
  <c r="AB39" i="4"/>
  <c r="AB5" i="4"/>
  <c r="AB30" i="4"/>
  <c r="AB13" i="4"/>
  <c r="AB56" i="4"/>
  <c r="AB50" i="4"/>
  <c r="AB60" i="4"/>
  <c r="AB21" i="4"/>
  <c r="AB19" i="4"/>
  <c r="AB4" i="4"/>
  <c r="AB37" i="4"/>
  <c r="AB51" i="4"/>
  <c r="Z12" i="4"/>
  <c r="Z28" i="4"/>
  <c r="Z18" i="4"/>
  <c r="Z61" i="4"/>
  <c r="Z30" i="4"/>
  <c r="Z5" i="4"/>
  <c r="Z7" i="4"/>
  <c r="Z26" i="4"/>
  <c r="Z42" i="4"/>
  <c r="Z60" i="4"/>
  <c r="Z47" i="4"/>
  <c r="Z32" i="4"/>
  <c r="Z49" i="4"/>
  <c r="Z25" i="4"/>
  <c r="Z38" i="4"/>
  <c r="Z50" i="4"/>
  <c r="Z19" i="4"/>
  <c r="Z37" i="4"/>
  <c r="Z34" i="4"/>
  <c r="Z41" i="4"/>
  <c r="Z22" i="4"/>
  <c r="Z58" i="4"/>
  <c r="Z6" i="4"/>
  <c r="X6" i="4" s="1"/>
  <c r="Y6" i="4" s="1"/>
  <c r="Z52" i="4"/>
  <c r="Z55" i="4"/>
  <c r="Z21" i="4"/>
  <c r="Z24" i="4"/>
  <c r="Z16" i="4"/>
  <c r="Z36" i="4"/>
  <c r="Z13" i="4"/>
  <c r="Z29" i="4"/>
  <c r="Z46" i="4"/>
  <c r="Z27" i="4"/>
  <c r="Z57" i="4"/>
  <c r="Z48" i="4"/>
  <c r="Z53" i="4"/>
  <c r="Z63" i="4"/>
  <c r="Z44" i="4"/>
  <c r="Z23" i="4"/>
  <c r="Z51" i="4"/>
  <c r="Z4" i="4"/>
  <c r="V52" i="4"/>
  <c r="V55" i="4"/>
  <c r="V50" i="4"/>
  <c r="V7" i="4"/>
  <c r="V10" i="4"/>
  <c r="V45" i="4"/>
  <c r="V54" i="4"/>
  <c r="V13" i="4"/>
  <c r="V53" i="4"/>
  <c r="V49" i="4"/>
  <c r="V25" i="4"/>
  <c r="V38" i="4"/>
  <c r="V47" i="4"/>
  <c r="V41" i="4"/>
  <c r="V19" i="4"/>
  <c r="V23" i="4"/>
  <c r="V30" i="4"/>
  <c r="V37" i="4"/>
  <c r="V48" i="4"/>
  <c r="V61" i="4"/>
  <c r="V21" i="4"/>
  <c r="V32" i="4"/>
  <c r="V43" i="4"/>
  <c r="V60" i="4"/>
  <c r="V63" i="4"/>
  <c r="V44" i="4"/>
  <c r="V24" i="4"/>
  <c r="V36" i="4"/>
  <c r="V4" i="4"/>
  <c r="V12" i="4"/>
  <c r="V28" i="4"/>
  <c r="V18" i="4"/>
  <c r="V6" i="4"/>
  <c r="V42" i="4"/>
  <c r="V29" i="4"/>
  <c r="AA7" i="5"/>
  <c r="AA34" i="5"/>
  <c r="AA27" i="5"/>
  <c r="AA6" i="5"/>
  <c r="AA43" i="5"/>
  <c r="AA60" i="5"/>
  <c r="AA36" i="5"/>
  <c r="AA42" i="5"/>
  <c r="AA16" i="5"/>
  <c r="AA11" i="5"/>
  <c r="AA35" i="5"/>
  <c r="AA55" i="5"/>
  <c r="AA59" i="5"/>
  <c r="AA31" i="5"/>
  <c r="AA15" i="5"/>
  <c r="AA4" i="5"/>
  <c r="AA3" i="5"/>
  <c r="AA39" i="5"/>
  <c r="AA14" i="5"/>
  <c r="AA5" i="5"/>
  <c r="AA13" i="5"/>
  <c r="AA50" i="5"/>
  <c r="AA63" i="5"/>
  <c r="AA54" i="5"/>
  <c r="AA45" i="5"/>
  <c r="AA56" i="5"/>
  <c r="Z11" i="5"/>
  <c r="Z34" i="5"/>
  <c r="Z25" i="5"/>
  <c r="Z23" i="5"/>
  <c r="Z10" i="5"/>
  <c r="Z60" i="5"/>
  <c r="Z21" i="5"/>
  <c r="Z7" i="5"/>
  <c r="Z13" i="5"/>
  <c r="Z35" i="5"/>
  <c r="Z9" i="5"/>
  <c r="Z33" i="5"/>
  <c r="Z47" i="5"/>
  <c r="Z61" i="5"/>
  <c r="Z48" i="5"/>
  <c r="Z29" i="5"/>
  <c r="Z62" i="5"/>
  <c r="Z12" i="5"/>
  <c r="Z22" i="5"/>
  <c r="Z36" i="5"/>
  <c r="Z14" i="5"/>
  <c r="Z41" i="5"/>
  <c r="Z55" i="5"/>
  <c r="Z5" i="5"/>
  <c r="Z58" i="5"/>
  <c r="Z46" i="5"/>
  <c r="Z44" i="5"/>
  <c r="Z54" i="5"/>
  <c r="Z17" i="5"/>
  <c r="Z30" i="5"/>
  <c r="Z15" i="5"/>
  <c r="Z6" i="5"/>
  <c r="Z28" i="5"/>
  <c r="Z31" i="5"/>
  <c r="Z51" i="5"/>
  <c r="Z59" i="5"/>
  <c r="Z56" i="5"/>
  <c r="Z27" i="5"/>
  <c r="Z37" i="5"/>
  <c r="Z4" i="5"/>
  <c r="W11" i="5"/>
  <c r="W43" i="5"/>
  <c r="W13" i="5"/>
  <c r="W60" i="5"/>
  <c r="W25" i="5"/>
  <c r="W42" i="5"/>
  <c r="W18" i="5"/>
  <c r="W33" i="5"/>
  <c r="W19" i="5"/>
  <c r="W23" i="5"/>
  <c r="W9" i="5"/>
  <c r="W38" i="5"/>
  <c r="W22" i="5"/>
  <c r="W55" i="5"/>
  <c r="W16" i="5"/>
  <c r="W48" i="5"/>
  <c r="W50" i="5"/>
  <c r="W15" i="5"/>
  <c r="W34" i="5"/>
  <c r="W46" i="5"/>
  <c r="W7" i="5"/>
  <c r="W35" i="5"/>
  <c r="W36" i="5"/>
  <c r="W17" i="5"/>
  <c r="W56" i="5"/>
  <c r="W45" i="5"/>
  <c r="W26" i="5"/>
  <c r="W61" i="5"/>
  <c r="W5" i="5"/>
  <c r="W39" i="5"/>
  <c r="W10" i="5"/>
  <c r="W3" i="5"/>
  <c r="W49" i="5"/>
  <c r="W63" i="5"/>
  <c r="W41" i="5"/>
  <c r="W40" i="5"/>
  <c r="W29" i="5"/>
  <c r="W62" i="5"/>
  <c r="W28" i="5"/>
  <c r="W30" i="5"/>
  <c r="W4" i="5"/>
  <c r="W24" i="5"/>
  <c r="W37" i="5"/>
  <c r="W12" i="5"/>
  <c r="W31" i="5"/>
  <c r="V55" i="5"/>
  <c r="V7" i="5"/>
  <c r="V34" i="5"/>
  <c r="V35" i="5"/>
  <c r="V32" i="5"/>
  <c r="V6" i="5"/>
  <c r="V43" i="5"/>
  <c r="V47" i="5"/>
  <c r="V61" i="5"/>
  <c r="V28" i="5"/>
  <c r="V29" i="5"/>
  <c r="V62" i="5"/>
  <c r="V13" i="5"/>
  <c r="V19" i="5"/>
  <c r="V38" i="5"/>
  <c r="V40" i="5"/>
  <c r="V50" i="5"/>
  <c r="V48" i="5"/>
  <c r="V39" i="5"/>
  <c r="V56" i="5"/>
  <c r="V11" i="5"/>
  <c r="V5" i="5"/>
  <c r="V41" i="5"/>
  <c r="V4" i="5"/>
  <c r="V23" i="5"/>
  <c r="V54" i="5"/>
  <c r="V26" i="5"/>
  <c r="AC48" i="5"/>
  <c r="AC39" i="5"/>
  <c r="AC23" i="5"/>
  <c r="AC29" i="5"/>
  <c r="AC7" i="5"/>
  <c r="AC36" i="5"/>
  <c r="AC30" i="5"/>
  <c r="AC10" i="5"/>
  <c r="AC20" i="5"/>
  <c r="AC50" i="5"/>
  <c r="AC49" i="5"/>
  <c r="AC46" i="5"/>
  <c r="AC26" i="5"/>
  <c r="AC19" i="5"/>
  <c r="AC11" i="5"/>
  <c r="AC4" i="5"/>
  <c r="AC16" i="5"/>
  <c r="AC15" i="5"/>
  <c r="AC54" i="5"/>
  <c r="AC59" i="5"/>
  <c r="AC47" i="5"/>
  <c r="AC55" i="5"/>
  <c r="AC17" i="5"/>
  <c r="AC27" i="5"/>
  <c r="AC40" i="5"/>
  <c r="AC45" i="5"/>
  <c r="AC31" i="5"/>
  <c r="AC52" i="5"/>
  <c r="AC60" i="5"/>
  <c r="AC24" i="5"/>
  <c r="AC58" i="5"/>
  <c r="AC12" i="5"/>
  <c r="AC9" i="5"/>
  <c r="AC38" i="5"/>
  <c r="W7" i="4"/>
  <c r="W26" i="4"/>
  <c r="W23" i="4"/>
  <c r="W60" i="4"/>
  <c r="W11" i="4"/>
  <c r="W37" i="4"/>
  <c r="W28" i="4"/>
  <c r="W36" i="4"/>
  <c r="W42" i="4"/>
  <c r="W21" i="4"/>
  <c r="W19" i="4"/>
  <c r="W53" i="4"/>
  <c r="W33" i="4"/>
  <c r="W57" i="4"/>
  <c r="W63" i="4"/>
  <c r="W17" i="4"/>
  <c r="W29" i="4"/>
  <c r="W40" i="4"/>
  <c r="W48" i="4"/>
  <c r="W54" i="4"/>
  <c r="W12" i="4"/>
  <c r="W44" i="4"/>
  <c r="W5" i="4"/>
  <c r="W4" i="4"/>
  <c r="W6" i="4"/>
  <c r="W56" i="4"/>
  <c r="W38" i="4"/>
  <c r="W31" i="4"/>
  <c r="W50" i="4"/>
  <c r="W9" i="4"/>
  <c r="W10" i="4"/>
  <c r="W16" i="4"/>
  <c r="W13" i="4"/>
  <c r="W39" i="4"/>
  <c r="AB20" i="6"/>
  <c r="AB35" i="6"/>
  <c r="AB17" i="6"/>
  <c r="AB31" i="6"/>
  <c r="AB29" i="6"/>
  <c r="AB8" i="6"/>
  <c r="AB24" i="6"/>
  <c r="AB30" i="6"/>
  <c r="AB53" i="6"/>
  <c r="AB4" i="6"/>
  <c r="AB68" i="6"/>
  <c r="AB14" i="6"/>
  <c r="AB5" i="6"/>
  <c r="AB10" i="6"/>
  <c r="AB43" i="6"/>
  <c r="AB37" i="6"/>
  <c r="AB69" i="6"/>
  <c r="AB38" i="6"/>
  <c r="AB54" i="6"/>
  <c r="AB62" i="5"/>
  <c r="AB5" i="5"/>
  <c r="AB13" i="5"/>
  <c r="AB6" i="5"/>
  <c r="AB7" i="5"/>
  <c r="AB35" i="5"/>
  <c r="AB12" i="5"/>
  <c r="AB21" i="5"/>
  <c r="AB63" i="5"/>
  <c r="AB26" i="5"/>
  <c r="AB59" i="5"/>
  <c r="AB38" i="5"/>
  <c r="AB33" i="5"/>
  <c r="AB28" i="5"/>
  <c r="AB16" i="5"/>
  <c r="AB19" i="5"/>
  <c r="AB61" i="5"/>
  <c r="AB31" i="5"/>
  <c r="AB9" i="5"/>
  <c r="AB40" i="5"/>
  <c r="AA22" i="3"/>
  <c r="AA35" i="3"/>
  <c r="AA17" i="3"/>
  <c r="AA38" i="3"/>
  <c r="AA20" i="3"/>
  <c r="AA34" i="3"/>
  <c r="AA68" i="3"/>
  <c r="AA44" i="3"/>
  <c r="AA12" i="3"/>
  <c r="AA55" i="3"/>
  <c r="AA30" i="3"/>
  <c r="AA5" i="3"/>
  <c r="AA24" i="3"/>
  <c r="AA48" i="3"/>
  <c r="AA42" i="3"/>
  <c r="AA81" i="3"/>
  <c r="AA32" i="3"/>
  <c r="AA31" i="3"/>
  <c r="AA21" i="3"/>
  <c r="AA43" i="3"/>
  <c r="AA6" i="3"/>
  <c r="AA69" i="3"/>
  <c r="AA87" i="3"/>
  <c r="AA19" i="3"/>
  <c r="AA82" i="3"/>
  <c r="AA51" i="3"/>
  <c r="AA23" i="3"/>
  <c r="AA67" i="3"/>
  <c r="AA63" i="3"/>
  <c r="AA54" i="3"/>
  <c r="AA39" i="3"/>
  <c r="AA74" i="3"/>
  <c r="AA14" i="3"/>
  <c r="AA16" i="3"/>
  <c r="AA29" i="3"/>
  <c r="AA46" i="3"/>
  <c r="AA75" i="3"/>
  <c r="AA53" i="3"/>
  <c r="AA71" i="3"/>
  <c r="AA10" i="3"/>
  <c r="AA84" i="3"/>
  <c r="AA66" i="3"/>
  <c r="AA89" i="3"/>
  <c r="AA7" i="3"/>
  <c r="AA86" i="3"/>
  <c r="AA58" i="3"/>
  <c r="AA8" i="3"/>
  <c r="AA25" i="3"/>
  <c r="AA73" i="3"/>
  <c r="AA11" i="3"/>
  <c r="AA26" i="3"/>
  <c r="AA36" i="3"/>
  <c r="AA76" i="3"/>
  <c r="AA4" i="3"/>
  <c r="Z10" i="3"/>
  <c r="Z84" i="3"/>
  <c r="Z66" i="3"/>
  <c r="Z89" i="3"/>
  <c r="Z64" i="3"/>
  <c r="Z34" i="3"/>
  <c r="Z77" i="3"/>
  <c r="Z16" i="3"/>
  <c r="Z36" i="3"/>
  <c r="Z40" i="3"/>
  <c r="Z70" i="3"/>
  <c r="X70" i="3" s="1"/>
  <c r="Z60" i="3"/>
  <c r="Z62" i="3"/>
  <c r="Z72" i="3"/>
  <c r="Z80" i="3"/>
  <c r="Z52" i="3"/>
  <c r="Z8" i="3"/>
  <c r="Z44" i="3"/>
  <c r="Z12" i="3"/>
  <c r="Z27" i="3"/>
  <c r="Z24" i="3"/>
  <c r="Z48" i="3"/>
  <c r="Z29" i="3"/>
  <c r="Z76" i="3"/>
  <c r="Z50" i="3"/>
  <c r="Z6" i="3"/>
  <c r="Z69" i="3"/>
  <c r="Z87" i="3"/>
  <c r="Z19" i="3"/>
  <c r="Z82" i="3"/>
  <c r="Z58" i="3"/>
  <c r="Z33" i="3"/>
  <c r="Z41" i="3"/>
  <c r="Z30" i="3"/>
  <c r="Z73" i="3"/>
  <c r="Z37" i="3"/>
  <c r="Z18" i="3"/>
  <c r="Z74" i="3"/>
  <c r="Z14" i="3"/>
  <c r="Z57" i="3"/>
  <c r="Z56" i="3"/>
  <c r="Z90" i="3"/>
  <c r="Z28" i="3"/>
  <c r="Z79" i="3"/>
  <c r="Z63" i="3"/>
  <c r="Z9" i="3"/>
  <c r="AB22" i="6"/>
  <c r="Z3" i="6"/>
  <c r="Z51" i="6"/>
  <c r="W66" i="6"/>
  <c r="W64" i="6"/>
  <c r="V59" i="6"/>
  <c r="V37" i="6"/>
  <c r="V50" i="6"/>
  <c r="AC47" i="4"/>
  <c r="AC45" i="4"/>
  <c r="AC18" i="4"/>
  <c r="AC43" i="4"/>
  <c r="AC58" i="4"/>
  <c r="AA11" i="4"/>
  <c r="AA33" i="4"/>
  <c r="AA31" i="4"/>
  <c r="AA17" i="4"/>
  <c r="AA35" i="4"/>
  <c r="AB47" i="4"/>
  <c r="AB45" i="4"/>
  <c r="AB18" i="4"/>
  <c r="AB43" i="4"/>
  <c r="AB58" i="4"/>
  <c r="AB61" i="4"/>
  <c r="Z33" i="4"/>
  <c r="Z31" i="4"/>
  <c r="Z17" i="4"/>
  <c r="Z35" i="4"/>
  <c r="W47" i="4"/>
  <c r="W45" i="4"/>
  <c r="W18" i="4"/>
  <c r="W58" i="4"/>
  <c r="W32" i="4"/>
  <c r="W61" i="4"/>
  <c r="V11" i="4"/>
  <c r="V33" i="4"/>
  <c r="V31" i="4"/>
  <c r="V39" i="4"/>
  <c r="V17" i="4"/>
  <c r="AC41" i="5"/>
  <c r="AC56" i="5"/>
  <c r="AC44" i="5"/>
  <c r="AC61" i="5"/>
  <c r="AC25" i="5"/>
  <c r="AC63" i="5"/>
  <c r="AC37" i="5"/>
  <c r="AA33" i="5"/>
  <c r="AA26" i="5"/>
  <c r="AA17" i="5"/>
  <c r="AB46" i="5"/>
  <c r="AB39" i="5"/>
  <c r="Z19" i="5"/>
  <c r="Z16" i="5"/>
  <c r="Z38" i="5"/>
  <c r="Z18" i="5"/>
  <c r="W47" i="5"/>
  <c r="W58" i="5"/>
  <c r="W27" i="5"/>
  <c r="W21" i="5"/>
  <c r="W20" i="5"/>
  <c r="W52" i="5"/>
  <c r="V59" i="5"/>
  <c r="V31" i="5"/>
  <c r="V15" i="5"/>
  <c r="V10" i="5"/>
  <c r="AC50" i="4"/>
  <c r="AC35" i="5"/>
  <c r="AC20" i="6"/>
  <c r="AC31" i="6"/>
  <c r="AC53" i="6"/>
  <c r="AC39" i="6"/>
  <c r="AC43" i="5"/>
  <c r="AC62" i="5"/>
  <c r="AB48" i="4"/>
  <c r="AB57" i="4"/>
  <c r="W27" i="4"/>
  <c r="W55" i="4"/>
  <c r="W25" i="4"/>
  <c r="W44" i="6"/>
  <c r="W49" i="4"/>
  <c r="W46" i="4"/>
  <c r="W52" i="4"/>
  <c r="W23" i="6"/>
  <c r="AB70" i="6"/>
  <c r="AB9" i="6"/>
  <c r="AB60" i="6"/>
  <c r="AB45" i="6"/>
  <c r="AB11" i="5"/>
  <c r="AB29" i="5"/>
  <c r="AB55" i="5"/>
  <c r="AC87" i="3"/>
  <c r="AA15" i="3"/>
  <c r="AA9" i="3"/>
  <c r="AA61" i="3"/>
  <c r="AA18" i="3"/>
  <c r="AA77" i="3"/>
  <c r="AA64" i="3"/>
  <c r="AA85" i="3"/>
  <c r="AA57" i="3"/>
  <c r="Z43" i="3"/>
  <c r="Z55" i="3"/>
  <c r="Z59" i="3"/>
  <c r="Z7" i="3"/>
  <c r="Z32" i="3"/>
  <c r="Z68" i="3"/>
  <c r="Z81" i="3"/>
  <c r="Z51" i="3"/>
  <c r="Z83" i="3"/>
  <c r="X83" i="3" s="1"/>
  <c r="Z86" i="3"/>
  <c r="W74" i="3"/>
  <c r="W14" i="3"/>
  <c r="W57" i="3"/>
  <c r="W56" i="3"/>
  <c r="W23" i="3"/>
  <c r="W75" i="3"/>
  <c r="W41" i="3"/>
  <c r="W22" i="3"/>
  <c r="W35" i="3"/>
  <c r="W17" i="3"/>
  <c r="W38" i="3"/>
  <c r="W20" i="3"/>
  <c r="W81" i="3"/>
  <c r="W16" i="3"/>
  <c r="W12" i="3"/>
  <c r="W59" i="3"/>
  <c r="W62" i="3"/>
  <c r="W72" i="3"/>
  <c r="W80" i="3"/>
  <c r="W52" i="3"/>
  <c r="W58" i="3"/>
  <c r="W68" i="3"/>
  <c r="W25" i="3"/>
  <c r="W36" i="3"/>
  <c r="W13" i="3"/>
  <c r="W24" i="3"/>
  <c r="W48" i="3"/>
  <c r="W34" i="3"/>
  <c r="W49" i="3"/>
  <c r="W44" i="3"/>
  <c r="W39" i="3"/>
  <c r="W71" i="3"/>
  <c r="W3" i="3"/>
  <c r="W54" i="3"/>
  <c r="W5" i="3"/>
  <c r="W43" i="3"/>
  <c r="W21" i="3"/>
  <c r="W6" i="3"/>
  <c r="W69" i="3"/>
  <c r="W87" i="3"/>
  <c r="W19" i="3"/>
  <c r="W82" i="3"/>
  <c r="W51" i="3"/>
  <c r="W42" i="3"/>
  <c r="W4" i="3"/>
  <c r="W85" i="3"/>
  <c r="W79" i="3"/>
  <c r="W76" i="3"/>
  <c r="W40" i="3"/>
  <c r="W67" i="3"/>
  <c r="AB11" i="6"/>
  <c r="Z27" i="6"/>
  <c r="Z48" i="6"/>
  <c r="V19" i="6"/>
  <c r="V26" i="6"/>
  <c r="V61" i="6"/>
  <c r="W37" i="6"/>
  <c r="W24" i="6"/>
  <c r="W22" i="6"/>
  <c r="W73" i="6"/>
  <c r="Z47" i="6"/>
  <c r="AB48" i="6"/>
  <c r="AB25" i="6"/>
  <c r="AB4" i="5"/>
  <c r="AB56" i="5"/>
  <c r="AB37" i="5"/>
  <c r="AB18" i="5"/>
  <c r="AB3" i="5"/>
  <c r="AA23" i="5"/>
  <c r="AA10" i="5"/>
  <c r="AA40" i="5"/>
  <c r="AA24" i="4"/>
  <c r="Z43" i="4"/>
  <c r="AB11" i="4"/>
  <c r="Z50" i="5"/>
  <c r="W44" i="5"/>
  <c r="V16" i="6"/>
  <c r="AB41" i="6"/>
  <c r="Z52" i="5"/>
  <c r="AA62" i="5"/>
  <c r="AB55" i="4"/>
  <c r="AA52" i="4"/>
  <c r="AC6" i="5"/>
  <c r="Z13" i="6"/>
  <c r="AC51" i="3"/>
  <c r="AC19" i="3"/>
  <c r="AB48" i="3"/>
  <c r="AB24" i="3"/>
  <c r="W15" i="3"/>
  <c r="W61" i="3"/>
  <c r="W90" i="3"/>
  <c r="W18" i="3"/>
  <c r="W60" i="3"/>
  <c r="W77" i="3"/>
  <c r="AB27" i="6"/>
  <c r="Z19" i="6"/>
  <c r="V47" i="6"/>
  <c r="V64" i="6"/>
  <c r="W65" i="6"/>
  <c r="W68" i="6"/>
  <c r="W50" i="6"/>
  <c r="W41" i="6"/>
  <c r="Z34" i="6"/>
  <c r="Z61" i="6"/>
  <c r="AB66" i="6"/>
  <c r="AB50" i="6"/>
  <c r="AB21" i="6"/>
  <c r="V24" i="5"/>
  <c r="V22" i="5"/>
  <c r="V16" i="5"/>
  <c r="V14" i="5"/>
  <c r="V44" i="5"/>
  <c r="AB60" i="5"/>
  <c r="AB32" i="5"/>
  <c r="AB22" i="5"/>
  <c r="AB14" i="5"/>
  <c r="AB45" i="5"/>
  <c r="AA41" i="5"/>
  <c r="AA30" i="5"/>
  <c r="AA9" i="5"/>
  <c r="AA19" i="5"/>
  <c r="AA19" i="4"/>
  <c r="V26" i="4"/>
  <c r="W41" i="4"/>
  <c r="Z9" i="4"/>
  <c r="AB9" i="4"/>
  <c r="Z63" i="5"/>
  <c r="Z45" i="5"/>
  <c r="AC3" i="5"/>
  <c r="Z43" i="5"/>
  <c r="V46" i="4"/>
  <c r="W30" i="6"/>
  <c r="W6" i="5"/>
  <c r="AA80" i="3"/>
  <c r="AC82" i="3"/>
  <c r="AA62" i="3"/>
  <c r="W84" i="3"/>
  <c r="AB36" i="6"/>
  <c r="Z37" i="6"/>
  <c r="Z49" i="6"/>
  <c r="V51" i="6"/>
  <c r="V55" i="6"/>
  <c r="V42" i="6"/>
  <c r="AC51" i="4"/>
  <c r="W51" i="6"/>
  <c r="W42" i="6"/>
  <c r="W54" i="6"/>
  <c r="Z50" i="6"/>
  <c r="Z21" i="6"/>
  <c r="AB15" i="6"/>
  <c r="AB33" i="6"/>
  <c r="AB40" i="6"/>
  <c r="AB36" i="5"/>
  <c r="AB44" i="5"/>
  <c r="AB49" i="5"/>
  <c r="AA28" i="5"/>
  <c r="AA47" i="5"/>
  <c r="AA25" i="5"/>
  <c r="AA46" i="5"/>
  <c r="AA44" i="5"/>
  <c r="AA21" i="4"/>
  <c r="W34" i="4"/>
  <c r="Z10" i="4"/>
  <c r="AB28" i="4"/>
  <c r="V9" i="4"/>
  <c r="Z39" i="5"/>
  <c r="Z49" i="5"/>
  <c r="AC51" i="5"/>
  <c r="V15" i="6"/>
  <c r="W19" i="6"/>
  <c r="AC54" i="4"/>
  <c r="Z20" i="5"/>
  <c r="AC28" i="5"/>
  <c r="AC29" i="3"/>
  <c r="AB46" i="4"/>
  <c r="AA29" i="5"/>
  <c r="AA45" i="6"/>
  <c r="AA52" i="3"/>
  <c r="Z17" i="3"/>
  <c r="Z35" i="3"/>
  <c r="Z22" i="3"/>
  <c r="W66" i="3"/>
  <c r="AC47" i="3"/>
  <c r="AB28" i="6"/>
  <c r="Z18" i="6"/>
  <c r="Z38" i="6"/>
  <c r="V8" i="6"/>
  <c r="V22" i="6"/>
  <c r="W40" i="6"/>
  <c r="Z14" i="6"/>
  <c r="Z56" i="6"/>
  <c r="AB26" i="6"/>
  <c r="AB52" i="6"/>
  <c r="AB3" i="6"/>
  <c r="AA56" i="4"/>
  <c r="AB48" i="5"/>
  <c r="AB52" i="5"/>
  <c r="AB10" i="5"/>
  <c r="AB20" i="5"/>
  <c r="AA32" i="5"/>
  <c r="AA51" i="5"/>
  <c r="AA24" i="5"/>
  <c r="AA58" i="5"/>
  <c r="AA38" i="5"/>
  <c r="V5" i="4"/>
  <c r="AC35" i="4"/>
  <c r="V16" i="4"/>
  <c r="W30" i="4"/>
  <c r="Z45" i="4"/>
  <c r="AB31" i="4"/>
  <c r="AA12" i="4"/>
  <c r="Z42" i="5"/>
  <c r="W32" i="5"/>
  <c r="W54" i="5"/>
  <c r="AB49" i="6"/>
  <c r="AB6" i="6"/>
  <c r="V69" i="6"/>
  <c r="AA36" i="4"/>
  <c r="AC21" i="5"/>
  <c r="AA58" i="4"/>
  <c r="AB39" i="6"/>
  <c r="AB43" i="5"/>
  <c r="AB44" i="6"/>
  <c r="AC42" i="3"/>
  <c r="V13" i="6"/>
  <c r="AC13" i="6"/>
  <c r="AA9" i="6"/>
  <c r="AB23" i="6"/>
  <c r="V60" i="6"/>
  <c r="AC52" i="4"/>
  <c r="AC6" i="3"/>
  <c r="AA47" i="3"/>
  <c r="AC25" i="4"/>
  <c r="AA44" i="6"/>
  <c r="Z45" i="6"/>
  <c r="AC30" i="6"/>
  <c r="AC9" i="6"/>
  <c r="AC45" i="6"/>
  <c r="V10" i="3"/>
  <c r="AC59" i="4"/>
  <c r="AC3" i="4"/>
  <c r="AC8" i="4"/>
  <c r="AC15" i="4"/>
  <c r="AC14" i="4"/>
  <c r="AA59" i="4"/>
  <c r="AA3" i="4"/>
  <c r="AA8" i="4"/>
  <c r="AA15" i="4"/>
  <c r="AA14" i="4"/>
  <c r="AB59" i="4"/>
  <c r="AB3" i="4"/>
  <c r="AB8" i="4"/>
  <c r="AB15" i="4"/>
  <c r="AB14" i="4"/>
  <c r="Z59" i="4"/>
  <c r="Z3" i="4"/>
  <c r="Z8" i="4"/>
  <c r="Z15" i="4"/>
  <c r="Z14" i="4"/>
  <c r="W59" i="4"/>
  <c r="W3" i="4"/>
  <c r="W8" i="4"/>
  <c r="W15" i="4"/>
  <c r="W14" i="4"/>
  <c r="V59" i="4"/>
  <c r="V3" i="4"/>
  <c r="V8" i="4"/>
  <c r="V15" i="4"/>
  <c r="V14" i="4"/>
  <c r="AC20" i="4"/>
  <c r="AB20" i="4"/>
  <c r="AA20" i="4"/>
  <c r="Z20" i="4"/>
  <c r="W20" i="4"/>
  <c r="V20" i="4"/>
  <c r="X74" i="6" l="1"/>
  <c r="Y74" i="6" s="1"/>
  <c r="U74" i="6"/>
  <c r="U71" i="5"/>
  <c r="X68" i="5"/>
  <c r="Y68" i="5" s="1"/>
  <c r="U73" i="5"/>
  <c r="X72" i="5"/>
  <c r="Y72" i="5" s="1"/>
  <c r="U67" i="4"/>
  <c r="X65" i="4"/>
  <c r="Y65" i="4" s="1"/>
  <c r="U62" i="4"/>
  <c r="U68" i="4"/>
  <c r="G65" i="8" s="1"/>
  <c r="U71" i="4"/>
  <c r="X66" i="4"/>
  <c r="Y66" i="4" s="1"/>
  <c r="X64" i="4"/>
  <c r="Y64" i="4" s="1"/>
  <c r="X70" i="4"/>
  <c r="Y70" i="4" s="1"/>
  <c r="U66" i="4"/>
  <c r="G67" i="8" s="1"/>
  <c r="U69" i="4"/>
  <c r="G69" i="8" s="1"/>
  <c r="X62" i="4"/>
  <c r="Y62" i="4" s="1"/>
  <c r="X14" i="4"/>
  <c r="Y14" i="4" s="1"/>
  <c r="X59" i="4"/>
  <c r="Y59" i="4" s="1"/>
  <c r="X16" i="4"/>
  <c r="Y16" i="4" s="1"/>
  <c r="X10" i="4"/>
  <c r="Y10" i="4" s="1"/>
  <c r="X15" i="4"/>
  <c r="Y15" i="4" s="1"/>
  <c r="X3" i="4"/>
  <c r="Y3" i="4" s="1"/>
  <c r="X65" i="3"/>
  <c r="Y65" i="3" s="1"/>
  <c r="X54" i="3"/>
  <c r="Y54" i="3" s="1"/>
  <c r="X78" i="3"/>
  <c r="Y78" i="3" s="1"/>
  <c r="X64" i="5"/>
  <c r="Y64" i="5" s="1"/>
  <c r="X70" i="5"/>
  <c r="Y70" i="5" s="1"/>
  <c r="X66" i="5"/>
  <c r="Y66" i="5" s="1"/>
  <c r="X65" i="5"/>
  <c r="Y65" i="5" s="1"/>
  <c r="X67" i="5"/>
  <c r="Y67" i="5" s="1"/>
  <c r="X57" i="5"/>
  <c r="Y57" i="5" s="1"/>
  <c r="U53" i="5"/>
  <c r="X69" i="5"/>
  <c r="Y69" i="5" s="1"/>
  <c r="X50" i="5"/>
  <c r="Y50" i="5" s="1"/>
  <c r="X53" i="5"/>
  <c r="Y53" i="5" s="1"/>
  <c r="X71" i="6"/>
  <c r="Y71" i="6" s="1"/>
  <c r="X65" i="6"/>
  <c r="Y65" i="6" s="1"/>
  <c r="X23" i="6"/>
  <c r="Y23" i="6" s="1"/>
  <c r="X50" i="6"/>
  <c r="Y50" i="6" s="1"/>
  <c r="X55" i="6"/>
  <c r="Y55" i="6" s="1"/>
  <c r="X7" i="6"/>
  <c r="Y7" i="6" s="1"/>
  <c r="X69" i="6"/>
  <c r="Y69" i="6" s="1"/>
  <c r="X32" i="6"/>
  <c r="Y32" i="6" s="1"/>
  <c r="X59" i="3"/>
  <c r="Y59" i="3" s="1"/>
  <c r="X31" i="3"/>
  <c r="X40" i="3"/>
  <c r="Y40" i="3" s="1"/>
  <c r="U65" i="3"/>
  <c r="U78" i="3"/>
  <c r="X5" i="3"/>
  <c r="Y5" i="3" s="1"/>
  <c r="U88" i="3"/>
  <c r="E92" i="8"/>
  <c r="X81" i="3"/>
  <c r="Y81" i="3" s="1"/>
  <c r="X26" i="3"/>
  <c r="U26" i="3" s="1"/>
  <c r="X67" i="3"/>
  <c r="Y67" i="3" s="1"/>
  <c r="X68" i="3"/>
  <c r="Y68" i="3" s="1"/>
  <c r="X30" i="3"/>
  <c r="U30" i="3" s="1"/>
  <c r="X43" i="3"/>
  <c r="Y43" i="3" s="1"/>
  <c r="X14" i="3"/>
  <c r="Y14" i="3" s="1"/>
  <c r="X35" i="3"/>
  <c r="Y35" i="3" s="1"/>
  <c r="X63" i="3"/>
  <c r="U63" i="3" s="1"/>
  <c r="X61" i="3"/>
  <c r="Y61" i="3" s="1"/>
  <c r="X69" i="3"/>
  <c r="Y69" i="3" s="1"/>
  <c r="X66" i="3"/>
  <c r="Y66" i="3" s="1"/>
  <c r="X8" i="4"/>
  <c r="Y8" i="4" s="1"/>
  <c r="X45" i="4"/>
  <c r="Y45" i="4" s="1"/>
  <c r="X63" i="4"/>
  <c r="Y63" i="4" s="1"/>
  <c r="X43" i="4"/>
  <c r="Y43" i="4" s="1"/>
  <c r="X13" i="4"/>
  <c r="Y13" i="4" s="1"/>
  <c r="X5" i="4"/>
  <c r="Y5" i="4" s="1"/>
  <c r="X27" i="4"/>
  <c r="Y27" i="4" s="1"/>
  <c r="X22" i="4"/>
  <c r="Y22" i="4" s="1"/>
  <c r="X44" i="4"/>
  <c r="Y44" i="4" s="1"/>
  <c r="X29" i="4"/>
  <c r="Y29" i="4" s="1"/>
  <c r="X34" i="4"/>
  <c r="Y34" i="4" s="1"/>
  <c r="X30" i="4"/>
  <c r="Y30" i="4" s="1"/>
  <c r="X32" i="4"/>
  <c r="Y32" i="4" s="1"/>
  <c r="X7" i="4"/>
  <c r="Y7" i="4" s="1"/>
  <c r="X39" i="4"/>
  <c r="Y39" i="4" s="1"/>
  <c r="U59" i="3"/>
  <c r="X17" i="3"/>
  <c r="Y17" i="3" s="1"/>
  <c r="X41" i="3"/>
  <c r="Y41" i="3" s="1"/>
  <c r="X13" i="3"/>
  <c r="Y13" i="3" s="1"/>
  <c r="X33" i="3"/>
  <c r="Y33" i="3" s="1"/>
  <c r="X79" i="3"/>
  <c r="Y79" i="3" s="1"/>
  <c r="X71" i="3"/>
  <c r="Y71" i="3" s="1"/>
  <c r="X74" i="3"/>
  <c r="Y74" i="3" s="1"/>
  <c r="X50" i="3"/>
  <c r="U50" i="3" s="1"/>
  <c r="X12" i="3"/>
  <c r="Y12" i="3" s="1"/>
  <c r="X75" i="3"/>
  <c r="Y75" i="3" s="1"/>
  <c r="X47" i="3"/>
  <c r="Y47" i="3" s="1"/>
  <c r="X38" i="3"/>
  <c r="Y38" i="3" s="1"/>
  <c r="X27" i="3"/>
  <c r="Y27" i="3" s="1"/>
  <c r="X3" i="3"/>
  <c r="Y3" i="3" s="1"/>
  <c r="U14" i="3"/>
  <c r="U5" i="3"/>
  <c r="X7" i="3"/>
  <c r="U7" i="3" s="1"/>
  <c r="X56" i="3"/>
  <c r="Y56" i="3" s="1"/>
  <c r="X37" i="3"/>
  <c r="Y37" i="3" s="1"/>
  <c r="X34" i="3"/>
  <c r="Y34" i="3" s="1"/>
  <c r="X4" i="3"/>
  <c r="Y4" i="3" s="1"/>
  <c r="X25" i="3"/>
  <c r="Y25" i="3" s="1"/>
  <c r="X46" i="3"/>
  <c r="Y46" i="3" s="1"/>
  <c r="X39" i="3"/>
  <c r="Y39" i="3" s="1"/>
  <c r="X21" i="3"/>
  <c r="Y21" i="3" s="1"/>
  <c r="X40" i="5"/>
  <c r="Y40" i="5" s="1"/>
  <c r="X26" i="5"/>
  <c r="Y26" i="5" s="1"/>
  <c r="X8" i="5"/>
  <c r="Y8" i="5" s="1"/>
  <c r="X39" i="5"/>
  <c r="Y39" i="5" s="1"/>
  <c r="X47" i="6"/>
  <c r="Y47" i="6" s="1"/>
  <c r="X51" i="6"/>
  <c r="Y51" i="6" s="1"/>
  <c r="X58" i="6"/>
  <c r="Y58" i="6" s="1"/>
  <c r="X34" i="6"/>
  <c r="Y34" i="6" s="1"/>
  <c r="X56" i="6"/>
  <c r="Y56" i="6" s="1"/>
  <c r="U65" i="6"/>
  <c r="X63" i="6"/>
  <c r="Y63" i="6" s="1"/>
  <c r="X12" i="6"/>
  <c r="Y12" i="6" s="1"/>
  <c r="X72" i="6"/>
  <c r="Y72" i="6" s="1"/>
  <c r="U8" i="5"/>
  <c r="X24" i="5"/>
  <c r="Y24" i="5" s="1"/>
  <c r="X16" i="5"/>
  <c r="Y16" i="5" s="1"/>
  <c r="X63" i="5"/>
  <c r="Y63" i="5" s="1"/>
  <c r="X42" i="5"/>
  <c r="Y42" i="5" s="1"/>
  <c r="X46" i="6"/>
  <c r="X62" i="6"/>
  <c r="Y62" i="6" s="1"/>
  <c r="X37" i="6"/>
  <c r="Y37" i="6" s="1"/>
  <c r="X59" i="6"/>
  <c r="Y59" i="6" s="1"/>
  <c r="X19" i="6"/>
  <c r="Y19" i="6" s="1"/>
  <c r="X21" i="6"/>
  <c r="Y21" i="6" s="1"/>
  <c r="U32" i="6"/>
  <c r="X61" i="6"/>
  <c r="Y61" i="6" s="1"/>
  <c r="X64" i="6"/>
  <c r="Y64" i="6" s="1"/>
  <c r="X38" i="6"/>
  <c r="Y38" i="6" s="1"/>
  <c r="X73" i="6"/>
  <c r="Y73" i="6" s="1"/>
  <c r="X18" i="6"/>
  <c r="Y18" i="6" s="1"/>
  <c r="X15" i="6"/>
  <c r="Y15" i="6" s="1"/>
  <c r="X16" i="6"/>
  <c r="Y16" i="6" s="1"/>
  <c r="X14" i="6"/>
  <c r="Y14" i="6" s="1"/>
  <c r="X67" i="6"/>
  <c r="Y67" i="6" s="1"/>
  <c r="X57" i="6"/>
  <c r="Y57" i="6" s="1"/>
  <c r="X36" i="3"/>
  <c r="Y36" i="3" s="1"/>
  <c r="X20" i="3"/>
  <c r="Y20" i="3" s="1"/>
  <c r="U74" i="3"/>
  <c r="U40" i="3"/>
  <c r="X16" i="3"/>
  <c r="Y16" i="3" s="1"/>
  <c r="X11" i="3"/>
  <c r="Y11" i="3" s="1"/>
  <c r="X58" i="3"/>
  <c r="Y58" i="3" s="1"/>
  <c r="X60" i="3"/>
  <c r="Y60" i="3" s="1"/>
  <c r="U81" i="3"/>
  <c r="U41" i="3"/>
  <c r="X28" i="3"/>
  <c r="U28" i="3" s="1"/>
  <c r="X72" i="3"/>
  <c r="Y72" i="3" s="1"/>
  <c r="X53" i="3"/>
  <c r="Y53" i="3" s="1"/>
  <c r="X23" i="3"/>
  <c r="Y23" i="3" s="1"/>
  <c r="U66" i="3"/>
  <c r="U43" i="3"/>
  <c r="X32" i="3"/>
  <c r="U32" i="3" s="1"/>
  <c r="X85" i="3"/>
  <c r="Y85" i="3" s="1"/>
  <c r="X15" i="3"/>
  <c r="Y15" i="3" s="1"/>
  <c r="X90" i="3"/>
  <c r="Y90" i="3" s="1"/>
  <c r="X10" i="3"/>
  <c r="Y10" i="3" s="1"/>
  <c r="X45" i="3"/>
  <c r="Y45" i="3" s="1"/>
  <c r="X22" i="3"/>
  <c r="Y22" i="3" s="1"/>
  <c r="X86" i="3"/>
  <c r="Y86" i="3" s="1"/>
  <c r="X76" i="3"/>
  <c r="Y76" i="3" s="1"/>
  <c r="X44" i="3"/>
  <c r="Y44" i="3" s="1"/>
  <c r="U69" i="3"/>
  <c r="X8" i="3"/>
  <c r="U8" i="3" s="1"/>
  <c r="X55" i="3"/>
  <c r="Y55" i="3" s="1"/>
  <c r="U14" i="4"/>
  <c r="X49" i="4"/>
  <c r="Y49" i="4" s="1"/>
  <c r="X26" i="4"/>
  <c r="Y26" i="4" s="1"/>
  <c r="X40" i="4"/>
  <c r="Y40" i="4" s="1"/>
  <c r="U15" i="4"/>
  <c r="U16" i="4"/>
  <c r="X56" i="4"/>
  <c r="Y56" i="4" s="1"/>
  <c r="X53" i="4"/>
  <c r="Y53" i="4" s="1"/>
  <c r="U8" i="4"/>
  <c r="X4" i="4"/>
  <c r="Y4" i="4" s="1"/>
  <c r="X20" i="4"/>
  <c r="Y20" i="4" s="1"/>
  <c r="X45" i="5"/>
  <c r="Y45" i="5" s="1"/>
  <c r="X73" i="3"/>
  <c r="Y73" i="3" s="1"/>
  <c r="X34" i="5"/>
  <c r="Y34" i="5" s="1"/>
  <c r="X23" i="4"/>
  <c r="Y23" i="4" s="1"/>
  <c r="X38" i="4"/>
  <c r="Y38" i="4" s="1"/>
  <c r="X42" i="4"/>
  <c r="Y42" i="4" s="1"/>
  <c r="X9" i="6"/>
  <c r="Y9" i="6" s="1"/>
  <c r="X89" i="3"/>
  <c r="X41" i="4"/>
  <c r="Y41" i="4" s="1"/>
  <c r="X68" i="6"/>
  <c r="Y68" i="6" s="1"/>
  <c r="X52" i="6"/>
  <c r="Y52" i="6" s="1"/>
  <c r="X53" i="6"/>
  <c r="Y53" i="6" s="1"/>
  <c r="X49" i="3"/>
  <c r="Y49" i="3" s="1"/>
  <c r="X42" i="6"/>
  <c r="Y42" i="6" s="1"/>
  <c r="U59" i="4"/>
  <c r="X32" i="5"/>
  <c r="Y32" i="5" s="1"/>
  <c r="X11" i="4"/>
  <c r="Y11" i="4" s="1"/>
  <c r="X17" i="4"/>
  <c r="Y17" i="4" s="1"/>
  <c r="X84" i="3"/>
  <c r="Y84" i="3" s="1"/>
  <c r="X37" i="4"/>
  <c r="Y37" i="4" s="1"/>
  <c r="X20" i="5"/>
  <c r="Y20" i="5" s="1"/>
  <c r="X9" i="4"/>
  <c r="Y9" i="4" s="1"/>
  <c r="X17" i="6"/>
  <c r="Y17" i="6" s="1"/>
  <c r="X25" i="6"/>
  <c r="Y25" i="6" s="1"/>
  <c r="U38" i="3"/>
  <c r="X45" i="6"/>
  <c r="Y45" i="6" s="1"/>
  <c r="U22" i="3"/>
  <c r="X48" i="6"/>
  <c r="Y48" i="6" s="1"/>
  <c r="X31" i="4"/>
  <c r="Y31" i="4" s="1"/>
  <c r="X3" i="6"/>
  <c r="Y3" i="6" s="1"/>
  <c r="X18" i="3"/>
  <c r="X62" i="3"/>
  <c r="Y62" i="3" s="1"/>
  <c r="X77" i="3"/>
  <c r="Y77" i="3" s="1"/>
  <c r="X37" i="5"/>
  <c r="Y37" i="5" s="1"/>
  <c r="X28" i="5"/>
  <c r="Y28" i="5" s="1"/>
  <c r="X44" i="5"/>
  <c r="Y44" i="5" s="1"/>
  <c r="X14" i="5"/>
  <c r="Y14" i="5" s="1"/>
  <c r="X48" i="5"/>
  <c r="Y48" i="5" s="1"/>
  <c r="X35" i="5"/>
  <c r="Y35" i="5" s="1"/>
  <c r="X23" i="5"/>
  <c r="Y23" i="5" s="1"/>
  <c r="U45" i="4"/>
  <c r="X48" i="4"/>
  <c r="Y48" i="4" s="1"/>
  <c r="X36" i="4"/>
  <c r="Y36" i="4" s="1"/>
  <c r="X19" i="4"/>
  <c r="Y19" i="4" s="1"/>
  <c r="X47" i="4"/>
  <c r="Y47" i="4" s="1"/>
  <c r="X33" i="6"/>
  <c r="Y33" i="6" s="1"/>
  <c r="X43" i="6"/>
  <c r="Y43" i="6" s="1"/>
  <c r="X26" i="6"/>
  <c r="Y26" i="6" s="1"/>
  <c r="X29" i="6"/>
  <c r="Y29" i="6" s="1"/>
  <c r="U27" i="3"/>
  <c r="U11" i="3"/>
  <c r="X6" i="3"/>
  <c r="X42" i="3"/>
  <c r="Y42" i="3" s="1"/>
  <c r="X4" i="5"/>
  <c r="Y4" i="5" s="1"/>
  <c r="X31" i="5"/>
  <c r="Y31" i="5" s="1"/>
  <c r="X54" i="5"/>
  <c r="Y54" i="5" s="1"/>
  <c r="X41" i="5"/>
  <c r="Y41" i="5" s="1"/>
  <c r="X29" i="5"/>
  <c r="Y29" i="5" s="1"/>
  <c r="X9" i="5"/>
  <c r="Y9" i="5" s="1"/>
  <c r="X10" i="5"/>
  <c r="Y10" i="5" s="1"/>
  <c r="X52" i="4"/>
  <c r="Y52" i="4" s="1"/>
  <c r="X12" i="4"/>
  <c r="Y12" i="4" s="1"/>
  <c r="X22" i="6"/>
  <c r="Y22" i="6" s="1"/>
  <c r="X6" i="6"/>
  <c r="Y6" i="6" s="1"/>
  <c r="X30" i="6"/>
  <c r="Y30" i="6" s="1"/>
  <c r="X10" i="6"/>
  <c r="Y10" i="6" s="1"/>
  <c r="X36" i="6"/>
  <c r="Y36" i="6" s="1"/>
  <c r="X11" i="6"/>
  <c r="Y11" i="6" s="1"/>
  <c r="Y26" i="3"/>
  <c r="X49" i="5"/>
  <c r="Y49" i="5" s="1"/>
  <c r="X19" i="5"/>
  <c r="Y19" i="5" s="1"/>
  <c r="X35" i="4"/>
  <c r="X24" i="3"/>
  <c r="Y24" i="3" s="1"/>
  <c r="X80" i="3"/>
  <c r="Y80" i="3" s="1"/>
  <c r="U40" i="4"/>
  <c r="U26" i="5"/>
  <c r="X51" i="5"/>
  <c r="X17" i="5"/>
  <c r="Y17" i="5" s="1"/>
  <c r="X55" i="5"/>
  <c r="Y55" i="5" s="1"/>
  <c r="X62" i="5"/>
  <c r="Y62" i="5" s="1"/>
  <c r="X33" i="5"/>
  <c r="Y33" i="5" s="1"/>
  <c r="X60" i="5"/>
  <c r="Y60" i="5" s="1"/>
  <c r="X55" i="4"/>
  <c r="Y55" i="4" s="1"/>
  <c r="X28" i="4"/>
  <c r="Y28" i="4" s="1"/>
  <c r="X54" i="4"/>
  <c r="Y54" i="4" s="1"/>
  <c r="X44" i="6"/>
  <c r="Y44" i="6" s="1"/>
  <c r="X20" i="6"/>
  <c r="Y20" i="6" s="1"/>
  <c r="U89" i="3"/>
  <c r="Y89" i="3"/>
  <c r="X43" i="5"/>
  <c r="Y43" i="5" s="1"/>
  <c r="X51" i="3"/>
  <c r="Y51" i="3" s="1"/>
  <c r="X87" i="3"/>
  <c r="Y87" i="3" s="1"/>
  <c r="X48" i="3"/>
  <c r="Y48" i="3" s="1"/>
  <c r="X52" i="3"/>
  <c r="Y52" i="3" s="1"/>
  <c r="U28" i="5"/>
  <c r="X59" i="5"/>
  <c r="Y59" i="5" s="1"/>
  <c r="X30" i="5"/>
  <c r="Y30" i="5" s="1"/>
  <c r="X5" i="5"/>
  <c r="Y5" i="5" s="1"/>
  <c r="X12" i="5"/>
  <c r="Y12" i="5" s="1"/>
  <c r="X21" i="5"/>
  <c r="Y21" i="5" s="1"/>
  <c r="X11" i="5"/>
  <c r="Y11" i="5" s="1"/>
  <c r="X46" i="4"/>
  <c r="Y46" i="4" s="1"/>
  <c r="X21" i="4"/>
  <c r="Y21" i="4" s="1"/>
  <c r="X25" i="4"/>
  <c r="Y25" i="4" s="1"/>
  <c r="X18" i="4"/>
  <c r="Y18" i="4" s="1"/>
  <c r="X66" i="6"/>
  <c r="Y66" i="6" s="1"/>
  <c r="X40" i="6"/>
  <c r="Y40" i="6" s="1"/>
  <c r="X24" i="6"/>
  <c r="Y24" i="6" s="1"/>
  <c r="X60" i="6"/>
  <c r="Y60" i="6" s="1"/>
  <c r="X70" i="6"/>
  <c r="Y70" i="6" s="1"/>
  <c r="X41" i="6"/>
  <c r="Y41" i="6" s="1"/>
  <c r="X5" i="6"/>
  <c r="Y5" i="6" s="1"/>
  <c r="Y83" i="3"/>
  <c r="U83" i="3"/>
  <c r="Y70" i="3"/>
  <c r="U70" i="3"/>
  <c r="Y31" i="3"/>
  <c r="U31" i="3"/>
  <c r="U22" i="4"/>
  <c r="X49" i="6"/>
  <c r="Y49" i="6" s="1"/>
  <c r="X13" i="6"/>
  <c r="Y13" i="6" s="1"/>
  <c r="X38" i="5"/>
  <c r="Y38" i="5" s="1"/>
  <c r="X9" i="3"/>
  <c r="X57" i="3"/>
  <c r="Y57" i="3" s="1"/>
  <c r="X19" i="3"/>
  <c r="Y19" i="3" s="1"/>
  <c r="X29" i="3"/>
  <c r="X64" i="3"/>
  <c r="U29" i="5"/>
  <c r="X56" i="5"/>
  <c r="Y56" i="5" s="1"/>
  <c r="X15" i="5"/>
  <c r="Y15" i="5" s="1"/>
  <c r="X58" i="5"/>
  <c r="Y58" i="5" s="1"/>
  <c r="X22" i="5"/>
  <c r="Y22" i="5" s="1"/>
  <c r="X47" i="5"/>
  <c r="Y47" i="5" s="1"/>
  <c r="X7" i="5"/>
  <c r="Y7" i="5" s="1"/>
  <c r="U6" i="4"/>
  <c r="U7" i="4"/>
  <c r="X24" i="4"/>
  <c r="Y24" i="4" s="1"/>
  <c r="X61" i="4"/>
  <c r="Y61" i="4" s="1"/>
  <c r="X28" i="6"/>
  <c r="Y28" i="6" s="1"/>
  <c r="X8" i="6"/>
  <c r="Y8" i="6" s="1"/>
  <c r="X39" i="6"/>
  <c r="Y39" i="6" s="1"/>
  <c r="X52" i="5"/>
  <c r="Y52" i="5" s="1"/>
  <c r="X27" i="6"/>
  <c r="Y27" i="6" s="1"/>
  <c r="X18" i="5"/>
  <c r="Y18" i="5" s="1"/>
  <c r="X33" i="4"/>
  <c r="Y33" i="4" s="1"/>
  <c r="X82" i="3"/>
  <c r="X27" i="5"/>
  <c r="Y27" i="5" s="1"/>
  <c r="X6" i="5"/>
  <c r="Y6" i="5" s="1"/>
  <c r="X46" i="5"/>
  <c r="Y46" i="5" s="1"/>
  <c r="X36" i="5"/>
  <c r="Y36" i="5" s="1"/>
  <c r="X61" i="5"/>
  <c r="Y61" i="5" s="1"/>
  <c r="X13" i="5"/>
  <c r="Y13" i="5" s="1"/>
  <c r="X25" i="5"/>
  <c r="Y25" i="5" s="1"/>
  <c r="X3" i="5"/>
  <c r="Y3" i="5" s="1"/>
  <c r="U4" i="4"/>
  <c r="U10" i="4"/>
  <c r="X51" i="4"/>
  <c r="X57" i="4"/>
  <c r="Y57" i="4" s="1"/>
  <c r="X58" i="4"/>
  <c r="Y58" i="4" s="1"/>
  <c r="X50" i="4"/>
  <c r="Y50" i="4" s="1"/>
  <c r="X60" i="4"/>
  <c r="Y60" i="4" s="1"/>
  <c r="U14" i="6"/>
  <c r="X4" i="6"/>
  <c r="Y4" i="6" s="1"/>
  <c r="X35" i="6"/>
  <c r="Y35" i="6" s="1"/>
  <c r="X54" i="6"/>
  <c r="Y54" i="6" s="1"/>
  <c r="X31" i="6"/>
  <c r="Y31" i="6" s="1"/>
  <c r="U23" i="6" l="1"/>
  <c r="U7" i="6"/>
  <c r="U4" i="5"/>
  <c r="U68" i="5"/>
  <c r="I65" i="8"/>
  <c r="U64" i="5"/>
  <c r="I70" i="8"/>
  <c r="U72" i="5"/>
  <c r="I69" i="8" s="1"/>
  <c r="U50" i="5"/>
  <c r="U10" i="5"/>
  <c r="U63" i="5"/>
  <c r="I57" i="8" s="1"/>
  <c r="U14" i="5"/>
  <c r="U65" i="5"/>
  <c r="I58" i="8" s="1"/>
  <c r="U65" i="4"/>
  <c r="G63" i="8" s="1"/>
  <c r="G66" i="8"/>
  <c r="U25" i="4"/>
  <c r="U70" i="4"/>
  <c r="U49" i="4"/>
  <c r="U31" i="4"/>
  <c r="U64" i="4"/>
  <c r="G62" i="8" s="1"/>
  <c r="U43" i="4"/>
  <c r="U32" i="4"/>
  <c r="U3" i="4"/>
  <c r="G1" i="8" s="1"/>
  <c r="U13" i="4"/>
  <c r="U11" i="4"/>
  <c r="U44" i="4"/>
  <c r="U63" i="4"/>
  <c r="G57" i="8" s="1"/>
  <c r="U77" i="3"/>
  <c r="Y8" i="3"/>
  <c r="U35" i="3"/>
  <c r="U54" i="3"/>
  <c r="E28" i="8" s="1"/>
  <c r="E67" i="8"/>
  <c r="Y50" i="3"/>
  <c r="U69" i="5"/>
  <c r="I66" i="8" s="1"/>
  <c r="U44" i="5"/>
  <c r="U66" i="5"/>
  <c r="I64" i="8" s="1"/>
  <c r="U57" i="5"/>
  <c r="U67" i="5"/>
  <c r="I62" i="8" s="1"/>
  <c r="U70" i="5"/>
  <c r="U48" i="5"/>
  <c r="U45" i="5"/>
  <c r="U60" i="5"/>
  <c r="U12" i="5"/>
  <c r="I11" i="8" s="1"/>
  <c r="U24" i="5"/>
  <c r="U39" i="5"/>
  <c r="U62" i="5"/>
  <c r="U41" i="5"/>
  <c r="U40" i="5"/>
  <c r="U42" i="5"/>
  <c r="U50" i="6"/>
  <c r="U71" i="6"/>
  <c r="U19" i="6"/>
  <c r="U42" i="6"/>
  <c r="U69" i="6"/>
  <c r="U47" i="6"/>
  <c r="U53" i="6"/>
  <c r="U55" i="6"/>
  <c r="U58" i="6"/>
  <c r="U15" i="6"/>
  <c r="K10" i="8" s="1"/>
  <c r="U9" i="6"/>
  <c r="E93" i="8"/>
  <c r="U53" i="3"/>
  <c r="U67" i="3"/>
  <c r="E91" i="8"/>
  <c r="E94" i="8"/>
  <c r="U23" i="3"/>
  <c r="U46" i="3"/>
  <c r="Y7" i="3"/>
  <c r="U42" i="3"/>
  <c r="Y63" i="3"/>
  <c r="U20" i="3"/>
  <c r="U47" i="3"/>
  <c r="U10" i="3"/>
  <c r="U86" i="3"/>
  <c r="U90" i="3"/>
  <c r="U85" i="3"/>
  <c r="E88" i="8" s="1"/>
  <c r="E57" i="8"/>
  <c r="Y30" i="3"/>
  <c r="U33" i="3"/>
  <c r="U68" i="3"/>
  <c r="U61" i="3"/>
  <c r="U75" i="3"/>
  <c r="U36" i="3"/>
  <c r="E43" i="8" s="1"/>
  <c r="U3" i="3"/>
  <c r="U73" i="3"/>
  <c r="E89" i="8"/>
  <c r="U58" i="3"/>
  <c r="U55" i="3"/>
  <c r="U4" i="3"/>
  <c r="E3" i="8" s="1"/>
  <c r="U5" i="4"/>
  <c r="U48" i="4"/>
  <c r="U27" i="4"/>
  <c r="U23" i="4"/>
  <c r="U19" i="4"/>
  <c r="U20" i="4"/>
  <c r="U39" i="4"/>
  <c r="U36" i="4"/>
  <c r="U38" i="4"/>
  <c r="U30" i="4"/>
  <c r="U29" i="4"/>
  <c r="U53" i="4"/>
  <c r="U37" i="4"/>
  <c r="U34" i="4"/>
  <c r="U46" i="4"/>
  <c r="G5" i="8"/>
  <c r="U41" i="4"/>
  <c r="G9" i="8"/>
  <c r="G23" i="8"/>
  <c r="G2" i="8"/>
  <c r="G14" i="8"/>
  <c r="E40" i="8"/>
  <c r="Y32" i="3"/>
  <c r="Y28" i="3"/>
  <c r="U79" i="3"/>
  <c r="U21" i="3"/>
  <c r="U25" i="3"/>
  <c r="U13" i="3"/>
  <c r="U12" i="3"/>
  <c r="E10" i="8" s="1"/>
  <c r="U37" i="3"/>
  <c r="E26" i="8" s="1"/>
  <c r="U17" i="3"/>
  <c r="E15" i="8" s="1"/>
  <c r="U56" i="3"/>
  <c r="U45" i="3"/>
  <c r="U15" i="3"/>
  <c r="U39" i="3"/>
  <c r="U71" i="3"/>
  <c r="U34" i="3"/>
  <c r="U33" i="5"/>
  <c r="U16" i="5"/>
  <c r="U63" i="6"/>
  <c r="U45" i="6"/>
  <c r="U20" i="6"/>
  <c r="U3" i="6"/>
  <c r="U56" i="6"/>
  <c r="U48" i="6"/>
  <c r="U72" i="6"/>
  <c r="K70" i="8" s="1"/>
  <c r="U62" i="6"/>
  <c r="U34" i="6"/>
  <c r="U11" i="6"/>
  <c r="K8" i="8" s="1"/>
  <c r="U51" i="6"/>
  <c r="U12" i="6"/>
  <c r="U43" i="6"/>
  <c r="U24" i="6"/>
  <c r="U61" i="6"/>
  <c r="U26" i="6"/>
  <c r="U6" i="6"/>
  <c r="U38" i="6"/>
  <c r="U52" i="6"/>
  <c r="U37" i="5"/>
  <c r="U32" i="5"/>
  <c r="U49" i="5"/>
  <c r="I59" i="8" s="1"/>
  <c r="U35" i="5"/>
  <c r="U23" i="5"/>
  <c r="U52" i="5"/>
  <c r="U20" i="5"/>
  <c r="U34" i="5"/>
  <c r="U57" i="6"/>
  <c r="U16" i="6"/>
  <c r="Y46" i="6"/>
  <c r="U46" i="6"/>
  <c r="U10" i="6"/>
  <c r="U73" i="6"/>
  <c r="K67" i="8" s="1"/>
  <c r="U37" i="6"/>
  <c r="U21" i="6"/>
  <c r="U59" i="6"/>
  <c r="U25" i="6"/>
  <c r="U67" i="6"/>
  <c r="U30" i="6"/>
  <c r="U18" i="6"/>
  <c r="U64" i="6"/>
  <c r="E11" i="8"/>
  <c r="E25" i="8"/>
  <c r="U16" i="3"/>
  <c r="E9" i="8" s="1"/>
  <c r="U44" i="3"/>
  <c r="E42" i="8" s="1"/>
  <c r="E72" i="8"/>
  <c r="E33" i="8"/>
  <c r="E59" i="8"/>
  <c r="U49" i="3"/>
  <c r="E51" i="8"/>
  <c r="U60" i="3"/>
  <c r="E64" i="8" s="1"/>
  <c r="U76" i="3"/>
  <c r="U72" i="3"/>
  <c r="E70" i="8" s="1"/>
  <c r="E90" i="8"/>
  <c r="G43" i="8"/>
  <c r="G20" i="8"/>
  <c r="G8" i="8"/>
  <c r="U26" i="4"/>
  <c r="U42" i="4"/>
  <c r="G40" i="8" s="1"/>
  <c r="U56" i="4"/>
  <c r="U5" i="5"/>
  <c r="U29" i="6"/>
  <c r="U17" i="4"/>
  <c r="U9" i="4"/>
  <c r="G3" i="8" s="1"/>
  <c r="U17" i="6"/>
  <c r="U39" i="6"/>
  <c r="U46" i="5"/>
  <c r="U55" i="4"/>
  <c r="U84" i="3"/>
  <c r="E73" i="8" s="1"/>
  <c r="U68" i="6"/>
  <c r="K63" i="8" s="1"/>
  <c r="U17" i="5"/>
  <c r="U52" i="4"/>
  <c r="U6" i="5"/>
  <c r="I1" i="8" s="1"/>
  <c r="U33" i="4"/>
  <c r="U21" i="4"/>
  <c r="U61" i="5"/>
  <c r="I60" i="8" s="1"/>
  <c r="U80" i="3"/>
  <c r="U40" i="6"/>
  <c r="U28" i="6"/>
  <c r="U54" i="4"/>
  <c r="U9" i="5"/>
  <c r="I10" i="8" s="1"/>
  <c r="U54" i="5"/>
  <c r="U70" i="6"/>
  <c r="K66" i="8" s="1"/>
  <c r="U12" i="4"/>
  <c r="G10" i="8" s="1"/>
  <c r="U55" i="5"/>
  <c r="U62" i="3"/>
  <c r="E53" i="8" s="1"/>
  <c r="U51" i="3"/>
  <c r="U87" i="3"/>
  <c r="Y82" i="3"/>
  <c r="U82" i="3"/>
  <c r="Y9" i="3"/>
  <c r="U9" i="3"/>
  <c r="E6" i="8" s="1"/>
  <c r="U58" i="4"/>
  <c r="U54" i="6"/>
  <c r="U52" i="3"/>
  <c r="U15" i="5"/>
  <c r="U4" i="6"/>
  <c r="U56" i="5"/>
  <c r="U35" i="6"/>
  <c r="U60" i="4"/>
  <c r="U30" i="5"/>
  <c r="U59" i="5"/>
  <c r="U8" i="6"/>
  <c r="U25" i="5"/>
  <c r="U57" i="4"/>
  <c r="G55" i="8" s="1"/>
  <c r="U18" i="5"/>
  <c r="U5" i="6"/>
  <c r="U27" i="5"/>
  <c r="U28" i="4"/>
  <c r="G13" i="8" s="1"/>
  <c r="U19" i="5"/>
  <c r="U31" i="5"/>
  <c r="U19" i="3"/>
  <c r="E17" i="8" s="1"/>
  <c r="Y51" i="5"/>
  <c r="U51" i="5"/>
  <c r="U50" i="4"/>
  <c r="G42" i="8" s="1"/>
  <c r="U49" i="6"/>
  <c r="U18" i="4"/>
  <c r="U27" i="6"/>
  <c r="U47" i="5"/>
  <c r="U58" i="5"/>
  <c r="U41" i="6"/>
  <c r="U22" i="5"/>
  <c r="I25" i="8" s="1"/>
  <c r="U36" i="6"/>
  <c r="Y29" i="3"/>
  <c r="U29" i="3"/>
  <c r="Y35" i="4"/>
  <c r="U35" i="4"/>
  <c r="G16" i="8" s="1"/>
  <c r="Y6" i="3"/>
  <c r="U6" i="3"/>
  <c r="E2" i="8" s="1"/>
  <c r="U21" i="5"/>
  <c r="U11" i="5"/>
  <c r="U7" i="5"/>
  <c r="U33" i="6"/>
  <c r="U13" i="5"/>
  <c r="U48" i="3"/>
  <c r="E47" i="8" s="1"/>
  <c r="Y51" i="4"/>
  <c r="U51" i="4"/>
  <c r="G49" i="8" s="1"/>
  <c r="Y64" i="3"/>
  <c r="U64" i="3"/>
  <c r="E62" i="8" s="1"/>
  <c r="Y18" i="3"/>
  <c r="U18" i="3"/>
  <c r="U31" i="6"/>
  <c r="U3" i="5"/>
  <c r="U24" i="4"/>
  <c r="U61" i="4"/>
  <c r="U38" i="5"/>
  <c r="U66" i="6"/>
  <c r="U13" i="6"/>
  <c r="K9" i="8" s="1"/>
  <c r="U47" i="4"/>
  <c r="G45" i="8" s="1"/>
  <c r="U36" i="5"/>
  <c r="U22" i="6"/>
  <c r="K17" i="8" s="1"/>
  <c r="U44" i="6"/>
  <c r="K69" i="8" s="1"/>
  <c r="U43" i="5"/>
  <c r="U60" i="6"/>
  <c r="U24" i="3"/>
  <c r="E14" i="8" s="1"/>
  <c r="U57" i="3"/>
  <c r="K64" i="8" l="1"/>
  <c r="K68" i="8"/>
  <c r="K20" i="8"/>
  <c r="K16" i="8"/>
  <c r="K49" i="8"/>
  <c r="K13" i="8"/>
  <c r="K12" i="8"/>
  <c r="I56" i="8"/>
  <c r="I16" i="8"/>
  <c r="I61" i="8"/>
  <c r="I63" i="8"/>
  <c r="I68" i="8"/>
  <c r="I67" i="8"/>
  <c r="I33" i="8"/>
  <c r="I18" i="8"/>
  <c r="I3" i="8"/>
  <c r="I19" i="8"/>
  <c r="I44" i="8"/>
  <c r="I26" i="8"/>
  <c r="G7" i="8"/>
  <c r="G64" i="8"/>
  <c r="G68" i="8"/>
  <c r="G54" i="8"/>
  <c r="G19" i="8"/>
  <c r="G35" i="8"/>
  <c r="G61" i="8"/>
  <c r="G58" i="8"/>
  <c r="G41" i="8"/>
  <c r="G28" i="8"/>
  <c r="G18" i="8"/>
  <c r="G26" i="8"/>
  <c r="G27" i="8"/>
  <c r="G31" i="8"/>
  <c r="E16" i="8"/>
  <c r="E80" i="8"/>
  <c r="E27" i="8"/>
  <c r="E7" i="8"/>
  <c r="E35" i="8"/>
  <c r="E82" i="8"/>
  <c r="E77" i="8"/>
  <c r="E65" i="8"/>
  <c r="E31" i="8"/>
  <c r="E8" i="8"/>
  <c r="E37" i="8"/>
  <c r="E52" i="8"/>
  <c r="E79" i="8"/>
  <c r="E4" i="8"/>
  <c r="E50" i="8"/>
  <c r="E5" i="8"/>
  <c r="E55" i="8"/>
  <c r="E39" i="8"/>
  <c r="E29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86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<sst xmlns="http://schemas.openxmlformats.org/spreadsheetml/2006/main" count="3070" uniqueCount="405">
  <si>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</si>
  <si>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</si>
  <si>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</si>
  <si>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</si>
  <si>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</si>
  <si>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</si>
  <si>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</si>
  <si>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</si>
  <si>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</si>
  <si>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</si>
  <si>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</si>
  <si>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</si>
  <si>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</si>
  <si>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</si>
  <si>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</si>
  <si>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</si>
  <si>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</si>
  <si>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</si>
  <si>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</si>
  <si>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</si>
  <si>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</si>
  <si>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</si>
  <si>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</si>
  <si>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</si>
  <si>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</si>
  <si>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</si>
  <si>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</si>
  <si>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</si>
  <si>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</si>
  <si>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</si>
  <si>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</si>
  <si>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</si>
  <si>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</si>
  <si>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</si>
  <si>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</si>
  <si>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</si>
  <si>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</si>
  <si>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</si>
  <si>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</si>
  <si>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</si>
  <si>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</si>
  <si>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</si>
  <si>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</si>
  <si>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</si>
  <si>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</si>
  <si>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Derek Stepan</t>
  </si>
  <si>
    <t>Ryan Getzlaf</t>
  </si>
  <si>
    <t>David Backes</t>
  </si>
  <si>
    <t>Eric Staal</t>
  </si>
  <si>
    <t>Sean Couturier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</si>
  <si>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</si>
  <si>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</si>
  <si>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</si>
  <si>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</si>
  <si>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</si>
  <si>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</si>
  <si>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</si>
  <si>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</si>
  <si>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</si>
  <si>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</si>
  <si>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</si>
  <si>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</si>
  <si>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</si>
  <si>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</si>
  <si>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</si>
  <si>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</si>
  <si>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</si>
  <si>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</si>
  <si>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</si>
  <si>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James Neal</t>
  </si>
  <si>
    <t>Max Pacioretty</t>
  </si>
  <si>
    <t>Milan Lucic</t>
  </si>
  <si>
    <t>Patrick Marleau</t>
  </si>
  <si>
    <t>Alex Ovechkin</t>
  </si>
  <si>
    <t>James van Riemsdyk</t>
  </si>
  <si>
    <t>Brad Marchand</t>
  </si>
  <si>
    <t>Evander Kane</t>
  </si>
  <si>
    <t>Taylor Hall</t>
  </si>
  <si>
    <t>Erik Karlsson</t>
  </si>
  <si>
    <t>Kris Letang</t>
  </si>
  <si>
    <t>Nick Leddy</t>
  </si>
  <si>
    <t>Dustin Byfuglien</t>
  </si>
  <si>
    <t>Kevin Shattenkirk</t>
  </si>
  <si>
    <t>Duncan Keith</t>
  </si>
  <si>
    <t>Ryan Suter</t>
  </si>
  <si>
    <t>Keith Yandle</t>
  </si>
  <si>
    <t>Erik Johnson</t>
  </si>
  <si>
    <t>Cam Fowler</t>
  </si>
  <si>
    <t>John Carlson</t>
  </si>
  <si>
    <t>Drew Doughty</t>
  </si>
  <si>
    <t>Alex Pietrangelo</t>
  </si>
  <si>
    <t>Brent Burns</t>
  </si>
  <si>
    <t>Mark Giordano</t>
  </si>
  <si>
    <t>Alex Goligoski</t>
  </si>
  <si>
    <t>P.K. Subban</t>
  </si>
  <si>
    <t>Matt Niskanen</t>
  </si>
  <si>
    <t>Victor Hedman</t>
  </si>
  <si>
    <t>Travis Hamonic</t>
  </si>
  <si>
    <t>TJ Brodie</t>
  </si>
  <si>
    <t>Ryan O'Reilly</t>
  </si>
  <si>
    <t>Sidney Crosby</t>
  </si>
  <si>
    <t>Kyle Turris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</si>
  <si>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</si>
  <si>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</si>
  <si>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</si>
  <si>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</si>
  <si>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</si>
  <si>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</si>
  <si>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</si>
  <si>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</si>
  <si>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</si>
  <si>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</si>
  <si>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</si>
  <si>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</si>
  <si>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</si>
  <si>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</si>
  <si>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</si>
  <si>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</si>
  <si>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</si>
  <si>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</si>
  <si>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</si>
  <si>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</si>
  <si>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</si>
  <si>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</si>
  <si>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</si>
  <si>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</si>
  <si>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</si>
  <si>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</si>
  <si>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Jason Zucker</t>
  </si>
  <si>
    <t>G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</si>
  <si>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</si>
  <si>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</si>
  <si>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</si>
  <si>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</si>
  <si>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</si>
  <si>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</si>
  <si>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</si>
  <si>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</si>
  <si>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Seth Jones</t>
  </si>
  <si>
    <t>Elias Lindholm</t>
  </si>
  <si>
    <t>Hampus Lindholm</t>
  </si>
  <si>
    <t>Nathan MacKinnon</t>
  </si>
  <si>
    <t>Sean Monahan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</si>
  <si>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</si>
  <si>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</si>
  <si>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</si>
  <si>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</si>
  <si>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</si>
  <si>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</si>
  <si>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</si>
  <si>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</si>
  <si>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</si>
  <si>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</si>
  <si>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</si>
  <si>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</si>
  <si>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</si>
  <si>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</si>
  <si>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Braden Holtby</t>
  </si>
  <si>
    <t>Jimmy Howard</t>
  </si>
  <si>
    <t>Anton Khudobin</t>
  </si>
  <si>
    <t>Henrik Lundqvist</t>
  </si>
  <si>
    <t>Roberto Luongo</t>
  </si>
  <si>
    <t>Jacob Markstrom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</si>
  <si>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</si>
  <si>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</si>
  <si>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</si>
  <si>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</si>
  <si>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</si>
  <si>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</si>
  <si>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</si>
  <si>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</si>
  <si>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</si>
  <si>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</si>
  <si>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</si>
  <si>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Jake Muzzin</t>
  </si>
  <si>
    <t>Ondrej Palat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</si>
  <si>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</si>
  <si>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</si>
  <si>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</si>
  <si>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</si>
  <si>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</si>
  <si>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</si>
  <si>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</si>
  <si>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</si>
  <si>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</si>
  <si>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Leon Draisaitl</t>
  </si>
  <si>
    <t>Jonathan Drouin</t>
  </si>
  <si>
    <t>Anthony Duclair</t>
  </si>
  <si>
    <t>Aaron Ekblad</t>
  </si>
  <si>
    <t>Johnny Gaudreau</t>
  </si>
  <si>
    <t>Shayne Gostisbehere</t>
  </si>
  <si>
    <t>Mike Hoffman</t>
  </si>
  <si>
    <t>Oscar Klefbom</t>
  </si>
  <si>
    <t>John Klingberg</t>
  </si>
  <si>
    <t>Nikita Kucherov</t>
  </si>
  <si>
    <t>Evgeny Kuznetsov</t>
  </si>
  <si>
    <t>Anders Lee</t>
  </si>
  <si>
    <t>Vladislav Namestnikov</t>
  </si>
  <si>
    <t>Sam Reinhart</t>
  </si>
  <si>
    <t>Mark Stone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</si>
  <si>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</si>
  <si>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</si>
  <si>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</si>
  <si>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</si>
  <si>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</si>
  <si>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</si>
  <si>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</si>
  <si>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</si>
  <si>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</si>
  <si>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</si>
  <si>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</si>
  <si>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</si>
  <si>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</si>
  <si>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</si>
  <si>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</si>
  <si>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</si>
  <si>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</si>
  <si>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</si>
  <si>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</si>
  <si>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</si>
  <si>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</si>
  <si>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</si>
  <si>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</si>
  <si>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</si>
  <si>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</si>
  <si>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</si>
  <si>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</si>
  <si>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</si>
  <si>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</si>
  <si>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</si>
  <si>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</si>
  <si>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</si>
  <si>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</si>
  <si>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</si>
  <si>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</si>
  <si>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</si>
  <si>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</si>
  <si>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</si>
  <si>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</si>
  <si>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</si>
  <si>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</si>
  <si>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</si>
  <si>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</si>
  <si>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</si>
  <si>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</si>
  <si>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</si>
  <si>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</si>
  <si>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</si>
  <si>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</si>
  <si>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</si>
  <si>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</si>
  <si>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</si>
  <si>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</si>
  <si>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</si>
  <si>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Jaccob Slavin</t>
  </si>
  <si>
    <t>Brandon Carlo</t>
  </si>
  <si>
    <t>Jake Guentzel</t>
  </si>
  <si>
    <t>Esa Lindell</t>
  </si>
  <si>
    <t>Shea Theodore</t>
  </si>
  <si>
    <t>Jake Virtanen</t>
  </si>
  <si>
    <t>Derrick Pouliot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</si>
  <si>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</si>
  <si>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</si>
  <si>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</si>
  <si>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</si>
  <si>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</si>
  <si>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</si>
  <si>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</si>
  <si>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</si>
  <si>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</si>
  <si>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</si>
  <si>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</si>
  <si>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</si>
  <si>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</si>
  <si>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</si>
  <si>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</si>
  <si>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</si>
  <si>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</si>
  <si>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</si>
  <si>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</si>
  <si>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</si>
  <si>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</si>
  <si>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</si>
  <si>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</si>
  <si>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 Butcher</t>
  </si>
  <si>
    <t>Sven Andrighetto</t>
  </si>
  <si>
    <t>Adrian Kempe</t>
  </si>
  <si>
    <t>Alex DeBrincat</t>
  </si>
  <si>
    <t>Zach Hyman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</si>
  <si>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</si>
  <si>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</si>
  <si>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</si>
  <si>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</si>
  <si>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</si>
  <si>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</si>
  <si>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</si>
  <si>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</si>
  <si>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</si>
  <si>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</si>
  <si>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</si>
  <si>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</si>
  <si>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</si>
  <si>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Justin Schultz</t>
  </si>
  <si>
    <t>Brady Skjei</t>
  </si>
  <si>
    <t>Pavel Zacha</t>
  </si>
  <si>
    <t>Madison Bowey</t>
  </si>
  <si>
    <t>Slater Koekkoek</t>
  </si>
  <si>
    <t>Nick Cousins</t>
  </si>
  <si>
    <t>Pierre-Luc Dubois</t>
  </si>
  <si>
    <t>Josh Morrissey</t>
  </si>
  <si>
    <t>Anthony Beauvillier</t>
  </si>
  <si>
    <t>J.T. Compher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</si>
  <si>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</si>
  <si>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</si>
  <si>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</si>
  <si>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</si>
  <si>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</si>
  <si>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</si>
  <si>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</si>
  <si>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</si>
  <si>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</si>
  <si>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Mike Matheson</t>
  </si>
  <si>
    <t>Travis Sanheim</t>
  </si>
  <si>
    <t>Brendan Lemieux</t>
  </si>
  <si>
    <t>Troy Stecher</t>
  </si>
  <si>
    <t>Brett Pesce</t>
  </si>
  <si>
    <t>Gabriel Carlsson</t>
  </si>
  <si>
    <t>Tony DeAngelo</t>
  </si>
  <si>
    <t>Kasperi Kapanen</t>
  </si>
  <si>
    <t>Ivan Barbashev</t>
  </si>
  <si>
    <t>Jason Dickinson</t>
  </si>
  <si>
    <t>Xavier Ouellet</t>
  </si>
  <si>
    <t>Tage Thompson</t>
  </si>
  <si>
    <t>Filip Chytil</t>
  </si>
  <si>
    <t>Lawson Crouse</t>
  </si>
  <si>
    <t>Matt Murray</t>
  </si>
  <si>
    <t>Aaron Dell</t>
  </si>
  <si>
    <t>Mike Condon</t>
  </si>
  <si>
    <t>Alex Stalock</t>
  </si>
  <si>
    <t>Joonas Korpisalo</t>
  </si>
  <si>
    <t>Laurent Brossoit</t>
  </si>
  <si>
    <t>Elias Pettersson</t>
  </si>
  <si>
    <t>William Karlsson</t>
  </si>
  <si>
    <t>Colin White</t>
  </si>
  <si>
    <t>Brett Howden</t>
  </si>
  <si>
    <t>Jesperi Kotkaniemi</t>
  </si>
  <si>
    <t>Casey Mittelstadt</t>
  </si>
  <si>
    <t>Jordan Greenway</t>
  </si>
  <si>
    <t>Anthony Cirelli</t>
  </si>
  <si>
    <t>Michael Rasmussen</t>
  </si>
  <si>
    <t>Robert Thomas</t>
  </si>
  <si>
    <t>Sam Steel</t>
  </si>
  <si>
    <t>Martin Necas</t>
  </si>
  <si>
    <t>Isac Lundestrom</t>
  </si>
  <si>
    <t>Ryan Donato</t>
  </si>
  <si>
    <t>Lias Andersson</t>
  </si>
  <si>
    <t>Jakob Forsbacka Karlsson</t>
  </si>
  <si>
    <t>Miro Heiskanen</t>
  </si>
  <si>
    <t>Dennis Cholowski</t>
  </si>
  <si>
    <t>Ryan Ellis</t>
  </si>
  <si>
    <t>Vince Dunn</t>
  </si>
  <si>
    <t>Samuel Girard</t>
  </si>
  <si>
    <t>Rasmus Dahlin</t>
  </si>
  <si>
    <t>Alexander Edler</t>
  </si>
  <si>
    <t>Noah Juulsen</t>
  </si>
  <si>
    <t>Juuso Valimaki</t>
  </si>
  <si>
    <t>Julius Honka</t>
  </si>
  <si>
    <t>Evan Bouchard</t>
  </si>
  <si>
    <t>Jordan Schmaltz</t>
  </si>
  <si>
    <t>Juuse Saros</t>
  </si>
  <si>
    <t>David Rittich</t>
  </si>
  <si>
    <t>Calvin Pickard</t>
  </si>
  <si>
    <t>Alexandar Georgiev</t>
  </si>
  <si>
    <t>Mikko Koskinen</t>
  </si>
  <si>
    <t>Linus Ullmark</t>
  </si>
  <si>
    <t>Michael Hutchinson</t>
  </si>
  <si>
    <t>Zach Parise</t>
  </si>
  <si>
    <t>Jonathan Marchessault</t>
  </si>
  <si>
    <t>Tyler Bertuzzi</t>
  </si>
  <si>
    <t>Brady Tkachuk</t>
  </si>
  <si>
    <t>Pat Maroon</t>
  </si>
  <si>
    <t>Warren Foegele</t>
  </si>
  <si>
    <t>Valentin Zykov</t>
  </si>
  <si>
    <t>Robby Fabbri</t>
  </si>
  <si>
    <t>Vladislav Kamenev</t>
  </si>
  <si>
    <t>Andreas Johnsson</t>
  </si>
  <si>
    <t>Zach Aston-Reese</t>
  </si>
  <si>
    <t>Yanni Gourde</t>
  </si>
  <si>
    <t>Josh Bailey</t>
  </si>
  <si>
    <t>Ilya Kovalchuk</t>
  </si>
  <si>
    <t>Nikolay Goldobin</t>
  </si>
  <si>
    <t>Andrei Svechnikov</t>
  </si>
  <si>
    <t>Alex Iafallo</t>
  </si>
  <si>
    <t>Dominik Kahun</t>
  </si>
  <si>
    <t>Danton Heinen</t>
  </si>
  <si>
    <t>Ty Rattie</t>
  </si>
  <si>
    <t>Daniel Sprong</t>
  </si>
  <si>
    <t>Valeri Nichushkin</t>
  </si>
  <si>
    <t>Jack Roslovic</t>
  </si>
  <si>
    <t>Tomas Hyka</t>
  </si>
  <si>
    <t>Denis Gurianov</t>
  </si>
  <si>
    <t>Jordan Kyrou</t>
  </si>
  <si>
    <t>Kristian Vesalainen</t>
  </si>
  <si>
    <t>Sammy Blais</t>
  </si>
  <si>
    <t>Ondrej Kase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</si>
</sst>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4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quotePrefix="1" applyNumberFormat="1" applyFill="1" applyBorder="1"/>
    <xf numFmtId="0" fontId="0" fillId="5" borderId="35" xfId="0" applyFont="1" applyFill="1" applyBorder="1"/>
    <xf numFmtId="0" fontId="0" fillId="0" borderId="35" xfId="0" applyFont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703248"/>
        <c:axId val="1779962880"/>
      </c:barChart>
      <c:catAx>
        <c:axId val="17797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880"/>
        <c:crosses val="autoZero"/>
        <c:auto val="1"/>
        <c:lblAlgn val="ctr"/>
        <c:lblOffset val="100"/>
        <c:noMultiLvlLbl val="0"/>
      </c:catAx>
      <c:valAx>
        <c:axId val="1779962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1142960"/>
        <c:axId val="1601127728"/>
      </c:barChart>
      <c:catAx>
        <c:axId val="16011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27728"/>
        <c:crosses val="autoZero"/>
        <c:auto val="1"/>
        <c:lblAlgn val="ctr"/>
        <c:lblOffset val="100"/>
        <c:noMultiLvlLbl val="0"/>
      </c:catAx>
      <c:valAx>
        <c:axId val="16011277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1137520"/>
        <c:axId val="1601138064"/>
      </c:barChart>
      <c:catAx>
        <c:axId val="16011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38064"/>
        <c:crosses val="autoZero"/>
        <c:auto val="1"/>
        <c:lblAlgn val="ctr"/>
        <c:lblOffset val="100"/>
        <c:noMultiLvlLbl val="0"/>
      </c:catAx>
      <c:valAx>
        <c:axId val="16011380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3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701616"/>
        <c:axId val="1779703792"/>
      </c:barChart>
      <c:catAx>
        <c:axId val="17797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3792"/>
        <c:crosses val="autoZero"/>
        <c:auto val="1"/>
        <c:lblAlgn val="ctr"/>
        <c:lblOffset val="100"/>
        <c:noMultiLvlLbl val="0"/>
      </c:catAx>
      <c:valAx>
        <c:axId val="17797037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699440"/>
        <c:axId val="1779704336"/>
      </c:barChart>
      <c:catAx>
        <c:axId val="17796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4336"/>
        <c:crosses val="autoZero"/>
        <c:auto val="1"/>
        <c:lblAlgn val="ctr"/>
        <c:lblOffset val="100"/>
        <c:noMultiLvlLbl val="0"/>
      </c:catAx>
      <c:valAx>
        <c:axId val="1779704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16" sqref="E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4" t="s">
        <v>13</v>
      </c>
      <c r="C1" s="64"/>
      <c r="D1" s="65" t="s">
        <v>14</v>
      </c>
      <c r="E1" s="66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7">
        <v>0.2</v>
      </c>
      <c r="C2" s="67"/>
      <c r="D2" s="68">
        <v>0.25</v>
      </c>
      <c r="E2" s="69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7">
        <v>0.27</v>
      </c>
      <c r="C3" s="67"/>
      <c r="D3" s="68">
        <v>0.15</v>
      </c>
      <c r="E3" s="69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7">
        <v>0.2</v>
      </c>
      <c r="C4" s="67"/>
      <c r="D4" s="68">
        <v>0.33</v>
      </c>
      <c r="E4" s="69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7">
        <v>0.33</v>
      </c>
      <c r="C5" s="67"/>
      <c r="D5" s="68">
        <v>0.27</v>
      </c>
      <c r="E5" s="69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5"/>
  <sheetViews>
    <sheetView topLeftCell="A260" workbookViewId="0">
      <selection activeCell="A217" sqref="A217:L288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263</v>
      </c>
    </row>
    <row r="2" spans="1:20" customFormat="1" x14ac:dyDescent="0.25">
      <c r="A2" s="47" t="s">
        <v>42</v>
      </c>
      <c r="B2" s="48" t="s">
        <v>35</v>
      </c>
      <c r="C2" s="48" t="s">
        <v>274</v>
      </c>
      <c r="D2" s="48" t="s">
        <v>2</v>
      </c>
      <c r="E2" s="49">
        <v>17</v>
      </c>
      <c r="F2" s="49">
        <v>25</v>
      </c>
      <c r="G2" s="49">
        <v>4</v>
      </c>
      <c r="H2" s="49">
        <v>9</v>
      </c>
      <c r="I2" s="49">
        <v>17</v>
      </c>
      <c r="J2" s="49">
        <v>7</v>
      </c>
      <c r="K2" s="49">
        <v>2113</v>
      </c>
      <c r="L2" s="62">
        <v>329</v>
      </c>
      <c r="N2" s="33"/>
      <c r="O2" s="33"/>
      <c r="P2" s="33"/>
      <c r="Q2" s="33"/>
      <c r="R2" s="33"/>
      <c r="S2" s="33"/>
      <c r="T2" s="33"/>
    </row>
    <row r="3" spans="1:20" customFormat="1" x14ac:dyDescent="0.25">
      <c r="A3" s="50" t="s">
        <v>141</v>
      </c>
      <c r="B3" s="51" t="s">
        <v>35</v>
      </c>
      <c r="C3" s="51" t="s">
        <v>274</v>
      </c>
      <c r="D3" s="51" t="s">
        <v>2</v>
      </c>
      <c r="E3" s="52">
        <v>17</v>
      </c>
      <c r="F3" s="52">
        <v>24</v>
      </c>
      <c r="G3" s="52">
        <v>12</v>
      </c>
      <c r="H3" s="52">
        <v>10</v>
      </c>
      <c r="I3" s="52">
        <v>4</v>
      </c>
      <c r="J3" s="52">
        <v>7</v>
      </c>
      <c r="K3" s="52">
        <v>185</v>
      </c>
      <c r="L3" s="63">
        <v>379</v>
      </c>
      <c r="N3" s="33"/>
      <c r="O3" s="33"/>
      <c r="P3" s="33"/>
      <c r="Q3" s="33"/>
      <c r="R3" s="33"/>
      <c r="S3" s="33"/>
      <c r="T3" s="33"/>
    </row>
    <row r="4" spans="1:20" customFormat="1" x14ac:dyDescent="0.25">
      <c r="A4" s="47" t="s">
        <v>214</v>
      </c>
      <c r="B4" s="48" t="s">
        <v>37</v>
      </c>
      <c r="C4" s="48" t="s">
        <v>274</v>
      </c>
      <c r="D4" s="48" t="s">
        <v>2</v>
      </c>
      <c r="E4" s="49">
        <v>17</v>
      </c>
      <c r="F4" s="49">
        <v>23</v>
      </c>
      <c r="G4" s="49">
        <v>2</v>
      </c>
      <c r="H4" s="49">
        <v>5</v>
      </c>
      <c r="I4" s="49">
        <v>5</v>
      </c>
      <c r="J4" s="49">
        <v>20</v>
      </c>
      <c r="K4" s="49">
        <v>497</v>
      </c>
      <c r="L4" s="62">
        <v>383</v>
      </c>
      <c r="N4" s="33"/>
      <c r="O4" s="33"/>
      <c r="P4" s="33"/>
      <c r="Q4" s="33"/>
      <c r="R4" s="33"/>
      <c r="S4" s="33"/>
      <c r="T4" s="33"/>
    </row>
    <row r="5" spans="1:20" customFormat="1" x14ac:dyDescent="0.25">
      <c r="A5" s="50" t="s">
        <v>99</v>
      </c>
      <c r="B5" s="51" t="s">
        <v>35</v>
      </c>
      <c r="C5" s="51" t="s">
        <v>274</v>
      </c>
      <c r="D5" s="51" t="s">
        <v>2</v>
      </c>
      <c r="E5" s="52">
        <v>15</v>
      </c>
      <c r="F5" s="52">
        <v>21</v>
      </c>
      <c r="G5" s="52">
        <v>6</v>
      </c>
      <c r="H5" s="52">
        <v>6</v>
      </c>
      <c r="I5" s="52">
        <v>8</v>
      </c>
      <c r="J5" s="52">
        <v>20</v>
      </c>
      <c r="K5" s="52">
        <v>2143</v>
      </c>
      <c r="L5" s="63">
        <v>310</v>
      </c>
      <c r="N5" s="33"/>
      <c r="O5" s="33"/>
      <c r="P5" s="33"/>
      <c r="Q5" s="33"/>
      <c r="R5" s="33"/>
      <c r="S5" s="33"/>
      <c r="T5" s="33"/>
    </row>
    <row r="6" spans="1:20" customFormat="1" x14ac:dyDescent="0.25">
      <c r="A6" s="47" t="s">
        <v>57</v>
      </c>
      <c r="B6" s="48" t="s">
        <v>35</v>
      </c>
      <c r="C6" s="48" t="s">
        <v>274</v>
      </c>
      <c r="D6" s="48" t="s">
        <v>2</v>
      </c>
      <c r="E6" s="49">
        <v>15</v>
      </c>
      <c r="F6" s="49">
        <v>20</v>
      </c>
      <c r="G6" s="49">
        <v>24</v>
      </c>
      <c r="H6" s="49">
        <v>10</v>
      </c>
      <c r="I6" s="49">
        <v>11</v>
      </c>
      <c r="J6" s="49">
        <v>12</v>
      </c>
      <c r="K6" s="49">
        <v>33</v>
      </c>
      <c r="L6" s="62">
        <v>271</v>
      </c>
      <c r="N6" s="33"/>
      <c r="O6" s="33"/>
      <c r="P6" s="33"/>
      <c r="Q6" s="33"/>
      <c r="R6" s="33"/>
      <c r="S6" s="33"/>
      <c r="T6" s="33"/>
    </row>
    <row r="7" spans="1:20" customFormat="1" x14ac:dyDescent="0.25">
      <c r="A7" s="50" t="s">
        <v>195</v>
      </c>
      <c r="B7" s="51" t="s">
        <v>41</v>
      </c>
      <c r="C7" s="51" t="s">
        <v>274</v>
      </c>
      <c r="D7" s="51" t="s">
        <v>2</v>
      </c>
      <c r="E7" s="52">
        <v>16</v>
      </c>
      <c r="F7" s="52">
        <v>20</v>
      </c>
      <c r="G7" s="52">
        <v>20</v>
      </c>
      <c r="H7" s="52">
        <v>17</v>
      </c>
      <c r="I7" s="52">
        <v>5</v>
      </c>
      <c r="J7" s="52">
        <v>16</v>
      </c>
      <c r="K7" s="52">
        <v>775</v>
      </c>
      <c r="L7" s="63">
        <v>322</v>
      </c>
      <c r="N7" s="33"/>
      <c r="O7" s="33"/>
      <c r="P7" s="33"/>
      <c r="Q7" s="33"/>
      <c r="R7" s="33"/>
      <c r="S7" s="33"/>
      <c r="T7" s="33"/>
    </row>
    <row r="8" spans="1:20" customFormat="1" x14ac:dyDescent="0.25">
      <c r="A8" s="47" t="s">
        <v>38</v>
      </c>
      <c r="B8" s="48" t="s">
        <v>33</v>
      </c>
      <c r="C8" s="48" t="s">
        <v>274</v>
      </c>
      <c r="D8" s="48" t="s">
        <v>2</v>
      </c>
      <c r="E8" s="49">
        <v>17</v>
      </c>
      <c r="F8" s="49">
        <v>19</v>
      </c>
      <c r="G8" s="49">
        <v>6</v>
      </c>
      <c r="H8" s="49">
        <v>14</v>
      </c>
      <c r="I8" s="49">
        <v>16</v>
      </c>
      <c r="J8" s="49">
        <v>7</v>
      </c>
      <c r="K8" s="49">
        <v>544</v>
      </c>
      <c r="L8" s="62">
        <v>325</v>
      </c>
      <c r="N8" s="33"/>
      <c r="O8" s="33"/>
      <c r="P8" s="33"/>
      <c r="Q8" s="33"/>
      <c r="R8" s="33"/>
      <c r="S8" s="33"/>
      <c r="T8" s="33"/>
    </row>
    <row r="9" spans="1:20" customFormat="1" x14ac:dyDescent="0.25">
      <c r="A9" s="50" t="s">
        <v>108</v>
      </c>
      <c r="B9" s="51" t="s">
        <v>35</v>
      </c>
      <c r="C9" s="51" t="s">
        <v>274</v>
      </c>
      <c r="D9" s="51" t="s">
        <v>2</v>
      </c>
      <c r="E9" s="52">
        <v>16</v>
      </c>
      <c r="F9" s="52">
        <v>19</v>
      </c>
      <c r="G9" s="52">
        <v>20</v>
      </c>
      <c r="H9" s="52">
        <v>9</v>
      </c>
      <c r="I9" s="52">
        <v>13</v>
      </c>
      <c r="J9" s="52">
        <v>17</v>
      </c>
      <c r="K9" s="52">
        <v>1761</v>
      </c>
      <c r="L9" s="63">
        <v>359</v>
      </c>
      <c r="N9" s="33"/>
      <c r="O9" s="33"/>
      <c r="P9" s="33"/>
      <c r="Q9" s="33"/>
      <c r="R9" s="33"/>
      <c r="S9" s="33"/>
      <c r="T9" s="33"/>
    </row>
    <row r="10" spans="1:20" customFormat="1" x14ac:dyDescent="0.25">
      <c r="A10" s="47" t="s">
        <v>142</v>
      </c>
      <c r="B10" s="48" t="s">
        <v>31</v>
      </c>
      <c r="C10" s="48" t="s">
        <v>274</v>
      </c>
      <c r="D10" s="48" t="s">
        <v>2</v>
      </c>
      <c r="E10" s="49">
        <v>18</v>
      </c>
      <c r="F10" s="49">
        <v>19</v>
      </c>
      <c r="G10" s="49">
        <v>2</v>
      </c>
      <c r="H10" s="49">
        <v>1</v>
      </c>
      <c r="I10" s="49">
        <v>5</v>
      </c>
      <c r="J10" s="49">
        <v>20</v>
      </c>
      <c r="K10" s="49">
        <v>110</v>
      </c>
      <c r="L10" s="62">
        <v>363</v>
      </c>
      <c r="N10" s="33"/>
      <c r="O10" s="33"/>
      <c r="P10" s="33"/>
      <c r="Q10" s="33"/>
      <c r="R10" s="33"/>
      <c r="S10" s="33"/>
      <c r="T10" s="33"/>
    </row>
    <row r="11" spans="1:20" customFormat="1" x14ac:dyDescent="0.25">
      <c r="A11" s="50" t="s">
        <v>234</v>
      </c>
      <c r="B11" s="51" t="s">
        <v>41</v>
      </c>
      <c r="C11" s="51" t="s">
        <v>274</v>
      </c>
      <c r="D11" s="51" t="s">
        <v>2</v>
      </c>
      <c r="E11" s="52">
        <v>17</v>
      </c>
      <c r="F11" s="52">
        <v>19</v>
      </c>
      <c r="G11" s="52">
        <v>12</v>
      </c>
      <c r="H11" s="52">
        <v>9</v>
      </c>
      <c r="I11" s="52">
        <v>6</v>
      </c>
      <c r="J11" s="52">
        <v>8</v>
      </c>
      <c r="K11" s="52">
        <v>205</v>
      </c>
      <c r="L11" s="63">
        <v>290</v>
      </c>
      <c r="N11" s="33"/>
      <c r="O11" s="33"/>
      <c r="P11" s="33"/>
      <c r="Q11" s="33"/>
      <c r="R11" s="33"/>
      <c r="S11" s="33"/>
      <c r="T11" s="33"/>
    </row>
    <row r="12" spans="1:20" customFormat="1" x14ac:dyDescent="0.25">
      <c r="A12" s="47" t="s">
        <v>40</v>
      </c>
      <c r="B12" s="48" t="s">
        <v>33</v>
      </c>
      <c r="C12" s="48" t="s">
        <v>274</v>
      </c>
      <c r="D12" s="48" t="s">
        <v>2</v>
      </c>
      <c r="E12" s="49">
        <v>18</v>
      </c>
      <c r="F12" s="49">
        <v>19</v>
      </c>
      <c r="G12" s="49">
        <v>2</v>
      </c>
      <c r="H12" s="49">
        <v>9</v>
      </c>
      <c r="I12" s="49">
        <v>13</v>
      </c>
      <c r="J12" s="49">
        <v>16</v>
      </c>
      <c r="K12" s="49">
        <v>624</v>
      </c>
      <c r="L12" s="62">
        <v>351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50" t="s">
        <v>30</v>
      </c>
      <c r="B13" s="51" t="s">
        <v>31</v>
      </c>
      <c r="C13" s="51" t="s">
        <v>274</v>
      </c>
      <c r="D13" s="51" t="s">
        <v>2</v>
      </c>
      <c r="E13" s="52">
        <v>16</v>
      </c>
      <c r="F13" s="52">
        <v>19</v>
      </c>
      <c r="G13" s="52">
        <v>8</v>
      </c>
      <c r="H13" s="52">
        <v>10</v>
      </c>
      <c r="I13" s="52">
        <v>6</v>
      </c>
      <c r="J13" s="52">
        <v>16</v>
      </c>
      <c r="K13" s="52">
        <v>1334</v>
      </c>
      <c r="L13" s="63">
        <v>329</v>
      </c>
      <c r="N13" s="33"/>
      <c r="O13" s="33"/>
      <c r="P13" s="33"/>
      <c r="Q13" s="33"/>
      <c r="R13" s="33"/>
      <c r="S13" s="33"/>
      <c r="T13" s="33"/>
    </row>
    <row r="14" spans="1:20" customFormat="1" x14ac:dyDescent="0.25">
      <c r="A14" s="47" t="s">
        <v>280</v>
      </c>
      <c r="B14" s="48" t="s">
        <v>35</v>
      </c>
      <c r="C14" s="48" t="s">
        <v>274</v>
      </c>
      <c r="D14" s="48" t="s">
        <v>2</v>
      </c>
      <c r="E14" s="49">
        <v>17</v>
      </c>
      <c r="F14" s="49">
        <v>19</v>
      </c>
      <c r="G14" s="49">
        <v>6</v>
      </c>
      <c r="H14" s="49">
        <v>22</v>
      </c>
      <c r="I14" s="49">
        <v>9</v>
      </c>
      <c r="J14" s="49">
        <v>9</v>
      </c>
      <c r="K14" s="49">
        <v>499</v>
      </c>
      <c r="L14" s="62">
        <v>337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50" t="s">
        <v>341</v>
      </c>
      <c r="B15" s="51" t="s">
        <v>33</v>
      </c>
      <c r="C15" s="51" t="s">
        <v>274</v>
      </c>
      <c r="D15" s="51" t="s">
        <v>2</v>
      </c>
      <c r="E15" s="52">
        <v>13</v>
      </c>
      <c r="F15" s="52">
        <v>17</v>
      </c>
      <c r="G15" s="52">
        <v>2</v>
      </c>
      <c r="H15" s="52">
        <v>7</v>
      </c>
      <c r="I15" s="52">
        <v>8</v>
      </c>
      <c r="J15" s="52">
        <v>11</v>
      </c>
      <c r="K15" s="52">
        <v>74</v>
      </c>
      <c r="L15" s="63">
        <v>237</v>
      </c>
      <c r="N15" s="33"/>
      <c r="O15" s="33"/>
      <c r="P15" s="33"/>
      <c r="Q15" s="33"/>
      <c r="R15" s="33"/>
      <c r="S15" s="33"/>
      <c r="T15" s="33"/>
    </row>
    <row r="16" spans="1:20" customFormat="1" x14ac:dyDescent="0.25">
      <c r="A16" s="47" t="s">
        <v>185</v>
      </c>
      <c r="B16" s="48" t="s">
        <v>31</v>
      </c>
      <c r="C16" s="48" t="s">
        <v>274</v>
      </c>
      <c r="D16" s="48" t="s">
        <v>2</v>
      </c>
      <c r="E16" s="49">
        <v>17</v>
      </c>
      <c r="F16" s="49">
        <v>17</v>
      </c>
      <c r="G16" s="49">
        <v>6</v>
      </c>
      <c r="H16" s="49">
        <v>10</v>
      </c>
      <c r="I16" s="49">
        <v>3</v>
      </c>
      <c r="J16" s="49">
        <v>12</v>
      </c>
      <c r="K16" s="49">
        <v>738</v>
      </c>
      <c r="L16" s="62">
        <v>341</v>
      </c>
      <c r="N16" s="33"/>
      <c r="O16" s="33"/>
      <c r="P16" s="33"/>
      <c r="Q16" s="33"/>
      <c r="R16" s="33"/>
      <c r="S16" s="33"/>
      <c r="T16" s="33"/>
    </row>
    <row r="17" spans="1:20" customFormat="1" x14ac:dyDescent="0.25">
      <c r="A17" s="50" t="s">
        <v>100</v>
      </c>
      <c r="B17" s="51" t="s">
        <v>33</v>
      </c>
      <c r="C17" s="51" t="s">
        <v>274</v>
      </c>
      <c r="D17" s="51" t="s">
        <v>2</v>
      </c>
      <c r="E17" s="52">
        <v>15</v>
      </c>
      <c r="F17" s="52">
        <v>17</v>
      </c>
      <c r="G17" s="52">
        <v>2</v>
      </c>
      <c r="H17" s="52">
        <v>18</v>
      </c>
      <c r="I17" s="52">
        <v>9</v>
      </c>
      <c r="J17" s="52">
        <v>6</v>
      </c>
      <c r="K17" s="52">
        <v>79</v>
      </c>
      <c r="L17" s="63">
        <v>302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47" t="s">
        <v>248</v>
      </c>
      <c r="B18" s="48" t="s">
        <v>33</v>
      </c>
      <c r="C18" s="48" t="s">
        <v>274</v>
      </c>
      <c r="D18" s="48" t="s">
        <v>2</v>
      </c>
      <c r="E18" s="49">
        <v>17</v>
      </c>
      <c r="F18" s="49">
        <v>17</v>
      </c>
      <c r="G18" s="49">
        <v>14</v>
      </c>
      <c r="H18" s="49">
        <v>17</v>
      </c>
      <c r="I18" s="49">
        <v>13</v>
      </c>
      <c r="J18" s="49">
        <v>22</v>
      </c>
      <c r="K18" s="49">
        <v>1857</v>
      </c>
      <c r="L18" s="62">
        <v>356</v>
      </c>
      <c r="N18" s="33"/>
      <c r="O18" s="33"/>
      <c r="P18" s="33"/>
      <c r="Q18" s="33"/>
      <c r="R18" s="33"/>
      <c r="S18" s="33"/>
      <c r="T18" s="33"/>
    </row>
    <row r="19" spans="1:20" customFormat="1" x14ac:dyDescent="0.25">
      <c r="A19" s="50" t="s">
        <v>43</v>
      </c>
      <c r="B19" s="51" t="s">
        <v>37</v>
      </c>
      <c r="C19" s="51" t="s">
        <v>274</v>
      </c>
      <c r="D19" s="51" t="s">
        <v>2</v>
      </c>
      <c r="E19" s="52">
        <v>18</v>
      </c>
      <c r="F19" s="52">
        <v>17</v>
      </c>
      <c r="G19" s="52">
        <v>2</v>
      </c>
      <c r="H19" s="52">
        <v>10</v>
      </c>
      <c r="I19" s="52">
        <v>13</v>
      </c>
      <c r="J19" s="52">
        <v>12</v>
      </c>
      <c r="K19" s="52">
        <v>1903</v>
      </c>
      <c r="L19" s="63">
        <v>347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7" t="s">
        <v>54</v>
      </c>
      <c r="B20" s="48" t="s">
        <v>37</v>
      </c>
      <c r="C20" s="48" t="s">
        <v>274</v>
      </c>
      <c r="D20" s="48" t="s">
        <v>2</v>
      </c>
      <c r="E20" s="49">
        <v>18</v>
      </c>
      <c r="F20" s="49">
        <v>17</v>
      </c>
      <c r="G20" s="49">
        <v>6</v>
      </c>
      <c r="H20" s="49">
        <v>17</v>
      </c>
      <c r="I20" s="49">
        <v>15</v>
      </c>
      <c r="J20" s="49">
        <v>11</v>
      </c>
      <c r="K20" s="49">
        <v>1609</v>
      </c>
      <c r="L20" s="62">
        <v>388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50" t="s">
        <v>39</v>
      </c>
      <c r="B21" s="51" t="s">
        <v>37</v>
      </c>
      <c r="C21" s="51" t="s">
        <v>274</v>
      </c>
      <c r="D21" s="51" t="s">
        <v>2</v>
      </c>
      <c r="E21" s="52">
        <v>17</v>
      </c>
      <c r="F21" s="52">
        <v>17</v>
      </c>
      <c r="G21" s="52">
        <v>6</v>
      </c>
      <c r="H21" s="52">
        <v>9</v>
      </c>
      <c r="I21" s="52">
        <v>3</v>
      </c>
      <c r="J21" s="52">
        <v>14</v>
      </c>
      <c r="K21" s="52">
        <v>1667</v>
      </c>
      <c r="L21" s="63">
        <v>365</v>
      </c>
      <c r="N21" s="33"/>
      <c r="O21" s="33"/>
      <c r="P21" s="33"/>
      <c r="Q21" s="33"/>
      <c r="R21" s="33"/>
      <c r="S21" s="33"/>
      <c r="T21" s="33"/>
    </row>
    <row r="22" spans="1:20" customFormat="1" x14ac:dyDescent="0.25">
      <c r="A22" s="47" t="s">
        <v>116</v>
      </c>
      <c r="B22" s="48" t="s">
        <v>33</v>
      </c>
      <c r="C22" s="48" t="s">
        <v>274</v>
      </c>
      <c r="D22" s="48" t="s">
        <v>2</v>
      </c>
      <c r="E22" s="49">
        <v>17</v>
      </c>
      <c r="F22" s="49">
        <v>17</v>
      </c>
      <c r="G22" s="49">
        <v>14</v>
      </c>
      <c r="H22" s="49">
        <v>19</v>
      </c>
      <c r="I22" s="49">
        <v>9</v>
      </c>
      <c r="J22" s="49">
        <v>8</v>
      </c>
      <c r="K22" s="49">
        <v>1556</v>
      </c>
      <c r="L22" s="62">
        <v>337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50" t="s">
        <v>239</v>
      </c>
      <c r="B23" s="51" t="s">
        <v>37</v>
      </c>
      <c r="C23" s="51" t="s">
        <v>274</v>
      </c>
      <c r="D23" s="51" t="s">
        <v>2</v>
      </c>
      <c r="E23" s="52">
        <v>11</v>
      </c>
      <c r="F23" s="52">
        <v>16</v>
      </c>
      <c r="G23" s="52">
        <v>2</v>
      </c>
      <c r="H23" s="52">
        <v>4</v>
      </c>
      <c r="I23" s="52">
        <v>10</v>
      </c>
      <c r="J23" s="52">
        <v>14</v>
      </c>
      <c r="K23" s="52">
        <v>9</v>
      </c>
      <c r="L23" s="63">
        <v>191</v>
      </c>
      <c r="N23" s="33"/>
      <c r="O23" s="33"/>
      <c r="P23" s="33"/>
      <c r="Q23" s="33"/>
      <c r="R23" s="33"/>
      <c r="S23" s="33"/>
      <c r="T23" s="33"/>
    </row>
    <row r="24" spans="1:20" customFormat="1" x14ac:dyDescent="0.25">
      <c r="A24" s="47" t="s">
        <v>242</v>
      </c>
      <c r="B24" s="48" t="s">
        <v>33</v>
      </c>
      <c r="C24" s="48" t="s">
        <v>274</v>
      </c>
      <c r="D24" s="48" t="s">
        <v>2</v>
      </c>
      <c r="E24" s="49">
        <v>19</v>
      </c>
      <c r="F24" s="49">
        <v>16</v>
      </c>
      <c r="G24" s="49">
        <v>19</v>
      </c>
      <c r="H24" s="49">
        <v>18</v>
      </c>
      <c r="I24" s="49">
        <v>15</v>
      </c>
      <c r="J24" s="49">
        <v>5</v>
      </c>
      <c r="K24" s="49">
        <v>668</v>
      </c>
      <c r="L24" s="62">
        <v>385</v>
      </c>
      <c r="N24" s="33"/>
      <c r="O24" s="33"/>
      <c r="P24" s="33"/>
      <c r="Q24" s="33"/>
      <c r="R24" s="33"/>
      <c r="S24" s="33"/>
      <c r="T24" s="33"/>
    </row>
    <row r="25" spans="1:20" customFormat="1" x14ac:dyDescent="0.25">
      <c r="A25" s="50" t="s">
        <v>109</v>
      </c>
      <c r="B25" s="51" t="s">
        <v>37</v>
      </c>
      <c r="C25" s="51" t="s">
        <v>274</v>
      </c>
      <c r="D25" s="51" t="s">
        <v>2</v>
      </c>
      <c r="E25" s="52">
        <v>18</v>
      </c>
      <c r="F25" s="52">
        <v>15</v>
      </c>
      <c r="G25" s="52">
        <v>14</v>
      </c>
      <c r="H25" s="52">
        <v>30</v>
      </c>
      <c r="I25" s="52">
        <v>18</v>
      </c>
      <c r="J25" s="52">
        <v>12</v>
      </c>
      <c r="K25" s="52">
        <v>2044</v>
      </c>
      <c r="L25" s="63">
        <v>368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7" t="s">
        <v>32</v>
      </c>
      <c r="B26" s="48" t="s">
        <v>33</v>
      </c>
      <c r="C26" s="48" t="s">
        <v>274</v>
      </c>
      <c r="D26" s="48" t="s">
        <v>2</v>
      </c>
      <c r="E26" s="49">
        <v>17</v>
      </c>
      <c r="F26" s="49">
        <v>15</v>
      </c>
      <c r="G26" s="49">
        <v>2</v>
      </c>
      <c r="H26" s="49">
        <v>23</v>
      </c>
      <c r="I26" s="49">
        <v>6</v>
      </c>
      <c r="J26" s="49">
        <v>6</v>
      </c>
      <c r="K26" s="49">
        <v>160</v>
      </c>
      <c r="L26" s="62">
        <v>290</v>
      </c>
      <c r="N26" s="33"/>
      <c r="O26" s="33"/>
      <c r="P26" s="33"/>
      <c r="Q26" s="33"/>
      <c r="R26" s="33"/>
      <c r="S26" s="33"/>
      <c r="T26" s="33"/>
    </row>
    <row r="27" spans="1:20" customFormat="1" x14ac:dyDescent="0.25">
      <c r="A27" s="50" t="s">
        <v>36</v>
      </c>
      <c r="B27" s="51" t="s">
        <v>37</v>
      </c>
      <c r="C27" s="51" t="s">
        <v>274</v>
      </c>
      <c r="D27" s="51" t="s">
        <v>2</v>
      </c>
      <c r="E27" s="52">
        <v>18</v>
      </c>
      <c r="F27" s="52">
        <v>14</v>
      </c>
      <c r="G27" s="52">
        <v>6</v>
      </c>
      <c r="H27" s="52">
        <v>8</v>
      </c>
      <c r="I27" s="52">
        <v>5</v>
      </c>
      <c r="J27" s="52">
        <v>19</v>
      </c>
      <c r="K27" s="52">
        <v>1724</v>
      </c>
      <c r="L27" s="63">
        <v>353</v>
      </c>
      <c r="N27" s="33"/>
      <c r="O27" s="33"/>
      <c r="P27" s="33"/>
      <c r="Q27" s="33"/>
      <c r="R27" s="33"/>
      <c r="S27" s="33"/>
      <c r="T27" s="33"/>
    </row>
    <row r="28" spans="1:20" customFormat="1" x14ac:dyDescent="0.25">
      <c r="A28" s="47" t="s">
        <v>342</v>
      </c>
      <c r="B28" s="48" t="s">
        <v>41</v>
      </c>
      <c r="C28" s="48" t="s">
        <v>274</v>
      </c>
      <c r="D28" s="48" t="s">
        <v>2</v>
      </c>
      <c r="E28" s="49">
        <v>18</v>
      </c>
      <c r="F28" s="49">
        <v>14</v>
      </c>
      <c r="G28" s="49">
        <v>2</v>
      </c>
      <c r="H28" s="49">
        <v>7</v>
      </c>
      <c r="I28" s="49">
        <v>11</v>
      </c>
      <c r="J28" s="49">
        <v>17</v>
      </c>
      <c r="K28" s="49">
        <v>1563</v>
      </c>
      <c r="L28" s="62">
        <v>362</v>
      </c>
      <c r="N28" s="33"/>
      <c r="O28" s="33"/>
      <c r="P28" s="33"/>
      <c r="Q28" s="33"/>
      <c r="R28" s="33"/>
      <c r="S28" s="33"/>
      <c r="T28" s="33"/>
    </row>
    <row r="29" spans="1:20" customFormat="1" x14ac:dyDescent="0.25">
      <c r="A29" s="50" t="s">
        <v>101</v>
      </c>
      <c r="B29" s="51" t="s">
        <v>41</v>
      </c>
      <c r="C29" s="51" t="s">
        <v>274</v>
      </c>
      <c r="D29" s="51" t="s">
        <v>2</v>
      </c>
      <c r="E29" s="52">
        <v>17</v>
      </c>
      <c r="F29" s="52">
        <v>14</v>
      </c>
      <c r="G29" s="52">
        <v>4</v>
      </c>
      <c r="H29" s="52">
        <v>11</v>
      </c>
      <c r="I29" s="52">
        <v>4</v>
      </c>
      <c r="J29" s="52">
        <v>6</v>
      </c>
      <c r="K29" s="52">
        <v>38</v>
      </c>
      <c r="L29" s="63">
        <v>281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7" t="s">
        <v>281</v>
      </c>
      <c r="B30" s="48" t="s">
        <v>41</v>
      </c>
      <c r="C30" s="48" t="s">
        <v>274</v>
      </c>
      <c r="D30" s="48" t="s">
        <v>2</v>
      </c>
      <c r="E30" s="49">
        <v>16</v>
      </c>
      <c r="F30" s="49">
        <v>14</v>
      </c>
      <c r="G30" s="49">
        <v>12</v>
      </c>
      <c r="H30" s="49">
        <v>2</v>
      </c>
      <c r="I30" s="49">
        <v>6</v>
      </c>
      <c r="J30" s="49">
        <v>12</v>
      </c>
      <c r="K30" s="49">
        <v>53</v>
      </c>
      <c r="L30" s="62">
        <v>291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50" t="s">
        <v>308</v>
      </c>
      <c r="B31" s="51" t="s">
        <v>31</v>
      </c>
      <c r="C31" s="51" t="s">
        <v>274</v>
      </c>
      <c r="D31" s="51" t="s">
        <v>2</v>
      </c>
      <c r="E31" s="52">
        <v>18</v>
      </c>
      <c r="F31" s="52">
        <v>13</v>
      </c>
      <c r="G31" s="52">
        <v>28</v>
      </c>
      <c r="H31" s="52">
        <v>23</v>
      </c>
      <c r="I31" s="52">
        <v>18</v>
      </c>
      <c r="J31" s="52">
        <v>9</v>
      </c>
      <c r="K31" s="52">
        <v>590</v>
      </c>
      <c r="L31" s="63">
        <v>330</v>
      </c>
      <c r="M31" s="5"/>
      <c r="N31" s="5"/>
      <c r="O31" s="5"/>
      <c r="P31" s="5"/>
      <c r="Q31" s="5"/>
      <c r="R31" s="5"/>
      <c r="S31" s="5"/>
      <c r="T31" s="5"/>
    </row>
    <row r="32" spans="1:20" customFormat="1" x14ac:dyDescent="0.25">
      <c r="A32" s="47" t="s">
        <v>186</v>
      </c>
      <c r="B32" s="48" t="s">
        <v>41</v>
      </c>
      <c r="C32" s="48" t="s">
        <v>274</v>
      </c>
      <c r="D32" s="48" t="s">
        <v>2</v>
      </c>
      <c r="E32" s="49">
        <v>17</v>
      </c>
      <c r="F32" s="49">
        <v>13</v>
      </c>
      <c r="G32" s="49">
        <v>10</v>
      </c>
      <c r="H32" s="49">
        <v>21</v>
      </c>
      <c r="I32" s="49">
        <v>8</v>
      </c>
      <c r="J32" s="49">
        <v>14</v>
      </c>
      <c r="K32" s="49">
        <v>102</v>
      </c>
      <c r="L32" s="62">
        <v>307</v>
      </c>
      <c r="N32" s="33"/>
      <c r="O32" s="33"/>
      <c r="P32" s="33"/>
      <c r="Q32" s="33"/>
      <c r="R32" s="33"/>
      <c r="S32" s="33"/>
      <c r="T32" s="33"/>
    </row>
    <row r="33" spans="1:20" customFormat="1" x14ac:dyDescent="0.25">
      <c r="A33" s="50" t="s">
        <v>134</v>
      </c>
      <c r="B33" s="51" t="s">
        <v>31</v>
      </c>
      <c r="C33" s="51" t="s">
        <v>274</v>
      </c>
      <c r="D33" s="51" t="s">
        <v>2</v>
      </c>
      <c r="E33" s="52">
        <v>14</v>
      </c>
      <c r="F33" s="52">
        <v>13</v>
      </c>
      <c r="G33" s="52">
        <v>0</v>
      </c>
      <c r="H33" s="52">
        <v>2</v>
      </c>
      <c r="I33" s="52">
        <v>3</v>
      </c>
      <c r="J33" s="52">
        <v>24</v>
      </c>
      <c r="K33" s="52">
        <v>1902</v>
      </c>
      <c r="L33" s="63">
        <v>317</v>
      </c>
      <c r="N33" s="33"/>
      <c r="O33" s="33"/>
      <c r="P33" s="33"/>
      <c r="Q33" s="33"/>
      <c r="R33" s="33"/>
      <c r="S33" s="33"/>
      <c r="T33" s="33"/>
    </row>
    <row r="34" spans="1:20" customFormat="1" x14ac:dyDescent="0.25">
      <c r="A34" s="47" t="s">
        <v>48</v>
      </c>
      <c r="B34" s="48" t="s">
        <v>37</v>
      </c>
      <c r="C34" s="48" t="s">
        <v>274</v>
      </c>
      <c r="D34" s="48" t="s">
        <v>2</v>
      </c>
      <c r="E34" s="49">
        <v>16</v>
      </c>
      <c r="F34" s="49">
        <v>12</v>
      </c>
      <c r="G34" s="49">
        <v>10</v>
      </c>
      <c r="H34" s="49">
        <v>6</v>
      </c>
      <c r="I34" s="49">
        <v>8</v>
      </c>
      <c r="J34" s="49">
        <v>9</v>
      </c>
      <c r="K34" s="49">
        <v>227</v>
      </c>
      <c r="L34" s="62">
        <v>282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50" t="s">
        <v>46</v>
      </c>
      <c r="B35" s="51" t="s">
        <v>33</v>
      </c>
      <c r="C35" s="51" t="s">
        <v>274</v>
      </c>
      <c r="D35" s="51" t="s">
        <v>2</v>
      </c>
      <c r="E35" s="52">
        <v>13</v>
      </c>
      <c r="F35" s="52">
        <v>12</v>
      </c>
      <c r="G35" s="52">
        <v>6</v>
      </c>
      <c r="H35" s="52">
        <v>33</v>
      </c>
      <c r="I35" s="52">
        <v>16</v>
      </c>
      <c r="J35" s="52">
        <v>9</v>
      </c>
      <c r="K35" s="52">
        <v>507</v>
      </c>
      <c r="L35" s="63">
        <v>255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7" t="s">
        <v>282</v>
      </c>
      <c r="B36" s="48" t="s">
        <v>31</v>
      </c>
      <c r="C36" s="48" t="s">
        <v>274</v>
      </c>
      <c r="D36" s="48" t="s">
        <v>2</v>
      </c>
      <c r="E36" s="49">
        <v>15</v>
      </c>
      <c r="F36" s="49">
        <v>12</v>
      </c>
      <c r="G36" s="49">
        <v>0</v>
      </c>
      <c r="H36" s="49">
        <v>5</v>
      </c>
      <c r="I36" s="49">
        <v>8</v>
      </c>
      <c r="J36" s="49">
        <v>8</v>
      </c>
      <c r="K36" s="49">
        <v>459</v>
      </c>
      <c r="L36" s="62">
        <v>264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50" t="s">
        <v>240</v>
      </c>
      <c r="B37" s="51" t="s">
        <v>35</v>
      </c>
      <c r="C37" s="51" t="s">
        <v>274</v>
      </c>
      <c r="D37" s="51" t="s">
        <v>2</v>
      </c>
      <c r="E37" s="52">
        <v>14</v>
      </c>
      <c r="F37" s="52">
        <v>12</v>
      </c>
      <c r="G37" s="52">
        <v>24</v>
      </c>
      <c r="H37" s="52">
        <v>32</v>
      </c>
      <c r="I37" s="52">
        <v>11</v>
      </c>
      <c r="J37" s="52">
        <v>17</v>
      </c>
      <c r="K37" s="52">
        <v>1654</v>
      </c>
      <c r="L37" s="63">
        <v>303</v>
      </c>
      <c r="M37" s="5"/>
      <c r="N37" s="5"/>
      <c r="O37" s="5"/>
      <c r="P37" s="5"/>
      <c r="Q37" s="5"/>
      <c r="R37" s="5"/>
      <c r="S37" s="5"/>
      <c r="T37" s="5"/>
    </row>
    <row r="38" spans="1:20" customFormat="1" x14ac:dyDescent="0.25">
      <c r="A38" s="47" t="s">
        <v>283</v>
      </c>
      <c r="B38" s="48" t="s">
        <v>35</v>
      </c>
      <c r="C38" s="48" t="s">
        <v>274</v>
      </c>
      <c r="D38" s="48" t="s">
        <v>2</v>
      </c>
      <c r="E38" s="49">
        <v>17</v>
      </c>
      <c r="F38" s="49">
        <v>12</v>
      </c>
      <c r="G38" s="49">
        <v>14</v>
      </c>
      <c r="H38" s="49">
        <v>5</v>
      </c>
      <c r="I38" s="49">
        <v>11</v>
      </c>
      <c r="J38" s="49">
        <v>4</v>
      </c>
      <c r="K38" s="49">
        <v>100</v>
      </c>
      <c r="L38" s="62">
        <v>241</v>
      </c>
      <c r="N38" s="33"/>
      <c r="O38" s="33"/>
      <c r="P38" s="33"/>
      <c r="Q38" s="33"/>
      <c r="R38" s="33"/>
      <c r="S38" s="33"/>
      <c r="T38" s="33"/>
    </row>
    <row r="39" spans="1:20" customFormat="1" x14ac:dyDescent="0.25">
      <c r="A39" s="50" t="s">
        <v>49</v>
      </c>
      <c r="B39" s="51" t="s">
        <v>41</v>
      </c>
      <c r="C39" s="51" t="s">
        <v>274</v>
      </c>
      <c r="D39" s="51" t="s">
        <v>2</v>
      </c>
      <c r="E39" s="52">
        <v>17</v>
      </c>
      <c r="F39" s="52">
        <v>11</v>
      </c>
      <c r="G39" s="52">
        <v>0</v>
      </c>
      <c r="H39" s="52">
        <v>11</v>
      </c>
      <c r="I39" s="52">
        <v>13</v>
      </c>
      <c r="J39" s="52">
        <v>8</v>
      </c>
      <c r="K39" s="52">
        <v>2526</v>
      </c>
      <c r="L39" s="63">
        <v>369</v>
      </c>
      <c r="N39" s="33"/>
      <c r="O39" s="33"/>
      <c r="P39" s="33"/>
      <c r="Q39" s="33"/>
      <c r="R39" s="33"/>
      <c r="S39" s="33"/>
      <c r="T39" s="33"/>
    </row>
    <row r="40" spans="1:20" customFormat="1" x14ac:dyDescent="0.25">
      <c r="A40" s="47" t="s">
        <v>343</v>
      </c>
      <c r="B40" s="48" t="s">
        <v>35</v>
      </c>
      <c r="C40" s="48" t="s">
        <v>274</v>
      </c>
      <c r="D40" s="48" t="s">
        <v>2</v>
      </c>
      <c r="E40" s="49">
        <v>18</v>
      </c>
      <c r="F40" s="49">
        <v>11</v>
      </c>
      <c r="G40" s="49">
        <v>10</v>
      </c>
      <c r="H40" s="49">
        <v>8</v>
      </c>
      <c r="I40" s="49">
        <v>8</v>
      </c>
      <c r="J40" s="49">
        <v>5</v>
      </c>
      <c r="K40" s="49">
        <v>512</v>
      </c>
      <c r="L40" s="62">
        <v>258</v>
      </c>
      <c r="N40" s="33"/>
      <c r="O40" s="33"/>
      <c r="P40" s="33"/>
      <c r="Q40" s="33"/>
      <c r="R40" s="33"/>
      <c r="S40" s="33"/>
      <c r="T40" s="33"/>
    </row>
    <row r="41" spans="1:20" customFormat="1" x14ac:dyDescent="0.25">
      <c r="A41" s="50" t="s">
        <v>50</v>
      </c>
      <c r="B41" s="51" t="s">
        <v>41</v>
      </c>
      <c r="C41" s="51" t="s">
        <v>274</v>
      </c>
      <c r="D41" s="51" t="s">
        <v>2</v>
      </c>
      <c r="E41" s="52">
        <v>17</v>
      </c>
      <c r="F41" s="52">
        <v>11</v>
      </c>
      <c r="G41" s="52">
        <v>8</v>
      </c>
      <c r="H41" s="52">
        <v>13</v>
      </c>
      <c r="I41" s="52">
        <v>4</v>
      </c>
      <c r="J41" s="52">
        <v>8</v>
      </c>
      <c r="K41" s="52">
        <v>7</v>
      </c>
      <c r="L41" s="63">
        <v>284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7" t="s">
        <v>63</v>
      </c>
      <c r="B42" s="48" t="s">
        <v>31</v>
      </c>
      <c r="C42" s="48" t="s">
        <v>274</v>
      </c>
      <c r="D42" s="48" t="s">
        <v>2</v>
      </c>
      <c r="E42" s="49">
        <v>16</v>
      </c>
      <c r="F42" s="49">
        <v>10</v>
      </c>
      <c r="G42" s="49">
        <v>8</v>
      </c>
      <c r="H42" s="49">
        <v>16</v>
      </c>
      <c r="I42" s="49">
        <v>5</v>
      </c>
      <c r="J42" s="49">
        <v>1</v>
      </c>
      <c r="K42" s="49">
        <v>921</v>
      </c>
      <c r="L42" s="62">
        <v>299</v>
      </c>
      <c r="N42" s="33"/>
      <c r="O42" s="33"/>
      <c r="P42" s="33"/>
      <c r="Q42" s="33"/>
      <c r="R42" s="33"/>
      <c r="S42" s="33"/>
      <c r="T42" s="33"/>
    </row>
    <row r="43" spans="1:20" customFormat="1" x14ac:dyDescent="0.25">
      <c r="A43" s="50" t="s">
        <v>344</v>
      </c>
      <c r="B43" s="51" t="s">
        <v>35</v>
      </c>
      <c r="C43" s="51" t="s">
        <v>274</v>
      </c>
      <c r="D43" s="51" t="s">
        <v>2</v>
      </c>
      <c r="E43" s="52">
        <v>17</v>
      </c>
      <c r="F43" s="52">
        <v>10</v>
      </c>
      <c r="G43" s="52">
        <v>4</v>
      </c>
      <c r="H43" s="52">
        <v>19</v>
      </c>
      <c r="I43" s="52">
        <v>13</v>
      </c>
      <c r="J43" s="52">
        <v>6</v>
      </c>
      <c r="K43" s="52">
        <v>1048</v>
      </c>
      <c r="L43" s="63">
        <v>260</v>
      </c>
      <c r="N43" s="33"/>
      <c r="O43" s="33"/>
      <c r="P43" s="33"/>
      <c r="Q43" s="33"/>
      <c r="R43" s="33"/>
      <c r="S43" s="33"/>
      <c r="T43" s="33"/>
    </row>
    <row r="44" spans="1:20" customFormat="1" x14ac:dyDescent="0.25">
      <c r="A44" s="47" t="s">
        <v>314</v>
      </c>
      <c r="B44" s="48" t="s">
        <v>37</v>
      </c>
      <c r="C44" s="48" t="s">
        <v>274</v>
      </c>
      <c r="D44" s="48" t="s">
        <v>2</v>
      </c>
      <c r="E44" s="49">
        <v>14</v>
      </c>
      <c r="F44" s="49">
        <v>9</v>
      </c>
      <c r="G44" s="49">
        <v>2</v>
      </c>
      <c r="H44" s="49">
        <v>15</v>
      </c>
      <c r="I44" s="49">
        <v>5</v>
      </c>
      <c r="J44" s="49">
        <v>7</v>
      </c>
      <c r="K44" s="49">
        <v>10</v>
      </c>
      <c r="L44" s="62">
        <v>218</v>
      </c>
      <c r="N44" s="33"/>
      <c r="O44" s="33"/>
      <c r="P44" s="33"/>
      <c r="Q44" s="33"/>
      <c r="R44" s="33"/>
      <c r="S44" s="33"/>
      <c r="T44" s="33"/>
    </row>
    <row r="45" spans="1:20" customFormat="1" x14ac:dyDescent="0.25">
      <c r="A45" s="50" t="s">
        <v>51</v>
      </c>
      <c r="B45" s="51" t="s">
        <v>37</v>
      </c>
      <c r="C45" s="51" t="s">
        <v>274</v>
      </c>
      <c r="D45" s="51" t="s">
        <v>2</v>
      </c>
      <c r="E45" s="52">
        <v>12</v>
      </c>
      <c r="F45" s="52">
        <v>9</v>
      </c>
      <c r="G45" s="52">
        <v>10</v>
      </c>
      <c r="H45" s="52">
        <v>27</v>
      </c>
      <c r="I45" s="52">
        <v>5</v>
      </c>
      <c r="J45" s="52">
        <v>5</v>
      </c>
      <c r="K45" s="52">
        <v>716</v>
      </c>
      <c r="L45" s="63">
        <v>224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47" t="s">
        <v>345</v>
      </c>
      <c r="B46" s="48" t="s">
        <v>41</v>
      </c>
      <c r="C46" s="48" t="s">
        <v>274</v>
      </c>
      <c r="D46" s="48" t="s">
        <v>2</v>
      </c>
      <c r="E46" s="49">
        <v>17</v>
      </c>
      <c r="F46" s="49">
        <v>9</v>
      </c>
      <c r="G46" s="49">
        <v>6</v>
      </c>
      <c r="H46" s="49">
        <v>9</v>
      </c>
      <c r="I46" s="49">
        <v>7</v>
      </c>
      <c r="J46" s="49">
        <v>7</v>
      </c>
      <c r="K46" s="49">
        <v>0</v>
      </c>
      <c r="L46" s="62">
        <v>236</v>
      </c>
      <c r="N46" s="33"/>
      <c r="O46" s="33"/>
      <c r="P46" s="33"/>
      <c r="Q46" s="33"/>
      <c r="R46" s="33"/>
      <c r="S46" s="33"/>
      <c r="T46" s="33"/>
    </row>
    <row r="47" spans="1:20" customFormat="1" x14ac:dyDescent="0.25">
      <c r="A47" s="50" t="s">
        <v>200</v>
      </c>
      <c r="B47" s="51" t="s">
        <v>31</v>
      </c>
      <c r="C47" s="51" t="s">
        <v>274</v>
      </c>
      <c r="D47" s="51" t="s">
        <v>2</v>
      </c>
      <c r="E47" s="52">
        <v>18</v>
      </c>
      <c r="F47" s="52">
        <v>9</v>
      </c>
      <c r="G47" s="52">
        <v>10</v>
      </c>
      <c r="H47" s="52">
        <v>3</v>
      </c>
      <c r="I47" s="52">
        <v>7</v>
      </c>
      <c r="J47" s="52">
        <v>8</v>
      </c>
      <c r="K47" s="52">
        <v>1264</v>
      </c>
      <c r="L47" s="63">
        <v>271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47" t="s">
        <v>45</v>
      </c>
      <c r="B48" s="48" t="s">
        <v>35</v>
      </c>
      <c r="C48" s="48" t="s">
        <v>274</v>
      </c>
      <c r="D48" s="48" t="s">
        <v>2</v>
      </c>
      <c r="E48" s="49">
        <v>16</v>
      </c>
      <c r="F48" s="49">
        <v>8</v>
      </c>
      <c r="G48" s="49">
        <v>4</v>
      </c>
      <c r="H48" s="49">
        <v>11</v>
      </c>
      <c r="I48" s="49">
        <v>8</v>
      </c>
      <c r="J48" s="49">
        <v>10</v>
      </c>
      <c r="K48" s="49">
        <v>1685</v>
      </c>
      <c r="L48" s="62">
        <v>303</v>
      </c>
      <c r="M48" s="5"/>
      <c r="N48" s="5"/>
      <c r="O48" s="5"/>
      <c r="P48" s="5"/>
      <c r="Q48" s="5"/>
      <c r="R48" s="5"/>
      <c r="S48" s="5"/>
      <c r="T48" s="5"/>
    </row>
    <row r="49" spans="1:20" customFormat="1" x14ac:dyDescent="0.25">
      <c r="A49" s="50" t="s">
        <v>119</v>
      </c>
      <c r="B49" s="51" t="s">
        <v>31</v>
      </c>
      <c r="C49" s="51" t="s">
        <v>274</v>
      </c>
      <c r="D49" s="51" t="s">
        <v>2</v>
      </c>
      <c r="E49" s="52">
        <v>9</v>
      </c>
      <c r="F49" s="52">
        <v>8</v>
      </c>
      <c r="G49" s="52">
        <v>4</v>
      </c>
      <c r="H49" s="52">
        <v>6</v>
      </c>
      <c r="I49" s="52">
        <v>3</v>
      </c>
      <c r="J49" s="52">
        <v>4</v>
      </c>
      <c r="K49" s="52">
        <v>0</v>
      </c>
      <c r="L49" s="63">
        <v>149</v>
      </c>
      <c r="N49" s="33"/>
      <c r="O49" s="33"/>
      <c r="P49" s="33"/>
      <c r="Q49" s="33"/>
      <c r="R49" s="33"/>
      <c r="S49" s="33"/>
      <c r="T49" s="33"/>
    </row>
    <row r="50" spans="1:20" customFormat="1" x14ac:dyDescent="0.25">
      <c r="A50" s="47" t="s">
        <v>231</v>
      </c>
      <c r="B50" s="48" t="s">
        <v>31</v>
      </c>
      <c r="C50" s="48" t="s">
        <v>274</v>
      </c>
      <c r="D50" s="48" t="s">
        <v>2</v>
      </c>
      <c r="E50" s="49">
        <v>17</v>
      </c>
      <c r="F50" s="49">
        <v>8</v>
      </c>
      <c r="G50" s="49">
        <v>6</v>
      </c>
      <c r="H50" s="49">
        <v>4</v>
      </c>
      <c r="I50" s="49">
        <v>6</v>
      </c>
      <c r="J50" s="49">
        <v>20</v>
      </c>
      <c r="K50" s="49">
        <v>756</v>
      </c>
      <c r="L50" s="62">
        <v>300</v>
      </c>
      <c r="N50" s="33"/>
      <c r="O50" s="33"/>
      <c r="P50" s="33"/>
      <c r="Q50" s="33"/>
      <c r="R50" s="33"/>
      <c r="S50" s="33"/>
      <c r="T50" s="33"/>
    </row>
    <row r="51" spans="1:20" customFormat="1" x14ac:dyDescent="0.25">
      <c r="A51" s="50" t="s">
        <v>29</v>
      </c>
      <c r="B51" s="51" t="s">
        <v>31</v>
      </c>
      <c r="C51" s="51" t="s">
        <v>274</v>
      </c>
      <c r="D51" s="51" t="s">
        <v>2</v>
      </c>
      <c r="E51" s="52">
        <v>15</v>
      </c>
      <c r="F51" s="52">
        <v>6</v>
      </c>
      <c r="G51" s="52">
        <v>0</v>
      </c>
      <c r="H51" s="52">
        <v>16</v>
      </c>
      <c r="I51" s="52">
        <v>11</v>
      </c>
      <c r="J51" s="52">
        <v>6</v>
      </c>
      <c r="K51" s="52">
        <v>1766</v>
      </c>
      <c r="L51" s="63">
        <v>339</v>
      </c>
      <c r="M51" s="5"/>
      <c r="N51" s="5"/>
      <c r="O51" s="5"/>
      <c r="P51" s="5"/>
      <c r="Q51" s="5"/>
      <c r="R51" s="5"/>
      <c r="S51" s="5"/>
      <c r="T51" s="5"/>
    </row>
    <row r="52" spans="1:20" customFormat="1" x14ac:dyDescent="0.25">
      <c r="A52" s="47" t="s">
        <v>330</v>
      </c>
      <c r="B52" s="48" t="s">
        <v>37</v>
      </c>
      <c r="C52" s="48" t="s">
        <v>274</v>
      </c>
      <c r="D52" s="48" t="s">
        <v>2</v>
      </c>
      <c r="E52" s="49">
        <v>16</v>
      </c>
      <c r="F52" s="49">
        <v>6</v>
      </c>
      <c r="G52" s="49">
        <v>10</v>
      </c>
      <c r="H52" s="49">
        <v>21</v>
      </c>
      <c r="I52" s="49">
        <v>9</v>
      </c>
      <c r="J52" s="49">
        <v>3</v>
      </c>
      <c r="K52" s="49">
        <v>576</v>
      </c>
      <c r="L52" s="62">
        <v>180</v>
      </c>
      <c r="N52" s="33"/>
      <c r="O52" s="33"/>
      <c r="P52" s="33"/>
      <c r="Q52" s="33"/>
      <c r="R52" s="33"/>
      <c r="S52" s="33"/>
      <c r="T52" s="33"/>
    </row>
    <row r="53" spans="1:20" customFormat="1" x14ac:dyDescent="0.25">
      <c r="A53" s="50" t="s">
        <v>346</v>
      </c>
      <c r="B53" s="51" t="s">
        <v>41</v>
      </c>
      <c r="C53" s="51" t="s">
        <v>274</v>
      </c>
      <c r="D53" s="51" t="s">
        <v>2</v>
      </c>
      <c r="E53" s="52">
        <v>17</v>
      </c>
      <c r="F53" s="52">
        <v>6</v>
      </c>
      <c r="G53" s="52">
        <v>4</v>
      </c>
      <c r="H53" s="52">
        <v>6</v>
      </c>
      <c r="I53" s="52">
        <v>2</v>
      </c>
      <c r="J53" s="52">
        <v>5</v>
      </c>
      <c r="K53" s="52">
        <v>6</v>
      </c>
      <c r="L53" s="63">
        <v>232</v>
      </c>
      <c r="N53" s="33"/>
      <c r="O53" s="33"/>
      <c r="P53" s="33"/>
      <c r="Q53" s="33"/>
      <c r="R53" s="33"/>
      <c r="S53" s="33"/>
      <c r="T53" s="33"/>
    </row>
    <row r="54" spans="1:20" customFormat="1" x14ac:dyDescent="0.25">
      <c r="A54" s="47" t="s">
        <v>347</v>
      </c>
      <c r="B54" s="48" t="s">
        <v>35</v>
      </c>
      <c r="C54" s="48" t="s">
        <v>274</v>
      </c>
      <c r="D54" s="48" t="s">
        <v>2</v>
      </c>
      <c r="E54" s="49">
        <v>16</v>
      </c>
      <c r="F54" s="49">
        <v>6</v>
      </c>
      <c r="G54" s="49">
        <v>8</v>
      </c>
      <c r="H54" s="49">
        <v>16</v>
      </c>
      <c r="I54" s="49">
        <v>4</v>
      </c>
      <c r="J54" s="49">
        <v>3</v>
      </c>
      <c r="K54" s="49">
        <v>14</v>
      </c>
      <c r="L54" s="62">
        <v>186</v>
      </c>
      <c r="N54" s="33"/>
      <c r="O54" s="33"/>
      <c r="P54" s="33"/>
      <c r="Q54" s="33"/>
      <c r="R54" s="33"/>
      <c r="S54" s="33"/>
      <c r="T54" s="33"/>
    </row>
    <row r="55" spans="1:20" customFormat="1" x14ac:dyDescent="0.25">
      <c r="A55" s="50" t="s">
        <v>348</v>
      </c>
      <c r="B55" s="51" t="s">
        <v>31</v>
      </c>
      <c r="C55" s="51" t="s">
        <v>274</v>
      </c>
      <c r="D55" s="51" t="s">
        <v>2</v>
      </c>
      <c r="E55" s="52">
        <v>17</v>
      </c>
      <c r="F55" s="52">
        <v>5</v>
      </c>
      <c r="G55" s="52">
        <v>6</v>
      </c>
      <c r="H55" s="52">
        <v>19</v>
      </c>
      <c r="I55" s="52">
        <v>12</v>
      </c>
      <c r="J55" s="52">
        <v>10</v>
      </c>
      <c r="K55" s="52">
        <v>2939</v>
      </c>
      <c r="L55" s="63">
        <v>235</v>
      </c>
      <c r="M55" s="5"/>
      <c r="N55" s="5"/>
      <c r="O55" s="5"/>
      <c r="P55" s="5"/>
      <c r="Q55" s="5"/>
      <c r="R55" s="5"/>
      <c r="S55" s="5"/>
      <c r="T55" s="5"/>
    </row>
    <row r="56" spans="1:20" customFormat="1" x14ac:dyDescent="0.25">
      <c r="A56" s="47" t="s">
        <v>349</v>
      </c>
      <c r="B56" s="48" t="s">
        <v>41</v>
      </c>
      <c r="C56" s="48" t="s">
        <v>274</v>
      </c>
      <c r="D56" s="48" t="s">
        <v>2</v>
      </c>
      <c r="E56" s="49">
        <v>15</v>
      </c>
      <c r="F56" s="49">
        <v>4</v>
      </c>
      <c r="G56" s="49">
        <v>6</v>
      </c>
      <c r="H56" s="49">
        <v>22</v>
      </c>
      <c r="I56" s="49">
        <v>5</v>
      </c>
      <c r="J56" s="49">
        <v>2</v>
      </c>
      <c r="K56" s="49">
        <v>13</v>
      </c>
      <c r="L56" s="62">
        <v>197</v>
      </c>
      <c r="M56" s="5"/>
      <c r="N56" s="5"/>
      <c r="O56" s="5"/>
      <c r="P56" s="5"/>
      <c r="Q56" s="5"/>
      <c r="R56" s="5"/>
      <c r="S56" s="5"/>
      <c r="T56" s="5"/>
    </row>
    <row r="57" spans="1:20" customFormat="1" x14ac:dyDescent="0.25">
      <c r="A57" s="50" t="s">
        <v>225</v>
      </c>
      <c r="B57" s="51" t="s">
        <v>31</v>
      </c>
      <c r="C57" s="51" t="s">
        <v>274</v>
      </c>
      <c r="D57" s="51" t="s">
        <v>2</v>
      </c>
      <c r="E57" s="52">
        <v>15</v>
      </c>
      <c r="F57" s="52">
        <v>4</v>
      </c>
      <c r="G57" s="52">
        <v>6</v>
      </c>
      <c r="H57" s="52">
        <v>2</v>
      </c>
      <c r="I57" s="52">
        <v>5</v>
      </c>
      <c r="J57" s="52">
        <v>6</v>
      </c>
      <c r="K57" s="52">
        <v>25</v>
      </c>
      <c r="L57" s="63">
        <v>210</v>
      </c>
      <c r="N57" s="33"/>
      <c r="O57" s="33"/>
      <c r="P57" s="33"/>
      <c r="Q57" s="33"/>
      <c r="R57" s="33"/>
      <c r="S57" s="33"/>
      <c r="T57" s="33"/>
    </row>
    <row r="58" spans="1:20" customFormat="1" x14ac:dyDescent="0.25">
      <c r="A58" s="47" t="s">
        <v>333</v>
      </c>
      <c r="B58" s="48" t="s">
        <v>35</v>
      </c>
      <c r="C58" s="48" t="s">
        <v>274</v>
      </c>
      <c r="D58" s="48" t="s">
        <v>2</v>
      </c>
      <c r="E58" s="49">
        <v>18</v>
      </c>
      <c r="F58" s="49">
        <v>4</v>
      </c>
      <c r="G58" s="49">
        <v>4</v>
      </c>
      <c r="H58" s="49">
        <v>2</v>
      </c>
      <c r="I58" s="49">
        <v>4</v>
      </c>
      <c r="J58" s="49">
        <v>6</v>
      </c>
      <c r="K58" s="49">
        <v>2</v>
      </c>
      <c r="L58" s="62">
        <v>220</v>
      </c>
      <c r="M58" s="5"/>
      <c r="N58" s="5"/>
      <c r="O58" s="5"/>
      <c r="P58" s="5"/>
      <c r="Q58" s="5"/>
      <c r="R58" s="5"/>
      <c r="S58" s="5"/>
      <c r="T58" s="5"/>
    </row>
    <row r="59" spans="1:20" customFormat="1" x14ac:dyDescent="0.25">
      <c r="A59" s="50" t="s">
        <v>350</v>
      </c>
      <c r="B59" s="51" t="s">
        <v>37</v>
      </c>
      <c r="C59" s="51" t="s">
        <v>274</v>
      </c>
      <c r="D59" s="51" t="s">
        <v>2</v>
      </c>
      <c r="E59" s="52">
        <v>11</v>
      </c>
      <c r="F59" s="52">
        <v>4</v>
      </c>
      <c r="G59" s="52">
        <v>2</v>
      </c>
      <c r="H59" s="52">
        <v>3</v>
      </c>
      <c r="I59" s="52">
        <v>5</v>
      </c>
      <c r="J59" s="52">
        <v>6</v>
      </c>
      <c r="K59" s="52">
        <v>19</v>
      </c>
      <c r="L59" s="63">
        <v>113</v>
      </c>
      <c r="N59" s="33"/>
      <c r="O59" s="33"/>
      <c r="P59" s="33"/>
      <c r="Q59" s="33"/>
      <c r="R59" s="33"/>
      <c r="S59" s="33"/>
      <c r="T59" s="33"/>
    </row>
    <row r="60" spans="1:20" customFormat="1" x14ac:dyDescent="0.25">
      <c r="A60" s="47" t="s">
        <v>351</v>
      </c>
      <c r="B60" s="48" t="s">
        <v>31</v>
      </c>
      <c r="C60" s="48" t="s">
        <v>274</v>
      </c>
      <c r="D60" s="48" t="s">
        <v>2</v>
      </c>
      <c r="E60" s="49">
        <v>13</v>
      </c>
      <c r="F60" s="49">
        <v>3</v>
      </c>
      <c r="G60" s="49">
        <v>4</v>
      </c>
      <c r="H60" s="49">
        <v>5</v>
      </c>
      <c r="I60" s="49">
        <v>4</v>
      </c>
      <c r="J60" s="49">
        <v>3</v>
      </c>
      <c r="K60" s="49">
        <v>58</v>
      </c>
      <c r="L60" s="62">
        <v>193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50" t="s">
        <v>352</v>
      </c>
      <c r="B61" s="51" t="s">
        <v>37</v>
      </c>
      <c r="C61" s="51" t="s">
        <v>274</v>
      </c>
      <c r="D61" s="51" t="s">
        <v>2</v>
      </c>
      <c r="E61" s="52">
        <v>7</v>
      </c>
      <c r="F61" s="52">
        <v>2</v>
      </c>
      <c r="G61" s="52">
        <v>2</v>
      </c>
      <c r="H61" s="52">
        <v>3</v>
      </c>
      <c r="I61" s="52">
        <v>2</v>
      </c>
      <c r="J61" s="52">
        <v>3</v>
      </c>
      <c r="K61" s="52">
        <v>0</v>
      </c>
      <c r="L61" s="63">
        <v>70</v>
      </c>
      <c r="M61" s="5"/>
      <c r="N61" s="5"/>
      <c r="O61" s="5"/>
      <c r="P61" s="5"/>
      <c r="Q61" s="5"/>
      <c r="R61" s="5"/>
      <c r="S61" s="5"/>
      <c r="T61" s="5"/>
    </row>
    <row r="62" spans="1:20" customFormat="1" x14ac:dyDescent="0.25">
      <c r="A62" s="47" t="s">
        <v>315</v>
      </c>
      <c r="B62" s="48" t="s">
        <v>35</v>
      </c>
      <c r="C62" s="48" t="s">
        <v>274</v>
      </c>
      <c r="D62" s="48" t="s">
        <v>2</v>
      </c>
      <c r="E62" s="49">
        <v>11</v>
      </c>
      <c r="F62" s="49">
        <v>2</v>
      </c>
      <c r="G62" s="49">
        <v>2</v>
      </c>
      <c r="H62" s="49">
        <v>21</v>
      </c>
      <c r="I62" s="49">
        <v>7</v>
      </c>
      <c r="J62" s="49">
        <v>1</v>
      </c>
      <c r="K62" s="49">
        <v>645</v>
      </c>
      <c r="L62" s="62">
        <v>133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50" t="s">
        <v>286</v>
      </c>
      <c r="B63" s="51" t="s">
        <v>31</v>
      </c>
      <c r="C63" s="51" t="s">
        <v>274</v>
      </c>
      <c r="D63" s="51" t="s">
        <v>2</v>
      </c>
      <c r="E63" s="52">
        <v>16</v>
      </c>
      <c r="F63" s="52">
        <v>2</v>
      </c>
      <c r="G63" s="52">
        <v>18</v>
      </c>
      <c r="H63" s="52">
        <v>15</v>
      </c>
      <c r="I63" s="52">
        <v>4</v>
      </c>
      <c r="J63" s="52">
        <v>2</v>
      </c>
      <c r="K63" s="52">
        <v>361</v>
      </c>
      <c r="L63" s="63">
        <v>199</v>
      </c>
      <c r="M63" s="5"/>
      <c r="N63" s="5"/>
      <c r="O63" s="5"/>
      <c r="P63" s="5"/>
      <c r="Q63" s="5"/>
      <c r="R63" s="5"/>
      <c r="S63" s="5"/>
      <c r="T63" s="5"/>
    </row>
    <row r="64" spans="1:20" customFormat="1" x14ac:dyDescent="0.25">
      <c r="A64" s="47" t="s">
        <v>353</v>
      </c>
      <c r="B64" s="48" t="s">
        <v>41</v>
      </c>
      <c r="C64" s="48" t="s">
        <v>274</v>
      </c>
      <c r="D64" s="48" t="s">
        <v>2</v>
      </c>
      <c r="E64" s="49">
        <v>15</v>
      </c>
      <c r="F64" s="49">
        <v>2</v>
      </c>
      <c r="G64" s="49">
        <v>2</v>
      </c>
      <c r="H64" s="49">
        <v>4</v>
      </c>
      <c r="I64" s="49">
        <v>5</v>
      </c>
      <c r="J64" s="49">
        <v>3</v>
      </c>
      <c r="K64" s="49">
        <v>715</v>
      </c>
      <c r="L64" s="62">
        <v>195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50" t="s">
        <v>354</v>
      </c>
      <c r="B65" s="51" t="s">
        <v>31</v>
      </c>
      <c r="C65" s="51" t="s">
        <v>274</v>
      </c>
      <c r="D65" s="51" t="s">
        <v>2</v>
      </c>
      <c r="E65" s="52">
        <v>11</v>
      </c>
      <c r="F65" s="52">
        <v>1</v>
      </c>
      <c r="G65" s="52">
        <v>2</v>
      </c>
      <c r="H65" s="52">
        <v>3</v>
      </c>
      <c r="I65" s="52">
        <v>4</v>
      </c>
      <c r="J65" s="52">
        <v>5</v>
      </c>
      <c r="K65" s="52">
        <v>19</v>
      </c>
      <c r="L65" s="63">
        <v>133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7" t="s">
        <v>332</v>
      </c>
      <c r="B66" s="48" t="s">
        <v>31</v>
      </c>
      <c r="C66" s="48" t="s">
        <v>274</v>
      </c>
      <c r="D66" s="48" t="s">
        <v>2</v>
      </c>
      <c r="E66" s="49">
        <v>10</v>
      </c>
      <c r="F66" s="49">
        <v>1</v>
      </c>
      <c r="G66" s="49">
        <v>2</v>
      </c>
      <c r="H66" s="49">
        <v>16</v>
      </c>
      <c r="I66" s="49">
        <v>1</v>
      </c>
      <c r="J66" s="49">
        <v>1</v>
      </c>
      <c r="K66" s="49">
        <v>0</v>
      </c>
      <c r="L66" s="62">
        <v>113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50" t="s">
        <v>355</v>
      </c>
      <c r="B67" s="51" t="s">
        <v>41</v>
      </c>
      <c r="C67" s="51" t="s">
        <v>274</v>
      </c>
      <c r="D67" s="51" t="s">
        <v>2</v>
      </c>
      <c r="E67" s="52">
        <v>4</v>
      </c>
      <c r="F67" s="52">
        <v>0</v>
      </c>
      <c r="G67" s="52">
        <v>6</v>
      </c>
      <c r="H67" s="52">
        <v>6</v>
      </c>
      <c r="I67" s="52">
        <v>0</v>
      </c>
      <c r="J67" s="52">
        <v>2</v>
      </c>
      <c r="K67" s="52">
        <v>199</v>
      </c>
      <c r="L67" s="63">
        <v>47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47" t="s">
        <v>44</v>
      </c>
      <c r="B68" s="48" t="s">
        <v>31</v>
      </c>
      <c r="C68" s="48" t="s">
        <v>274</v>
      </c>
      <c r="D68" s="48" t="s">
        <v>2</v>
      </c>
      <c r="E68" s="49">
        <v>3</v>
      </c>
      <c r="F68" s="49">
        <v>0</v>
      </c>
      <c r="G68" s="49">
        <v>6</v>
      </c>
      <c r="H68" s="49">
        <v>2</v>
      </c>
      <c r="I68" s="49">
        <v>2</v>
      </c>
      <c r="J68" s="49">
        <v>1</v>
      </c>
      <c r="K68" s="49">
        <v>82</v>
      </c>
      <c r="L68" s="62">
        <v>56</v>
      </c>
      <c r="N68" s="33"/>
      <c r="O68" s="33"/>
      <c r="P68" s="33"/>
      <c r="Q68" s="33"/>
      <c r="R68" s="33"/>
      <c r="S68" s="33"/>
      <c r="T68" s="33"/>
    </row>
    <row r="69" spans="1:20" customFormat="1" x14ac:dyDescent="0.25">
      <c r="A69" s="50" t="s">
        <v>356</v>
      </c>
      <c r="B69" s="51" t="s">
        <v>31</v>
      </c>
      <c r="C69" s="51" t="s">
        <v>274</v>
      </c>
      <c r="D69" s="51" t="s">
        <v>2</v>
      </c>
      <c r="E69" s="52">
        <v>2</v>
      </c>
      <c r="F69" s="52">
        <v>0</v>
      </c>
      <c r="G69" s="52">
        <v>2</v>
      </c>
      <c r="H69" s="52">
        <v>1</v>
      </c>
      <c r="I69" s="52">
        <v>0</v>
      </c>
      <c r="J69" s="52">
        <v>1</v>
      </c>
      <c r="K69" s="52">
        <v>82</v>
      </c>
      <c r="L69" s="63">
        <v>22</v>
      </c>
      <c r="N69" s="33"/>
      <c r="O69" s="33"/>
      <c r="P69" s="33"/>
      <c r="Q69" s="33"/>
      <c r="R69" s="33"/>
      <c r="S69" s="33"/>
      <c r="T69" s="33"/>
    </row>
    <row r="70" spans="1:20" customFormat="1" x14ac:dyDescent="0.25">
      <c r="A70" s="47" t="s">
        <v>304</v>
      </c>
      <c r="B70" s="48" t="s">
        <v>41</v>
      </c>
      <c r="C70" s="48" t="s">
        <v>274</v>
      </c>
      <c r="D70" s="48" t="s">
        <v>2</v>
      </c>
      <c r="E70" s="49">
        <v>10</v>
      </c>
      <c r="F70" s="49">
        <v>0</v>
      </c>
      <c r="G70" s="49">
        <v>7</v>
      </c>
      <c r="H70" s="49">
        <v>9</v>
      </c>
      <c r="I70" s="49">
        <v>2</v>
      </c>
      <c r="J70" s="49">
        <v>5</v>
      </c>
      <c r="K70" s="49">
        <v>1773</v>
      </c>
      <c r="L70" s="62">
        <v>151</v>
      </c>
      <c r="N70" s="33"/>
      <c r="O70" s="33"/>
      <c r="P70" s="33"/>
      <c r="Q70" s="33"/>
      <c r="R70" s="33"/>
      <c r="S70" s="33"/>
      <c r="T70" s="33"/>
    </row>
    <row r="71" spans="1:20" customFormat="1" x14ac:dyDescent="0.25">
      <c r="A71" s="50" t="s">
        <v>227</v>
      </c>
      <c r="B71" s="51" t="s">
        <v>31</v>
      </c>
      <c r="C71" s="51" t="s">
        <v>274</v>
      </c>
      <c r="D71" s="51" t="s">
        <v>4</v>
      </c>
      <c r="E71" s="52">
        <v>18</v>
      </c>
      <c r="F71" s="52">
        <v>22</v>
      </c>
      <c r="G71" s="52">
        <v>10</v>
      </c>
      <c r="H71" s="52">
        <v>23</v>
      </c>
      <c r="I71" s="52">
        <v>31</v>
      </c>
      <c r="J71" s="52">
        <v>8</v>
      </c>
      <c r="K71" s="52">
        <v>449</v>
      </c>
      <c r="L71" s="63">
        <v>419</v>
      </c>
      <c r="N71" s="33"/>
      <c r="O71" s="33"/>
      <c r="P71" s="33"/>
      <c r="Q71" s="33"/>
      <c r="R71" s="33"/>
      <c r="S71" s="33"/>
      <c r="T71" s="33"/>
    </row>
    <row r="72" spans="1:20" customFormat="1" x14ac:dyDescent="0.25">
      <c r="A72" s="47" t="s">
        <v>143</v>
      </c>
      <c r="B72" s="48" t="s">
        <v>41</v>
      </c>
      <c r="C72" s="48" t="s">
        <v>274</v>
      </c>
      <c r="D72" s="48" t="s">
        <v>4</v>
      </c>
      <c r="E72" s="49">
        <v>17</v>
      </c>
      <c r="F72" s="49">
        <v>21</v>
      </c>
      <c r="G72" s="49">
        <v>0</v>
      </c>
      <c r="H72" s="49">
        <v>12</v>
      </c>
      <c r="I72" s="49">
        <v>32</v>
      </c>
      <c r="J72" s="49">
        <v>10</v>
      </c>
      <c r="K72" s="49">
        <v>1108</v>
      </c>
      <c r="L72" s="62">
        <v>381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50" t="s">
        <v>91</v>
      </c>
      <c r="B73" s="51" t="s">
        <v>31</v>
      </c>
      <c r="C73" s="51" t="s">
        <v>274</v>
      </c>
      <c r="D73" s="51" t="s">
        <v>4</v>
      </c>
      <c r="E73" s="52">
        <v>18</v>
      </c>
      <c r="F73" s="52">
        <v>20</v>
      </c>
      <c r="G73" s="52">
        <v>16</v>
      </c>
      <c r="H73" s="52">
        <v>16</v>
      </c>
      <c r="I73" s="52">
        <v>19</v>
      </c>
      <c r="J73" s="52">
        <v>17</v>
      </c>
      <c r="K73" s="52">
        <v>2792</v>
      </c>
      <c r="L73" s="63">
        <v>438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47" t="s">
        <v>88</v>
      </c>
      <c r="B74" s="48" t="s">
        <v>33</v>
      </c>
      <c r="C74" s="48" t="s">
        <v>274</v>
      </c>
      <c r="D74" s="48" t="s">
        <v>4</v>
      </c>
      <c r="E74" s="49">
        <v>15</v>
      </c>
      <c r="F74" s="49">
        <v>18</v>
      </c>
      <c r="G74" s="49">
        <v>6</v>
      </c>
      <c r="H74" s="49">
        <v>13</v>
      </c>
      <c r="I74" s="49">
        <v>27</v>
      </c>
      <c r="J74" s="49">
        <v>13</v>
      </c>
      <c r="K74" s="49">
        <v>2153</v>
      </c>
      <c r="L74" s="62">
        <v>390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50" t="s">
        <v>92</v>
      </c>
      <c r="B75" s="51" t="s">
        <v>37</v>
      </c>
      <c r="C75" s="51" t="s">
        <v>274</v>
      </c>
      <c r="D75" s="51" t="s">
        <v>4</v>
      </c>
      <c r="E75" s="52">
        <v>18</v>
      </c>
      <c r="F75" s="52">
        <v>16</v>
      </c>
      <c r="G75" s="52">
        <v>14</v>
      </c>
      <c r="H75" s="52">
        <v>10</v>
      </c>
      <c r="I75" s="52">
        <v>32</v>
      </c>
      <c r="J75" s="52">
        <v>7</v>
      </c>
      <c r="K75" s="52">
        <v>2999</v>
      </c>
      <c r="L75" s="63">
        <v>446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47" t="s">
        <v>85</v>
      </c>
      <c r="B76" s="48" t="s">
        <v>41</v>
      </c>
      <c r="C76" s="48" t="s">
        <v>274</v>
      </c>
      <c r="D76" s="48" t="s">
        <v>4</v>
      </c>
      <c r="E76" s="49">
        <v>14</v>
      </c>
      <c r="F76" s="49">
        <v>15</v>
      </c>
      <c r="G76" s="49">
        <v>8</v>
      </c>
      <c r="H76" s="49">
        <v>8</v>
      </c>
      <c r="I76" s="49">
        <v>15</v>
      </c>
      <c r="J76" s="49">
        <v>4</v>
      </c>
      <c r="K76" s="49">
        <v>1165</v>
      </c>
      <c r="L76" s="62">
        <v>341</v>
      </c>
      <c r="N76" s="33"/>
      <c r="O76" s="33"/>
      <c r="P76" s="33"/>
      <c r="Q76" s="33"/>
      <c r="R76" s="33"/>
      <c r="S76" s="33"/>
      <c r="T76" s="33"/>
    </row>
    <row r="77" spans="1:20" customFormat="1" x14ac:dyDescent="0.25">
      <c r="A77" s="50" t="s">
        <v>113</v>
      </c>
      <c r="B77" s="51" t="s">
        <v>31</v>
      </c>
      <c r="C77" s="51" t="s">
        <v>274</v>
      </c>
      <c r="D77" s="51" t="s">
        <v>4</v>
      </c>
      <c r="E77" s="52">
        <v>17</v>
      </c>
      <c r="F77" s="52">
        <v>14</v>
      </c>
      <c r="G77" s="52">
        <v>4</v>
      </c>
      <c r="H77" s="52">
        <v>6</v>
      </c>
      <c r="I77" s="52">
        <v>14</v>
      </c>
      <c r="J77" s="52">
        <v>4</v>
      </c>
      <c r="K77" s="52">
        <v>60</v>
      </c>
      <c r="L77" s="63">
        <v>349</v>
      </c>
      <c r="N77" s="33"/>
      <c r="O77" s="33"/>
      <c r="P77" s="33"/>
      <c r="Q77" s="33"/>
      <c r="R77" s="33"/>
      <c r="S77" s="33"/>
      <c r="T77" s="33"/>
    </row>
    <row r="78" spans="1:20" customFormat="1" x14ac:dyDescent="0.25">
      <c r="A78" s="47" t="s">
        <v>193</v>
      </c>
      <c r="B78" s="48" t="s">
        <v>35</v>
      </c>
      <c r="C78" s="48" t="s">
        <v>274</v>
      </c>
      <c r="D78" s="48" t="s">
        <v>4</v>
      </c>
      <c r="E78" s="49">
        <v>16</v>
      </c>
      <c r="F78" s="49">
        <v>13</v>
      </c>
      <c r="G78" s="49">
        <v>2</v>
      </c>
      <c r="H78" s="49">
        <v>8</v>
      </c>
      <c r="I78" s="49">
        <v>18</v>
      </c>
      <c r="J78" s="49">
        <v>5</v>
      </c>
      <c r="K78" s="49">
        <v>2111</v>
      </c>
      <c r="L78" s="62">
        <v>401</v>
      </c>
      <c r="M78" s="5"/>
      <c r="N78" s="5"/>
      <c r="O78" s="5"/>
      <c r="P78" s="5"/>
      <c r="Q78" s="5"/>
      <c r="R78" s="5"/>
      <c r="S78" s="5"/>
      <c r="T78" s="5"/>
    </row>
    <row r="79" spans="1:20" customFormat="1" x14ac:dyDescent="0.25">
      <c r="A79" s="50" t="s">
        <v>84</v>
      </c>
      <c r="B79" s="51" t="s">
        <v>37</v>
      </c>
      <c r="C79" s="51" t="s">
        <v>274</v>
      </c>
      <c r="D79" s="51" t="s">
        <v>4</v>
      </c>
      <c r="E79" s="52">
        <v>17</v>
      </c>
      <c r="F79" s="52">
        <v>13</v>
      </c>
      <c r="G79" s="52">
        <v>10</v>
      </c>
      <c r="H79" s="52">
        <v>7</v>
      </c>
      <c r="I79" s="52">
        <v>27</v>
      </c>
      <c r="J79" s="52">
        <v>8</v>
      </c>
      <c r="K79" s="52">
        <v>2823</v>
      </c>
      <c r="L79" s="63">
        <v>443</v>
      </c>
      <c r="N79" s="33"/>
      <c r="O79" s="33"/>
      <c r="P79" s="33"/>
      <c r="Q79" s="33"/>
      <c r="R79" s="33"/>
      <c r="S79" s="33"/>
      <c r="T79" s="33"/>
    </row>
    <row r="80" spans="1:20" customFormat="1" x14ac:dyDescent="0.25">
      <c r="A80" s="47" t="s">
        <v>81</v>
      </c>
      <c r="B80" s="48" t="s">
        <v>31</v>
      </c>
      <c r="C80" s="48" t="s">
        <v>274</v>
      </c>
      <c r="D80" s="48" t="s">
        <v>4</v>
      </c>
      <c r="E80" s="49">
        <v>14</v>
      </c>
      <c r="F80" s="49">
        <v>13</v>
      </c>
      <c r="G80" s="49">
        <v>22</v>
      </c>
      <c r="H80" s="49">
        <v>28</v>
      </c>
      <c r="I80" s="49">
        <v>17</v>
      </c>
      <c r="J80" s="49">
        <v>11</v>
      </c>
      <c r="K80" s="49">
        <v>2063</v>
      </c>
      <c r="L80" s="62">
        <v>343</v>
      </c>
      <c r="N80" s="33"/>
      <c r="O80" s="33"/>
      <c r="P80" s="33"/>
      <c r="Q80" s="33"/>
      <c r="R80" s="33"/>
      <c r="S80" s="33"/>
      <c r="T80" s="33"/>
    </row>
    <row r="81" spans="1:20" customFormat="1" x14ac:dyDescent="0.25">
      <c r="A81" s="50" t="s">
        <v>79</v>
      </c>
      <c r="B81" s="51" t="s">
        <v>33</v>
      </c>
      <c r="C81" s="51" t="s">
        <v>274</v>
      </c>
      <c r="D81" s="51" t="s">
        <v>4</v>
      </c>
      <c r="E81" s="52">
        <v>14</v>
      </c>
      <c r="F81" s="52">
        <v>12</v>
      </c>
      <c r="G81" s="52">
        <v>6</v>
      </c>
      <c r="H81" s="52">
        <v>25</v>
      </c>
      <c r="I81" s="52">
        <v>25</v>
      </c>
      <c r="J81" s="52">
        <v>15</v>
      </c>
      <c r="K81" s="52">
        <v>2107</v>
      </c>
      <c r="L81" s="63">
        <v>361</v>
      </c>
      <c r="N81" s="33"/>
      <c r="O81" s="33"/>
      <c r="P81" s="33"/>
      <c r="Q81" s="33"/>
      <c r="R81" s="33"/>
      <c r="S81" s="33"/>
      <c r="T81" s="33"/>
    </row>
    <row r="82" spans="1:20" customFormat="1" x14ac:dyDescent="0.25">
      <c r="A82" s="47" t="s">
        <v>94</v>
      </c>
      <c r="B82" s="48" t="s">
        <v>33</v>
      </c>
      <c r="C82" s="48" t="s">
        <v>274</v>
      </c>
      <c r="D82" s="48" t="s">
        <v>4</v>
      </c>
      <c r="E82" s="49">
        <v>17</v>
      </c>
      <c r="F82" s="49">
        <v>12</v>
      </c>
      <c r="G82" s="49">
        <v>8</v>
      </c>
      <c r="H82" s="49">
        <v>11</v>
      </c>
      <c r="I82" s="49">
        <v>24</v>
      </c>
      <c r="J82" s="49">
        <v>10</v>
      </c>
      <c r="K82" s="49">
        <v>2410</v>
      </c>
      <c r="L82" s="62">
        <v>402</v>
      </c>
      <c r="M82" s="5"/>
      <c r="N82" s="5"/>
      <c r="O82" s="5"/>
      <c r="P82" s="5"/>
      <c r="Q82" s="5"/>
      <c r="R82" s="5"/>
      <c r="S82" s="5"/>
      <c r="T82" s="5"/>
    </row>
    <row r="83" spans="1:20" customFormat="1" x14ac:dyDescent="0.25">
      <c r="A83" s="50" t="s">
        <v>124</v>
      </c>
      <c r="B83" s="51" t="s">
        <v>35</v>
      </c>
      <c r="C83" s="51" t="s">
        <v>274</v>
      </c>
      <c r="D83" s="51" t="s">
        <v>4</v>
      </c>
      <c r="E83" s="52">
        <v>17</v>
      </c>
      <c r="F83" s="52">
        <v>12</v>
      </c>
      <c r="G83" s="52">
        <v>6</v>
      </c>
      <c r="H83" s="52">
        <v>23</v>
      </c>
      <c r="I83" s="52">
        <v>39</v>
      </c>
      <c r="J83" s="52">
        <v>13</v>
      </c>
      <c r="K83" s="52">
        <v>4110</v>
      </c>
      <c r="L83" s="63">
        <v>396</v>
      </c>
      <c r="N83" s="33"/>
      <c r="O83" s="33"/>
      <c r="P83" s="33"/>
      <c r="Q83" s="33"/>
      <c r="R83" s="33"/>
      <c r="S83" s="33"/>
      <c r="T83" s="33"/>
    </row>
    <row r="84" spans="1:20" customFormat="1" x14ac:dyDescent="0.25">
      <c r="A84" s="47" t="s">
        <v>106</v>
      </c>
      <c r="B84" s="48" t="s">
        <v>35</v>
      </c>
      <c r="C84" s="48" t="s">
        <v>274</v>
      </c>
      <c r="D84" s="48" t="s">
        <v>4</v>
      </c>
      <c r="E84" s="49">
        <v>17</v>
      </c>
      <c r="F84" s="49">
        <v>11</v>
      </c>
      <c r="G84" s="49">
        <v>4</v>
      </c>
      <c r="H84" s="49">
        <v>17</v>
      </c>
      <c r="I84" s="49">
        <v>24</v>
      </c>
      <c r="J84" s="49">
        <v>9</v>
      </c>
      <c r="K84" s="49">
        <v>2679</v>
      </c>
      <c r="L84" s="62">
        <v>425</v>
      </c>
      <c r="M84" s="5"/>
      <c r="N84" s="5"/>
      <c r="O84" s="5"/>
      <c r="P84" s="5"/>
      <c r="Q84" s="5"/>
      <c r="R84" s="5"/>
      <c r="S84" s="5"/>
      <c r="T84" s="5"/>
    </row>
    <row r="85" spans="1:20" customFormat="1" x14ac:dyDescent="0.25">
      <c r="A85" s="50" t="s">
        <v>112</v>
      </c>
      <c r="B85" s="51" t="s">
        <v>33</v>
      </c>
      <c r="C85" s="51" t="s">
        <v>274</v>
      </c>
      <c r="D85" s="51" t="s">
        <v>4</v>
      </c>
      <c r="E85" s="52">
        <v>17</v>
      </c>
      <c r="F85" s="52">
        <v>11</v>
      </c>
      <c r="G85" s="52">
        <v>13</v>
      </c>
      <c r="H85" s="52">
        <v>13</v>
      </c>
      <c r="I85" s="52">
        <v>23</v>
      </c>
      <c r="J85" s="52">
        <v>10</v>
      </c>
      <c r="K85" s="52">
        <v>2467</v>
      </c>
      <c r="L85" s="63">
        <v>380</v>
      </c>
      <c r="M85" s="5"/>
      <c r="N85" s="5"/>
      <c r="O85" s="5"/>
      <c r="P85" s="5"/>
      <c r="Q85" s="5"/>
      <c r="R85" s="5"/>
      <c r="S85" s="5"/>
      <c r="T85" s="5"/>
    </row>
    <row r="86" spans="1:20" customFormat="1" x14ac:dyDescent="0.25">
      <c r="A86" s="47" t="s">
        <v>238</v>
      </c>
      <c r="B86" s="48" t="s">
        <v>37</v>
      </c>
      <c r="C86" s="48" t="s">
        <v>274</v>
      </c>
      <c r="D86" s="48" t="s">
        <v>4</v>
      </c>
      <c r="E86" s="49">
        <v>18</v>
      </c>
      <c r="F86" s="49">
        <v>11</v>
      </c>
      <c r="G86" s="49">
        <v>6</v>
      </c>
      <c r="H86" s="49">
        <v>8</v>
      </c>
      <c r="I86" s="49">
        <v>20</v>
      </c>
      <c r="J86" s="49">
        <v>5</v>
      </c>
      <c r="K86" s="49">
        <v>1272</v>
      </c>
      <c r="L86" s="62">
        <v>406</v>
      </c>
      <c r="N86" s="33"/>
      <c r="O86" s="33"/>
      <c r="P86" s="33"/>
      <c r="Q86" s="33"/>
      <c r="R86" s="33"/>
      <c r="S86" s="33"/>
      <c r="T86" s="33"/>
    </row>
    <row r="87" spans="1:20" customFormat="1" x14ac:dyDescent="0.25">
      <c r="A87" s="50" t="s">
        <v>102</v>
      </c>
      <c r="B87" s="51" t="s">
        <v>33</v>
      </c>
      <c r="C87" s="51" t="s">
        <v>274</v>
      </c>
      <c r="D87" s="51" t="s">
        <v>4</v>
      </c>
      <c r="E87" s="52">
        <v>16</v>
      </c>
      <c r="F87" s="52">
        <v>11</v>
      </c>
      <c r="G87" s="52">
        <v>12</v>
      </c>
      <c r="H87" s="52">
        <v>41</v>
      </c>
      <c r="I87" s="52">
        <v>11</v>
      </c>
      <c r="J87" s="52">
        <v>8</v>
      </c>
      <c r="K87" s="52">
        <v>1677</v>
      </c>
      <c r="L87" s="63">
        <v>381</v>
      </c>
      <c r="N87" s="33"/>
      <c r="O87" s="33"/>
      <c r="P87" s="33"/>
      <c r="Q87" s="33"/>
      <c r="R87" s="33"/>
      <c r="S87" s="33"/>
      <c r="T87" s="33"/>
    </row>
    <row r="88" spans="1:20" customFormat="1" x14ac:dyDescent="0.25">
      <c r="A88" s="47" t="s">
        <v>289</v>
      </c>
      <c r="B88" s="48" t="s">
        <v>33</v>
      </c>
      <c r="C88" s="48" t="s">
        <v>274</v>
      </c>
      <c r="D88" s="48" t="s">
        <v>4</v>
      </c>
      <c r="E88" s="49">
        <v>17</v>
      </c>
      <c r="F88" s="49">
        <v>10</v>
      </c>
      <c r="G88" s="49">
        <v>6</v>
      </c>
      <c r="H88" s="49">
        <v>17</v>
      </c>
      <c r="I88" s="49">
        <v>19</v>
      </c>
      <c r="J88" s="49">
        <v>7</v>
      </c>
      <c r="K88" s="49">
        <v>2424</v>
      </c>
      <c r="L88" s="62">
        <v>360</v>
      </c>
      <c r="M88" s="5"/>
      <c r="N88" s="5"/>
      <c r="O88" s="5"/>
      <c r="P88" s="5"/>
      <c r="Q88" s="5"/>
      <c r="R88" s="5"/>
      <c r="S88" s="5"/>
      <c r="T88" s="5"/>
    </row>
    <row r="89" spans="1:20" customFormat="1" x14ac:dyDescent="0.25">
      <c r="A89" s="50" t="s">
        <v>87</v>
      </c>
      <c r="B89" s="51" t="s">
        <v>31</v>
      </c>
      <c r="C89" s="51" t="s">
        <v>274</v>
      </c>
      <c r="D89" s="51" t="s">
        <v>4</v>
      </c>
      <c r="E89" s="52">
        <v>19</v>
      </c>
      <c r="F89" s="52">
        <v>10</v>
      </c>
      <c r="G89" s="52">
        <v>10</v>
      </c>
      <c r="H89" s="52">
        <v>8</v>
      </c>
      <c r="I89" s="52">
        <v>47</v>
      </c>
      <c r="J89" s="52">
        <v>6</v>
      </c>
      <c r="K89" s="52">
        <v>2852</v>
      </c>
      <c r="L89" s="63">
        <v>469</v>
      </c>
      <c r="N89" s="33"/>
      <c r="O89" s="33"/>
      <c r="P89" s="33"/>
      <c r="Q89" s="33"/>
      <c r="R89" s="33"/>
      <c r="S89" s="33"/>
      <c r="T89" s="33"/>
    </row>
    <row r="90" spans="1:20" customFormat="1" x14ac:dyDescent="0.25">
      <c r="A90" s="47" t="s">
        <v>140</v>
      </c>
      <c r="B90" s="48" t="s">
        <v>33</v>
      </c>
      <c r="C90" s="48" t="s">
        <v>274</v>
      </c>
      <c r="D90" s="48" t="s">
        <v>4</v>
      </c>
      <c r="E90" s="49">
        <v>19</v>
      </c>
      <c r="F90" s="49">
        <v>10</v>
      </c>
      <c r="G90" s="49">
        <v>6</v>
      </c>
      <c r="H90" s="49">
        <v>26</v>
      </c>
      <c r="I90" s="49">
        <v>37</v>
      </c>
      <c r="J90" s="49">
        <v>6</v>
      </c>
      <c r="K90" s="49">
        <v>3603</v>
      </c>
      <c r="L90" s="62">
        <v>481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50" t="s">
        <v>89</v>
      </c>
      <c r="B91" s="51" t="s">
        <v>41</v>
      </c>
      <c r="C91" s="51" t="s">
        <v>274</v>
      </c>
      <c r="D91" s="51" t="s">
        <v>4</v>
      </c>
      <c r="E91" s="52">
        <v>16</v>
      </c>
      <c r="F91" s="52">
        <v>10</v>
      </c>
      <c r="G91" s="52">
        <v>4</v>
      </c>
      <c r="H91" s="52">
        <v>25</v>
      </c>
      <c r="I91" s="52">
        <v>26</v>
      </c>
      <c r="J91" s="52">
        <v>3</v>
      </c>
      <c r="K91" s="52">
        <v>2585</v>
      </c>
      <c r="L91" s="63">
        <v>432</v>
      </c>
      <c r="N91" s="33"/>
      <c r="O91" s="33"/>
      <c r="P91" s="33"/>
      <c r="Q91" s="33"/>
      <c r="R91" s="33"/>
      <c r="S91" s="33"/>
      <c r="T91" s="33"/>
    </row>
    <row r="92" spans="1:20" customFormat="1" x14ac:dyDescent="0.25">
      <c r="A92" s="47" t="s">
        <v>190</v>
      </c>
      <c r="B92" s="48" t="s">
        <v>37</v>
      </c>
      <c r="C92" s="48" t="s">
        <v>274</v>
      </c>
      <c r="D92" s="48" t="s">
        <v>4</v>
      </c>
      <c r="E92" s="49">
        <v>17</v>
      </c>
      <c r="F92" s="49">
        <v>9</v>
      </c>
      <c r="G92" s="49">
        <v>2</v>
      </c>
      <c r="H92" s="49">
        <v>15</v>
      </c>
      <c r="I92" s="49">
        <v>27</v>
      </c>
      <c r="J92" s="49">
        <v>3</v>
      </c>
      <c r="K92" s="49">
        <v>310</v>
      </c>
      <c r="L92" s="62">
        <v>360</v>
      </c>
      <c r="N92" s="33"/>
      <c r="O92" s="33"/>
      <c r="P92" s="33"/>
      <c r="Q92" s="33"/>
      <c r="R92" s="33"/>
      <c r="S92" s="33"/>
      <c r="T92" s="33"/>
    </row>
    <row r="93" spans="1:20" customFormat="1" x14ac:dyDescent="0.25">
      <c r="A93" s="50" t="s">
        <v>138</v>
      </c>
      <c r="B93" s="51" t="s">
        <v>31</v>
      </c>
      <c r="C93" s="51" t="s">
        <v>274</v>
      </c>
      <c r="D93" s="51" t="s">
        <v>4</v>
      </c>
      <c r="E93" s="52">
        <v>11</v>
      </c>
      <c r="F93" s="52">
        <v>9</v>
      </c>
      <c r="G93" s="52">
        <v>2</v>
      </c>
      <c r="H93" s="52">
        <v>9</v>
      </c>
      <c r="I93" s="52">
        <v>21</v>
      </c>
      <c r="J93" s="52">
        <v>12</v>
      </c>
      <c r="K93" s="52">
        <v>2155</v>
      </c>
      <c r="L93" s="63">
        <v>292</v>
      </c>
      <c r="N93" s="33"/>
      <c r="O93" s="33"/>
      <c r="P93" s="33"/>
      <c r="Q93" s="33"/>
      <c r="R93" s="33"/>
      <c r="S93" s="33"/>
      <c r="T93" s="33"/>
    </row>
    <row r="94" spans="1:20" customFormat="1" x14ac:dyDescent="0.25">
      <c r="A94" s="47" t="s">
        <v>178</v>
      </c>
      <c r="B94" s="48" t="s">
        <v>41</v>
      </c>
      <c r="C94" s="48" t="s">
        <v>274</v>
      </c>
      <c r="D94" s="48" t="s">
        <v>4</v>
      </c>
      <c r="E94" s="49">
        <v>17</v>
      </c>
      <c r="F94" s="49">
        <v>9</v>
      </c>
      <c r="G94" s="49">
        <v>10</v>
      </c>
      <c r="H94" s="49">
        <v>48</v>
      </c>
      <c r="I94" s="49">
        <v>29</v>
      </c>
      <c r="J94" s="49">
        <v>4</v>
      </c>
      <c r="K94" s="49">
        <v>2842</v>
      </c>
      <c r="L94" s="62">
        <v>429</v>
      </c>
      <c r="N94" s="33"/>
      <c r="O94" s="33"/>
      <c r="P94" s="33"/>
      <c r="Q94" s="33"/>
      <c r="R94" s="33"/>
      <c r="S94" s="33"/>
      <c r="T94" s="33"/>
    </row>
    <row r="95" spans="1:20" customFormat="1" x14ac:dyDescent="0.25">
      <c r="A95" s="50" t="s">
        <v>110</v>
      </c>
      <c r="B95" s="51" t="s">
        <v>37</v>
      </c>
      <c r="C95" s="51" t="s">
        <v>274</v>
      </c>
      <c r="D95" s="51" t="s">
        <v>4</v>
      </c>
      <c r="E95" s="52">
        <v>17</v>
      </c>
      <c r="F95" s="52">
        <v>9</v>
      </c>
      <c r="G95" s="52">
        <v>4</v>
      </c>
      <c r="H95" s="52">
        <v>24</v>
      </c>
      <c r="I95" s="52">
        <v>14</v>
      </c>
      <c r="J95" s="52">
        <v>9</v>
      </c>
      <c r="K95" s="52">
        <v>284</v>
      </c>
      <c r="L95" s="63">
        <v>371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47" t="s">
        <v>247</v>
      </c>
      <c r="B96" s="48" t="s">
        <v>37</v>
      </c>
      <c r="C96" s="48" t="s">
        <v>274</v>
      </c>
      <c r="D96" s="48" t="s">
        <v>4</v>
      </c>
      <c r="E96" s="49">
        <v>17</v>
      </c>
      <c r="F96" s="49">
        <v>8</v>
      </c>
      <c r="G96" s="49">
        <v>8</v>
      </c>
      <c r="H96" s="49">
        <v>34</v>
      </c>
      <c r="I96" s="49">
        <v>26</v>
      </c>
      <c r="J96" s="49">
        <v>4</v>
      </c>
      <c r="K96" s="49">
        <v>2230</v>
      </c>
      <c r="L96" s="62">
        <v>416</v>
      </c>
      <c r="N96" s="33"/>
      <c r="O96" s="33"/>
      <c r="P96" s="33"/>
      <c r="Q96" s="33"/>
      <c r="R96" s="33"/>
      <c r="S96" s="33"/>
      <c r="T96" s="33"/>
    </row>
    <row r="97" spans="1:20" customFormat="1" x14ac:dyDescent="0.25">
      <c r="A97" s="50" t="s">
        <v>95</v>
      </c>
      <c r="B97" s="51" t="s">
        <v>41</v>
      </c>
      <c r="C97" s="51" t="s">
        <v>274</v>
      </c>
      <c r="D97" s="51" t="s">
        <v>4</v>
      </c>
      <c r="E97" s="52">
        <v>16</v>
      </c>
      <c r="F97" s="52">
        <v>8</v>
      </c>
      <c r="G97" s="52">
        <v>8</v>
      </c>
      <c r="H97" s="52">
        <v>44</v>
      </c>
      <c r="I97" s="52">
        <v>21</v>
      </c>
      <c r="J97" s="52">
        <v>7</v>
      </c>
      <c r="K97" s="52">
        <v>3361</v>
      </c>
      <c r="L97" s="63">
        <v>370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47" t="s">
        <v>357</v>
      </c>
      <c r="B98" s="48" t="s">
        <v>37</v>
      </c>
      <c r="C98" s="48" t="s">
        <v>274</v>
      </c>
      <c r="D98" s="48" t="s">
        <v>4</v>
      </c>
      <c r="E98" s="49">
        <v>18</v>
      </c>
      <c r="F98" s="49">
        <v>8</v>
      </c>
      <c r="G98" s="49">
        <v>6</v>
      </c>
      <c r="H98" s="49">
        <v>12</v>
      </c>
      <c r="I98" s="49">
        <v>19</v>
      </c>
      <c r="J98" s="49">
        <v>6</v>
      </c>
      <c r="K98" s="49">
        <v>1946</v>
      </c>
      <c r="L98" s="62">
        <v>410</v>
      </c>
      <c r="N98" s="33"/>
      <c r="O98" s="33"/>
      <c r="P98" s="33"/>
      <c r="Q98" s="33"/>
      <c r="R98" s="33"/>
      <c r="S98" s="33"/>
      <c r="T98" s="33"/>
    </row>
    <row r="99" spans="1:20" customFormat="1" x14ac:dyDescent="0.25">
      <c r="A99" s="50" t="s">
        <v>358</v>
      </c>
      <c r="B99" s="51" t="s">
        <v>33</v>
      </c>
      <c r="C99" s="51" t="s">
        <v>274</v>
      </c>
      <c r="D99" s="51" t="s">
        <v>4</v>
      </c>
      <c r="E99" s="52">
        <v>15</v>
      </c>
      <c r="F99" s="52">
        <v>8</v>
      </c>
      <c r="G99" s="52">
        <v>4</v>
      </c>
      <c r="H99" s="52">
        <v>2</v>
      </c>
      <c r="I99" s="52">
        <v>18</v>
      </c>
      <c r="J99" s="52">
        <v>4</v>
      </c>
      <c r="K99" s="52">
        <v>440</v>
      </c>
      <c r="L99" s="63">
        <v>311</v>
      </c>
      <c r="N99" s="33"/>
      <c r="O99" s="33"/>
      <c r="P99" s="33"/>
      <c r="Q99" s="33"/>
      <c r="R99" s="33"/>
      <c r="S99" s="33"/>
      <c r="T99" s="33"/>
    </row>
    <row r="100" spans="1:20" customFormat="1" x14ac:dyDescent="0.25">
      <c r="A100" s="47" t="s">
        <v>111</v>
      </c>
      <c r="B100" s="48" t="s">
        <v>37</v>
      </c>
      <c r="C100" s="48" t="s">
        <v>274</v>
      </c>
      <c r="D100" s="48" t="s">
        <v>4</v>
      </c>
      <c r="E100" s="49">
        <v>18</v>
      </c>
      <c r="F100" s="49">
        <v>8</v>
      </c>
      <c r="G100" s="49">
        <v>6</v>
      </c>
      <c r="H100" s="49">
        <v>26</v>
      </c>
      <c r="I100" s="49">
        <v>24</v>
      </c>
      <c r="J100" s="49">
        <v>9</v>
      </c>
      <c r="K100" s="49">
        <v>1605</v>
      </c>
      <c r="L100" s="62">
        <v>391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50" t="s">
        <v>309</v>
      </c>
      <c r="B101" s="51" t="s">
        <v>35</v>
      </c>
      <c r="C101" s="51" t="s">
        <v>274</v>
      </c>
      <c r="D101" s="51" t="s">
        <v>4</v>
      </c>
      <c r="E101" s="52">
        <v>16</v>
      </c>
      <c r="F101" s="52">
        <v>8</v>
      </c>
      <c r="G101" s="52">
        <v>6</v>
      </c>
      <c r="H101" s="52">
        <v>21</v>
      </c>
      <c r="I101" s="52">
        <v>29</v>
      </c>
      <c r="J101" s="52">
        <v>6</v>
      </c>
      <c r="K101" s="52">
        <v>3305</v>
      </c>
      <c r="L101" s="63">
        <v>367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x14ac:dyDescent="0.25">
      <c r="A102" s="47" t="s">
        <v>176</v>
      </c>
      <c r="B102" s="48" t="s">
        <v>31</v>
      </c>
      <c r="C102" s="48" t="s">
        <v>274</v>
      </c>
      <c r="D102" s="48" t="s">
        <v>4</v>
      </c>
      <c r="E102" s="49">
        <v>16</v>
      </c>
      <c r="F102" s="49">
        <v>8</v>
      </c>
      <c r="G102" s="49">
        <v>16</v>
      </c>
      <c r="H102" s="49">
        <v>24</v>
      </c>
      <c r="I102" s="49">
        <v>33</v>
      </c>
      <c r="J102" s="49">
        <v>4</v>
      </c>
      <c r="K102" s="49">
        <v>3050</v>
      </c>
      <c r="L102" s="62">
        <v>358</v>
      </c>
      <c r="N102" s="33"/>
      <c r="O102" s="33"/>
      <c r="P102" s="33"/>
      <c r="Q102" s="33"/>
      <c r="R102" s="33"/>
      <c r="S102" s="33"/>
      <c r="T102" s="33"/>
    </row>
    <row r="103" spans="1:20" customFormat="1" x14ac:dyDescent="0.25">
      <c r="A103" s="50" t="s">
        <v>192</v>
      </c>
      <c r="B103" s="51" t="s">
        <v>31</v>
      </c>
      <c r="C103" s="51" t="s">
        <v>274</v>
      </c>
      <c r="D103" s="51" t="s">
        <v>4</v>
      </c>
      <c r="E103" s="52">
        <v>17</v>
      </c>
      <c r="F103" s="52">
        <v>8</v>
      </c>
      <c r="G103" s="52">
        <v>2</v>
      </c>
      <c r="H103" s="52">
        <v>11</v>
      </c>
      <c r="I103" s="52">
        <v>18</v>
      </c>
      <c r="J103" s="52">
        <v>6</v>
      </c>
      <c r="K103" s="52">
        <v>2198</v>
      </c>
      <c r="L103" s="63">
        <v>439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7" t="s">
        <v>359</v>
      </c>
      <c r="B104" s="48" t="s">
        <v>41</v>
      </c>
      <c r="C104" s="48" t="s">
        <v>274</v>
      </c>
      <c r="D104" s="48" t="s">
        <v>4</v>
      </c>
      <c r="E104" s="49">
        <v>17</v>
      </c>
      <c r="F104" s="49">
        <v>8</v>
      </c>
      <c r="G104" s="49">
        <v>6</v>
      </c>
      <c r="H104" s="49">
        <v>11</v>
      </c>
      <c r="I104" s="49">
        <v>33</v>
      </c>
      <c r="J104" s="49">
        <v>14</v>
      </c>
      <c r="K104" s="49">
        <v>2717</v>
      </c>
      <c r="L104" s="62">
        <v>419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50" t="s">
        <v>216</v>
      </c>
      <c r="B105" s="51" t="s">
        <v>35</v>
      </c>
      <c r="C105" s="51" t="s">
        <v>274</v>
      </c>
      <c r="D105" s="51" t="s">
        <v>4</v>
      </c>
      <c r="E105" s="52">
        <v>17</v>
      </c>
      <c r="F105" s="52">
        <v>7</v>
      </c>
      <c r="G105" s="52">
        <v>16</v>
      </c>
      <c r="H105" s="52">
        <v>18</v>
      </c>
      <c r="I105" s="52">
        <v>23</v>
      </c>
      <c r="J105" s="52">
        <v>8</v>
      </c>
      <c r="K105" s="52">
        <v>2738</v>
      </c>
      <c r="L105" s="63">
        <v>358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x14ac:dyDescent="0.25">
      <c r="A106" s="47" t="s">
        <v>360</v>
      </c>
      <c r="B106" s="48" t="s">
        <v>41</v>
      </c>
      <c r="C106" s="48" t="s">
        <v>274</v>
      </c>
      <c r="D106" s="48" t="s">
        <v>4</v>
      </c>
      <c r="E106" s="49">
        <v>13</v>
      </c>
      <c r="F106" s="49">
        <v>7</v>
      </c>
      <c r="G106" s="49">
        <v>10</v>
      </c>
      <c r="H106" s="49">
        <v>7</v>
      </c>
      <c r="I106" s="49">
        <v>15</v>
      </c>
      <c r="J106" s="49">
        <v>6</v>
      </c>
      <c r="K106" s="49">
        <v>42</v>
      </c>
      <c r="L106" s="62">
        <v>235</v>
      </c>
      <c r="N106" s="33"/>
      <c r="O106" s="33"/>
      <c r="P106" s="33"/>
      <c r="Q106" s="33"/>
      <c r="R106" s="33"/>
      <c r="S106" s="33"/>
      <c r="T106" s="33"/>
    </row>
    <row r="107" spans="1:20" customFormat="1" x14ac:dyDescent="0.25">
      <c r="A107" s="50" t="s">
        <v>90</v>
      </c>
      <c r="B107" s="51" t="s">
        <v>31</v>
      </c>
      <c r="C107" s="51" t="s">
        <v>274</v>
      </c>
      <c r="D107" s="51" t="s">
        <v>4</v>
      </c>
      <c r="E107" s="52">
        <v>15</v>
      </c>
      <c r="F107" s="52">
        <v>7</v>
      </c>
      <c r="G107" s="52">
        <v>4</v>
      </c>
      <c r="H107" s="52">
        <v>12</v>
      </c>
      <c r="I107" s="52">
        <v>35</v>
      </c>
      <c r="J107" s="52">
        <v>11</v>
      </c>
      <c r="K107" s="52">
        <v>3001</v>
      </c>
      <c r="L107" s="63">
        <v>377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x14ac:dyDescent="0.25">
      <c r="A108" s="47" t="s">
        <v>258</v>
      </c>
      <c r="B108" s="48" t="s">
        <v>35</v>
      </c>
      <c r="C108" s="48" t="s">
        <v>274</v>
      </c>
      <c r="D108" s="48" t="s">
        <v>4</v>
      </c>
      <c r="E108" s="49">
        <v>18</v>
      </c>
      <c r="F108" s="49">
        <v>7</v>
      </c>
      <c r="G108" s="49">
        <v>2</v>
      </c>
      <c r="H108" s="49">
        <v>6</v>
      </c>
      <c r="I108" s="49">
        <v>23</v>
      </c>
      <c r="J108" s="49">
        <v>23</v>
      </c>
      <c r="K108" s="49">
        <v>489</v>
      </c>
      <c r="L108" s="62">
        <v>389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50" t="s">
        <v>254</v>
      </c>
      <c r="B109" s="51" t="s">
        <v>33</v>
      </c>
      <c r="C109" s="51" t="s">
        <v>274</v>
      </c>
      <c r="D109" s="51" t="s">
        <v>4</v>
      </c>
      <c r="E109" s="52">
        <v>18</v>
      </c>
      <c r="F109" s="52">
        <v>7</v>
      </c>
      <c r="G109" s="52">
        <v>2</v>
      </c>
      <c r="H109" s="52">
        <v>9</v>
      </c>
      <c r="I109" s="52">
        <v>28</v>
      </c>
      <c r="J109" s="52">
        <v>23</v>
      </c>
      <c r="K109" s="52">
        <v>2743</v>
      </c>
      <c r="L109" s="63">
        <v>420</v>
      </c>
      <c r="N109" s="33"/>
      <c r="O109" s="33"/>
      <c r="P109" s="33"/>
      <c r="Q109" s="33"/>
      <c r="R109" s="33"/>
      <c r="S109" s="33"/>
      <c r="T109" s="33"/>
    </row>
    <row r="110" spans="1:20" customFormat="1" x14ac:dyDescent="0.25">
      <c r="A110" s="47" t="s">
        <v>229</v>
      </c>
      <c r="B110" s="48" t="s">
        <v>35</v>
      </c>
      <c r="C110" s="48" t="s">
        <v>274</v>
      </c>
      <c r="D110" s="48" t="s">
        <v>4</v>
      </c>
      <c r="E110" s="49">
        <v>17</v>
      </c>
      <c r="F110" s="49">
        <v>7</v>
      </c>
      <c r="G110" s="49">
        <v>4</v>
      </c>
      <c r="H110" s="49">
        <v>27</v>
      </c>
      <c r="I110" s="49">
        <v>34</v>
      </c>
      <c r="J110" s="49">
        <v>1</v>
      </c>
      <c r="K110" s="49">
        <v>3837</v>
      </c>
      <c r="L110" s="62">
        <v>427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50" t="s">
        <v>327</v>
      </c>
      <c r="B111" s="51" t="s">
        <v>35</v>
      </c>
      <c r="C111" s="51" t="s">
        <v>274</v>
      </c>
      <c r="D111" s="51" t="s">
        <v>4</v>
      </c>
      <c r="E111" s="52">
        <v>10</v>
      </c>
      <c r="F111" s="52">
        <v>7</v>
      </c>
      <c r="G111" s="52">
        <v>15</v>
      </c>
      <c r="H111" s="52">
        <v>10</v>
      </c>
      <c r="I111" s="52">
        <v>13</v>
      </c>
      <c r="J111" s="52">
        <v>3</v>
      </c>
      <c r="K111" s="52">
        <v>309</v>
      </c>
      <c r="L111" s="63">
        <v>193</v>
      </c>
      <c r="N111" s="33"/>
      <c r="O111" s="33"/>
      <c r="P111" s="33"/>
      <c r="Q111" s="33"/>
      <c r="R111" s="33"/>
      <c r="S111" s="33"/>
      <c r="T111" s="33"/>
    </row>
    <row r="112" spans="1:20" customFormat="1" x14ac:dyDescent="0.25">
      <c r="A112" s="47" t="s">
        <v>86</v>
      </c>
      <c r="B112" s="48" t="s">
        <v>37</v>
      </c>
      <c r="C112" s="48" t="s">
        <v>274</v>
      </c>
      <c r="D112" s="48" t="s">
        <v>4</v>
      </c>
      <c r="E112" s="49">
        <v>17</v>
      </c>
      <c r="F112" s="49">
        <v>7</v>
      </c>
      <c r="G112" s="49">
        <v>11</v>
      </c>
      <c r="H112" s="49">
        <v>26</v>
      </c>
      <c r="I112" s="49">
        <v>23</v>
      </c>
      <c r="J112" s="49">
        <v>5</v>
      </c>
      <c r="K112" s="49">
        <v>3890</v>
      </c>
      <c r="L112" s="62">
        <v>371</v>
      </c>
      <c r="N112" s="33"/>
      <c r="O112" s="33"/>
      <c r="P112" s="33"/>
      <c r="Q112" s="33"/>
      <c r="R112" s="33"/>
      <c r="S112" s="33"/>
      <c r="T112" s="33"/>
    </row>
    <row r="113" spans="1:20" customFormat="1" x14ac:dyDescent="0.25">
      <c r="A113" s="50" t="s">
        <v>147</v>
      </c>
      <c r="B113" s="51" t="s">
        <v>33</v>
      </c>
      <c r="C113" s="51" t="s">
        <v>274</v>
      </c>
      <c r="D113" s="51" t="s">
        <v>4</v>
      </c>
      <c r="E113" s="52">
        <v>15</v>
      </c>
      <c r="F113" s="52">
        <v>7</v>
      </c>
      <c r="G113" s="52">
        <v>8</v>
      </c>
      <c r="H113" s="52">
        <v>26</v>
      </c>
      <c r="I113" s="52">
        <v>31</v>
      </c>
      <c r="J113" s="52">
        <v>5</v>
      </c>
      <c r="K113" s="52">
        <v>2316</v>
      </c>
      <c r="L113" s="63">
        <v>344</v>
      </c>
      <c r="N113" s="33"/>
      <c r="O113" s="33"/>
      <c r="P113" s="33"/>
      <c r="Q113" s="33"/>
      <c r="R113" s="33"/>
      <c r="S113" s="33"/>
      <c r="T113" s="33"/>
    </row>
    <row r="114" spans="1:20" customFormat="1" x14ac:dyDescent="0.25">
      <c r="A114" s="47" t="s">
        <v>93</v>
      </c>
      <c r="B114" s="48" t="s">
        <v>41</v>
      </c>
      <c r="C114" s="48" t="s">
        <v>274</v>
      </c>
      <c r="D114" s="48" t="s">
        <v>4</v>
      </c>
      <c r="E114" s="49">
        <v>14</v>
      </c>
      <c r="F114" s="49">
        <v>7</v>
      </c>
      <c r="G114" s="49">
        <v>2</v>
      </c>
      <c r="H114" s="49">
        <v>9</v>
      </c>
      <c r="I114" s="49">
        <v>23</v>
      </c>
      <c r="J114" s="49">
        <v>1</v>
      </c>
      <c r="K114" s="49">
        <v>1742</v>
      </c>
      <c r="L114" s="62">
        <v>272</v>
      </c>
      <c r="N114" s="33"/>
      <c r="O114" s="33"/>
      <c r="P114" s="33"/>
      <c r="Q114" s="33"/>
      <c r="R114" s="33"/>
      <c r="S114" s="33"/>
      <c r="T114" s="33"/>
    </row>
    <row r="115" spans="1:20" customFormat="1" x14ac:dyDescent="0.25">
      <c r="A115" s="50" t="s">
        <v>284</v>
      </c>
      <c r="B115" s="51" t="s">
        <v>41</v>
      </c>
      <c r="C115" s="51" t="s">
        <v>274</v>
      </c>
      <c r="D115" s="51" t="s">
        <v>4</v>
      </c>
      <c r="E115" s="52">
        <v>15</v>
      </c>
      <c r="F115" s="52">
        <v>7</v>
      </c>
      <c r="G115" s="52">
        <v>0</v>
      </c>
      <c r="H115" s="52">
        <v>8</v>
      </c>
      <c r="I115" s="52">
        <v>15</v>
      </c>
      <c r="J115" s="52">
        <v>3</v>
      </c>
      <c r="K115" s="52">
        <v>197</v>
      </c>
      <c r="L115" s="63">
        <v>275</v>
      </c>
      <c r="N115" s="33"/>
      <c r="O115" s="33"/>
      <c r="P115" s="33"/>
      <c r="Q115" s="33"/>
      <c r="R115" s="33"/>
      <c r="S115" s="33"/>
      <c r="T115" s="33"/>
    </row>
    <row r="116" spans="1:20" customFormat="1" x14ac:dyDescent="0.25">
      <c r="A116" s="47" t="s">
        <v>361</v>
      </c>
      <c r="B116" s="48" t="s">
        <v>33</v>
      </c>
      <c r="C116" s="48" t="s">
        <v>274</v>
      </c>
      <c r="D116" s="48" t="s">
        <v>4</v>
      </c>
      <c r="E116" s="49">
        <v>17</v>
      </c>
      <c r="F116" s="49">
        <v>7</v>
      </c>
      <c r="G116" s="49">
        <v>0</v>
      </c>
      <c r="H116" s="49">
        <v>16</v>
      </c>
      <c r="I116" s="49">
        <v>20</v>
      </c>
      <c r="J116" s="49">
        <v>5</v>
      </c>
      <c r="K116" s="49">
        <v>315</v>
      </c>
      <c r="L116" s="62">
        <v>343</v>
      </c>
      <c r="N116" s="33"/>
      <c r="O116" s="33"/>
      <c r="P116" s="33"/>
      <c r="Q116" s="33"/>
      <c r="R116" s="33"/>
      <c r="S116" s="33"/>
      <c r="T116" s="33"/>
    </row>
    <row r="117" spans="1:20" customFormat="1" x14ac:dyDescent="0.25">
      <c r="A117" s="50" t="s">
        <v>303</v>
      </c>
      <c r="B117" s="51" t="s">
        <v>31</v>
      </c>
      <c r="C117" s="51" t="s">
        <v>274</v>
      </c>
      <c r="D117" s="51" t="s">
        <v>4</v>
      </c>
      <c r="E117" s="52">
        <v>18</v>
      </c>
      <c r="F117" s="52">
        <v>7</v>
      </c>
      <c r="G117" s="52">
        <v>10</v>
      </c>
      <c r="H117" s="52">
        <v>45</v>
      </c>
      <c r="I117" s="52">
        <v>34</v>
      </c>
      <c r="J117" s="52">
        <v>4</v>
      </c>
      <c r="K117" s="52">
        <v>2107</v>
      </c>
      <c r="L117" s="63">
        <v>397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47" t="s">
        <v>362</v>
      </c>
      <c r="B118" s="48" t="s">
        <v>41</v>
      </c>
      <c r="C118" s="48" t="s">
        <v>274</v>
      </c>
      <c r="D118" s="48" t="s">
        <v>4</v>
      </c>
      <c r="E118" s="49">
        <v>17</v>
      </c>
      <c r="F118" s="49">
        <v>7</v>
      </c>
      <c r="G118" s="49">
        <v>4</v>
      </c>
      <c r="H118" s="49">
        <v>19</v>
      </c>
      <c r="I118" s="49">
        <v>13</v>
      </c>
      <c r="J118" s="49">
        <v>2</v>
      </c>
      <c r="K118" s="49">
        <v>126</v>
      </c>
      <c r="L118" s="62">
        <v>308</v>
      </c>
      <c r="N118" s="33"/>
      <c r="O118" s="33"/>
      <c r="P118" s="33"/>
      <c r="Q118" s="33"/>
      <c r="R118" s="33"/>
      <c r="S118" s="33"/>
      <c r="T118" s="33"/>
    </row>
    <row r="119" spans="1:20" customFormat="1" x14ac:dyDescent="0.25">
      <c r="A119" s="50" t="s">
        <v>78</v>
      </c>
      <c r="B119" s="51" t="s">
        <v>33</v>
      </c>
      <c r="C119" s="51" t="s">
        <v>274</v>
      </c>
      <c r="D119" s="51" t="s">
        <v>4</v>
      </c>
      <c r="E119" s="52">
        <v>18</v>
      </c>
      <c r="F119" s="52">
        <v>7</v>
      </c>
      <c r="G119" s="52">
        <v>12</v>
      </c>
      <c r="H119" s="52">
        <v>18</v>
      </c>
      <c r="I119" s="52">
        <v>19</v>
      </c>
      <c r="J119" s="52">
        <v>21</v>
      </c>
      <c r="K119" s="52">
        <v>2189</v>
      </c>
      <c r="L119" s="63">
        <v>455</v>
      </c>
      <c r="N119" s="33"/>
      <c r="O119" s="33"/>
      <c r="P119" s="33"/>
      <c r="Q119" s="33"/>
      <c r="R119" s="33"/>
      <c r="S119" s="33"/>
      <c r="T119" s="33"/>
    </row>
    <row r="120" spans="1:20" customFormat="1" x14ac:dyDescent="0.25">
      <c r="A120" s="47" t="s">
        <v>83</v>
      </c>
      <c r="B120" s="48" t="s">
        <v>37</v>
      </c>
      <c r="C120" s="48" t="s">
        <v>274</v>
      </c>
      <c r="D120" s="48" t="s">
        <v>4</v>
      </c>
      <c r="E120" s="49">
        <v>18</v>
      </c>
      <c r="F120" s="49">
        <v>7</v>
      </c>
      <c r="G120" s="49">
        <v>15</v>
      </c>
      <c r="H120" s="49">
        <v>10</v>
      </c>
      <c r="I120" s="49">
        <v>32</v>
      </c>
      <c r="J120" s="49">
        <v>4</v>
      </c>
      <c r="K120" s="49">
        <v>2689</v>
      </c>
      <c r="L120" s="62">
        <v>412</v>
      </c>
      <c r="N120" s="33"/>
      <c r="O120" s="33"/>
      <c r="P120" s="33"/>
      <c r="Q120" s="33"/>
      <c r="R120" s="33"/>
      <c r="S120" s="33"/>
      <c r="T120" s="33"/>
    </row>
    <row r="121" spans="1:20" customFormat="1" x14ac:dyDescent="0.25">
      <c r="A121" s="50" t="s">
        <v>122</v>
      </c>
      <c r="B121" s="51" t="s">
        <v>33</v>
      </c>
      <c r="C121" s="51" t="s">
        <v>274</v>
      </c>
      <c r="D121" s="51" t="s">
        <v>4</v>
      </c>
      <c r="E121" s="52">
        <v>18</v>
      </c>
      <c r="F121" s="52">
        <v>6</v>
      </c>
      <c r="G121" s="52">
        <v>8</v>
      </c>
      <c r="H121" s="52">
        <v>26</v>
      </c>
      <c r="I121" s="52">
        <v>18</v>
      </c>
      <c r="J121" s="52">
        <v>9</v>
      </c>
      <c r="K121" s="52">
        <v>367</v>
      </c>
      <c r="L121" s="63">
        <v>361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47" t="s">
        <v>213</v>
      </c>
      <c r="B122" s="48" t="s">
        <v>31</v>
      </c>
      <c r="C122" s="48" t="s">
        <v>274</v>
      </c>
      <c r="D122" s="48" t="s">
        <v>4</v>
      </c>
      <c r="E122" s="49">
        <v>15</v>
      </c>
      <c r="F122" s="49">
        <v>6</v>
      </c>
      <c r="G122" s="49">
        <v>6</v>
      </c>
      <c r="H122" s="49">
        <v>23</v>
      </c>
      <c r="I122" s="49">
        <v>30</v>
      </c>
      <c r="J122" s="49">
        <v>3</v>
      </c>
      <c r="K122" s="49">
        <v>1733</v>
      </c>
      <c r="L122" s="62">
        <v>317</v>
      </c>
      <c r="N122" s="33"/>
      <c r="O122" s="33"/>
      <c r="P122" s="33"/>
      <c r="Q122" s="33"/>
      <c r="R122" s="33"/>
      <c r="S122" s="33"/>
      <c r="T122" s="33"/>
    </row>
    <row r="123" spans="1:20" customFormat="1" x14ac:dyDescent="0.25">
      <c r="A123" s="50" t="s">
        <v>290</v>
      </c>
      <c r="B123" s="51" t="s">
        <v>37</v>
      </c>
      <c r="C123" s="51" t="s">
        <v>274</v>
      </c>
      <c r="D123" s="51" t="s">
        <v>4</v>
      </c>
      <c r="E123" s="52">
        <v>19</v>
      </c>
      <c r="F123" s="52">
        <v>6</v>
      </c>
      <c r="G123" s="52">
        <v>10</v>
      </c>
      <c r="H123" s="52">
        <v>22</v>
      </c>
      <c r="I123" s="52">
        <v>28</v>
      </c>
      <c r="J123" s="52">
        <v>5</v>
      </c>
      <c r="K123" s="52">
        <v>2317</v>
      </c>
      <c r="L123" s="63">
        <v>402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7" t="s">
        <v>324</v>
      </c>
      <c r="B124" s="48" t="s">
        <v>41</v>
      </c>
      <c r="C124" s="48" t="s">
        <v>274</v>
      </c>
      <c r="D124" s="48" t="s">
        <v>4</v>
      </c>
      <c r="E124" s="49">
        <v>19</v>
      </c>
      <c r="F124" s="49">
        <v>6</v>
      </c>
      <c r="G124" s="49">
        <v>8</v>
      </c>
      <c r="H124" s="49">
        <v>18</v>
      </c>
      <c r="I124" s="49">
        <v>11</v>
      </c>
      <c r="J124" s="49">
        <v>14</v>
      </c>
      <c r="K124" s="49">
        <v>1220</v>
      </c>
      <c r="L124" s="62">
        <v>328</v>
      </c>
      <c r="N124" s="33"/>
      <c r="O124" s="33"/>
      <c r="P124" s="33"/>
      <c r="Q124" s="33"/>
      <c r="R124" s="33"/>
      <c r="S124" s="33"/>
      <c r="T124" s="33"/>
    </row>
    <row r="125" spans="1:20" customFormat="1" x14ac:dyDescent="0.25">
      <c r="A125" s="50" t="s">
        <v>257</v>
      </c>
      <c r="B125" s="51" t="s">
        <v>33</v>
      </c>
      <c r="C125" s="51" t="s">
        <v>274</v>
      </c>
      <c r="D125" s="51" t="s">
        <v>4</v>
      </c>
      <c r="E125" s="52">
        <v>18</v>
      </c>
      <c r="F125" s="52">
        <v>6</v>
      </c>
      <c r="G125" s="52">
        <v>12</v>
      </c>
      <c r="H125" s="52">
        <v>34</v>
      </c>
      <c r="I125" s="52">
        <v>30</v>
      </c>
      <c r="J125" s="52">
        <v>5</v>
      </c>
      <c r="K125" s="52">
        <v>3221</v>
      </c>
      <c r="L125" s="63">
        <v>445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x14ac:dyDescent="0.25">
      <c r="A126" s="47" t="s">
        <v>293</v>
      </c>
      <c r="B126" s="48" t="s">
        <v>41</v>
      </c>
      <c r="C126" s="48" t="s">
        <v>274</v>
      </c>
      <c r="D126" s="48" t="s">
        <v>4</v>
      </c>
      <c r="E126" s="49">
        <v>7</v>
      </c>
      <c r="F126" s="49">
        <v>6</v>
      </c>
      <c r="G126" s="49">
        <v>10</v>
      </c>
      <c r="H126" s="49">
        <v>9</v>
      </c>
      <c r="I126" s="49">
        <v>14</v>
      </c>
      <c r="J126" s="49">
        <v>2</v>
      </c>
      <c r="K126" s="49">
        <v>116</v>
      </c>
      <c r="L126" s="62">
        <v>146</v>
      </c>
      <c r="N126" s="33"/>
      <c r="O126" s="33"/>
      <c r="P126" s="33"/>
      <c r="Q126" s="33"/>
      <c r="R126" s="33"/>
      <c r="S126" s="33"/>
      <c r="T126" s="33"/>
    </row>
    <row r="127" spans="1:20" customFormat="1" x14ac:dyDescent="0.25">
      <c r="A127" s="50" t="s">
        <v>132</v>
      </c>
      <c r="B127" s="51" t="s">
        <v>37</v>
      </c>
      <c r="C127" s="51" t="s">
        <v>274</v>
      </c>
      <c r="D127" s="51" t="s">
        <v>4</v>
      </c>
      <c r="E127" s="52">
        <v>6</v>
      </c>
      <c r="F127" s="52">
        <v>6</v>
      </c>
      <c r="G127" s="52">
        <v>19</v>
      </c>
      <c r="H127" s="52">
        <v>5</v>
      </c>
      <c r="I127" s="52">
        <v>4</v>
      </c>
      <c r="J127" s="52">
        <v>4</v>
      </c>
      <c r="K127" s="52">
        <v>163</v>
      </c>
      <c r="L127" s="63">
        <v>126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7" t="s">
        <v>261</v>
      </c>
      <c r="B128" s="48" t="s">
        <v>31</v>
      </c>
      <c r="C128" s="48" t="s">
        <v>274</v>
      </c>
      <c r="D128" s="48" t="s">
        <v>4</v>
      </c>
      <c r="E128" s="49">
        <v>17</v>
      </c>
      <c r="F128" s="49">
        <v>6</v>
      </c>
      <c r="G128" s="49">
        <v>4</v>
      </c>
      <c r="H128" s="49">
        <v>17</v>
      </c>
      <c r="I128" s="49">
        <v>23</v>
      </c>
      <c r="J128" s="49">
        <v>5</v>
      </c>
      <c r="K128" s="49">
        <v>301</v>
      </c>
      <c r="L128" s="62">
        <v>296</v>
      </c>
      <c r="M128" s="5"/>
      <c r="N128" s="5"/>
      <c r="O128" s="5"/>
      <c r="P128" s="5"/>
      <c r="Q128" s="5"/>
      <c r="R128" s="5"/>
      <c r="S128" s="5"/>
      <c r="T128" s="5"/>
    </row>
    <row r="129" spans="1:20" customFormat="1" x14ac:dyDescent="0.25">
      <c r="A129" s="50" t="s">
        <v>96</v>
      </c>
      <c r="B129" s="51" t="s">
        <v>35</v>
      </c>
      <c r="C129" s="51" t="s">
        <v>274</v>
      </c>
      <c r="D129" s="51" t="s">
        <v>4</v>
      </c>
      <c r="E129" s="52">
        <v>10</v>
      </c>
      <c r="F129" s="52">
        <v>5</v>
      </c>
      <c r="G129" s="52">
        <v>10</v>
      </c>
      <c r="H129" s="52">
        <v>8</v>
      </c>
      <c r="I129" s="52">
        <v>17</v>
      </c>
      <c r="J129" s="52">
        <v>5</v>
      </c>
      <c r="K129" s="52">
        <v>1395</v>
      </c>
      <c r="L129" s="63">
        <v>211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7" t="s">
        <v>82</v>
      </c>
      <c r="B130" s="48" t="s">
        <v>41</v>
      </c>
      <c r="C130" s="48" t="s">
        <v>274</v>
      </c>
      <c r="D130" s="48" t="s">
        <v>4</v>
      </c>
      <c r="E130" s="49">
        <v>17</v>
      </c>
      <c r="F130" s="49">
        <v>5</v>
      </c>
      <c r="G130" s="49">
        <v>0</v>
      </c>
      <c r="H130" s="49">
        <v>11</v>
      </c>
      <c r="I130" s="49">
        <v>28</v>
      </c>
      <c r="J130" s="49">
        <v>5</v>
      </c>
      <c r="K130" s="49">
        <v>67</v>
      </c>
      <c r="L130" s="62">
        <v>311</v>
      </c>
      <c r="N130" s="33"/>
      <c r="O130" s="33"/>
      <c r="P130" s="33"/>
      <c r="Q130" s="33"/>
      <c r="R130" s="33"/>
      <c r="S130" s="33"/>
      <c r="T130" s="33"/>
    </row>
    <row r="131" spans="1:20" customFormat="1" x14ac:dyDescent="0.25">
      <c r="A131" s="50" t="s">
        <v>313</v>
      </c>
      <c r="B131" s="51" t="s">
        <v>37</v>
      </c>
      <c r="C131" s="51" t="s">
        <v>274</v>
      </c>
      <c r="D131" s="51" t="s">
        <v>4</v>
      </c>
      <c r="E131" s="52">
        <v>16</v>
      </c>
      <c r="F131" s="52">
        <v>5</v>
      </c>
      <c r="G131" s="52">
        <v>2</v>
      </c>
      <c r="H131" s="52">
        <v>23</v>
      </c>
      <c r="I131" s="52">
        <v>29</v>
      </c>
      <c r="J131" s="52">
        <v>7</v>
      </c>
      <c r="K131" s="52">
        <v>2413</v>
      </c>
      <c r="L131" s="63">
        <v>374</v>
      </c>
      <c r="N131" s="33"/>
      <c r="O131" s="33"/>
      <c r="P131" s="33"/>
      <c r="Q131" s="33"/>
      <c r="R131" s="33"/>
      <c r="S131" s="33"/>
      <c r="T131" s="33"/>
    </row>
    <row r="132" spans="1:20" customFormat="1" x14ac:dyDescent="0.25">
      <c r="A132" s="47" t="s">
        <v>252</v>
      </c>
      <c r="B132" s="48" t="s">
        <v>31</v>
      </c>
      <c r="C132" s="48" t="s">
        <v>274</v>
      </c>
      <c r="D132" s="48" t="s">
        <v>4</v>
      </c>
      <c r="E132" s="49">
        <v>17</v>
      </c>
      <c r="F132" s="49">
        <v>5</v>
      </c>
      <c r="G132" s="49">
        <v>22</v>
      </c>
      <c r="H132" s="49">
        <v>29</v>
      </c>
      <c r="I132" s="49">
        <v>27</v>
      </c>
      <c r="J132" s="49">
        <v>5</v>
      </c>
      <c r="K132" s="49">
        <v>2126</v>
      </c>
      <c r="L132" s="62">
        <v>378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50" t="s">
        <v>363</v>
      </c>
      <c r="B133" s="51" t="s">
        <v>41</v>
      </c>
      <c r="C133" s="51" t="s">
        <v>274</v>
      </c>
      <c r="D133" s="51" t="s">
        <v>4</v>
      </c>
      <c r="E133" s="52">
        <v>10</v>
      </c>
      <c r="F133" s="52">
        <v>5</v>
      </c>
      <c r="G133" s="52">
        <v>14</v>
      </c>
      <c r="H133" s="52">
        <v>16</v>
      </c>
      <c r="I133" s="52">
        <v>39</v>
      </c>
      <c r="J133" s="52">
        <v>1</v>
      </c>
      <c r="K133" s="52">
        <v>2121</v>
      </c>
      <c r="L133" s="63">
        <v>223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x14ac:dyDescent="0.25">
      <c r="A134" s="47" t="s">
        <v>217</v>
      </c>
      <c r="B134" s="48" t="s">
        <v>35</v>
      </c>
      <c r="C134" s="48" t="s">
        <v>274</v>
      </c>
      <c r="D134" s="48" t="s">
        <v>4</v>
      </c>
      <c r="E134" s="49">
        <v>18</v>
      </c>
      <c r="F134" s="49">
        <v>5</v>
      </c>
      <c r="G134" s="49">
        <v>10</v>
      </c>
      <c r="H134" s="49">
        <v>28</v>
      </c>
      <c r="I134" s="49">
        <v>25</v>
      </c>
      <c r="J134" s="49">
        <v>6</v>
      </c>
      <c r="K134" s="49">
        <v>1208</v>
      </c>
      <c r="L134" s="62">
        <v>394</v>
      </c>
      <c r="N134" s="33"/>
      <c r="O134" s="33"/>
      <c r="P134" s="33"/>
      <c r="Q134" s="33"/>
      <c r="R134" s="33"/>
      <c r="S134" s="33"/>
      <c r="T134" s="33"/>
    </row>
    <row r="135" spans="1:20" customFormat="1" x14ac:dyDescent="0.25">
      <c r="A135" s="50" t="s">
        <v>219</v>
      </c>
      <c r="B135" s="51" t="s">
        <v>41</v>
      </c>
      <c r="C135" s="51" t="s">
        <v>274</v>
      </c>
      <c r="D135" s="51" t="s">
        <v>4</v>
      </c>
      <c r="E135" s="52">
        <v>18</v>
      </c>
      <c r="F135" s="52">
        <v>5</v>
      </c>
      <c r="G135" s="52">
        <v>4</v>
      </c>
      <c r="H135" s="52">
        <v>20</v>
      </c>
      <c r="I135" s="52">
        <v>21</v>
      </c>
      <c r="J135" s="52">
        <v>9</v>
      </c>
      <c r="K135" s="52">
        <v>1352</v>
      </c>
      <c r="L135" s="63">
        <v>364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47" t="s">
        <v>322</v>
      </c>
      <c r="B136" s="48" t="s">
        <v>31</v>
      </c>
      <c r="C136" s="48" t="s">
        <v>274</v>
      </c>
      <c r="D136" s="48" t="s">
        <v>4</v>
      </c>
      <c r="E136" s="49">
        <v>17</v>
      </c>
      <c r="F136" s="49">
        <v>5</v>
      </c>
      <c r="G136" s="49">
        <v>4</v>
      </c>
      <c r="H136" s="49">
        <v>6</v>
      </c>
      <c r="I136" s="49">
        <v>12</v>
      </c>
      <c r="J136" s="49">
        <v>3</v>
      </c>
      <c r="K136" s="49">
        <v>459</v>
      </c>
      <c r="L136" s="62">
        <v>270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50" t="s">
        <v>174</v>
      </c>
      <c r="B137" s="51" t="s">
        <v>35</v>
      </c>
      <c r="C137" s="51" t="s">
        <v>274</v>
      </c>
      <c r="D137" s="51" t="s">
        <v>4</v>
      </c>
      <c r="E137" s="52">
        <v>16</v>
      </c>
      <c r="F137" s="52">
        <v>4</v>
      </c>
      <c r="G137" s="52">
        <v>15</v>
      </c>
      <c r="H137" s="52">
        <v>30</v>
      </c>
      <c r="I137" s="52">
        <v>30</v>
      </c>
      <c r="J137" s="52">
        <v>5</v>
      </c>
      <c r="K137" s="52">
        <v>1791</v>
      </c>
      <c r="L137" s="63">
        <v>345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47" t="s">
        <v>321</v>
      </c>
      <c r="B138" s="48" t="s">
        <v>37</v>
      </c>
      <c r="C138" s="48" t="s">
        <v>274</v>
      </c>
      <c r="D138" s="48" t="s">
        <v>4</v>
      </c>
      <c r="E138" s="49">
        <v>12</v>
      </c>
      <c r="F138" s="49">
        <v>4</v>
      </c>
      <c r="G138" s="49">
        <v>6</v>
      </c>
      <c r="H138" s="49">
        <v>7</v>
      </c>
      <c r="I138" s="49">
        <v>16</v>
      </c>
      <c r="J138" s="49">
        <v>7</v>
      </c>
      <c r="K138" s="49">
        <v>1924</v>
      </c>
      <c r="L138" s="62">
        <v>259</v>
      </c>
      <c r="N138" s="33"/>
      <c r="O138" s="33"/>
      <c r="P138" s="33"/>
      <c r="Q138" s="33"/>
      <c r="R138" s="33"/>
      <c r="S138" s="33"/>
      <c r="T138" s="33"/>
    </row>
    <row r="139" spans="1:20" customFormat="1" x14ac:dyDescent="0.25">
      <c r="A139" s="50" t="s">
        <v>98</v>
      </c>
      <c r="B139" s="51" t="s">
        <v>31</v>
      </c>
      <c r="C139" s="51" t="s">
        <v>274</v>
      </c>
      <c r="D139" s="51" t="s">
        <v>4</v>
      </c>
      <c r="E139" s="52">
        <v>18</v>
      </c>
      <c r="F139" s="52">
        <v>4</v>
      </c>
      <c r="G139" s="52">
        <v>4</v>
      </c>
      <c r="H139" s="52">
        <v>3</v>
      </c>
      <c r="I139" s="52">
        <v>22</v>
      </c>
      <c r="J139" s="52">
        <v>14</v>
      </c>
      <c r="K139" s="52">
        <v>2510</v>
      </c>
      <c r="L139" s="63">
        <v>391</v>
      </c>
      <c r="N139" s="33"/>
      <c r="O139" s="33"/>
      <c r="P139" s="33"/>
      <c r="Q139" s="33"/>
      <c r="R139" s="33"/>
      <c r="S139" s="33"/>
      <c r="T139" s="33"/>
    </row>
    <row r="140" spans="1:20" customFormat="1" x14ac:dyDescent="0.25">
      <c r="A140" s="47" t="s">
        <v>302</v>
      </c>
      <c r="B140" s="48" t="s">
        <v>41</v>
      </c>
      <c r="C140" s="48" t="s">
        <v>274</v>
      </c>
      <c r="D140" s="48" t="s">
        <v>4</v>
      </c>
      <c r="E140" s="49">
        <v>4</v>
      </c>
      <c r="F140" s="49">
        <v>4</v>
      </c>
      <c r="G140" s="49">
        <v>0</v>
      </c>
      <c r="H140" s="49">
        <v>1</v>
      </c>
      <c r="I140" s="49">
        <v>3</v>
      </c>
      <c r="J140" s="49">
        <v>0</v>
      </c>
      <c r="K140" s="49">
        <v>0</v>
      </c>
      <c r="L140" s="62">
        <v>55</v>
      </c>
      <c r="M140" s="5"/>
      <c r="N140" s="5"/>
      <c r="O140" s="5"/>
      <c r="P140" s="5"/>
      <c r="Q140" s="5"/>
      <c r="R140" s="5"/>
      <c r="S140" s="5"/>
      <c r="T140" s="5"/>
    </row>
    <row r="141" spans="1:20" customFormat="1" x14ac:dyDescent="0.25">
      <c r="A141" s="50" t="s">
        <v>97</v>
      </c>
      <c r="B141" s="51" t="s">
        <v>41</v>
      </c>
      <c r="C141" s="51" t="s">
        <v>274</v>
      </c>
      <c r="D141" s="51" t="s">
        <v>4</v>
      </c>
      <c r="E141" s="52">
        <v>10</v>
      </c>
      <c r="F141" s="52">
        <v>3</v>
      </c>
      <c r="G141" s="52">
        <v>7</v>
      </c>
      <c r="H141" s="52">
        <v>10</v>
      </c>
      <c r="I141" s="52">
        <v>18</v>
      </c>
      <c r="J141" s="52">
        <v>6</v>
      </c>
      <c r="K141" s="52">
        <v>1539</v>
      </c>
      <c r="L141" s="63">
        <v>201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47" t="s">
        <v>325</v>
      </c>
      <c r="B142" s="48" t="s">
        <v>31</v>
      </c>
      <c r="C142" s="48" t="s">
        <v>274</v>
      </c>
      <c r="D142" s="48" t="s">
        <v>4</v>
      </c>
      <c r="E142" s="49">
        <v>17</v>
      </c>
      <c r="F142" s="49">
        <v>3</v>
      </c>
      <c r="G142" s="49">
        <v>4</v>
      </c>
      <c r="H142" s="49">
        <v>15</v>
      </c>
      <c r="I142" s="49">
        <v>37</v>
      </c>
      <c r="J142" s="49">
        <v>7</v>
      </c>
      <c r="K142" s="49">
        <v>2948</v>
      </c>
      <c r="L142" s="62">
        <v>334</v>
      </c>
      <c r="N142" s="33"/>
      <c r="O142" s="33"/>
      <c r="P142" s="33"/>
      <c r="Q142" s="33"/>
      <c r="R142" s="33"/>
      <c r="S142" s="33"/>
      <c r="T142" s="33"/>
    </row>
    <row r="143" spans="1:20" customFormat="1" x14ac:dyDescent="0.25">
      <c r="A143" s="50" t="s">
        <v>260</v>
      </c>
      <c r="B143" s="51" t="s">
        <v>33</v>
      </c>
      <c r="C143" s="51" t="s">
        <v>274</v>
      </c>
      <c r="D143" s="51" t="s">
        <v>4</v>
      </c>
      <c r="E143" s="52">
        <v>19</v>
      </c>
      <c r="F143" s="52">
        <v>3</v>
      </c>
      <c r="G143" s="52">
        <v>8</v>
      </c>
      <c r="H143" s="52">
        <v>25</v>
      </c>
      <c r="I143" s="52">
        <v>24</v>
      </c>
      <c r="J143" s="52">
        <v>11</v>
      </c>
      <c r="K143" s="52">
        <v>209</v>
      </c>
      <c r="L143" s="63">
        <v>378</v>
      </c>
      <c r="N143" s="33"/>
      <c r="O143" s="33"/>
      <c r="P143" s="33"/>
      <c r="Q143" s="33"/>
      <c r="R143" s="33"/>
      <c r="S143" s="33"/>
      <c r="T143" s="33"/>
    </row>
    <row r="144" spans="1:20" customFormat="1" x14ac:dyDescent="0.25">
      <c r="A144" s="47" t="s">
        <v>364</v>
      </c>
      <c r="B144" s="48" t="s">
        <v>31</v>
      </c>
      <c r="C144" s="48" t="s">
        <v>274</v>
      </c>
      <c r="D144" s="48" t="s">
        <v>4</v>
      </c>
      <c r="E144" s="49">
        <v>13</v>
      </c>
      <c r="F144" s="49">
        <v>3</v>
      </c>
      <c r="G144" s="49">
        <v>2</v>
      </c>
      <c r="H144" s="49">
        <v>41</v>
      </c>
      <c r="I144" s="49">
        <v>28</v>
      </c>
      <c r="J144" s="49">
        <v>4</v>
      </c>
      <c r="K144" s="49">
        <v>2066</v>
      </c>
      <c r="L144" s="62">
        <v>240</v>
      </c>
      <c r="N144" s="33"/>
      <c r="O144" s="33"/>
      <c r="P144" s="33"/>
      <c r="Q144" s="33"/>
      <c r="R144" s="33"/>
      <c r="S144" s="33"/>
      <c r="T144" s="33"/>
    </row>
    <row r="145" spans="1:20" customFormat="1" x14ac:dyDescent="0.25">
      <c r="A145" s="50" t="s">
        <v>316</v>
      </c>
      <c r="B145" s="51" t="s">
        <v>41</v>
      </c>
      <c r="C145" s="51" t="s">
        <v>274</v>
      </c>
      <c r="D145" s="51" t="s">
        <v>4</v>
      </c>
      <c r="E145" s="52">
        <v>15</v>
      </c>
      <c r="F145" s="52">
        <v>3</v>
      </c>
      <c r="G145" s="52">
        <v>2</v>
      </c>
      <c r="H145" s="52">
        <v>2</v>
      </c>
      <c r="I145" s="52">
        <v>14</v>
      </c>
      <c r="J145" s="52">
        <v>1</v>
      </c>
      <c r="K145" s="52">
        <v>97</v>
      </c>
      <c r="L145" s="63">
        <v>233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47" t="s">
        <v>331</v>
      </c>
      <c r="B146" s="48" t="s">
        <v>37</v>
      </c>
      <c r="C146" s="48" t="s">
        <v>274</v>
      </c>
      <c r="D146" s="48" t="s">
        <v>4</v>
      </c>
      <c r="E146" s="49">
        <v>16</v>
      </c>
      <c r="F146" s="49">
        <v>3</v>
      </c>
      <c r="G146" s="49">
        <v>9</v>
      </c>
      <c r="H146" s="49">
        <v>29</v>
      </c>
      <c r="I146" s="49">
        <v>26</v>
      </c>
      <c r="J146" s="49">
        <v>4</v>
      </c>
      <c r="K146" s="49">
        <v>1474</v>
      </c>
      <c r="L146" s="62">
        <v>278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50" t="s">
        <v>80</v>
      </c>
      <c r="B147" s="51" t="s">
        <v>35</v>
      </c>
      <c r="C147" s="51" t="s">
        <v>274</v>
      </c>
      <c r="D147" s="51" t="s">
        <v>4</v>
      </c>
      <c r="E147" s="52">
        <v>16</v>
      </c>
      <c r="F147" s="52">
        <v>3</v>
      </c>
      <c r="G147" s="52">
        <v>6</v>
      </c>
      <c r="H147" s="52">
        <v>18</v>
      </c>
      <c r="I147" s="52">
        <v>13</v>
      </c>
      <c r="J147" s="52">
        <v>5</v>
      </c>
      <c r="K147" s="52">
        <v>153</v>
      </c>
      <c r="L147" s="63">
        <v>355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47" t="s">
        <v>365</v>
      </c>
      <c r="B148" s="48" t="s">
        <v>35</v>
      </c>
      <c r="C148" s="48" t="s">
        <v>274</v>
      </c>
      <c r="D148" s="48" t="s">
        <v>4</v>
      </c>
      <c r="E148" s="49">
        <v>17</v>
      </c>
      <c r="F148" s="49">
        <v>2</v>
      </c>
      <c r="G148" s="49">
        <v>6</v>
      </c>
      <c r="H148" s="49">
        <v>15</v>
      </c>
      <c r="I148" s="49">
        <v>28</v>
      </c>
      <c r="J148" s="49">
        <v>6</v>
      </c>
      <c r="K148" s="49">
        <v>1357</v>
      </c>
      <c r="L148" s="62">
        <v>252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50" t="s">
        <v>255</v>
      </c>
      <c r="B149" s="51" t="s">
        <v>31</v>
      </c>
      <c r="C149" s="51" t="s">
        <v>274</v>
      </c>
      <c r="D149" s="51" t="s">
        <v>4</v>
      </c>
      <c r="E149" s="52">
        <v>16</v>
      </c>
      <c r="F149" s="52">
        <v>2</v>
      </c>
      <c r="G149" s="52">
        <v>10</v>
      </c>
      <c r="H149" s="52">
        <v>35</v>
      </c>
      <c r="I149" s="52">
        <v>19</v>
      </c>
      <c r="J149" s="52">
        <v>11</v>
      </c>
      <c r="K149" s="52">
        <v>2791</v>
      </c>
      <c r="L149" s="63">
        <v>335</v>
      </c>
      <c r="N149" s="33"/>
      <c r="O149" s="33"/>
      <c r="P149" s="33"/>
      <c r="Q149" s="33"/>
      <c r="R149" s="33"/>
      <c r="S149" s="33"/>
      <c r="T149" s="33"/>
    </row>
    <row r="150" spans="1:20" customFormat="1" x14ac:dyDescent="0.25">
      <c r="A150" s="47" t="s">
        <v>246</v>
      </c>
      <c r="B150" s="48" t="s">
        <v>41</v>
      </c>
      <c r="C150" s="48" t="s">
        <v>274</v>
      </c>
      <c r="D150" s="48" t="s">
        <v>4</v>
      </c>
      <c r="E150" s="49">
        <v>17</v>
      </c>
      <c r="F150" s="49">
        <v>2</v>
      </c>
      <c r="G150" s="49">
        <v>4</v>
      </c>
      <c r="H150" s="49">
        <v>35</v>
      </c>
      <c r="I150" s="49">
        <v>30</v>
      </c>
      <c r="J150" s="49">
        <v>1</v>
      </c>
      <c r="K150" s="49">
        <v>3326</v>
      </c>
      <c r="L150" s="62">
        <v>354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50" t="s">
        <v>188</v>
      </c>
      <c r="B151" s="51" t="s">
        <v>35</v>
      </c>
      <c r="C151" s="51" t="s">
        <v>274</v>
      </c>
      <c r="D151" s="51" t="s">
        <v>4</v>
      </c>
      <c r="E151" s="52">
        <v>14</v>
      </c>
      <c r="F151" s="52">
        <v>2</v>
      </c>
      <c r="G151" s="52">
        <v>8</v>
      </c>
      <c r="H151" s="52">
        <v>17</v>
      </c>
      <c r="I151" s="52">
        <v>8</v>
      </c>
      <c r="J151" s="52">
        <v>9</v>
      </c>
      <c r="K151" s="52">
        <v>1829</v>
      </c>
      <c r="L151" s="63">
        <v>315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47" t="s">
        <v>366</v>
      </c>
      <c r="B152" s="48" t="s">
        <v>37</v>
      </c>
      <c r="C152" s="48" t="s">
        <v>274</v>
      </c>
      <c r="D152" s="48" t="s">
        <v>4</v>
      </c>
      <c r="E152" s="49">
        <v>15</v>
      </c>
      <c r="F152" s="49">
        <v>2</v>
      </c>
      <c r="G152" s="49">
        <v>8</v>
      </c>
      <c r="H152" s="49">
        <v>7</v>
      </c>
      <c r="I152" s="49">
        <v>20</v>
      </c>
      <c r="J152" s="49">
        <v>3</v>
      </c>
      <c r="K152" s="49">
        <v>413</v>
      </c>
      <c r="L152" s="62">
        <v>219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x14ac:dyDescent="0.25">
      <c r="A153" s="50" t="s">
        <v>367</v>
      </c>
      <c r="B153" s="51" t="s">
        <v>35</v>
      </c>
      <c r="C153" s="51" t="s">
        <v>274</v>
      </c>
      <c r="D153" s="51" t="s">
        <v>4</v>
      </c>
      <c r="E153" s="52">
        <v>7</v>
      </c>
      <c r="F153" s="52">
        <v>1</v>
      </c>
      <c r="G153" s="52">
        <v>2</v>
      </c>
      <c r="H153" s="52">
        <v>6</v>
      </c>
      <c r="I153" s="52">
        <v>8</v>
      </c>
      <c r="J153" s="52">
        <v>3</v>
      </c>
      <c r="K153" s="52">
        <v>36</v>
      </c>
      <c r="L153" s="63">
        <v>86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47" t="s">
        <v>306</v>
      </c>
      <c r="B154" s="48" t="s">
        <v>37</v>
      </c>
      <c r="C154" s="48" t="s">
        <v>274</v>
      </c>
      <c r="D154" s="48" t="s">
        <v>4</v>
      </c>
      <c r="E154" s="49">
        <v>8</v>
      </c>
      <c r="F154" s="49">
        <v>1</v>
      </c>
      <c r="G154" s="49">
        <v>4</v>
      </c>
      <c r="H154" s="49">
        <v>8</v>
      </c>
      <c r="I154" s="49">
        <v>11</v>
      </c>
      <c r="J154" s="49">
        <v>1</v>
      </c>
      <c r="K154" s="49">
        <v>162</v>
      </c>
      <c r="L154" s="62">
        <v>119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50" t="s">
        <v>368</v>
      </c>
      <c r="B155" s="51" t="s">
        <v>37</v>
      </c>
      <c r="C155" s="51" t="s">
        <v>274</v>
      </c>
      <c r="D155" s="51" t="s">
        <v>4</v>
      </c>
      <c r="E155" s="52">
        <v>11</v>
      </c>
      <c r="F155" s="52">
        <v>1</v>
      </c>
      <c r="G155" s="52">
        <v>2</v>
      </c>
      <c r="H155" s="52">
        <v>6</v>
      </c>
      <c r="I155" s="52">
        <v>13</v>
      </c>
      <c r="J155" s="52">
        <v>1</v>
      </c>
      <c r="K155" s="52">
        <v>132</v>
      </c>
      <c r="L155" s="63">
        <v>134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47" t="s">
        <v>305</v>
      </c>
      <c r="B156" s="48" t="s">
        <v>37</v>
      </c>
      <c r="C156" s="48" t="s">
        <v>274</v>
      </c>
      <c r="D156" s="48" t="s">
        <v>4</v>
      </c>
      <c r="E156" s="49">
        <v>9</v>
      </c>
      <c r="F156" s="49">
        <v>1</v>
      </c>
      <c r="G156" s="49">
        <v>9</v>
      </c>
      <c r="H156" s="49">
        <v>10</v>
      </c>
      <c r="I156" s="49">
        <v>11</v>
      </c>
      <c r="J156" s="49">
        <v>3</v>
      </c>
      <c r="K156" s="49">
        <v>353</v>
      </c>
      <c r="L156" s="62">
        <v>115</v>
      </c>
      <c r="N156" s="33"/>
      <c r="O156" s="33"/>
      <c r="P156" s="33"/>
      <c r="Q156" s="33"/>
      <c r="R156" s="33"/>
      <c r="S156" s="33"/>
      <c r="T156" s="33"/>
    </row>
    <row r="157" spans="1:20" customFormat="1" x14ac:dyDescent="0.25">
      <c r="A157" s="50" t="s">
        <v>318</v>
      </c>
      <c r="B157" s="51" t="s">
        <v>31</v>
      </c>
      <c r="C157" s="51" t="s">
        <v>274</v>
      </c>
      <c r="D157" s="51" t="s">
        <v>4</v>
      </c>
      <c r="E157" s="52">
        <v>4</v>
      </c>
      <c r="F157" s="52">
        <v>1</v>
      </c>
      <c r="G157" s="52">
        <v>0</v>
      </c>
      <c r="H157" s="52">
        <v>9</v>
      </c>
      <c r="I157" s="52">
        <v>3</v>
      </c>
      <c r="J157" s="52">
        <v>1</v>
      </c>
      <c r="K157" s="52">
        <v>61</v>
      </c>
      <c r="L157" s="63">
        <v>57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47" t="s">
        <v>326</v>
      </c>
      <c r="B158" s="48" t="s">
        <v>31</v>
      </c>
      <c r="C158" s="48" t="s">
        <v>274</v>
      </c>
      <c r="D158" s="48" t="s">
        <v>4</v>
      </c>
      <c r="E158" s="49">
        <v>1</v>
      </c>
      <c r="F158" s="49">
        <v>0</v>
      </c>
      <c r="G158" s="49">
        <v>2</v>
      </c>
      <c r="H158" s="49">
        <v>0</v>
      </c>
      <c r="I158" s="49">
        <v>0</v>
      </c>
      <c r="J158" s="49">
        <v>1</v>
      </c>
      <c r="K158" s="49">
        <v>59</v>
      </c>
      <c r="L158" s="62">
        <v>9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50" t="s">
        <v>131</v>
      </c>
      <c r="B159" s="51" t="s">
        <v>31</v>
      </c>
      <c r="C159" s="51" t="s">
        <v>274</v>
      </c>
      <c r="D159" s="51" t="s">
        <v>129</v>
      </c>
      <c r="E159" s="52">
        <v>0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0</v>
      </c>
      <c r="L159" s="63">
        <v>830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x14ac:dyDescent="0.25">
      <c r="A160" s="47" t="s">
        <v>224</v>
      </c>
      <c r="B160" s="48" t="s">
        <v>33</v>
      </c>
      <c r="C160" s="48" t="s">
        <v>274</v>
      </c>
      <c r="D160" s="48" t="s">
        <v>129</v>
      </c>
      <c r="E160" s="49">
        <v>0</v>
      </c>
      <c r="F160" s="49"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62">
        <v>784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x14ac:dyDescent="0.25">
      <c r="A161" s="50" t="s">
        <v>153</v>
      </c>
      <c r="B161" s="51" t="s">
        <v>35</v>
      </c>
      <c r="C161" s="51" t="s">
        <v>274</v>
      </c>
      <c r="D161" s="51" t="s">
        <v>129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63">
        <v>787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x14ac:dyDescent="0.25">
      <c r="A162" s="47" t="s">
        <v>204</v>
      </c>
      <c r="B162" s="48" t="s">
        <v>41</v>
      </c>
      <c r="C162" s="48" t="s">
        <v>274</v>
      </c>
      <c r="D162" s="48" t="s">
        <v>129</v>
      </c>
      <c r="E162" s="49">
        <v>0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62">
        <v>779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x14ac:dyDescent="0.25">
      <c r="A163" s="50" t="s">
        <v>162</v>
      </c>
      <c r="B163" s="51" t="s">
        <v>37</v>
      </c>
      <c r="C163" s="51" t="s">
        <v>274</v>
      </c>
      <c r="D163" s="51" t="s">
        <v>129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63">
        <v>799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x14ac:dyDescent="0.25">
      <c r="A164" s="47" t="s">
        <v>210</v>
      </c>
      <c r="B164" s="48" t="s">
        <v>31</v>
      </c>
      <c r="C164" s="48" t="s">
        <v>274</v>
      </c>
      <c r="D164" s="48" t="s">
        <v>129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62">
        <v>778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50" t="s">
        <v>155</v>
      </c>
      <c r="B165" s="51" t="s">
        <v>35</v>
      </c>
      <c r="C165" s="51" t="s">
        <v>274</v>
      </c>
      <c r="D165" s="51" t="s">
        <v>129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63">
        <v>871</v>
      </c>
      <c r="N165" s="33"/>
      <c r="O165" s="33"/>
      <c r="P165" s="33"/>
      <c r="Q165" s="33"/>
      <c r="R165" s="33"/>
      <c r="S165" s="33"/>
      <c r="T165" s="33"/>
    </row>
    <row r="166" spans="1:20" customFormat="1" x14ac:dyDescent="0.25">
      <c r="A166" s="47" t="s">
        <v>148</v>
      </c>
      <c r="B166" s="48" t="s">
        <v>35</v>
      </c>
      <c r="C166" s="48" t="s">
        <v>274</v>
      </c>
      <c r="D166" s="48" t="s">
        <v>129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62">
        <v>893</v>
      </c>
      <c r="N166" s="33"/>
      <c r="O166" s="33"/>
      <c r="P166" s="33"/>
      <c r="Q166" s="33"/>
      <c r="R166" s="33"/>
      <c r="S166" s="33"/>
      <c r="T166" s="33"/>
    </row>
    <row r="167" spans="1:20" customFormat="1" x14ac:dyDescent="0.25">
      <c r="A167" s="50" t="s">
        <v>369</v>
      </c>
      <c r="B167" s="51" t="s">
        <v>35</v>
      </c>
      <c r="C167" s="51" t="s">
        <v>274</v>
      </c>
      <c r="D167" s="51" t="s">
        <v>129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63">
        <v>494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x14ac:dyDescent="0.25">
      <c r="A168" s="47" t="s">
        <v>203</v>
      </c>
      <c r="B168" s="48" t="s">
        <v>35</v>
      </c>
      <c r="C168" s="48" t="s">
        <v>274</v>
      </c>
      <c r="D168" s="48" t="s">
        <v>129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62">
        <v>898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x14ac:dyDescent="0.25">
      <c r="A169" s="50" t="s">
        <v>150</v>
      </c>
      <c r="B169" s="51" t="s">
        <v>33</v>
      </c>
      <c r="C169" s="51" t="s">
        <v>274</v>
      </c>
      <c r="D169" s="51" t="s">
        <v>129</v>
      </c>
      <c r="E169" s="52">
        <v>0</v>
      </c>
      <c r="F169" s="52">
        <v>0</v>
      </c>
      <c r="G169" s="52">
        <v>0</v>
      </c>
      <c r="H169" s="52">
        <v>0</v>
      </c>
      <c r="I169" s="52">
        <v>0</v>
      </c>
      <c r="J169" s="52">
        <v>0</v>
      </c>
      <c r="K169" s="52">
        <v>0</v>
      </c>
      <c r="L169" s="63">
        <v>713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x14ac:dyDescent="0.25">
      <c r="A170" s="47" t="s">
        <v>169</v>
      </c>
      <c r="B170" s="48" t="s">
        <v>37</v>
      </c>
      <c r="C170" s="48" t="s">
        <v>274</v>
      </c>
      <c r="D170" s="48" t="s">
        <v>129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62">
        <v>530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x14ac:dyDescent="0.25">
      <c r="A171" s="50" t="s">
        <v>151</v>
      </c>
      <c r="B171" s="51" t="s">
        <v>37</v>
      </c>
      <c r="C171" s="51" t="s">
        <v>274</v>
      </c>
      <c r="D171" s="51" t="s">
        <v>129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63">
        <v>701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x14ac:dyDescent="0.25">
      <c r="A172" s="47" t="s">
        <v>179</v>
      </c>
      <c r="B172" s="48" t="s">
        <v>37</v>
      </c>
      <c r="C172" s="48" t="s">
        <v>274</v>
      </c>
      <c r="D172" s="48" t="s">
        <v>129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62">
        <v>734</v>
      </c>
      <c r="N172" s="33"/>
      <c r="O172" s="33"/>
      <c r="P172" s="33"/>
      <c r="Q172" s="33"/>
      <c r="R172" s="33"/>
      <c r="S172" s="33"/>
      <c r="T172" s="33"/>
    </row>
    <row r="173" spans="1:20" customFormat="1" x14ac:dyDescent="0.25">
      <c r="A173" s="50" t="s">
        <v>160</v>
      </c>
      <c r="B173" s="51" t="s">
        <v>33</v>
      </c>
      <c r="C173" s="51" t="s">
        <v>274</v>
      </c>
      <c r="D173" s="51" t="s">
        <v>129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63">
        <v>851</v>
      </c>
      <c r="N173" s="33"/>
      <c r="O173" s="33"/>
      <c r="P173" s="33"/>
      <c r="Q173" s="33"/>
      <c r="R173" s="33"/>
      <c r="S173" s="33"/>
      <c r="T173" s="33"/>
    </row>
    <row r="174" spans="1:20" customFormat="1" x14ac:dyDescent="0.25">
      <c r="A174" s="47" t="s">
        <v>205</v>
      </c>
      <c r="B174" s="48" t="s">
        <v>33</v>
      </c>
      <c r="C174" s="48" t="s">
        <v>274</v>
      </c>
      <c r="D174" s="48" t="s">
        <v>129</v>
      </c>
      <c r="E174" s="49">
        <v>0</v>
      </c>
      <c r="F174" s="49">
        <v>0</v>
      </c>
      <c r="G174" s="49">
        <v>0</v>
      </c>
      <c r="H174" s="49">
        <v>0</v>
      </c>
      <c r="I174" s="49">
        <v>0</v>
      </c>
      <c r="J174" s="49">
        <v>0</v>
      </c>
      <c r="K174" s="49">
        <v>0</v>
      </c>
      <c r="L174" s="62">
        <v>733</v>
      </c>
      <c r="N174" s="33"/>
      <c r="O174" s="33"/>
      <c r="P174" s="33"/>
      <c r="Q174" s="33"/>
      <c r="R174" s="33"/>
      <c r="S174" s="33"/>
      <c r="T174" s="33"/>
    </row>
    <row r="175" spans="1:20" customFormat="1" x14ac:dyDescent="0.25">
      <c r="A175" s="50" t="s">
        <v>154</v>
      </c>
      <c r="B175" s="51" t="s">
        <v>35</v>
      </c>
      <c r="C175" s="51" t="s">
        <v>274</v>
      </c>
      <c r="D175" s="51" t="s">
        <v>129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63">
        <v>675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x14ac:dyDescent="0.25">
      <c r="A176" s="47" t="s">
        <v>172</v>
      </c>
      <c r="B176" s="48" t="s">
        <v>33</v>
      </c>
      <c r="C176" s="48" t="s">
        <v>274</v>
      </c>
      <c r="D176" s="48" t="s">
        <v>129</v>
      </c>
      <c r="E176" s="49">
        <v>0</v>
      </c>
      <c r="F176" s="49">
        <v>0</v>
      </c>
      <c r="G176" s="49">
        <v>0</v>
      </c>
      <c r="H176" s="49">
        <v>0</v>
      </c>
      <c r="I176" s="49">
        <v>0</v>
      </c>
      <c r="J176" s="49">
        <v>0</v>
      </c>
      <c r="K176" s="49">
        <v>0</v>
      </c>
      <c r="L176" s="62">
        <v>716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x14ac:dyDescent="0.25">
      <c r="A177" s="50" t="s">
        <v>158</v>
      </c>
      <c r="B177" s="51" t="s">
        <v>31</v>
      </c>
      <c r="C177" s="51" t="s">
        <v>274</v>
      </c>
      <c r="D177" s="51" t="s">
        <v>129</v>
      </c>
      <c r="E177" s="52">
        <v>0</v>
      </c>
      <c r="F177" s="52">
        <v>0</v>
      </c>
      <c r="G177" s="52">
        <v>0</v>
      </c>
      <c r="H177" s="52">
        <v>0</v>
      </c>
      <c r="I177" s="52">
        <v>0</v>
      </c>
      <c r="J177" s="52">
        <v>0</v>
      </c>
      <c r="K177" s="52">
        <v>0</v>
      </c>
      <c r="L177" s="63">
        <v>699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x14ac:dyDescent="0.25">
      <c r="A178" s="47" t="s">
        <v>171</v>
      </c>
      <c r="B178" s="48" t="s">
        <v>37</v>
      </c>
      <c r="C178" s="48" t="s">
        <v>274</v>
      </c>
      <c r="D178" s="48" t="s">
        <v>129</v>
      </c>
      <c r="E178" s="49">
        <v>0</v>
      </c>
      <c r="F178" s="49">
        <v>0</v>
      </c>
      <c r="G178" s="49">
        <v>0</v>
      </c>
      <c r="H178" s="49">
        <v>0</v>
      </c>
      <c r="I178" s="49">
        <v>0</v>
      </c>
      <c r="J178" s="49">
        <v>0</v>
      </c>
      <c r="K178" s="49">
        <v>0</v>
      </c>
      <c r="L178" s="62">
        <v>666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x14ac:dyDescent="0.25">
      <c r="A179" s="50" t="s">
        <v>370</v>
      </c>
      <c r="B179" s="51" t="s">
        <v>33</v>
      </c>
      <c r="C179" s="51" t="s">
        <v>274</v>
      </c>
      <c r="D179" s="51" t="s">
        <v>129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63">
        <v>409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x14ac:dyDescent="0.25">
      <c r="A180" s="47" t="s">
        <v>183</v>
      </c>
      <c r="B180" s="48" t="s">
        <v>41</v>
      </c>
      <c r="C180" s="48" t="s">
        <v>274</v>
      </c>
      <c r="D180" s="48" t="s">
        <v>129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62">
        <v>739</v>
      </c>
      <c r="M180" s="5"/>
      <c r="N180" s="5"/>
      <c r="O180" s="5"/>
      <c r="P180" s="5"/>
      <c r="Q180" s="5"/>
      <c r="R180" s="5"/>
      <c r="S180" s="5"/>
      <c r="T180" s="5"/>
    </row>
    <row r="181" spans="1:20" customFormat="1" x14ac:dyDescent="0.25">
      <c r="A181" s="50" t="s">
        <v>165</v>
      </c>
      <c r="B181" s="51" t="s">
        <v>33</v>
      </c>
      <c r="C181" s="51" t="s">
        <v>274</v>
      </c>
      <c r="D181" s="51" t="s">
        <v>129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63">
        <v>722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x14ac:dyDescent="0.25">
      <c r="A182" s="47" t="s">
        <v>206</v>
      </c>
      <c r="B182" s="48" t="s">
        <v>35</v>
      </c>
      <c r="C182" s="48" t="s">
        <v>274</v>
      </c>
      <c r="D182" s="48" t="s">
        <v>129</v>
      </c>
      <c r="E182" s="49">
        <v>0</v>
      </c>
      <c r="F182" s="49">
        <v>0</v>
      </c>
      <c r="G182" s="49">
        <v>0</v>
      </c>
      <c r="H182" s="49">
        <v>0</v>
      </c>
      <c r="I182" s="49">
        <v>0</v>
      </c>
      <c r="J182" s="49">
        <v>0</v>
      </c>
      <c r="K182" s="49">
        <v>0</v>
      </c>
      <c r="L182" s="62">
        <v>543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x14ac:dyDescent="0.25">
      <c r="A183" s="50" t="s">
        <v>157</v>
      </c>
      <c r="B183" s="51" t="s">
        <v>31</v>
      </c>
      <c r="C183" s="51" t="s">
        <v>274</v>
      </c>
      <c r="D183" s="51" t="s">
        <v>129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63">
        <v>741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x14ac:dyDescent="0.25">
      <c r="A184" s="47" t="s">
        <v>201</v>
      </c>
      <c r="B184" s="48" t="s">
        <v>31</v>
      </c>
      <c r="C184" s="48" t="s">
        <v>274</v>
      </c>
      <c r="D184" s="48" t="s">
        <v>129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62">
        <v>616</v>
      </c>
      <c r="N184" s="33"/>
      <c r="O184" s="33"/>
      <c r="P184" s="33"/>
      <c r="Q184" s="33"/>
      <c r="R184" s="33"/>
      <c r="S184" s="33"/>
      <c r="T184" s="33"/>
    </row>
    <row r="185" spans="1:20" customFormat="1" x14ac:dyDescent="0.25">
      <c r="A185" s="50" t="s">
        <v>335</v>
      </c>
      <c r="B185" s="51" t="s">
        <v>41</v>
      </c>
      <c r="C185" s="51" t="s">
        <v>274</v>
      </c>
      <c r="D185" s="51" t="s">
        <v>129</v>
      </c>
      <c r="E185" s="52">
        <v>0</v>
      </c>
      <c r="F185" s="52">
        <v>0</v>
      </c>
      <c r="G185" s="52">
        <v>0</v>
      </c>
      <c r="H185" s="52">
        <v>0</v>
      </c>
      <c r="I185" s="52">
        <v>0</v>
      </c>
      <c r="J185" s="52">
        <v>0</v>
      </c>
      <c r="K185" s="52">
        <v>0</v>
      </c>
      <c r="L185" s="63">
        <v>496</v>
      </c>
      <c r="N185" s="33"/>
      <c r="O185" s="33"/>
      <c r="P185" s="33"/>
      <c r="Q185" s="33"/>
      <c r="R185" s="33"/>
      <c r="S185" s="33"/>
      <c r="T185" s="33"/>
    </row>
    <row r="186" spans="1:20" customFormat="1" x14ac:dyDescent="0.25">
      <c r="A186" s="47" t="s">
        <v>156</v>
      </c>
      <c r="B186" s="48" t="s">
        <v>41</v>
      </c>
      <c r="C186" s="48" t="s">
        <v>274</v>
      </c>
      <c r="D186" s="48" t="s">
        <v>129</v>
      </c>
      <c r="E186" s="49">
        <v>0</v>
      </c>
      <c r="F186" s="49">
        <v>0</v>
      </c>
      <c r="G186" s="49">
        <v>0</v>
      </c>
      <c r="H186" s="49">
        <v>0</v>
      </c>
      <c r="I186" s="49">
        <v>0</v>
      </c>
      <c r="J186" s="49">
        <v>0</v>
      </c>
      <c r="K186" s="49">
        <v>0</v>
      </c>
      <c r="L186" s="62">
        <v>455</v>
      </c>
      <c r="N186" s="33"/>
      <c r="O186" s="33"/>
      <c r="P186" s="33"/>
      <c r="Q186" s="33"/>
      <c r="R186" s="33"/>
      <c r="S186" s="33"/>
      <c r="T186" s="33"/>
    </row>
    <row r="187" spans="1:20" customFormat="1" x14ac:dyDescent="0.25">
      <c r="A187" s="50" t="s">
        <v>130</v>
      </c>
      <c r="B187" s="51" t="s">
        <v>37</v>
      </c>
      <c r="C187" s="51" t="s">
        <v>274</v>
      </c>
      <c r="D187" s="51" t="s">
        <v>129</v>
      </c>
      <c r="E187" s="52">
        <v>0</v>
      </c>
      <c r="F187" s="52">
        <v>0</v>
      </c>
      <c r="G187" s="52">
        <v>0</v>
      </c>
      <c r="H187" s="52">
        <v>0</v>
      </c>
      <c r="I187" s="52">
        <v>0</v>
      </c>
      <c r="J187" s="52">
        <v>0</v>
      </c>
      <c r="K187" s="52">
        <v>0</v>
      </c>
      <c r="L187" s="63">
        <v>509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x14ac:dyDescent="0.25">
      <c r="A188" s="47" t="s">
        <v>164</v>
      </c>
      <c r="B188" s="48" t="s">
        <v>41</v>
      </c>
      <c r="C188" s="48" t="s">
        <v>274</v>
      </c>
      <c r="D188" s="48" t="s">
        <v>129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62">
        <v>309</v>
      </c>
      <c r="N188" s="33"/>
      <c r="O188" s="33"/>
      <c r="P188" s="33"/>
      <c r="Q188" s="33"/>
      <c r="R188" s="33"/>
      <c r="S188" s="33"/>
      <c r="T188" s="33"/>
    </row>
    <row r="189" spans="1:20" customFormat="1" x14ac:dyDescent="0.25">
      <c r="A189" s="50" t="s">
        <v>167</v>
      </c>
      <c r="B189" s="51" t="s">
        <v>41</v>
      </c>
      <c r="C189" s="51" t="s">
        <v>274</v>
      </c>
      <c r="D189" s="51" t="s">
        <v>129</v>
      </c>
      <c r="E189" s="52">
        <v>0</v>
      </c>
      <c r="F189" s="52">
        <v>0</v>
      </c>
      <c r="G189" s="52">
        <v>0</v>
      </c>
      <c r="H189" s="52">
        <v>0</v>
      </c>
      <c r="I189" s="52">
        <v>0</v>
      </c>
      <c r="J189" s="52">
        <v>0</v>
      </c>
      <c r="K189" s="52">
        <v>0</v>
      </c>
      <c r="L189" s="63">
        <v>413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x14ac:dyDescent="0.25">
      <c r="A190" s="47" t="s">
        <v>339</v>
      </c>
      <c r="B190" s="48" t="s">
        <v>31</v>
      </c>
      <c r="C190" s="48" t="s">
        <v>274</v>
      </c>
      <c r="D190" s="48" t="s">
        <v>129</v>
      </c>
      <c r="E190" s="49">
        <v>0</v>
      </c>
      <c r="F190" s="49">
        <v>0</v>
      </c>
      <c r="G190" s="49">
        <v>0</v>
      </c>
      <c r="H190" s="49">
        <v>0</v>
      </c>
      <c r="I190" s="49">
        <v>0</v>
      </c>
      <c r="J190" s="49">
        <v>0</v>
      </c>
      <c r="K190" s="49">
        <v>0</v>
      </c>
      <c r="L190" s="62">
        <v>381</v>
      </c>
      <c r="N190" s="33"/>
      <c r="O190" s="33"/>
      <c r="P190" s="33"/>
      <c r="Q190" s="33"/>
      <c r="R190" s="33"/>
      <c r="S190" s="33"/>
      <c r="T190" s="33"/>
    </row>
    <row r="191" spans="1:20" customFormat="1" x14ac:dyDescent="0.25">
      <c r="A191" s="50" t="s">
        <v>207</v>
      </c>
      <c r="B191" s="51" t="s">
        <v>37</v>
      </c>
      <c r="C191" s="51" t="s">
        <v>274</v>
      </c>
      <c r="D191" s="51" t="s">
        <v>129</v>
      </c>
      <c r="E191" s="52">
        <v>0</v>
      </c>
      <c r="F191" s="52">
        <v>0</v>
      </c>
      <c r="G191" s="52">
        <v>0</v>
      </c>
      <c r="H191" s="52">
        <v>0</v>
      </c>
      <c r="I191" s="52">
        <v>0</v>
      </c>
      <c r="J191" s="52">
        <v>0</v>
      </c>
      <c r="K191" s="52">
        <v>0</v>
      </c>
      <c r="L191" s="63">
        <v>304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x14ac:dyDescent="0.25">
      <c r="A192" s="47" t="s">
        <v>338</v>
      </c>
      <c r="B192" s="48" t="s">
        <v>33</v>
      </c>
      <c r="C192" s="48" t="s">
        <v>274</v>
      </c>
      <c r="D192" s="48" t="s">
        <v>129</v>
      </c>
      <c r="E192" s="49">
        <v>0</v>
      </c>
      <c r="F192" s="49">
        <v>0</v>
      </c>
      <c r="G192" s="49">
        <v>0</v>
      </c>
      <c r="H192" s="49">
        <v>0</v>
      </c>
      <c r="I192" s="49">
        <v>0</v>
      </c>
      <c r="J192" s="49">
        <v>0</v>
      </c>
      <c r="K192" s="49">
        <v>0</v>
      </c>
      <c r="L192" s="62">
        <v>242</v>
      </c>
      <c r="N192" s="33"/>
      <c r="O192" s="33"/>
      <c r="P192" s="33"/>
      <c r="Q192" s="33"/>
      <c r="R192" s="33"/>
      <c r="S192" s="33"/>
      <c r="T192" s="33"/>
    </row>
    <row r="193" spans="1:20" customFormat="1" x14ac:dyDescent="0.25">
      <c r="A193" s="50" t="s">
        <v>371</v>
      </c>
      <c r="B193" s="51" t="s">
        <v>33</v>
      </c>
      <c r="C193" s="51" t="s">
        <v>274</v>
      </c>
      <c r="D193" s="51" t="s">
        <v>129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63">
        <v>285</v>
      </c>
      <c r="N193" s="33"/>
      <c r="O193" s="33"/>
      <c r="P193" s="33"/>
      <c r="Q193" s="33"/>
      <c r="R193" s="33"/>
      <c r="S193" s="33"/>
      <c r="T193" s="33"/>
    </row>
    <row r="194" spans="1:20" customFormat="1" x14ac:dyDescent="0.25">
      <c r="A194" s="47" t="s">
        <v>372</v>
      </c>
      <c r="B194" s="48" t="s">
        <v>31</v>
      </c>
      <c r="C194" s="48" t="s">
        <v>274</v>
      </c>
      <c r="D194" s="48" t="s">
        <v>129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62">
        <v>248</v>
      </c>
      <c r="N194" s="33"/>
      <c r="O194" s="33"/>
      <c r="P194" s="33"/>
      <c r="Q194" s="33"/>
      <c r="R194" s="33"/>
      <c r="S194" s="33"/>
      <c r="T194" s="33"/>
    </row>
    <row r="195" spans="1:20" customFormat="1" x14ac:dyDescent="0.25">
      <c r="A195" s="50" t="s">
        <v>181</v>
      </c>
      <c r="B195" s="51" t="s">
        <v>41</v>
      </c>
      <c r="C195" s="51" t="s">
        <v>274</v>
      </c>
      <c r="D195" s="51" t="s">
        <v>129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0</v>
      </c>
      <c r="K195" s="52">
        <v>0</v>
      </c>
      <c r="L195" s="63">
        <v>419</v>
      </c>
      <c r="N195" s="33"/>
      <c r="O195" s="33"/>
      <c r="P195" s="33"/>
      <c r="Q195" s="33"/>
      <c r="R195" s="33"/>
      <c r="S195" s="33"/>
      <c r="T195" s="33"/>
    </row>
    <row r="196" spans="1:20" customFormat="1" x14ac:dyDescent="0.25">
      <c r="A196" s="47" t="s">
        <v>373</v>
      </c>
      <c r="B196" s="48" t="s">
        <v>33</v>
      </c>
      <c r="C196" s="48" t="s">
        <v>274</v>
      </c>
      <c r="D196" s="48" t="s">
        <v>129</v>
      </c>
      <c r="E196" s="49">
        <v>0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62">
        <v>273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x14ac:dyDescent="0.25">
      <c r="A197" s="50" t="s">
        <v>374</v>
      </c>
      <c r="B197" s="51" t="s">
        <v>37</v>
      </c>
      <c r="C197" s="51" t="s">
        <v>274</v>
      </c>
      <c r="D197" s="51" t="s">
        <v>129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63">
        <v>280</v>
      </c>
      <c r="N197" s="33"/>
      <c r="O197" s="33"/>
      <c r="P197" s="33"/>
      <c r="Q197" s="33"/>
      <c r="R197" s="33"/>
      <c r="S197" s="33"/>
      <c r="T197" s="33"/>
    </row>
    <row r="198" spans="1:20" customFormat="1" x14ac:dyDescent="0.25">
      <c r="A198" s="47" t="s">
        <v>340</v>
      </c>
      <c r="B198" s="48" t="s">
        <v>31</v>
      </c>
      <c r="C198" s="48" t="s">
        <v>274</v>
      </c>
      <c r="D198" s="48" t="s">
        <v>129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62">
        <v>179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x14ac:dyDescent="0.25">
      <c r="A199" s="50" t="s">
        <v>173</v>
      </c>
      <c r="B199" s="51" t="s">
        <v>41</v>
      </c>
      <c r="C199" s="51" t="s">
        <v>274</v>
      </c>
      <c r="D199" s="51" t="s">
        <v>129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63">
        <v>551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x14ac:dyDescent="0.25">
      <c r="A200" s="47" t="s">
        <v>208</v>
      </c>
      <c r="B200" s="48" t="s">
        <v>33</v>
      </c>
      <c r="C200" s="48" t="s">
        <v>274</v>
      </c>
      <c r="D200" s="48" t="s">
        <v>129</v>
      </c>
      <c r="E200" s="49">
        <v>0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0</v>
      </c>
      <c r="L200" s="62">
        <v>359</v>
      </c>
      <c r="N200" s="33"/>
      <c r="O200" s="33"/>
      <c r="P200" s="33"/>
      <c r="Q200" s="33"/>
      <c r="R200" s="33"/>
      <c r="S200" s="33"/>
      <c r="T200" s="33"/>
    </row>
    <row r="201" spans="1:20" customFormat="1" x14ac:dyDescent="0.25">
      <c r="A201" s="50" t="s">
        <v>262</v>
      </c>
      <c r="B201" s="51" t="s">
        <v>41</v>
      </c>
      <c r="C201" s="51" t="s">
        <v>274</v>
      </c>
      <c r="D201" s="51" t="s">
        <v>129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63">
        <v>239</v>
      </c>
      <c r="N201" s="33"/>
      <c r="O201" s="33"/>
      <c r="P201" s="33"/>
      <c r="Q201" s="33"/>
      <c r="R201" s="33"/>
      <c r="S201" s="33"/>
      <c r="T201" s="33"/>
    </row>
    <row r="202" spans="1:20" customFormat="1" x14ac:dyDescent="0.25">
      <c r="A202" s="47" t="s">
        <v>161</v>
      </c>
      <c r="B202" s="48" t="s">
        <v>41</v>
      </c>
      <c r="C202" s="48" t="s">
        <v>274</v>
      </c>
      <c r="D202" s="48" t="s">
        <v>129</v>
      </c>
      <c r="E202" s="49">
        <v>0</v>
      </c>
      <c r="F202" s="49">
        <v>0</v>
      </c>
      <c r="G202" s="49">
        <v>0</v>
      </c>
      <c r="H202" s="49">
        <v>0</v>
      </c>
      <c r="I202" s="49">
        <v>0</v>
      </c>
      <c r="J202" s="49">
        <v>0</v>
      </c>
      <c r="K202" s="49">
        <v>0</v>
      </c>
      <c r="L202" s="62">
        <v>211</v>
      </c>
      <c r="N202" s="33"/>
      <c r="O202" s="33"/>
      <c r="P202" s="33"/>
      <c r="Q202" s="33"/>
      <c r="R202" s="33"/>
      <c r="S202" s="33"/>
      <c r="T202" s="33"/>
    </row>
    <row r="203" spans="1:20" customFormat="1" x14ac:dyDescent="0.25">
      <c r="A203" s="50" t="s">
        <v>152</v>
      </c>
      <c r="B203" s="51" t="s">
        <v>35</v>
      </c>
      <c r="C203" s="51" t="s">
        <v>274</v>
      </c>
      <c r="D203" s="51" t="s">
        <v>129</v>
      </c>
      <c r="E203" s="52">
        <v>0</v>
      </c>
      <c r="F203" s="52">
        <v>0</v>
      </c>
      <c r="G203" s="52">
        <v>0</v>
      </c>
      <c r="H203" s="52">
        <v>0</v>
      </c>
      <c r="I203" s="52">
        <v>0</v>
      </c>
      <c r="J203" s="52">
        <v>0</v>
      </c>
      <c r="K203" s="52">
        <v>0</v>
      </c>
      <c r="L203" s="63">
        <v>527</v>
      </c>
      <c r="N203" s="33"/>
      <c r="O203" s="33"/>
      <c r="P203" s="33"/>
      <c r="Q203" s="33"/>
      <c r="R203" s="33"/>
      <c r="S203" s="33"/>
      <c r="T203" s="33"/>
    </row>
    <row r="204" spans="1:20" customFormat="1" x14ac:dyDescent="0.25">
      <c r="A204" s="47" t="s">
        <v>182</v>
      </c>
      <c r="B204" s="48" t="s">
        <v>41</v>
      </c>
      <c r="C204" s="48" t="s">
        <v>274</v>
      </c>
      <c r="D204" s="48" t="s">
        <v>129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49">
        <v>0</v>
      </c>
      <c r="K204" s="49">
        <v>0</v>
      </c>
      <c r="L204" s="62">
        <v>479</v>
      </c>
      <c r="N204" s="33"/>
      <c r="O204" s="33"/>
      <c r="P204" s="33"/>
      <c r="Q204" s="33"/>
      <c r="R204" s="33"/>
      <c r="S204" s="33"/>
      <c r="T204" s="33"/>
    </row>
    <row r="205" spans="1:20" customFormat="1" x14ac:dyDescent="0.25">
      <c r="A205" s="50" t="s">
        <v>159</v>
      </c>
      <c r="B205" s="51" t="s">
        <v>35</v>
      </c>
      <c r="C205" s="51" t="s">
        <v>274</v>
      </c>
      <c r="D205" s="51" t="s">
        <v>129</v>
      </c>
      <c r="E205" s="52">
        <v>0</v>
      </c>
      <c r="F205" s="52">
        <v>0</v>
      </c>
      <c r="G205" s="52">
        <v>0</v>
      </c>
      <c r="H205" s="52">
        <v>0</v>
      </c>
      <c r="I205" s="52">
        <v>0</v>
      </c>
      <c r="J205" s="52">
        <v>0</v>
      </c>
      <c r="K205" s="52">
        <v>0</v>
      </c>
      <c r="L205" s="63">
        <v>362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x14ac:dyDescent="0.25">
      <c r="A206" s="47" t="s">
        <v>202</v>
      </c>
      <c r="B206" s="48" t="s">
        <v>35</v>
      </c>
      <c r="C206" s="48" t="s">
        <v>274</v>
      </c>
      <c r="D206" s="48" t="s">
        <v>129</v>
      </c>
      <c r="E206" s="49">
        <v>0</v>
      </c>
      <c r="F206" s="49">
        <v>0</v>
      </c>
      <c r="G206" s="49">
        <v>0</v>
      </c>
      <c r="H206" s="49">
        <v>0</v>
      </c>
      <c r="I206" s="49">
        <v>0</v>
      </c>
      <c r="J206" s="49">
        <v>0</v>
      </c>
      <c r="K206" s="49">
        <v>0</v>
      </c>
      <c r="L206" s="62">
        <v>301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x14ac:dyDescent="0.25">
      <c r="A207" s="50" t="s">
        <v>149</v>
      </c>
      <c r="B207" s="51" t="s">
        <v>41</v>
      </c>
      <c r="C207" s="51" t="s">
        <v>274</v>
      </c>
      <c r="D207" s="51" t="s">
        <v>129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63">
        <v>336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x14ac:dyDescent="0.25">
      <c r="A208" s="47" t="s">
        <v>168</v>
      </c>
      <c r="B208" s="48" t="s">
        <v>37</v>
      </c>
      <c r="C208" s="48" t="s">
        <v>274</v>
      </c>
      <c r="D208" s="48" t="s">
        <v>129</v>
      </c>
      <c r="E208" s="49">
        <v>0</v>
      </c>
      <c r="F208" s="49">
        <v>0</v>
      </c>
      <c r="G208" s="49">
        <v>0</v>
      </c>
      <c r="H208" s="49">
        <v>0</v>
      </c>
      <c r="I208" s="49">
        <v>0</v>
      </c>
      <c r="J208" s="49">
        <v>0</v>
      </c>
      <c r="K208" s="49">
        <v>0</v>
      </c>
      <c r="L208" s="62">
        <v>435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x14ac:dyDescent="0.25">
      <c r="A209" s="50" t="s">
        <v>180</v>
      </c>
      <c r="B209" s="51" t="s">
        <v>41</v>
      </c>
      <c r="C209" s="51" t="s">
        <v>274</v>
      </c>
      <c r="D209" s="51" t="s">
        <v>129</v>
      </c>
      <c r="E209" s="52">
        <v>0</v>
      </c>
      <c r="F209" s="52">
        <v>0</v>
      </c>
      <c r="G209" s="52">
        <v>0</v>
      </c>
      <c r="H209" s="52">
        <v>0</v>
      </c>
      <c r="I209" s="52">
        <v>0</v>
      </c>
      <c r="J209" s="52">
        <v>0</v>
      </c>
      <c r="K209" s="52">
        <v>0</v>
      </c>
      <c r="L209" s="63">
        <v>289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x14ac:dyDescent="0.25">
      <c r="A210" s="47" t="s">
        <v>336</v>
      </c>
      <c r="B210" s="48" t="s">
        <v>33</v>
      </c>
      <c r="C210" s="48" t="s">
        <v>274</v>
      </c>
      <c r="D210" s="48" t="s">
        <v>129</v>
      </c>
      <c r="E210" s="49">
        <v>0</v>
      </c>
      <c r="F210" s="49">
        <v>0</v>
      </c>
      <c r="G210" s="49">
        <v>0</v>
      </c>
      <c r="H210" s="49">
        <v>0</v>
      </c>
      <c r="I210" s="49">
        <v>0</v>
      </c>
      <c r="J210" s="49">
        <v>0</v>
      </c>
      <c r="K210" s="49">
        <v>0</v>
      </c>
      <c r="L210" s="62">
        <v>304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x14ac:dyDescent="0.25">
      <c r="A211" s="50" t="s">
        <v>375</v>
      </c>
      <c r="B211" s="51" t="s">
        <v>35</v>
      </c>
      <c r="C211" s="51" t="s">
        <v>274</v>
      </c>
      <c r="D211" s="51" t="s">
        <v>129</v>
      </c>
      <c r="E211" s="52">
        <v>0</v>
      </c>
      <c r="F211" s="52">
        <v>0</v>
      </c>
      <c r="G211" s="52">
        <v>0</v>
      </c>
      <c r="H211" s="52">
        <v>0</v>
      </c>
      <c r="I211" s="52">
        <v>0</v>
      </c>
      <c r="J211" s="52">
        <v>0</v>
      </c>
      <c r="K211" s="52">
        <v>0</v>
      </c>
      <c r="L211" s="63">
        <v>201</v>
      </c>
      <c r="N211" s="33"/>
      <c r="O211" s="33"/>
      <c r="P211" s="33"/>
      <c r="Q211" s="33"/>
      <c r="R211" s="33"/>
      <c r="S211" s="33"/>
      <c r="T211" s="33"/>
    </row>
    <row r="212" spans="1:20" customFormat="1" x14ac:dyDescent="0.25">
      <c r="A212" s="47" t="s">
        <v>337</v>
      </c>
      <c r="B212" s="48" t="s">
        <v>37</v>
      </c>
      <c r="C212" s="48" t="s">
        <v>274</v>
      </c>
      <c r="D212" s="48" t="s">
        <v>129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62">
        <v>75</v>
      </c>
      <c r="N212" s="33"/>
      <c r="O212" s="33"/>
      <c r="P212" s="33"/>
      <c r="Q212" s="33"/>
      <c r="R212" s="33"/>
      <c r="S212" s="33"/>
      <c r="T212" s="33"/>
    </row>
    <row r="213" spans="1:20" customFormat="1" x14ac:dyDescent="0.25">
      <c r="A213" s="50" t="s">
        <v>170</v>
      </c>
      <c r="B213" s="51" t="s">
        <v>37</v>
      </c>
      <c r="C213" s="51" t="s">
        <v>274</v>
      </c>
      <c r="D213" s="51" t="s">
        <v>129</v>
      </c>
      <c r="E213" s="52">
        <v>0</v>
      </c>
      <c r="F213" s="52">
        <v>0</v>
      </c>
      <c r="G213" s="52">
        <v>0</v>
      </c>
      <c r="H213" s="52">
        <v>0</v>
      </c>
      <c r="I213" s="52">
        <v>0</v>
      </c>
      <c r="J213" s="52">
        <v>0</v>
      </c>
      <c r="K213" s="52">
        <v>0</v>
      </c>
      <c r="L213" s="63">
        <v>162</v>
      </c>
      <c r="N213" s="33"/>
      <c r="O213" s="33"/>
      <c r="P213" s="33"/>
      <c r="Q213" s="33"/>
      <c r="R213" s="33"/>
      <c r="S213" s="33"/>
      <c r="T213" s="33"/>
    </row>
    <row r="214" spans="1:20" customFormat="1" x14ac:dyDescent="0.25">
      <c r="A214" s="47" t="s">
        <v>163</v>
      </c>
      <c r="B214" s="48" t="s">
        <v>33</v>
      </c>
      <c r="C214" s="48" t="s">
        <v>274</v>
      </c>
      <c r="D214" s="48" t="s">
        <v>129</v>
      </c>
      <c r="E214" s="49">
        <v>0</v>
      </c>
      <c r="F214" s="49">
        <v>0</v>
      </c>
      <c r="G214" s="49">
        <v>0</v>
      </c>
      <c r="H214" s="49">
        <v>0</v>
      </c>
      <c r="I214" s="49">
        <v>0</v>
      </c>
      <c r="J214" s="49">
        <v>0</v>
      </c>
      <c r="K214" s="49">
        <v>0</v>
      </c>
      <c r="L214" s="62">
        <v>60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x14ac:dyDescent="0.25">
      <c r="A215" s="50" t="s">
        <v>166</v>
      </c>
      <c r="B215" s="51" t="s">
        <v>31</v>
      </c>
      <c r="C215" s="51" t="s">
        <v>274</v>
      </c>
      <c r="D215" s="51" t="s">
        <v>129</v>
      </c>
      <c r="E215" s="52">
        <v>0</v>
      </c>
      <c r="F215" s="52">
        <v>0</v>
      </c>
      <c r="G215" s="52">
        <v>0</v>
      </c>
      <c r="H215" s="52">
        <v>0</v>
      </c>
      <c r="I215" s="52">
        <v>0</v>
      </c>
      <c r="J215" s="52">
        <v>0</v>
      </c>
      <c r="K215" s="52">
        <v>0</v>
      </c>
      <c r="L215" s="63">
        <v>224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x14ac:dyDescent="0.25">
      <c r="A216" s="47" t="s">
        <v>230</v>
      </c>
      <c r="B216" s="48" t="s">
        <v>41</v>
      </c>
      <c r="C216" s="48" t="s">
        <v>274</v>
      </c>
      <c r="D216" s="48" t="s">
        <v>129</v>
      </c>
      <c r="E216" s="49">
        <v>0</v>
      </c>
      <c r="F216" s="49">
        <v>0</v>
      </c>
      <c r="G216" s="49">
        <v>0</v>
      </c>
      <c r="H216" s="49">
        <v>0</v>
      </c>
      <c r="I216" s="49">
        <v>0</v>
      </c>
      <c r="J216" s="49">
        <v>0</v>
      </c>
      <c r="K216" s="49">
        <v>0</v>
      </c>
      <c r="L216" s="62">
        <v>208</v>
      </c>
      <c r="N216" s="33"/>
      <c r="O216" s="33"/>
      <c r="P216" s="33"/>
      <c r="Q216" s="33"/>
      <c r="R216" s="33"/>
      <c r="S216" s="33"/>
      <c r="T216" s="33"/>
    </row>
    <row r="217" spans="1:20" customFormat="1" x14ac:dyDescent="0.25">
      <c r="A217" s="50" t="s">
        <v>53</v>
      </c>
      <c r="B217" s="51" t="s">
        <v>31</v>
      </c>
      <c r="C217" s="51" t="s">
        <v>274</v>
      </c>
      <c r="D217" s="51" t="s">
        <v>1</v>
      </c>
      <c r="E217" s="52">
        <v>17</v>
      </c>
      <c r="F217" s="52">
        <v>22</v>
      </c>
      <c r="G217" s="52">
        <v>8</v>
      </c>
      <c r="H217" s="52">
        <v>8</v>
      </c>
      <c r="I217" s="52">
        <v>1</v>
      </c>
      <c r="J217" s="52">
        <v>7</v>
      </c>
      <c r="K217" s="52">
        <v>1285</v>
      </c>
      <c r="L217" s="63">
        <v>352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x14ac:dyDescent="0.25">
      <c r="A218" s="47" t="s">
        <v>241</v>
      </c>
      <c r="B218" s="48" t="s">
        <v>41</v>
      </c>
      <c r="C218" s="48" t="s">
        <v>274</v>
      </c>
      <c r="D218" s="48" t="s">
        <v>1</v>
      </c>
      <c r="E218" s="49">
        <v>18</v>
      </c>
      <c r="F218" s="49">
        <v>22</v>
      </c>
      <c r="G218" s="49">
        <v>8</v>
      </c>
      <c r="H218" s="49">
        <v>15</v>
      </c>
      <c r="I218" s="49">
        <v>10</v>
      </c>
      <c r="J218" s="49">
        <v>19</v>
      </c>
      <c r="K218" s="49">
        <v>477</v>
      </c>
      <c r="L218" s="62">
        <v>346</v>
      </c>
      <c r="N218" s="33"/>
      <c r="O218" s="33"/>
      <c r="P218" s="33"/>
      <c r="Q218" s="33"/>
      <c r="R218" s="33"/>
      <c r="S218" s="33"/>
      <c r="T218" s="33"/>
    </row>
    <row r="219" spans="1:20" customFormat="1" x14ac:dyDescent="0.25">
      <c r="A219" s="50" t="s">
        <v>212</v>
      </c>
      <c r="B219" s="51" t="s">
        <v>33</v>
      </c>
      <c r="C219" s="51" t="s">
        <v>274</v>
      </c>
      <c r="D219" s="51" t="s">
        <v>1</v>
      </c>
      <c r="E219" s="52">
        <v>17</v>
      </c>
      <c r="F219" s="52">
        <v>21</v>
      </c>
      <c r="G219" s="52">
        <v>14</v>
      </c>
      <c r="H219" s="52">
        <v>13</v>
      </c>
      <c r="I219" s="52">
        <v>10</v>
      </c>
      <c r="J219" s="52">
        <v>9</v>
      </c>
      <c r="K219" s="52">
        <v>41</v>
      </c>
      <c r="L219" s="63">
        <v>301</v>
      </c>
      <c r="N219" s="33"/>
      <c r="O219" s="33"/>
      <c r="P219" s="33"/>
      <c r="Q219" s="33"/>
      <c r="R219" s="33"/>
      <c r="S219" s="33"/>
      <c r="T219" s="33"/>
    </row>
    <row r="220" spans="1:20" customFormat="1" x14ac:dyDescent="0.25">
      <c r="A220" s="47" t="s">
        <v>75</v>
      </c>
      <c r="B220" s="48" t="s">
        <v>31</v>
      </c>
      <c r="C220" s="48" t="s">
        <v>274</v>
      </c>
      <c r="D220" s="48" t="s">
        <v>1</v>
      </c>
      <c r="E220" s="49">
        <v>17</v>
      </c>
      <c r="F220" s="49">
        <v>20</v>
      </c>
      <c r="G220" s="49">
        <v>48</v>
      </c>
      <c r="H220" s="49">
        <v>8</v>
      </c>
      <c r="I220" s="49">
        <v>4</v>
      </c>
      <c r="J220" s="49">
        <v>9</v>
      </c>
      <c r="K220" s="49">
        <v>1853</v>
      </c>
      <c r="L220" s="62">
        <v>334</v>
      </c>
      <c r="N220" s="33"/>
      <c r="O220" s="33"/>
      <c r="P220" s="33"/>
      <c r="Q220" s="33"/>
      <c r="R220" s="33"/>
      <c r="S220" s="33"/>
      <c r="T220" s="33"/>
    </row>
    <row r="221" spans="1:20" customFormat="1" x14ac:dyDescent="0.25">
      <c r="A221" s="50" t="s">
        <v>68</v>
      </c>
      <c r="B221" s="51" t="s">
        <v>35</v>
      </c>
      <c r="C221" s="51" t="s">
        <v>274</v>
      </c>
      <c r="D221" s="51" t="s">
        <v>1</v>
      </c>
      <c r="E221" s="52">
        <v>17</v>
      </c>
      <c r="F221" s="52">
        <v>19</v>
      </c>
      <c r="G221" s="52">
        <v>6</v>
      </c>
      <c r="H221" s="52">
        <v>5</v>
      </c>
      <c r="I221" s="52">
        <v>7</v>
      </c>
      <c r="J221" s="52">
        <v>17</v>
      </c>
      <c r="K221" s="52">
        <v>52</v>
      </c>
      <c r="L221" s="63">
        <v>300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x14ac:dyDescent="0.25">
      <c r="A222" s="47" t="s">
        <v>73</v>
      </c>
      <c r="B222" s="48" t="s">
        <v>35</v>
      </c>
      <c r="C222" s="48" t="s">
        <v>274</v>
      </c>
      <c r="D222" s="48" t="s">
        <v>1</v>
      </c>
      <c r="E222" s="49">
        <v>16</v>
      </c>
      <c r="F222" s="49">
        <v>19</v>
      </c>
      <c r="G222" s="49">
        <v>4</v>
      </c>
      <c r="H222" s="49">
        <v>49</v>
      </c>
      <c r="I222" s="49">
        <v>7</v>
      </c>
      <c r="J222" s="49">
        <v>6</v>
      </c>
      <c r="K222" s="49">
        <v>25</v>
      </c>
      <c r="L222" s="62">
        <v>333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x14ac:dyDescent="0.25">
      <c r="A223" s="50" t="s">
        <v>105</v>
      </c>
      <c r="B223" s="51" t="s">
        <v>35</v>
      </c>
      <c r="C223" s="51" t="s">
        <v>274</v>
      </c>
      <c r="D223" s="51" t="s">
        <v>1</v>
      </c>
      <c r="E223" s="52">
        <v>17</v>
      </c>
      <c r="F223" s="52">
        <v>19</v>
      </c>
      <c r="G223" s="52">
        <v>10</v>
      </c>
      <c r="H223" s="52">
        <v>31</v>
      </c>
      <c r="I223" s="52">
        <v>12</v>
      </c>
      <c r="J223" s="52">
        <v>10</v>
      </c>
      <c r="K223" s="52">
        <v>186</v>
      </c>
      <c r="L223" s="63">
        <v>357</v>
      </c>
      <c r="M223" s="5"/>
      <c r="N223" s="5"/>
      <c r="O223" s="5"/>
      <c r="P223" s="5"/>
      <c r="Q223" s="5"/>
      <c r="R223" s="5"/>
      <c r="S223" s="5"/>
      <c r="T223" s="5"/>
    </row>
    <row r="224" spans="1:20" customFormat="1" x14ac:dyDescent="0.25">
      <c r="A224" s="47" t="s">
        <v>243</v>
      </c>
      <c r="B224" s="48" t="s">
        <v>41</v>
      </c>
      <c r="C224" s="48" t="s">
        <v>274</v>
      </c>
      <c r="D224" s="48" t="s">
        <v>1</v>
      </c>
      <c r="E224" s="49">
        <v>18</v>
      </c>
      <c r="F224" s="49">
        <v>19</v>
      </c>
      <c r="G224" s="49">
        <v>18</v>
      </c>
      <c r="H224" s="49">
        <v>21</v>
      </c>
      <c r="I224" s="49">
        <v>6</v>
      </c>
      <c r="J224" s="49">
        <v>5</v>
      </c>
      <c r="K224" s="49">
        <v>94</v>
      </c>
      <c r="L224" s="62">
        <v>323</v>
      </c>
      <c r="N224" s="33"/>
      <c r="O224" s="33"/>
      <c r="P224" s="33"/>
      <c r="Q224" s="33"/>
      <c r="R224" s="33"/>
      <c r="S224" s="33"/>
      <c r="T224" s="33"/>
    </row>
    <row r="225" spans="1:20" customFormat="1" x14ac:dyDescent="0.25">
      <c r="A225" s="50" t="s">
        <v>189</v>
      </c>
      <c r="B225" s="51" t="s">
        <v>33</v>
      </c>
      <c r="C225" s="51" t="s">
        <v>274</v>
      </c>
      <c r="D225" s="51" t="s">
        <v>1</v>
      </c>
      <c r="E225" s="52">
        <v>18</v>
      </c>
      <c r="F225" s="52">
        <v>19</v>
      </c>
      <c r="G225" s="52">
        <v>0</v>
      </c>
      <c r="H225" s="52">
        <v>2</v>
      </c>
      <c r="I225" s="52">
        <v>1</v>
      </c>
      <c r="J225" s="52">
        <v>12</v>
      </c>
      <c r="K225" s="52">
        <v>84</v>
      </c>
      <c r="L225" s="63">
        <v>373</v>
      </c>
      <c r="N225" s="33"/>
      <c r="O225" s="33"/>
      <c r="P225" s="33"/>
      <c r="Q225" s="33"/>
      <c r="R225" s="33"/>
      <c r="S225" s="33"/>
      <c r="T225" s="33"/>
    </row>
    <row r="226" spans="1:20" customFormat="1" x14ac:dyDescent="0.25">
      <c r="A226" s="47" t="s">
        <v>312</v>
      </c>
      <c r="B226" s="48" t="s">
        <v>35</v>
      </c>
      <c r="C226" s="48" t="s">
        <v>274</v>
      </c>
      <c r="D226" s="48" t="s">
        <v>1</v>
      </c>
      <c r="E226" s="49">
        <v>18</v>
      </c>
      <c r="F226" s="49">
        <v>18</v>
      </c>
      <c r="G226" s="49">
        <v>12</v>
      </c>
      <c r="H226" s="49">
        <v>17</v>
      </c>
      <c r="I226" s="49">
        <v>8</v>
      </c>
      <c r="J226" s="49">
        <v>12</v>
      </c>
      <c r="K226" s="49">
        <v>891</v>
      </c>
      <c r="L226" s="62">
        <v>312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x14ac:dyDescent="0.25">
      <c r="A227" s="50" t="s">
        <v>211</v>
      </c>
      <c r="B227" s="51" t="s">
        <v>41</v>
      </c>
      <c r="C227" s="51" t="s">
        <v>274</v>
      </c>
      <c r="D227" s="51" t="s">
        <v>1</v>
      </c>
      <c r="E227" s="52">
        <v>18</v>
      </c>
      <c r="F227" s="52">
        <v>18</v>
      </c>
      <c r="G227" s="52">
        <v>6</v>
      </c>
      <c r="H227" s="52">
        <v>3</v>
      </c>
      <c r="I227" s="52">
        <v>4</v>
      </c>
      <c r="J227" s="52">
        <v>3</v>
      </c>
      <c r="K227" s="52">
        <v>10</v>
      </c>
      <c r="L227" s="63">
        <v>350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x14ac:dyDescent="0.25">
      <c r="A228" s="47" t="s">
        <v>376</v>
      </c>
      <c r="B228" s="48" t="s">
        <v>37</v>
      </c>
      <c r="C228" s="48" t="s">
        <v>274</v>
      </c>
      <c r="D228" s="48" t="s">
        <v>1</v>
      </c>
      <c r="E228" s="49">
        <v>17</v>
      </c>
      <c r="F228" s="49">
        <v>16</v>
      </c>
      <c r="G228" s="49">
        <v>6</v>
      </c>
      <c r="H228" s="49">
        <v>14</v>
      </c>
      <c r="I228" s="49">
        <v>20</v>
      </c>
      <c r="J228" s="49">
        <v>3</v>
      </c>
      <c r="K228" s="49">
        <v>1524</v>
      </c>
      <c r="L228" s="62">
        <v>312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50" t="s">
        <v>136</v>
      </c>
      <c r="B229" s="51" t="s">
        <v>37</v>
      </c>
      <c r="C229" s="51" t="s">
        <v>274</v>
      </c>
      <c r="D229" s="51" t="s">
        <v>1</v>
      </c>
      <c r="E229" s="52">
        <v>17</v>
      </c>
      <c r="F229" s="52">
        <v>15</v>
      </c>
      <c r="G229" s="52">
        <v>8</v>
      </c>
      <c r="H229" s="52">
        <v>16</v>
      </c>
      <c r="I229" s="52">
        <v>7</v>
      </c>
      <c r="J229" s="52">
        <v>12</v>
      </c>
      <c r="K229" s="52">
        <v>1353</v>
      </c>
      <c r="L229" s="63">
        <v>328</v>
      </c>
      <c r="N229" s="33"/>
      <c r="O229" s="33"/>
      <c r="P229" s="33"/>
      <c r="Q229" s="33"/>
      <c r="R229" s="33"/>
      <c r="S229" s="33"/>
      <c r="T229" s="33"/>
    </row>
    <row r="230" spans="1:20" customFormat="1" x14ac:dyDescent="0.25">
      <c r="A230" s="47" t="s">
        <v>377</v>
      </c>
      <c r="B230" s="48" t="s">
        <v>41</v>
      </c>
      <c r="C230" s="48" t="s">
        <v>274</v>
      </c>
      <c r="D230" s="48" t="s">
        <v>1</v>
      </c>
      <c r="E230" s="49">
        <v>18</v>
      </c>
      <c r="F230" s="49">
        <v>15</v>
      </c>
      <c r="G230" s="49">
        <v>8</v>
      </c>
      <c r="H230" s="49">
        <v>15</v>
      </c>
      <c r="I230" s="49">
        <v>3</v>
      </c>
      <c r="J230" s="49">
        <v>10</v>
      </c>
      <c r="K230" s="49">
        <v>33</v>
      </c>
      <c r="L230" s="62">
        <v>358</v>
      </c>
      <c r="N230" s="33"/>
      <c r="O230" s="33"/>
      <c r="P230" s="33"/>
      <c r="Q230" s="33"/>
      <c r="R230" s="33"/>
      <c r="S230" s="33"/>
      <c r="T230" s="33"/>
    </row>
    <row r="231" spans="1:20" customFormat="1" x14ac:dyDescent="0.25">
      <c r="A231" s="50" t="s">
        <v>137</v>
      </c>
      <c r="B231" s="51" t="s">
        <v>31</v>
      </c>
      <c r="C231" s="51" t="s">
        <v>274</v>
      </c>
      <c r="D231" s="51" t="s">
        <v>1</v>
      </c>
      <c r="E231" s="52">
        <v>15</v>
      </c>
      <c r="F231" s="52">
        <v>15</v>
      </c>
      <c r="G231" s="52">
        <v>4</v>
      </c>
      <c r="H231" s="52">
        <v>7</v>
      </c>
      <c r="I231" s="52">
        <v>8</v>
      </c>
      <c r="J231" s="52">
        <v>11</v>
      </c>
      <c r="K231" s="52">
        <v>1646</v>
      </c>
      <c r="L231" s="63">
        <v>276</v>
      </c>
      <c r="N231" s="33"/>
      <c r="O231" s="33"/>
      <c r="P231" s="33"/>
      <c r="Q231" s="33"/>
      <c r="R231" s="33"/>
      <c r="S231" s="33"/>
      <c r="T231" s="33"/>
    </row>
    <row r="232" spans="1:20" customFormat="1" x14ac:dyDescent="0.25">
      <c r="A232" s="47" t="s">
        <v>77</v>
      </c>
      <c r="B232" s="48" t="s">
        <v>33</v>
      </c>
      <c r="C232" s="48" t="s">
        <v>274</v>
      </c>
      <c r="D232" s="48" t="s">
        <v>1</v>
      </c>
      <c r="E232" s="49">
        <v>15</v>
      </c>
      <c r="F232" s="49">
        <v>15</v>
      </c>
      <c r="G232" s="49">
        <v>10</v>
      </c>
      <c r="H232" s="49">
        <v>9</v>
      </c>
      <c r="I232" s="49">
        <v>11</v>
      </c>
      <c r="J232" s="49">
        <v>14</v>
      </c>
      <c r="K232" s="49">
        <v>75</v>
      </c>
      <c r="L232" s="62">
        <v>295</v>
      </c>
      <c r="N232" s="33"/>
      <c r="O232" s="33"/>
      <c r="P232" s="33"/>
      <c r="Q232" s="33"/>
      <c r="R232" s="33"/>
      <c r="S232" s="33"/>
      <c r="T232" s="33"/>
    </row>
    <row r="233" spans="1:20" customFormat="1" x14ac:dyDescent="0.25">
      <c r="A233" s="50" t="s">
        <v>67</v>
      </c>
      <c r="B233" s="51" t="s">
        <v>37</v>
      </c>
      <c r="C233" s="51" t="s">
        <v>274</v>
      </c>
      <c r="D233" s="51" t="s">
        <v>1</v>
      </c>
      <c r="E233" s="52">
        <v>18</v>
      </c>
      <c r="F233" s="52">
        <v>14</v>
      </c>
      <c r="G233" s="52">
        <v>24</v>
      </c>
      <c r="H233" s="52">
        <v>35</v>
      </c>
      <c r="I233" s="52">
        <v>19</v>
      </c>
      <c r="J233" s="52">
        <v>12</v>
      </c>
      <c r="K233" s="52">
        <v>1004</v>
      </c>
      <c r="L233" s="63">
        <v>341</v>
      </c>
      <c r="N233" s="33"/>
      <c r="O233" s="33"/>
      <c r="P233" s="33"/>
      <c r="Q233" s="33"/>
      <c r="R233" s="33"/>
      <c r="S233" s="33"/>
      <c r="T233" s="33"/>
    </row>
    <row r="234" spans="1:20" customFormat="1" x14ac:dyDescent="0.25">
      <c r="A234" s="47" t="s">
        <v>191</v>
      </c>
      <c r="B234" s="48" t="s">
        <v>41</v>
      </c>
      <c r="C234" s="48" t="s">
        <v>274</v>
      </c>
      <c r="D234" s="48" t="s">
        <v>1</v>
      </c>
      <c r="E234" s="49">
        <v>14</v>
      </c>
      <c r="F234" s="49">
        <v>14</v>
      </c>
      <c r="G234" s="49">
        <v>6</v>
      </c>
      <c r="H234" s="49">
        <v>7</v>
      </c>
      <c r="I234" s="49">
        <v>3</v>
      </c>
      <c r="J234" s="49">
        <v>8</v>
      </c>
      <c r="K234" s="49">
        <v>24</v>
      </c>
      <c r="L234" s="62">
        <v>238</v>
      </c>
      <c r="N234" s="33"/>
      <c r="O234" s="33"/>
      <c r="P234" s="33"/>
      <c r="Q234" s="33"/>
      <c r="R234" s="33"/>
      <c r="S234" s="33"/>
      <c r="T234" s="33"/>
    </row>
    <row r="235" spans="1:20" customFormat="1" x14ac:dyDescent="0.25">
      <c r="A235" s="50" t="s">
        <v>196</v>
      </c>
      <c r="B235" s="51" t="s">
        <v>35</v>
      </c>
      <c r="C235" s="51" t="s">
        <v>274</v>
      </c>
      <c r="D235" s="51" t="s">
        <v>1</v>
      </c>
      <c r="E235" s="52">
        <v>16</v>
      </c>
      <c r="F235" s="52">
        <v>14</v>
      </c>
      <c r="G235" s="52">
        <v>23</v>
      </c>
      <c r="H235" s="52">
        <v>19</v>
      </c>
      <c r="I235" s="52">
        <v>13</v>
      </c>
      <c r="J235" s="52">
        <v>5</v>
      </c>
      <c r="K235" s="52">
        <v>0</v>
      </c>
      <c r="L235" s="63">
        <v>289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x14ac:dyDescent="0.25">
      <c r="A236" s="47" t="s">
        <v>125</v>
      </c>
      <c r="B236" s="48" t="s">
        <v>31</v>
      </c>
      <c r="C236" s="48" t="s">
        <v>274</v>
      </c>
      <c r="D236" s="48" t="s">
        <v>1</v>
      </c>
      <c r="E236" s="49">
        <v>17</v>
      </c>
      <c r="F236" s="49">
        <v>14</v>
      </c>
      <c r="G236" s="49">
        <v>10</v>
      </c>
      <c r="H236" s="49">
        <v>30</v>
      </c>
      <c r="I236" s="49">
        <v>5</v>
      </c>
      <c r="J236" s="49">
        <v>6</v>
      </c>
      <c r="K236" s="49">
        <v>72</v>
      </c>
      <c r="L236" s="62">
        <v>261</v>
      </c>
      <c r="N236" s="33"/>
      <c r="O236" s="33"/>
      <c r="P236" s="33"/>
      <c r="Q236" s="33"/>
      <c r="R236" s="33"/>
      <c r="S236" s="33"/>
      <c r="T236" s="33"/>
    </row>
    <row r="237" spans="1:20" customFormat="1" x14ac:dyDescent="0.25">
      <c r="A237" s="50" t="s">
        <v>275</v>
      </c>
      <c r="B237" s="51" t="s">
        <v>31</v>
      </c>
      <c r="C237" s="51" t="s">
        <v>274</v>
      </c>
      <c r="D237" s="51" t="s">
        <v>1</v>
      </c>
      <c r="E237" s="52">
        <v>14</v>
      </c>
      <c r="F237" s="52">
        <v>14</v>
      </c>
      <c r="G237" s="52">
        <v>6</v>
      </c>
      <c r="H237" s="52">
        <v>5</v>
      </c>
      <c r="I237" s="52">
        <v>8</v>
      </c>
      <c r="J237" s="52">
        <v>6</v>
      </c>
      <c r="K237" s="52">
        <v>48</v>
      </c>
      <c r="L237" s="63">
        <v>249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x14ac:dyDescent="0.25">
      <c r="A238" s="47" t="s">
        <v>123</v>
      </c>
      <c r="B238" s="48" t="s">
        <v>37</v>
      </c>
      <c r="C238" s="48" t="s">
        <v>274</v>
      </c>
      <c r="D238" s="48" t="s">
        <v>1</v>
      </c>
      <c r="E238" s="49">
        <v>18</v>
      </c>
      <c r="F238" s="49">
        <v>13</v>
      </c>
      <c r="G238" s="49">
        <v>12</v>
      </c>
      <c r="H238" s="49">
        <v>26</v>
      </c>
      <c r="I238" s="49">
        <v>8</v>
      </c>
      <c r="J238" s="49">
        <v>3</v>
      </c>
      <c r="K238" s="49">
        <v>171</v>
      </c>
      <c r="L238" s="62">
        <v>309</v>
      </c>
      <c r="N238" s="33"/>
      <c r="O238" s="33"/>
      <c r="P238" s="33"/>
      <c r="Q238" s="33"/>
      <c r="R238" s="33"/>
      <c r="S238" s="33"/>
      <c r="T238" s="33"/>
    </row>
    <row r="239" spans="1:20" customFormat="1" x14ac:dyDescent="0.25">
      <c r="A239" s="50" t="s">
        <v>226</v>
      </c>
      <c r="B239" s="51" t="s">
        <v>31</v>
      </c>
      <c r="C239" s="51" t="s">
        <v>274</v>
      </c>
      <c r="D239" s="51" t="s">
        <v>1</v>
      </c>
      <c r="E239" s="52">
        <v>16</v>
      </c>
      <c r="F239" s="52">
        <v>13</v>
      </c>
      <c r="G239" s="52">
        <v>4</v>
      </c>
      <c r="H239" s="52">
        <v>1</v>
      </c>
      <c r="I239" s="52">
        <v>2</v>
      </c>
      <c r="J239" s="52">
        <v>10</v>
      </c>
      <c r="K239" s="52">
        <v>233</v>
      </c>
      <c r="L239" s="63">
        <v>301</v>
      </c>
      <c r="N239" s="33"/>
      <c r="O239" s="33"/>
      <c r="P239" s="33"/>
      <c r="Q239" s="33"/>
      <c r="R239" s="33"/>
      <c r="S239" s="33"/>
      <c r="T239" s="33"/>
    </row>
    <row r="240" spans="1:20" customFormat="1" x14ac:dyDescent="0.25">
      <c r="A240" s="47" t="s">
        <v>76</v>
      </c>
      <c r="B240" s="48" t="s">
        <v>41</v>
      </c>
      <c r="C240" s="48" t="s">
        <v>274</v>
      </c>
      <c r="D240" s="48" t="s">
        <v>1</v>
      </c>
      <c r="E240" s="49">
        <v>18</v>
      </c>
      <c r="F240" s="49">
        <v>13</v>
      </c>
      <c r="G240" s="49">
        <v>25</v>
      </c>
      <c r="H240" s="49">
        <v>35</v>
      </c>
      <c r="I240" s="49">
        <v>8</v>
      </c>
      <c r="J240" s="49">
        <v>8</v>
      </c>
      <c r="K240" s="49">
        <v>1485</v>
      </c>
      <c r="L240" s="62">
        <v>334</v>
      </c>
      <c r="N240" s="33"/>
      <c r="O240" s="33"/>
      <c r="P240" s="33"/>
      <c r="Q240" s="33"/>
      <c r="R240" s="33"/>
      <c r="S240" s="33"/>
      <c r="T240" s="33"/>
    </row>
    <row r="241" spans="1:20" customFormat="1" x14ac:dyDescent="0.25">
      <c r="A241" s="50" t="s">
        <v>128</v>
      </c>
      <c r="B241" s="51" t="s">
        <v>35</v>
      </c>
      <c r="C241" s="51" t="s">
        <v>274</v>
      </c>
      <c r="D241" s="51" t="s">
        <v>1</v>
      </c>
      <c r="E241" s="52">
        <v>17</v>
      </c>
      <c r="F241" s="52">
        <v>13</v>
      </c>
      <c r="G241" s="52">
        <v>6</v>
      </c>
      <c r="H241" s="52">
        <v>20</v>
      </c>
      <c r="I241" s="52">
        <v>4</v>
      </c>
      <c r="J241" s="52">
        <v>11</v>
      </c>
      <c r="K241" s="52">
        <v>114</v>
      </c>
      <c r="L241" s="63">
        <v>292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x14ac:dyDescent="0.25">
      <c r="A242" s="47" t="s">
        <v>177</v>
      </c>
      <c r="B242" s="48" t="s">
        <v>33</v>
      </c>
      <c r="C242" s="48" t="s">
        <v>274</v>
      </c>
      <c r="D242" s="48" t="s">
        <v>1</v>
      </c>
      <c r="E242" s="49">
        <v>19</v>
      </c>
      <c r="F242" s="49">
        <v>13</v>
      </c>
      <c r="G242" s="49">
        <v>2</v>
      </c>
      <c r="H242" s="49">
        <v>26</v>
      </c>
      <c r="I242" s="49">
        <v>18</v>
      </c>
      <c r="J242" s="49">
        <v>14</v>
      </c>
      <c r="K242" s="49">
        <v>36</v>
      </c>
      <c r="L242" s="62">
        <v>356</v>
      </c>
      <c r="N242" s="33"/>
      <c r="O242" s="33"/>
      <c r="P242" s="33"/>
      <c r="Q242" s="33"/>
      <c r="R242" s="33"/>
      <c r="S242" s="33"/>
      <c r="T242" s="33"/>
    </row>
    <row r="243" spans="1:20" customFormat="1" x14ac:dyDescent="0.25">
      <c r="A243" s="50" t="s">
        <v>276</v>
      </c>
      <c r="B243" s="51" t="s">
        <v>37</v>
      </c>
      <c r="C243" s="51" t="s">
        <v>274</v>
      </c>
      <c r="D243" s="51" t="s">
        <v>1</v>
      </c>
      <c r="E243" s="52">
        <v>16</v>
      </c>
      <c r="F243" s="52">
        <v>12</v>
      </c>
      <c r="G243" s="52">
        <v>6</v>
      </c>
      <c r="H243" s="52">
        <v>3</v>
      </c>
      <c r="I243" s="52">
        <v>4</v>
      </c>
      <c r="J243" s="52">
        <v>8</v>
      </c>
      <c r="K243" s="52">
        <v>285</v>
      </c>
      <c r="L243" s="63">
        <v>296</v>
      </c>
      <c r="N243" s="33"/>
      <c r="O243" s="33"/>
      <c r="P243" s="33"/>
      <c r="Q243" s="33"/>
      <c r="R243" s="33"/>
      <c r="S243" s="33"/>
      <c r="T243" s="33"/>
    </row>
    <row r="244" spans="1:20" customFormat="1" x14ac:dyDescent="0.25">
      <c r="A244" s="47" t="s">
        <v>103</v>
      </c>
      <c r="B244" s="48" t="s">
        <v>33</v>
      </c>
      <c r="C244" s="48" t="s">
        <v>274</v>
      </c>
      <c r="D244" s="48" t="s">
        <v>1</v>
      </c>
      <c r="E244" s="49">
        <v>15</v>
      </c>
      <c r="F244" s="49">
        <v>11</v>
      </c>
      <c r="G244" s="49">
        <v>8</v>
      </c>
      <c r="H244" s="49">
        <v>7</v>
      </c>
      <c r="I244" s="49">
        <v>3</v>
      </c>
      <c r="J244" s="49">
        <v>6</v>
      </c>
      <c r="K244" s="49">
        <v>17</v>
      </c>
      <c r="L244" s="62">
        <v>235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x14ac:dyDescent="0.25">
      <c r="A245" s="50" t="s">
        <v>256</v>
      </c>
      <c r="B245" s="51" t="s">
        <v>31</v>
      </c>
      <c r="C245" s="51" t="s">
        <v>274</v>
      </c>
      <c r="D245" s="51" t="s">
        <v>1</v>
      </c>
      <c r="E245" s="52">
        <v>15</v>
      </c>
      <c r="F245" s="52">
        <v>11</v>
      </c>
      <c r="G245" s="52">
        <v>4</v>
      </c>
      <c r="H245" s="52">
        <v>21</v>
      </c>
      <c r="I245" s="52">
        <v>13</v>
      </c>
      <c r="J245" s="52">
        <v>5</v>
      </c>
      <c r="K245" s="52">
        <v>148</v>
      </c>
      <c r="L245" s="63">
        <v>265</v>
      </c>
      <c r="N245" s="33"/>
      <c r="O245" s="33"/>
      <c r="P245" s="33"/>
      <c r="Q245" s="33"/>
      <c r="R245" s="33"/>
      <c r="S245" s="33"/>
      <c r="T245" s="33"/>
    </row>
    <row r="246" spans="1:20" customFormat="1" x14ac:dyDescent="0.25">
      <c r="A246" s="47" t="s">
        <v>296</v>
      </c>
      <c r="B246" s="48" t="s">
        <v>37</v>
      </c>
      <c r="C246" s="48" t="s">
        <v>274</v>
      </c>
      <c r="D246" s="48" t="s">
        <v>1</v>
      </c>
      <c r="E246" s="49">
        <v>18</v>
      </c>
      <c r="F246" s="49">
        <v>11</v>
      </c>
      <c r="G246" s="49">
        <v>8</v>
      </c>
      <c r="H246" s="49">
        <v>20</v>
      </c>
      <c r="I246" s="49">
        <v>2</v>
      </c>
      <c r="J246" s="49">
        <v>3</v>
      </c>
      <c r="K246" s="49">
        <v>3</v>
      </c>
      <c r="L246" s="62">
        <v>269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50" t="s">
        <v>235</v>
      </c>
      <c r="B247" s="51" t="s">
        <v>41</v>
      </c>
      <c r="C247" s="51" t="s">
        <v>274</v>
      </c>
      <c r="D247" s="51" t="s">
        <v>1</v>
      </c>
      <c r="E247" s="52">
        <v>18</v>
      </c>
      <c r="F247" s="52">
        <v>10</v>
      </c>
      <c r="G247" s="52">
        <v>9</v>
      </c>
      <c r="H247" s="52">
        <v>9</v>
      </c>
      <c r="I247" s="52">
        <v>7</v>
      </c>
      <c r="J247" s="52">
        <v>18</v>
      </c>
      <c r="K247" s="52">
        <v>1042</v>
      </c>
      <c r="L247" s="63">
        <v>300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x14ac:dyDescent="0.25">
      <c r="A248" s="47" t="s">
        <v>245</v>
      </c>
      <c r="B248" s="48" t="s">
        <v>41</v>
      </c>
      <c r="C248" s="48" t="s">
        <v>274</v>
      </c>
      <c r="D248" s="48" t="s">
        <v>1</v>
      </c>
      <c r="E248" s="49">
        <v>17</v>
      </c>
      <c r="F248" s="49">
        <v>9</v>
      </c>
      <c r="G248" s="49">
        <v>6</v>
      </c>
      <c r="H248" s="49">
        <v>3</v>
      </c>
      <c r="I248" s="49">
        <v>10</v>
      </c>
      <c r="J248" s="49">
        <v>4</v>
      </c>
      <c r="K248" s="49">
        <v>86</v>
      </c>
      <c r="L248" s="62">
        <v>265</v>
      </c>
      <c r="N248" s="33"/>
      <c r="O248" s="33"/>
      <c r="P248" s="33"/>
      <c r="Q248" s="33"/>
      <c r="R248" s="33"/>
      <c r="S248" s="33"/>
      <c r="T248" s="33"/>
    </row>
    <row r="249" spans="1:20" customFormat="1" x14ac:dyDescent="0.25">
      <c r="A249" s="50" t="s">
        <v>72</v>
      </c>
      <c r="B249" s="51" t="s">
        <v>33</v>
      </c>
      <c r="C249" s="51" t="s">
        <v>274</v>
      </c>
      <c r="D249" s="51" t="s">
        <v>1</v>
      </c>
      <c r="E249" s="52">
        <v>17</v>
      </c>
      <c r="F249" s="52">
        <v>9</v>
      </c>
      <c r="G249" s="52">
        <v>6</v>
      </c>
      <c r="H249" s="52">
        <v>22</v>
      </c>
      <c r="I249" s="52">
        <v>12</v>
      </c>
      <c r="J249" s="52">
        <v>7</v>
      </c>
      <c r="K249" s="52">
        <v>50</v>
      </c>
      <c r="L249" s="63">
        <v>291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7" t="s">
        <v>378</v>
      </c>
      <c r="B250" s="48" t="s">
        <v>33</v>
      </c>
      <c r="C250" s="48" t="s">
        <v>274</v>
      </c>
      <c r="D250" s="48" t="s">
        <v>1</v>
      </c>
      <c r="E250" s="49">
        <v>17</v>
      </c>
      <c r="F250" s="49">
        <v>8</v>
      </c>
      <c r="G250" s="49">
        <v>19</v>
      </c>
      <c r="H250" s="49">
        <v>30</v>
      </c>
      <c r="I250" s="49">
        <v>9</v>
      </c>
      <c r="J250" s="49">
        <v>5</v>
      </c>
      <c r="K250" s="49">
        <v>36</v>
      </c>
      <c r="L250" s="62">
        <v>260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50" t="s">
        <v>115</v>
      </c>
      <c r="B251" s="51" t="s">
        <v>41</v>
      </c>
      <c r="C251" s="51" t="s">
        <v>274</v>
      </c>
      <c r="D251" s="51" t="s">
        <v>1</v>
      </c>
      <c r="E251" s="52">
        <v>16</v>
      </c>
      <c r="F251" s="52">
        <v>8</v>
      </c>
      <c r="G251" s="52">
        <v>2</v>
      </c>
      <c r="H251" s="52">
        <v>9</v>
      </c>
      <c r="I251" s="52">
        <v>8</v>
      </c>
      <c r="J251" s="52">
        <v>6</v>
      </c>
      <c r="K251" s="52">
        <v>1743</v>
      </c>
      <c r="L251" s="63">
        <v>272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7" t="s">
        <v>379</v>
      </c>
      <c r="B252" s="48" t="s">
        <v>41</v>
      </c>
      <c r="C252" s="48" t="s">
        <v>274</v>
      </c>
      <c r="D252" s="48" t="s">
        <v>1</v>
      </c>
      <c r="E252" s="49">
        <v>7</v>
      </c>
      <c r="F252" s="49">
        <v>8</v>
      </c>
      <c r="G252" s="49">
        <v>4</v>
      </c>
      <c r="H252" s="49">
        <v>24</v>
      </c>
      <c r="I252" s="49">
        <v>3</v>
      </c>
      <c r="J252" s="49">
        <v>3</v>
      </c>
      <c r="K252" s="49">
        <v>0</v>
      </c>
      <c r="L252" s="62">
        <v>105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x14ac:dyDescent="0.25">
      <c r="A253" s="50" t="s">
        <v>215</v>
      </c>
      <c r="B253" s="51" t="s">
        <v>31</v>
      </c>
      <c r="C253" s="51" t="s">
        <v>274</v>
      </c>
      <c r="D253" s="51" t="s">
        <v>1</v>
      </c>
      <c r="E253" s="52">
        <v>16</v>
      </c>
      <c r="F253" s="52">
        <v>8</v>
      </c>
      <c r="G253" s="52">
        <v>7</v>
      </c>
      <c r="H253" s="52">
        <v>10</v>
      </c>
      <c r="I253" s="52">
        <v>5</v>
      </c>
      <c r="J253" s="52">
        <v>7</v>
      </c>
      <c r="K253" s="52">
        <v>4</v>
      </c>
      <c r="L253" s="63">
        <v>247</v>
      </c>
      <c r="N253" s="33"/>
      <c r="O253" s="33"/>
      <c r="P253" s="33"/>
      <c r="Q253" s="33"/>
      <c r="R253" s="33"/>
      <c r="S253" s="33"/>
      <c r="T253" s="33"/>
    </row>
    <row r="254" spans="1:20" customFormat="1" x14ac:dyDescent="0.25">
      <c r="A254" s="47" t="s">
        <v>298</v>
      </c>
      <c r="B254" s="48" t="s">
        <v>37</v>
      </c>
      <c r="C254" s="48" t="s">
        <v>274</v>
      </c>
      <c r="D254" s="48" t="s">
        <v>1</v>
      </c>
      <c r="E254" s="49">
        <v>17</v>
      </c>
      <c r="F254" s="49">
        <v>8</v>
      </c>
      <c r="G254" s="49">
        <v>10</v>
      </c>
      <c r="H254" s="49">
        <v>2</v>
      </c>
      <c r="I254" s="49">
        <v>4</v>
      </c>
      <c r="J254" s="49">
        <v>11</v>
      </c>
      <c r="K254" s="49">
        <v>5</v>
      </c>
      <c r="L254" s="62">
        <v>264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50" t="s">
        <v>288</v>
      </c>
      <c r="B255" s="51" t="s">
        <v>41</v>
      </c>
      <c r="C255" s="51" t="s">
        <v>274</v>
      </c>
      <c r="D255" s="51" t="s">
        <v>1</v>
      </c>
      <c r="E255" s="52">
        <v>17</v>
      </c>
      <c r="F255" s="52">
        <v>8</v>
      </c>
      <c r="G255" s="52">
        <v>10</v>
      </c>
      <c r="H255" s="52">
        <v>32</v>
      </c>
      <c r="I255" s="52">
        <v>12</v>
      </c>
      <c r="J255" s="52">
        <v>9</v>
      </c>
      <c r="K255" s="52">
        <v>2689</v>
      </c>
      <c r="L255" s="63">
        <v>300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7" t="s">
        <v>104</v>
      </c>
      <c r="B256" s="48" t="s">
        <v>31</v>
      </c>
      <c r="C256" s="48" t="s">
        <v>274</v>
      </c>
      <c r="D256" s="48" t="s">
        <v>1</v>
      </c>
      <c r="E256" s="49">
        <v>17</v>
      </c>
      <c r="F256" s="49">
        <v>8</v>
      </c>
      <c r="G256" s="49">
        <v>2</v>
      </c>
      <c r="H256" s="49">
        <v>17</v>
      </c>
      <c r="I256" s="49">
        <v>7</v>
      </c>
      <c r="J256" s="49">
        <v>11</v>
      </c>
      <c r="K256" s="49">
        <v>8</v>
      </c>
      <c r="L256" s="62">
        <v>251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50" t="s">
        <v>300</v>
      </c>
      <c r="B257" s="51" t="s">
        <v>33</v>
      </c>
      <c r="C257" s="51" t="s">
        <v>274</v>
      </c>
      <c r="D257" s="51" t="s">
        <v>1</v>
      </c>
      <c r="E257" s="52">
        <v>17</v>
      </c>
      <c r="F257" s="52">
        <v>7</v>
      </c>
      <c r="G257" s="52">
        <v>6</v>
      </c>
      <c r="H257" s="52">
        <v>12</v>
      </c>
      <c r="I257" s="52">
        <v>3</v>
      </c>
      <c r="J257" s="52">
        <v>10</v>
      </c>
      <c r="K257" s="52">
        <v>387</v>
      </c>
      <c r="L257" s="63">
        <v>269</v>
      </c>
      <c r="N257" s="33"/>
      <c r="O257" s="33"/>
      <c r="P257" s="33"/>
      <c r="Q257" s="33"/>
      <c r="R257" s="33"/>
      <c r="S257" s="33"/>
      <c r="T257" s="33"/>
    </row>
    <row r="258" spans="1:20" customFormat="1" x14ac:dyDescent="0.25">
      <c r="A258" s="47" t="s">
        <v>295</v>
      </c>
      <c r="B258" s="48" t="s">
        <v>33</v>
      </c>
      <c r="C258" s="48" t="s">
        <v>274</v>
      </c>
      <c r="D258" s="48" t="s">
        <v>1</v>
      </c>
      <c r="E258" s="49">
        <v>16</v>
      </c>
      <c r="F258" s="49">
        <v>7</v>
      </c>
      <c r="G258" s="49">
        <v>14</v>
      </c>
      <c r="H258" s="49">
        <v>7</v>
      </c>
      <c r="I258" s="49">
        <v>7</v>
      </c>
      <c r="J258" s="49">
        <v>11</v>
      </c>
      <c r="K258" s="49">
        <v>0</v>
      </c>
      <c r="L258" s="62">
        <v>231</v>
      </c>
      <c r="N258" s="33"/>
      <c r="O258" s="33"/>
      <c r="P258" s="33"/>
      <c r="Q258" s="33"/>
      <c r="R258" s="33"/>
      <c r="S258" s="33"/>
      <c r="T258" s="33"/>
    </row>
    <row r="259" spans="1:20" customFormat="1" x14ac:dyDescent="0.25">
      <c r="A259" s="50" t="s">
        <v>107</v>
      </c>
      <c r="B259" s="51" t="s">
        <v>35</v>
      </c>
      <c r="C259" s="51" t="s">
        <v>274</v>
      </c>
      <c r="D259" s="51" t="s">
        <v>1</v>
      </c>
      <c r="E259" s="52">
        <v>13</v>
      </c>
      <c r="F259" s="52">
        <v>7</v>
      </c>
      <c r="G259" s="52">
        <v>8</v>
      </c>
      <c r="H259" s="52">
        <v>13</v>
      </c>
      <c r="I259" s="52">
        <v>9</v>
      </c>
      <c r="J259" s="52">
        <v>8</v>
      </c>
      <c r="K259" s="52">
        <v>1046</v>
      </c>
      <c r="L259" s="63">
        <v>241</v>
      </c>
      <c r="N259" s="33"/>
      <c r="O259" s="33"/>
      <c r="P259" s="33"/>
      <c r="Q259" s="33"/>
      <c r="R259" s="33"/>
      <c r="S259" s="33"/>
      <c r="T259" s="33"/>
    </row>
    <row r="260" spans="1:20" customFormat="1" x14ac:dyDescent="0.25">
      <c r="A260" s="47" t="s">
        <v>380</v>
      </c>
      <c r="B260" s="48" t="s">
        <v>41</v>
      </c>
      <c r="C260" s="48" t="s">
        <v>274</v>
      </c>
      <c r="D260" s="48" t="s">
        <v>1</v>
      </c>
      <c r="E260" s="49">
        <v>13</v>
      </c>
      <c r="F260" s="49">
        <v>7</v>
      </c>
      <c r="G260" s="49">
        <v>13</v>
      </c>
      <c r="H260" s="49">
        <v>27</v>
      </c>
      <c r="I260" s="49">
        <v>2</v>
      </c>
      <c r="J260" s="49">
        <v>5</v>
      </c>
      <c r="K260" s="49">
        <v>0</v>
      </c>
      <c r="L260" s="62">
        <v>188</v>
      </c>
      <c r="N260" s="33"/>
      <c r="O260" s="33"/>
      <c r="P260" s="33"/>
      <c r="Q260" s="33"/>
      <c r="R260" s="33"/>
      <c r="S260" s="33"/>
      <c r="T260" s="33"/>
    </row>
    <row r="261" spans="1:20" customFormat="1" x14ac:dyDescent="0.25">
      <c r="A261" s="50" t="s">
        <v>114</v>
      </c>
      <c r="B261" s="51" t="s">
        <v>33</v>
      </c>
      <c r="C261" s="51" t="s">
        <v>274</v>
      </c>
      <c r="D261" s="51" t="s">
        <v>1</v>
      </c>
      <c r="E261" s="52">
        <v>10</v>
      </c>
      <c r="F261" s="52">
        <v>6</v>
      </c>
      <c r="G261" s="52">
        <v>4</v>
      </c>
      <c r="H261" s="52">
        <v>7</v>
      </c>
      <c r="I261" s="52">
        <v>6</v>
      </c>
      <c r="J261" s="52">
        <v>7</v>
      </c>
      <c r="K261" s="52">
        <v>26</v>
      </c>
      <c r="L261" s="63">
        <v>154</v>
      </c>
      <c r="N261" s="33"/>
      <c r="O261" s="33"/>
      <c r="P261" s="33"/>
      <c r="Q261" s="33"/>
      <c r="R261" s="33"/>
      <c r="S261" s="33"/>
      <c r="T261" s="33"/>
    </row>
    <row r="262" spans="1:20" customFormat="1" x14ac:dyDescent="0.25">
      <c r="A262" s="47" t="s">
        <v>197</v>
      </c>
      <c r="B262" s="48" t="s">
        <v>31</v>
      </c>
      <c r="C262" s="48" t="s">
        <v>274</v>
      </c>
      <c r="D262" s="48" t="s">
        <v>1</v>
      </c>
      <c r="E262" s="49">
        <v>17</v>
      </c>
      <c r="F262" s="49">
        <v>6</v>
      </c>
      <c r="G262" s="49">
        <v>4</v>
      </c>
      <c r="H262" s="49">
        <v>16</v>
      </c>
      <c r="I262" s="49">
        <v>11</v>
      </c>
      <c r="J262" s="49">
        <v>7</v>
      </c>
      <c r="K262" s="49">
        <v>557</v>
      </c>
      <c r="L262" s="62">
        <v>227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50" t="s">
        <v>319</v>
      </c>
      <c r="B263" s="51" t="s">
        <v>37</v>
      </c>
      <c r="C263" s="51" t="s">
        <v>274</v>
      </c>
      <c r="D263" s="51" t="s">
        <v>1</v>
      </c>
      <c r="E263" s="52">
        <v>13</v>
      </c>
      <c r="F263" s="52">
        <v>5</v>
      </c>
      <c r="G263" s="52">
        <v>8</v>
      </c>
      <c r="H263" s="52">
        <v>13</v>
      </c>
      <c r="I263" s="52">
        <v>8</v>
      </c>
      <c r="J263" s="52">
        <v>3</v>
      </c>
      <c r="K263" s="52">
        <v>31</v>
      </c>
      <c r="L263" s="63">
        <v>184</v>
      </c>
      <c r="N263" s="33"/>
      <c r="O263" s="33"/>
      <c r="P263" s="33"/>
      <c r="Q263" s="33"/>
      <c r="R263" s="33"/>
      <c r="S263" s="33"/>
      <c r="T263" s="33"/>
    </row>
    <row r="264" spans="1:20" customFormat="1" x14ac:dyDescent="0.25">
      <c r="A264" s="47" t="s">
        <v>381</v>
      </c>
      <c r="B264" s="48" t="s">
        <v>33</v>
      </c>
      <c r="C264" s="48" t="s">
        <v>274</v>
      </c>
      <c r="D264" s="48" t="s">
        <v>1</v>
      </c>
      <c r="E264" s="49">
        <v>18</v>
      </c>
      <c r="F264" s="49">
        <v>5</v>
      </c>
      <c r="G264" s="49">
        <v>4</v>
      </c>
      <c r="H264" s="49">
        <v>26</v>
      </c>
      <c r="I264" s="49">
        <v>5</v>
      </c>
      <c r="J264" s="49">
        <v>10</v>
      </c>
      <c r="K264" s="49">
        <v>1902</v>
      </c>
      <c r="L264" s="62">
        <v>282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50" t="s">
        <v>301</v>
      </c>
      <c r="B265" s="51" t="s">
        <v>37</v>
      </c>
      <c r="C265" s="51" t="s">
        <v>274</v>
      </c>
      <c r="D265" s="51" t="s">
        <v>1</v>
      </c>
      <c r="E265" s="52">
        <v>16</v>
      </c>
      <c r="F265" s="52">
        <v>5</v>
      </c>
      <c r="G265" s="52">
        <v>6</v>
      </c>
      <c r="H265" s="52">
        <v>8</v>
      </c>
      <c r="I265" s="52">
        <v>6</v>
      </c>
      <c r="J265" s="52">
        <v>4</v>
      </c>
      <c r="K265" s="52">
        <v>0</v>
      </c>
      <c r="L265" s="63">
        <v>221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47" t="s">
        <v>66</v>
      </c>
      <c r="B266" s="48" t="s">
        <v>37</v>
      </c>
      <c r="C266" s="48" t="s">
        <v>274</v>
      </c>
      <c r="D266" s="48" t="s">
        <v>1</v>
      </c>
      <c r="E266" s="49">
        <v>12</v>
      </c>
      <c r="F266" s="49">
        <v>5</v>
      </c>
      <c r="G266" s="49">
        <v>6</v>
      </c>
      <c r="H266" s="49">
        <v>11</v>
      </c>
      <c r="I266" s="49">
        <v>2</v>
      </c>
      <c r="J266" s="49">
        <v>3</v>
      </c>
      <c r="K266" s="49">
        <v>0</v>
      </c>
      <c r="L266" s="62">
        <v>163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x14ac:dyDescent="0.25">
      <c r="A267" s="50" t="s">
        <v>71</v>
      </c>
      <c r="B267" s="51" t="s">
        <v>37</v>
      </c>
      <c r="C267" s="51" t="s">
        <v>274</v>
      </c>
      <c r="D267" s="51" t="s">
        <v>1</v>
      </c>
      <c r="E267" s="52">
        <v>17</v>
      </c>
      <c r="F267" s="52">
        <v>5</v>
      </c>
      <c r="G267" s="52">
        <v>30</v>
      </c>
      <c r="H267" s="52">
        <v>57</v>
      </c>
      <c r="I267" s="52">
        <v>3</v>
      </c>
      <c r="J267" s="52">
        <v>3</v>
      </c>
      <c r="K267" s="52">
        <v>0</v>
      </c>
      <c r="L267" s="63">
        <v>255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7" t="s">
        <v>175</v>
      </c>
      <c r="B268" s="48" t="s">
        <v>35</v>
      </c>
      <c r="C268" s="48" t="s">
        <v>274</v>
      </c>
      <c r="D268" s="48" t="s">
        <v>1</v>
      </c>
      <c r="E268" s="49">
        <v>9</v>
      </c>
      <c r="F268" s="49">
        <v>5</v>
      </c>
      <c r="G268" s="49">
        <v>4</v>
      </c>
      <c r="H268" s="49">
        <v>14</v>
      </c>
      <c r="I268" s="49">
        <v>3</v>
      </c>
      <c r="J268" s="49">
        <v>1</v>
      </c>
      <c r="K268" s="49">
        <v>151</v>
      </c>
      <c r="L268" s="62">
        <v>133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50" t="s">
        <v>244</v>
      </c>
      <c r="B269" s="51" t="s">
        <v>37</v>
      </c>
      <c r="C269" s="51" t="s">
        <v>274</v>
      </c>
      <c r="D269" s="51" t="s">
        <v>1</v>
      </c>
      <c r="E269" s="52">
        <v>18</v>
      </c>
      <c r="F269" s="52">
        <v>4</v>
      </c>
      <c r="G269" s="52">
        <v>25</v>
      </c>
      <c r="H269" s="52">
        <v>39</v>
      </c>
      <c r="I269" s="52">
        <v>4</v>
      </c>
      <c r="J269" s="52">
        <v>4</v>
      </c>
      <c r="K269" s="52">
        <v>817</v>
      </c>
      <c r="L269" s="63">
        <v>226</v>
      </c>
      <c r="N269" s="33"/>
      <c r="O269" s="33"/>
      <c r="P269" s="33"/>
      <c r="Q269" s="33"/>
      <c r="R269" s="33"/>
      <c r="S269" s="33"/>
      <c r="T269" s="33"/>
    </row>
    <row r="270" spans="1:20" customFormat="1" x14ac:dyDescent="0.25">
      <c r="A270" s="47" t="s">
        <v>329</v>
      </c>
      <c r="B270" s="48" t="s">
        <v>41</v>
      </c>
      <c r="C270" s="48" t="s">
        <v>274</v>
      </c>
      <c r="D270" s="48" t="s">
        <v>1</v>
      </c>
      <c r="E270" s="49">
        <v>13</v>
      </c>
      <c r="F270" s="49">
        <v>4</v>
      </c>
      <c r="G270" s="49">
        <v>5</v>
      </c>
      <c r="H270" s="49">
        <v>17</v>
      </c>
      <c r="I270" s="49">
        <v>7</v>
      </c>
      <c r="J270" s="49">
        <v>6</v>
      </c>
      <c r="K270" s="49">
        <v>1251</v>
      </c>
      <c r="L270" s="62">
        <v>140</v>
      </c>
      <c r="N270" s="33"/>
      <c r="O270" s="33"/>
      <c r="P270" s="33"/>
      <c r="Q270" s="33"/>
      <c r="R270" s="33"/>
      <c r="S270" s="33"/>
      <c r="T270" s="33"/>
    </row>
    <row r="271" spans="1:20" customFormat="1" x14ac:dyDescent="0.25">
      <c r="A271" s="50" t="s">
        <v>320</v>
      </c>
      <c r="B271" s="51" t="s">
        <v>37</v>
      </c>
      <c r="C271" s="51" t="s">
        <v>274</v>
      </c>
      <c r="D271" s="51" t="s">
        <v>1</v>
      </c>
      <c r="E271" s="52">
        <v>13</v>
      </c>
      <c r="F271" s="52">
        <v>3</v>
      </c>
      <c r="G271" s="52">
        <v>4</v>
      </c>
      <c r="H271" s="52">
        <v>10</v>
      </c>
      <c r="I271" s="52">
        <v>7</v>
      </c>
      <c r="J271" s="52">
        <v>3</v>
      </c>
      <c r="K271" s="52">
        <v>0</v>
      </c>
      <c r="L271" s="63">
        <v>180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7" t="s">
        <v>251</v>
      </c>
      <c r="B272" s="48" t="s">
        <v>35</v>
      </c>
      <c r="C272" s="48" t="s">
        <v>274</v>
      </c>
      <c r="D272" s="48" t="s">
        <v>1</v>
      </c>
      <c r="E272" s="49">
        <v>17</v>
      </c>
      <c r="F272" s="49">
        <v>3</v>
      </c>
      <c r="G272" s="49">
        <v>0</v>
      </c>
      <c r="H272" s="49">
        <v>41</v>
      </c>
      <c r="I272" s="49">
        <v>14</v>
      </c>
      <c r="J272" s="49">
        <v>11</v>
      </c>
      <c r="K272" s="49">
        <v>3158</v>
      </c>
      <c r="L272" s="62">
        <v>238</v>
      </c>
      <c r="N272" s="33"/>
      <c r="O272" s="33"/>
      <c r="P272" s="33"/>
      <c r="Q272" s="33"/>
      <c r="R272" s="33"/>
      <c r="S272" s="33"/>
      <c r="T272" s="33"/>
    </row>
    <row r="273" spans="1:20" customFormat="1" x14ac:dyDescent="0.25">
      <c r="A273" s="50" t="s">
        <v>382</v>
      </c>
      <c r="B273" s="51" t="s">
        <v>37</v>
      </c>
      <c r="C273" s="51" t="s">
        <v>274</v>
      </c>
      <c r="D273" s="51" t="s">
        <v>1</v>
      </c>
      <c r="E273" s="52">
        <v>13</v>
      </c>
      <c r="F273" s="52">
        <v>3</v>
      </c>
      <c r="G273" s="52">
        <v>0</v>
      </c>
      <c r="H273" s="52">
        <v>6</v>
      </c>
      <c r="I273" s="52">
        <v>2</v>
      </c>
      <c r="J273" s="52">
        <v>5</v>
      </c>
      <c r="K273" s="52">
        <v>0</v>
      </c>
      <c r="L273" s="63">
        <v>127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47" t="s">
        <v>334</v>
      </c>
      <c r="B274" s="48" t="s">
        <v>41</v>
      </c>
      <c r="C274" s="48" t="s">
        <v>274</v>
      </c>
      <c r="D274" s="48" t="s">
        <v>1</v>
      </c>
      <c r="E274" s="49">
        <v>15</v>
      </c>
      <c r="F274" s="49">
        <v>2</v>
      </c>
      <c r="G274" s="49">
        <v>24</v>
      </c>
      <c r="H274" s="49">
        <v>38</v>
      </c>
      <c r="I274" s="49">
        <v>6</v>
      </c>
      <c r="J274" s="49">
        <v>8</v>
      </c>
      <c r="K274" s="49">
        <v>1596</v>
      </c>
      <c r="L274" s="62">
        <v>185</v>
      </c>
      <c r="N274" s="33"/>
      <c r="O274" s="33"/>
      <c r="P274" s="33"/>
      <c r="Q274" s="33"/>
      <c r="R274" s="33"/>
      <c r="S274" s="33"/>
      <c r="T274" s="33"/>
    </row>
    <row r="275" spans="1:20" customFormat="1" x14ac:dyDescent="0.25">
      <c r="A275" s="50" t="s">
        <v>70</v>
      </c>
      <c r="B275" s="51" t="s">
        <v>31</v>
      </c>
      <c r="C275" s="51" t="s">
        <v>274</v>
      </c>
      <c r="D275" s="51" t="s">
        <v>1</v>
      </c>
      <c r="E275" s="52">
        <v>14</v>
      </c>
      <c r="F275" s="52">
        <v>2</v>
      </c>
      <c r="G275" s="52">
        <v>8</v>
      </c>
      <c r="H275" s="52">
        <v>27</v>
      </c>
      <c r="I275" s="52">
        <v>6</v>
      </c>
      <c r="J275" s="52">
        <v>12</v>
      </c>
      <c r="K275" s="52">
        <v>231</v>
      </c>
      <c r="L275" s="63">
        <v>229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47" t="s">
        <v>383</v>
      </c>
      <c r="B276" s="48" t="s">
        <v>35</v>
      </c>
      <c r="C276" s="48" t="s">
        <v>274</v>
      </c>
      <c r="D276" s="48" t="s">
        <v>1</v>
      </c>
      <c r="E276" s="49">
        <v>5</v>
      </c>
      <c r="F276" s="49">
        <v>2</v>
      </c>
      <c r="G276" s="49">
        <v>0</v>
      </c>
      <c r="H276" s="49">
        <v>4</v>
      </c>
      <c r="I276" s="49">
        <v>1</v>
      </c>
      <c r="J276" s="49">
        <v>0</v>
      </c>
      <c r="K276" s="49">
        <v>20</v>
      </c>
      <c r="L276" s="62">
        <v>69</v>
      </c>
      <c r="N276" s="33"/>
      <c r="O276" s="33"/>
      <c r="P276" s="33"/>
      <c r="Q276" s="33"/>
      <c r="R276" s="33"/>
      <c r="S276" s="33"/>
      <c r="T276" s="33"/>
    </row>
    <row r="277" spans="1:20" customFormat="1" x14ac:dyDescent="0.25">
      <c r="A277" s="50" t="s">
        <v>384</v>
      </c>
      <c r="B277" s="51" t="s">
        <v>41</v>
      </c>
      <c r="C277" s="51" t="s">
        <v>274</v>
      </c>
      <c r="D277" s="51" t="s">
        <v>1</v>
      </c>
      <c r="E277" s="52">
        <v>12</v>
      </c>
      <c r="F277" s="52">
        <v>2</v>
      </c>
      <c r="G277" s="52">
        <v>4</v>
      </c>
      <c r="H277" s="52">
        <v>14</v>
      </c>
      <c r="I277" s="52">
        <v>3</v>
      </c>
      <c r="J277" s="52">
        <v>2</v>
      </c>
      <c r="K277" s="52">
        <v>517</v>
      </c>
      <c r="L277" s="63">
        <v>107</v>
      </c>
      <c r="N277" s="33"/>
      <c r="O277" s="33"/>
      <c r="P277" s="33"/>
      <c r="Q277" s="33"/>
      <c r="R277" s="33"/>
      <c r="S277" s="33"/>
      <c r="T277" s="33"/>
    </row>
    <row r="278" spans="1:20" customFormat="1" x14ac:dyDescent="0.25">
      <c r="A278" s="47" t="s">
        <v>385</v>
      </c>
      <c r="B278" s="48" t="s">
        <v>33</v>
      </c>
      <c r="C278" s="48" t="s">
        <v>274</v>
      </c>
      <c r="D278" s="48" t="s">
        <v>1</v>
      </c>
      <c r="E278" s="49">
        <v>12</v>
      </c>
      <c r="F278" s="49">
        <v>2</v>
      </c>
      <c r="G278" s="49">
        <v>6</v>
      </c>
      <c r="H278" s="49">
        <v>11</v>
      </c>
      <c r="I278" s="49">
        <v>3</v>
      </c>
      <c r="J278" s="49">
        <v>4</v>
      </c>
      <c r="K278" s="49">
        <v>0</v>
      </c>
      <c r="L278" s="62">
        <v>125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x14ac:dyDescent="0.25">
      <c r="A279" s="50" t="s">
        <v>291</v>
      </c>
      <c r="B279" s="51" t="s">
        <v>33</v>
      </c>
      <c r="C279" s="51" t="s">
        <v>274</v>
      </c>
      <c r="D279" s="51" t="s">
        <v>1</v>
      </c>
      <c r="E279" s="52">
        <v>18</v>
      </c>
      <c r="F279" s="52">
        <v>2</v>
      </c>
      <c r="G279" s="52">
        <v>8</v>
      </c>
      <c r="H279" s="52">
        <v>9</v>
      </c>
      <c r="I279" s="52">
        <v>11</v>
      </c>
      <c r="J279" s="52">
        <v>3</v>
      </c>
      <c r="K279" s="52">
        <v>1500</v>
      </c>
      <c r="L279" s="63">
        <v>278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x14ac:dyDescent="0.25">
      <c r="A280" s="47" t="s">
        <v>184</v>
      </c>
      <c r="B280" s="48" t="s">
        <v>33</v>
      </c>
      <c r="C280" s="48" t="s">
        <v>274</v>
      </c>
      <c r="D280" s="48" t="s">
        <v>1</v>
      </c>
      <c r="E280" s="49">
        <v>16</v>
      </c>
      <c r="F280" s="49">
        <v>2</v>
      </c>
      <c r="G280" s="49">
        <v>0</v>
      </c>
      <c r="H280" s="49">
        <v>7</v>
      </c>
      <c r="I280" s="49">
        <v>6</v>
      </c>
      <c r="J280" s="49">
        <v>6</v>
      </c>
      <c r="K280" s="49">
        <v>180</v>
      </c>
      <c r="L280" s="62">
        <v>178</v>
      </c>
      <c r="M280" s="5"/>
      <c r="N280" s="5"/>
      <c r="O280" s="5"/>
      <c r="P280" s="5"/>
      <c r="Q280" s="5"/>
      <c r="R280" s="5"/>
      <c r="S280" s="5"/>
      <c r="T280" s="5"/>
    </row>
    <row r="281" spans="1:20" customFormat="1" x14ac:dyDescent="0.25">
      <c r="A281" s="50" t="s">
        <v>285</v>
      </c>
      <c r="B281" s="51" t="s">
        <v>41</v>
      </c>
      <c r="C281" s="51" t="s">
        <v>274</v>
      </c>
      <c r="D281" s="51" t="s">
        <v>1</v>
      </c>
      <c r="E281" s="52">
        <v>6</v>
      </c>
      <c r="F281" s="52">
        <v>1</v>
      </c>
      <c r="G281" s="52">
        <v>0</v>
      </c>
      <c r="H281" s="52">
        <v>4</v>
      </c>
      <c r="I281" s="52">
        <v>7</v>
      </c>
      <c r="J281" s="52">
        <v>5</v>
      </c>
      <c r="K281" s="52">
        <v>144</v>
      </c>
      <c r="L281" s="63">
        <v>82</v>
      </c>
      <c r="N281" s="33"/>
      <c r="O281" s="33"/>
      <c r="P281" s="33"/>
      <c r="Q281" s="33"/>
      <c r="R281" s="33"/>
      <c r="S281" s="33"/>
      <c r="T281" s="33"/>
    </row>
    <row r="282" spans="1:20" customFormat="1" x14ac:dyDescent="0.25">
      <c r="A282" s="47" t="s">
        <v>292</v>
      </c>
      <c r="B282" s="48" t="s">
        <v>37</v>
      </c>
      <c r="C282" s="48" t="s">
        <v>274</v>
      </c>
      <c r="D282" s="48" t="s">
        <v>1</v>
      </c>
      <c r="E282" s="49">
        <v>8</v>
      </c>
      <c r="F282" s="49">
        <v>1</v>
      </c>
      <c r="G282" s="49">
        <v>0</v>
      </c>
      <c r="H282" s="49">
        <v>5</v>
      </c>
      <c r="I282" s="49">
        <v>0</v>
      </c>
      <c r="J282" s="49">
        <v>0</v>
      </c>
      <c r="K282" s="49">
        <v>0</v>
      </c>
      <c r="L282" s="62">
        <v>67</v>
      </c>
      <c r="N282" s="33"/>
      <c r="O282" s="33"/>
      <c r="P282" s="33"/>
      <c r="Q282" s="33"/>
      <c r="R282" s="33"/>
      <c r="S282" s="33"/>
      <c r="T282" s="33"/>
    </row>
    <row r="283" spans="1:20" customFormat="1" x14ac:dyDescent="0.25">
      <c r="A283" s="50" t="s">
        <v>310</v>
      </c>
      <c r="B283" s="51" t="s">
        <v>33</v>
      </c>
      <c r="C283" s="51" t="s">
        <v>274</v>
      </c>
      <c r="D283" s="51" t="s">
        <v>1</v>
      </c>
      <c r="E283" s="52">
        <v>15</v>
      </c>
      <c r="F283" s="52">
        <v>1</v>
      </c>
      <c r="G283" s="52">
        <v>0</v>
      </c>
      <c r="H283" s="52">
        <v>7</v>
      </c>
      <c r="I283" s="52">
        <v>10</v>
      </c>
      <c r="J283" s="52">
        <v>3</v>
      </c>
      <c r="K283" s="52">
        <v>0</v>
      </c>
      <c r="L283" s="63">
        <v>210</v>
      </c>
      <c r="N283" s="33"/>
      <c r="O283" s="33"/>
      <c r="P283" s="33"/>
      <c r="Q283" s="33"/>
      <c r="R283" s="33"/>
      <c r="S283" s="33"/>
      <c r="T283" s="33"/>
    </row>
    <row r="284" spans="1:20" customFormat="1" x14ac:dyDescent="0.25">
      <c r="A284" s="47" t="s">
        <v>253</v>
      </c>
      <c r="B284" s="48" t="s">
        <v>33</v>
      </c>
      <c r="C284" s="48" t="s">
        <v>274</v>
      </c>
      <c r="D284" s="48" t="s">
        <v>1</v>
      </c>
      <c r="E284" s="49">
        <v>4</v>
      </c>
      <c r="F284" s="49">
        <v>1</v>
      </c>
      <c r="G284" s="49">
        <v>4</v>
      </c>
      <c r="H284" s="49">
        <v>9</v>
      </c>
      <c r="I284" s="49">
        <v>2</v>
      </c>
      <c r="J284" s="49">
        <v>1</v>
      </c>
      <c r="K284" s="49">
        <v>39</v>
      </c>
      <c r="L284" s="62">
        <v>54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x14ac:dyDescent="0.25">
      <c r="A285" s="50" t="s">
        <v>74</v>
      </c>
      <c r="B285" s="51" t="s">
        <v>41</v>
      </c>
      <c r="C285" s="51" t="s">
        <v>274</v>
      </c>
      <c r="D285" s="51" t="s">
        <v>1</v>
      </c>
      <c r="E285" s="52">
        <v>2</v>
      </c>
      <c r="F285" s="52">
        <v>1</v>
      </c>
      <c r="G285" s="52">
        <v>2</v>
      </c>
      <c r="H285" s="52">
        <v>0</v>
      </c>
      <c r="I285" s="52">
        <v>2</v>
      </c>
      <c r="J285" s="52">
        <v>0</v>
      </c>
      <c r="K285" s="52">
        <v>0</v>
      </c>
      <c r="L285" s="63">
        <v>19</v>
      </c>
      <c r="N285" s="33"/>
      <c r="O285" s="33"/>
      <c r="P285" s="33"/>
      <c r="Q285" s="33"/>
      <c r="R285" s="33"/>
      <c r="S285" s="33"/>
      <c r="T285" s="33"/>
    </row>
    <row r="286" spans="1:20" customFormat="1" x14ac:dyDescent="0.25">
      <c r="A286" s="47" t="s">
        <v>386</v>
      </c>
      <c r="B286" s="48" t="s">
        <v>33</v>
      </c>
      <c r="C286" s="48" t="s">
        <v>274</v>
      </c>
      <c r="D286" s="48" t="s">
        <v>1</v>
      </c>
      <c r="E286" s="49">
        <v>2</v>
      </c>
      <c r="F286" s="49">
        <v>0</v>
      </c>
      <c r="G286" s="49">
        <v>0</v>
      </c>
      <c r="H286" s="49">
        <v>6</v>
      </c>
      <c r="I286" s="49">
        <v>1</v>
      </c>
      <c r="J286" s="49">
        <v>1</v>
      </c>
      <c r="K286" s="49">
        <v>202</v>
      </c>
      <c r="L286" s="62">
        <v>20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x14ac:dyDescent="0.25">
      <c r="A287" s="50" t="s">
        <v>323</v>
      </c>
      <c r="B287" s="51" t="s">
        <v>37</v>
      </c>
      <c r="C287" s="51" t="s">
        <v>274</v>
      </c>
      <c r="D287" s="51" t="s">
        <v>1</v>
      </c>
      <c r="E287" s="52">
        <v>9</v>
      </c>
      <c r="F287" s="52">
        <v>0</v>
      </c>
      <c r="G287" s="52">
        <v>27</v>
      </c>
      <c r="H287" s="52">
        <v>8</v>
      </c>
      <c r="I287" s="52">
        <v>3</v>
      </c>
      <c r="J287" s="52">
        <v>1</v>
      </c>
      <c r="K287" s="52">
        <v>0</v>
      </c>
      <c r="L287" s="63">
        <v>50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47" t="s">
        <v>249</v>
      </c>
      <c r="B288" s="48" t="s">
        <v>37</v>
      </c>
      <c r="C288" s="48" t="s">
        <v>274</v>
      </c>
      <c r="D288" s="48" t="s">
        <v>1</v>
      </c>
      <c r="E288" s="49">
        <v>3</v>
      </c>
      <c r="F288" s="49">
        <v>0</v>
      </c>
      <c r="G288" s="49">
        <v>2</v>
      </c>
      <c r="H288" s="49">
        <v>0</v>
      </c>
      <c r="I288" s="49">
        <v>1</v>
      </c>
      <c r="J288" s="49">
        <v>2</v>
      </c>
      <c r="K288" s="49">
        <v>9</v>
      </c>
      <c r="L288" s="62">
        <v>24</v>
      </c>
      <c r="N288" s="33"/>
      <c r="O288" s="33"/>
      <c r="P288" s="33"/>
      <c r="Q288" s="33"/>
      <c r="R288" s="33"/>
      <c r="S288" s="33"/>
      <c r="T288" s="33"/>
    </row>
    <row r="289" spans="1:20" customFormat="1" x14ac:dyDescent="0.25">
      <c r="A289" s="50" t="s">
        <v>223</v>
      </c>
      <c r="B289" s="51" t="s">
        <v>33</v>
      </c>
      <c r="C289" s="51" t="s">
        <v>274</v>
      </c>
      <c r="D289" s="51" t="s">
        <v>3</v>
      </c>
      <c r="E289" s="52">
        <v>17</v>
      </c>
      <c r="F289" s="52">
        <v>26</v>
      </c>
      <c r="G289" s="52">
        <v>14</v>
      </c>
      <c r="H289" s="52">
        <v>18</v>
      </c>
      <c r="I289" s="52">
        <v>13</v>
      </c>
      <c r="J289" s="52">
        <v>10</v>
      </c>
      <c r="K289" s="52">
        <v>32</v>
      </c>
      <c r="L289" s="63">
        <v>356</v>
      </c>
      <c r="N289" s="33"/>
      <c r="O289" s="33"/>
      <c r="P289" s="33"/>
      <c r="Q289" s="33"/>
      <c r="R289" s="33"/>
      <c r="S289" s="33"/>
      <c r="T289" s="33"/>
    </row>
    <row r="290" spans="1:20" customFormat="1" x14ac:dyDescent="0.25">
      <c r="A290" s="47" t="s">
        <v>218</v>
      </c>
      <c r="B290" s="48" t="s">
        <v>35</v>
      </c>
      <c r="C290" s="48" t="s">
        <v>274</v>
      </c>
      <c r="D290" s="48" t="s">
        <v>3</v>
      </c>
      <c r="E290" s="49">
        <v>17</v>
      </c>
      <c r="F290" s="49">
        <v>23</v>
      </c>
      <c r="G290" s="49">
        <v>6</v>
      </c>
      <c r="H290" s="49">
        <v>9</v>
      </c>
      <c r="I290" s="49">
        <v>3</v>
      </c>
      <c r="J290" s="49">
        <v>13</v>
      </c>
      <c r="K290" s="49">
        <v>12</v>
      </c>
      <c r="L290" s="62">
        <v>323</v>
      </c>
      <c r="N290" s="33"/>
      <c r="O290" s="33"/>
      <c r="P290" s="33"/>
      <c r="Q290" s="33"/>
      <c r="R290" s="33"/>
      <c r="S290" s="33"/>
      <c r="T290" s="33"/>
    </row>
    <row r="291" spans="1:20" customFormat="1" x14ac:dyDescent="0.25">
      <c r="A291" s="50" t="s">
        <v>62</v>
      </c>
      <c r="B291" s="51" t="s">
        <v>37</v>
      </c>
      <c r="C291" s="51" t="s">
        <v>274</v>
      </c>
      <c r="D291" s="51" t="s">
        <v>3</v>
      </c>
      <c r="E291" s="52">
        <v>16</v>
      </c>
      <c r="F291" s="52">
        <v>23</v>
      </c>
      <c r="G291" s="52">
        <v>19</v>
      </c>
      <c r="H291" s="52">
        <v>17</v>
      </c>
      <c r="I291" s="52">
        <v>16</v>
      </c>
      <c r="J291" s="52">
        <v>8</v>
      </c>
      <c r="K291" s="52">
        <v>1704</v>
      </c>
      <c r="L291" s="63">
        <v>339</v>
      </c>
      <c r="N291" s="33"/>
      <c r="O291" s="33"/>
      <c r="P291" s="33"/>
      <c r="Q291" s="33"/>
      <c r="R291" s="33"/>
      <c r="S291" s="33"/>
      <c r="T291" s="33"/>
    </row>
    <row r="292" spans="1:20" customFormat="1" x14ac:dyDescent="0.25">
      <c r="A292" s="47" t="s">
        <v>55</v>
      </c>
      <c r="B292" s="48" t="s">
        <v>37</v>
      </c>
      <c r="C292" s="48" t="s">
        <v>274</v>
      </c>
      <c r="D292" s="48" t="s">
        <v>3</v>
      </c>
      <c r="E292" s="49">
        <v>17</v>
      </c>
      <c r="F292" s="49">
        <v>22</v>
      </c>
      <c r="G292" s="49">
        <v>4</v>
      </c>
      <c r="H292" s="49">
        <v>5</v>
      </c>
      <c r="I292" s="49">
        <v>5</v>
      </c>
      <c r="J292" s="49">
        <v>9</v>
      </c>
      <c r="K292" s="49">
        <v>22</v>
      </c>
      <c r="L292" s="62">
        <v>367</v>
      </c>
      <c r="N292" s="33"/>
      <c r="O292" s="33"/>
      <c r="P292" s="33"/>
      <c r="Q292" s="33"/>
      <c r="R292" s="33"/>
      <c r="S292" s="33"/>
      <c r="T292" s="33"/>
    </row>
    <row r="293" spans="1:20" customFormat="1" x14ac:dyDescent="0.25">
      <c r="A293" s="50" t="s">
        <v>199</v>
      </c>
      <c r="B293" s="51" t="s">
        <v>33</v>
      </c>
      <c r="C293" s="51" t="s">
        <v>274</v>
      </c>
      <c r="D293" s="51" t="s">
        <v>3</v>
      </c>
      <c r="E293" s="52">
        <v>18</v>
      </c>
      <c r="F293" s="52">
        <v>20</v>
      </c>
      <c r="G293" s="52">
        <v>10</v>
      </c>
      <c r="H293" s="52">
        <v>17</v>
      </c>
      <c r="I293" s="52">
        <v>14</v>
      </c>
      <c r="J293" s="52">
        <v>24</v>
      </c>
      <c r="K293" s="52">
        <v>1495</v>
      </c>
      <c r="L293" s="63">
        <v>360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7" t="s">
        <v>228</v>
      </c>
      <c r="B294" s="48" t="s">
        <v>41</v>
      </c>
      <c r="C294" s="48" t="s">
        <v>274</v>
      </c>
      <c r="D294" s="48" t="s">
        <v>3</v>
      </c>
      <c r="E294" s="49">
        <v>17</v>
      </c>
      <c r="F294" s="49">
        <v>20</v>
      </c>
      <c r="G294" s="49">
        <v>6</v>
      </c>
      <c r="H294" s="49">
        <v>9</v>
      </c>
      <c r="I294" s="49">
        <v>10</v>
      </c>
      <c r="J294" s="49">
        <v>25</v>
      </c>
      <c r="K294" s="49">
        <v>957</v>
      </c>
      <c r="L294" s="62">
        <v>333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x14ac:dyDescent="0.25">
      <c r="A295" s="50" t="s">
        <v>121</v>
      </c>
      <c r="B295" s="51" t="s">
        <v>31</v>
      </c>
      <c r="C295" s="51" t="s">
        <v>274</v>
      </c>
      <c r="D295" s="51" t="s">
        <v>3</v>
      </c>
      <c r="E295" s="52">
        <v>17</v>
      </c>
      <c r="F295" s="52">
        <v>18</v>
      </c>
      <c r="G295" s="52">
        <v>2</v>
      </c>
      <c r="H295" s="52">
        <v>3</v>
      </c>
      <c r="I295" s="52">
        <v>11</v>
      </c>
      <c r="J295" s="52">
        <v>13</v>
      </c>
      <c r="K295" s="52">
        <v>1133</v>
      </c>
      <c r="L295" s="63">
        <v>315</v>
      </c>
      <c r="N295" s="33"/>
      <c r="O295" s="33"/>
      <c r="P295" s="33"/>
      <c r="Q295" s="33"/>
      <c r="R295" s="33"/>
      <c r="S295" s="33"/>
      <c r="T295" s="33"/>
    </row>
    <row r="296" spans="1:20" customFormat="1" x14ac:dyDescent="0.25">
      <c r="A296" s="47" t="s">
        <v>139</v>
      </c>
      <c r="B296" s="48" t="s">
        <v>37</v>
      </c>
      <c r="C296" s="48" t="s">
        <v>274</v>
      </c>
      <c r="D296" s="48" t="s">
        <v>3</v>
      </c>
      <c r="E296" s="49">
        <v>18</v>
      </c>
      <c r="F296" s="49">
        <v>18</v>
      </c>
      <c r="G296" s="49">
        <v>4</v>
      </c>
      <c r="H296" s="49">
        <v>14</v>
      </c>
      <c r="I296" s="49">
        <v>2</v>
      </c>
      <c r="J296" s="49">
        <v>13</v>
      </c>
      <c r="K296" s="49">
        <v>2246</v>
      </c>
      <c r="L296" s="62">
        <v>376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50" t="s">
        <v>194</v>
      </c>
      <c r="B297" s="51" t="s">
        <v>35</v>
      </c>
      <c r="C297" s="51" t="s">
        <v>274</v>
      </c>
      <c r="D297" s="51" t="s">
        <v>3</v>
      </c>
      <c r="E297" s="52">
        <v>17</v>
      </c>
      <c r="F297" s="52">
        <v>18</v>
      </c>
      <c r="G297" s="52">
        <v>8</v>
      </c>
      <c r="H297" s="52">
        <v>7</v>
      </c>
      <c r="I297" s="52">
        <v>7</v>
      </c>
      <c r="J297" s="52">
        <v>13</v>
      </c>
      <c r="K297" s="52">
        <v>24</v>
      </c>
      <c r="L297" s="63">
        <v>297</v>
      </c>
      <c r="M297" s="5"/>
      <c r="N297" s="5"/>
      <c r="O297" s="5"/>
      <c r="P297" s="5"/>
      <c r="Q297" s="5"/>
      <c r="R297" s="5"/>
      <c r="S297" s="5"/>
      <c r="T297" s="5"/>
    </row>
    <row r="298" spans="1:20" customFormat="1" x14ac:dyDescent="0.25">
      <c r="A298" s="47" t="s">
        <v>118</v>
      </c>
      <c r="B298" s="48" t="s">
        <v>35</v>
      </c>
      <c r="C298" s="48" t="s">
        <v>274</v>
      </c>
      <c r="D298" s="48" t="s">
        <v>3</v>
      </c>
      <c r="E298" s="49">
        <v>15</v>
      </c>
      <c r="F298" s="49">
        <v>17</v>
      </c>
      <c r="G298" s="49">
        <v>12</v>
      </c>
      <c r="H298" s="49">
        <v>28</v>
      </c>
      <c r="I298" s="49">
        <v>10</v>
      </c>
      <c r="J298" s="49">
        <v>10</v>
      </c>
      <c r="K298" s="49">
        <v>308</v>
      </c>
      <c r="L298" s="62">
        <v>280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50" t="s">
        <v>52</v>
      </c>
      <c r="B299" s="51" t="s">
        <v>33</v>
      </c>
      <c r="C299" s="51" t="s">
        <v>274</v>
      </c>
      <c r="D299" s="51" t="s">
        <v>3</v>
      </c>
      <c r="E299" s="52">
        <v>15</v>
      </c>
      <c r="F299" s="52">
        <v>17</v>
      </c>
      <c r="G299" s="52">
        <v>10</v>
      </c>
      <c r="H299" s="52">
        <v>4</v>
      </c>
      <c r="I299" s="52">
        <v>5</v>
      </c>
      <c r="J299" s="52">
        <v>3</v>
      </c>
      <c r="K299" s="52">
        <v>0</v>
      </c>
      <c r="L299" s="63">
        <v>270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x14ac:dyDescent="0.25">
      <c r="A300" s="47" t="s">
        <v>387</v>
      </c>
      <c r="B300" s="48" t="s">
        <v>31</v>
      </c>
      <c r="C300" s="48" t="s">
        <v>274</v>
      </c>
      <c r="D300" s="48" t="s">
        <v>3</v>
      </c>
      <c r="E300" s="49">
        <v>17</v>
      </c>
      <c r="F300" s="49">
        <v>17</v>
      </c>
      <c r="G300" s="49">
        <v>9</v>
      </c>
      <c r="H300" s="49">
        <v>17</v>
      </c>
      <c r="I300" s="49">
        <v>6</v>
      </c>
      <c r="J300" s="49">
        <v>8</v>
      </c>
      <c r="K300" s="49">
        <v>1985</v>
      </c>
      <c r="L300" s="62">
        <v>298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x14ac:dyDescent="0.25">
      <c r="A301" s="50" t="s">
        <v>388</v>
      </c>
      <c r="B301" s="51" t="s">
        <v>35</v>
      </c>
      <c r="C301" s="51" t="s">
        <v>274</v>
      </c>
      <c r="D301" s="51" t="s">
        <v>3</v>
      </c>
      <c r="E301" s="52">
        <v>16</v>
      </c>
      <c r="F301" s="52">
        <v>17</v>
      </c>
      <c r="G301" s="52">
        <v>6</v>
      </c>
      <c r="H301" s="52">
        <v>6</v>
      </c>
      <c r="I301" s="52">
        <v>2</v>
      </c>
      <c r="J301" s="52">
        <v>7</v>
      </c>
      <c r="K301" s="52">
        <v>22</v>
      </c>
      <c r="L301" s="63">
        <v>288</v>
      </c>
      <c r="N301" s="33"/>
      <c r="O301" s="33"/>
      <c r="P301" s="33"/>
      <c r="Q301" s="33"/>
      <c r="R301" s="33"/>
      <c r="S301" s="33"/>
      <c r="T301" s="33"/>
    </row>
    <row r="302" spans="1:20" customFormat="1" x14ac:dyDescent="0.25">
      <c r="A302" s="47" t="s">
        <v>287</v>
      </c>
      <c r="B302" s="48" t="s">
        <v>35</v>
      </c>
      <c r="C302" s="48" t="s">
        <v>274</v>
      </c>
      <c r="D302" s="48" t="s">
        <v>3</v>
      </c>
      <c r="E302" s="49">
        <v>18</v>
      </c>
      <c r="F302" s="49">
        <v>16</v>
      </c>
      <c r="G302" s="49">
        <v>6</v>
      </c>
      <c r="H302" s="49">
        <v>4</v>
      </c>
      <c r="I302" s="49">
        <v>10</v>
      </c>
      <c r="J302" s="49">
        <v>12</v>
      </c>
      <c r="K302" s="49">
        <v>397</v>
      </c>
      <c r="L302" s="62">
        <v>324</v>
      </c>
      <c r="N302" s="33"/>
      <c r="O302" s="33"/>
      <c r="P302" s="33"/>
      <c r="Q302" s="33"/>
      <c r="R302" s="33"/>
      <c r="S302" s="33"/>
      <c r="T302" s="33"/>
    </row>
    <row r="303" spans="1:20" customFormat="1" x14ac:dyDescent="0.25">
      <c r="A303" s="50" t="s">
        <v>278</v>
      </c>
      <c r="B303" s="51" t="s">
        <v>41</v>
      </c>
      <c r="C303" s="51" t="s">
        <v>274</v>
      </c>
      <c r="D303" s="51" t="s">
        <v>3</v>
      </c>
      <c r="E303" s="52">
        <v>14</v>
      </c>
      <c r="F303" s="52">
        <v>16</v>
      </c>
      <c r="G303" s="52">
        <v>2</v>
      </c>
      <c r="H303" s="52">
        <v>5</v>
      </c>
      <c r="I303" s="52">
        <v>13</v>
      </c>
      <c r="J303" s="52">
        <v>8</v>
      </c>
      <c r="K303" s="52">
        <v>6</v>
      </c>
      <c r="L303" s="63">
        <v>274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x14ac:dyDescent="0.25">
      <c r="A304" s="47" t="s">
        <v>58</v>
      </c>
      <c r="B304" s="48" t="s">
        <v>37</v>
      </c>
      <c r="C304" s="48" t="s">
        <v>274</v>
      </c>
      <c r="D304" s="48" t="s">
        <v>3</v>
      </c>
      <c r="E304" s="49">
        <v>17</v>
      </c>
      <c r="F304" s="49">
        <v>16</v>
      </c>
      <c r="G304" s="49">
        <v>6</v>
      </c>
      <c r="H304" s="49">
        <v>5</v>
      </c>
      <c r="I304" s="49">
        <v>5</v>
      </c>
      <c r="J304" s="49">
        <v>7</v>
      </c>
      <c r="K304" s="49">
        <v>48</v>
      </c>
      <c r="L304" s="62">
        <v>315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x14ac:dyDescent="0.25">
      <c r="A305" s="50" t="s">
        <v>209</v>
      </c>
      <c r="B305" s="51" t="s">
        <v>35</v>
      </c>
      <c r="C305" s="51" t="s">
        <v>274</v>
      </c>
      <c r="D305" s="51" t="s">
        <v>3</v>
      </c>
      <c r="E305" s="52">
        <v>18</v>
      </c>
      <c r="F305" s="52">
        <v>15</v>
      </c>
      <c r="G305" s="52">
        <v>2</v>
      </c>
      <c r="H305" s="52">
        <v>7</v>
      </c>
      <c r="I305" s="52">
        <v>9</v>
      </c>
      <c r="J305" s="52">
        <v>12</v>
      </c>
      <c r="K305" s="52">
        <v>332</v>
      </c>
      <c r="L305" s="63">
        <v>312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x14ac:dyDescent="0.25">
      <c r="A306" s="47" t="s">
        <v>117</v>
      </c>
      <c r="B306" s="48" t="s">
        <v>33</v>
      </c>
      <c r="C306" s="48" t="s">
        <v>274</v>
      </c>
      <c r="D306" s="48" t="s">
        <v>3</v>
      </c>
      <c r="E306" s="49">
        <v>17</v>
      </c>
      <c r="F306" s="49">
        <v>14</v>
      </c>
      <c r="G306" s="49">
        <v>6</v>
      </c>
      <c r="H306" s="49">
        <v>8</v>
      </c>
      <c r="I306" s="49">
        <v>7</v>
      </c>
      <c r="J306" s="49">
        <v>5</v>
      </c>
      <c r="K306" s="49">
        <v>1355</v>
      </c>
      <c r="L306" s="62">
        <v>319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50" t="s">
        <v>127</v>
      </c>
      <c r="B307" s="51" t="s">
        <v>31</v>
      </c>
      <c r="C307" s="51" t="s">
        <v>274</v>
      </c>
      <c r="D307" s="51" t="s">
        <v>3</v>
      </c>
      <c r="E307" s="52">
        <v>15</v>
      </c>
      <c r="F307" s="52">
        <v>14</v>
      </c>
      <c r="G307" s="52">
        <v>0</v>
      </c>
      <c r="H307" s="52">
        <v>15</v>
      </c>
      <c r="I307" s="52">
        <v>5</v>
      </c>
      <c r="J307" s="52">
        <v>6</v>
      </c>
      <c r="K307" s="52">
        <v>141</v>
      </c>
      <c r="L307" s="63">
        <v>281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47" t="s">
        <v>389</v>
      </c>
      <c r="B308" s="48" t="s">
        <v>37</v>
      </c>
      <c r="C308" s="48" t="s">
        <v>274</v>
      </c>
      <c r="D308" s="48" t="s">
        <v>3</v>
      </c>
      <c r="E308" s="49">
        <v>16</v>
      </c>
      <c r="F308" s="49">
        <v>14</v>
      </c>
      <c r="G308" s="49">
        <v>4</v>
      </c>
      <c r="H308" s="49">
        <v>10</v>
      </c>
      <c r="I308" s="49">
        <v>6</v>
      </c>
      <c r="J308" s="49">
        <v>1</v>
      </c>
      <c r="K308" s="49">
        <v>0</v>
      </c>
      <c r="L308" s="62">
        <v>306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50" t="s">
        <v>60</v>
      </c>
      <c r="B309" s="51" t="s">
        <v>35</v>
      </c>
      <c r="C309" s="51" t="s">
        <v>274</v>
      </c>
      <c r="D309" s="51" t="s">
        <v>3</v>
      </c>
      <c r="E309" s="52">
        <v>16</v>
      </c>
      <c r="F309" s="52">
        <v>13</v>
      </c>
      <c r="G309" s="52">
        <v>8</v>
      </c>
      <c r="H309" s="52">
        <v>40</v>
      </c>
      <c r="I309" s="52">
        <v>15</v>
      </c>
      <c r="J309" s="52">
        <v>8</v>
      </c>
      <c r="K309" s="52">
        <v>1268</v>
      </c>
      <c r="L309" s="63">
        <v>311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x14ac:dyDescent="0.25">
      <c r="A310" s="47" t="s">
        <v>221</v>
      </c>
      <c r="B310" s="48" t="s">
        <v>41</v>
      </c>
      <c r="C310" s="48" t="s">
        <v>274</v>
      </c>
      <c r="D310" s="48" t="s">
        <v>3</v>
      </c>
      <c r="E310" s="49">
        <v>13</v>
      </c>
      <c r="F310" s="49">
        <v>13</v>
      </c>
      <c r="G310" s="49">
        <v>10</v>
      </c>
      <c r="H310" s="49">
        <v>4</v>
      </c>
      <c r="I310" s="49">
        <v>2</v>
      </c>
      <c r="J310" s="49">
        <v>13</v>
      </c>
      <c r="K310" s="49">
        <v>497</v>
      </c>
      <c r="L310" s="62">
        <v>237</v>
      </c>
      <c r="M310" s="5"/>
      <c r="N310" s="5"/>
      <c r="O310" s="5"/>
      <c r="P310" s="5"/>
      <c r="Q310" s="5"/>
      <c r="R310" s="5"/>
      <c r="S310" s="5"/>
      <c r="T310" s="5"/>
    </row>
    <row r="311" spans="1:20" x14ac:dyDescent="0.25">
      <c r="A311" s="50" t="s">
        <v>120</v>
      </c>
      <c r="B311" s="51" t="s">
        <v>41</v>
      </c>
      <c r="C311" s="51" t="s">
        <v>274</v>
      </c>
      <c r="D311" s="51" t="s">
        <v>3</v>
      </c>
      <c r="E311" s="52">
        <v>17</v>
      </c>
      <c r="F311" s="52">
        <v>12</v>
      </c>
      <c r="G311" s="52">
        <v>8</v>
      </c>
      <c r="H311" s="52">
        <v>31</v>
      </c>
      <c r="I311" s="52">
        <v>8</v>
      </c>
      <c r="J311" s="52">
        <v>10</v>
      </c>
      <c r="K311" s="52">
        <v>43</v>
      </c>
      <c r="L311" s="63">
        <v>294</v>
      </c>
    </row>
    <row r="312" spans="1:20" x14ac:dyDescent="0.25">
      <c r="A312" s="47" t="s">
        <v>328</v>
      </c>
      <c r="B312" s="48" t="s">
        <v>41</v>
      </c>
      <c r="C312" s="48" t="s">
        <v>274</v>
      </c>
      <c r="D312" s="48" t="s">
        <v>3</v>
      </c>
      <c r="E312" s="49">
        <v>17</v>
      </c>
      <c r="F312" s="49">
        <v>12</v>
      </c>
      <c r="G312" s="49">
        <v>6</v>
      </c>
      <c r="H312" s="49">
        <v>22</v>
      </c>
      <c r="I312" s="49">
        <v>4</v>
      </c>
      <c r="J312" s="49">
        <v>11</v>
      </c>
      <c r="K312" s="49">
        <v>1750</v>
      </c>
      <c r="L312" s="62">
        <v>265</v>
      </c>
    </row>
    <row r="313" spans="1:20" x14ac:dyDescent="0.25">
      <c r="A313" s="50" t="s">
        <v>133</v>
      </c>
      <c r="B313" s="51" t="s">
        <v>41</v>
      </c>
      <c r="C313" s="51" t="s">
        <v>274</v>
      </c>
      <c r="D313" s="51" t="s">
        <v>3</v>
      </c>
      <c r="E313" s="52">
        <v>16</v>
      </c>
      <c r="F313" s="52">
        <v>12</v>
      </c>
      <c r="G313" s="52">
        <v>6</v>
      </c>
      <c r="H313" s="52">
        <v>7</v>
      </c>
      <c r="I313" s="52">
        <v>11</v>
      </c>
      <c r="J313" s="52">
        <v>3</v>
      </c>
      <c r="K313" s="52">
        <v>1778</v>
      </c>
      <c r="L313" s="63">
        <v>276</v>
      </c>
    </row>
    <row r="314" spans="1:20" x14ac:dyDescent="0.25">
      <c r="A314" s="47" t="s">
        <v>237</v>
      </c>
      <c r="B314" s="48" t="s">
        <v>41</v>
      </c>
      <c r="C314" s="48" t="s">
        <v>274</v>
      </c>
      <c r="D314" s="48" t="s">
        <v>3</v>
      </c>
      <c r="E314" s="49">
        <v>8</v>
      </c>
      <c r="F314" s="49">
        <v>12</v>
      </c>
      <c r="G314" s="49">
        <v>10</v>
      </c>
      <c r="H314" s="49">
        <v>13</v>
      </c>
      <c r="I314" s="49">
        <v>10</v>
      </c>
      <c r="J314" s="49">
        <v>5</v>
      </c>
      <c r="K314" s="49">
        <v>8</v>
      </c>
      <c r="L314" s="62">
        <v>158</v>
      </c>
    </row>
    <row r="315" spans="1:20" x14ac:dyDescent="0.25">
      <c r="A315" s="50" t="s">
        <v>198</v>
      </c>
      <c r="B315" s="51" t="s">
        <v>41</v>
      </c>
      <c r="C315" s="51" t="s">
        <v>274</v>
      </c>
      <c r="D315" s="51" t="s">
        <v>3</v>
      </c>
      <c r="E315" s="52">
        <v>17</v>
      </c>
      <c r="F315" s="52">
        <v>12</v>
      </c>
      <c r="G315" s="52">
        <v>2</v>
      </c>
      <c r="H315" s="52">
        <v>3</v>
      </c>
      <c r="I315" s="52">
        <v>18</v>
      </c>
      <c r="J315" s="52">
        <v>5</v>
      </c>
      <c r="K315" s="52">
        <v>47</v>
      </c>
      <c r="L315" s="63">
        <v>297</v>
      </c>
    </row>
    <row r="316" spans="1:20" x14ac:dyDescent="0.25">
      <c r="A316" s="47" t="s">
        <v>279</v>
      </c>
      <c r="B316" s="48" t="s">
        <v>33</v>
      </c>
      <c r="C316" s="48" t="s">
        <v>274</v>
      </c>
      <c r="D316" s="48" t="s">
        <v>3</v>
      </c>
      <c r="E316" s="49">
        <v>13</v>
      </c>
      <c r="F316" s="49">
        <v>11</v>
      </c>
      <c r="G316" s="49">
        <v>8</v>
      </c>
      <c r="H316" s="49">
        <v>5</v>
      </c>
      <c r="I316" s="49">
        <v>2</v>
      </c>
      <c r="J316" s="49">
        <v>7</v>
      </c>
      <c r="K316" s="49">
        <v>0</v>
      </c>
      <c r="L316" s="62">
        <v>238</v>
      </c>
      <c r="M316"/>
      <c r="N316" s="33"/>
      <c r="O316" s="33"/>
      <c r="P316" s="33"/>
      <c r="Q316" s="33"/>
      <c r="R316" s="33"/>
      <c r="S316" s="33"/>
      <c r="T316" s="33"/>
    </row>
    <row r="317" spans="1:20" x14ac:dyDescent="0.25">
      <c r="A317" s="50" t="s">
        <v>236</v>
      </c>
      <c r="B317" s="51" t="s">
        <v>35</v>
      </c>
      <c r="C317" s="51" t="s">
        <v>274</v>
      </c>
      <c r="D317" s="51" t="s">
        <v>3</v>
      </c>
      <c r="E317" s="52">
        <v>16</v>
      </c>
      <c r="F317" s="52">
        <v>10</v>
      </c>
      <c r="G317" s="52">
        <v>10</v>
      </c>
      <c r="H317" s="52">
        <v>12</v>
      </c>
      <c r="I317" s="52">
        <v>10</v>
      </c>
      <c r="J317" s="52">
        <v>6</v>
      </c>
      <c r="K317" s="52">
        <v>45</v>
      </c>
      <c r="L317" s="63">
        <v>266</v>
      </c>
      <c r="M317"/>
      <c r="N317" s="33"/>
      <c r="O317" s="33"/>
      <c r="P317" s="33"/>
      <c r="Q317" s="33"/>
      <c r="R317" s="33"/>
      <c r="S317" s="33"/>
      <c r="T317" s="33"/>
    </row>
    <row r="318" spans="1:20" x14ac:dyDescent="0.25">
      <c r="A318" s="47" t="s">
        <v>34</v>
      </c>
      <c r="B318" s="48" t="s">
        <v>31</v>
      </c>
      <c r="C318" s="48" t="s">
        <v>274</v>
      </c>
      <c r="D318" s="48" t="s">
        <v>3</v>
      </c>
      <c r="E318" s="49">
        <v>18</v>
      </c>
      <c r="F318" s="49">
        <v>10</v>
      </c>
      <c r="G318" s="49">
        <v>12</v>
      </c>
      <c r="H318" s="49">
        <v>14</v>
      </c>
      <c r="I318" s="49">
        <v>13</v>
      </c>
      <c r="J318" s="49">
        <v>7</v>
      </c>
      <c r="K318" s="49">
        <v>838</v>
      </c>
      <c r="L318" s="62">
        <v>338</v>
      </c>
    </row>
    <row r="319" spans="1:20" x14ac:dyDescent="0.25">
      <c r="A319" s="50" t="s">
        <v>187</v>
      </c>
      <c r="B319" s="51" t="s">
        <v>33</v>
      </c>
      <c r="C319" s="51" t="s">
        <v>274</v>
      </c>
      <c r="D319" s="51" t="s">
        <v>3</v>
      </c>
      <c r="E319" s="52">
        <v>18</v>
      </c>
      <c r="F319" s="52">
        <v>10</v>
      </c>
      <c r="G319" s="52">
        <v>4</v>
      </c>
      <c r="H319" s="52">
        <v>6</v>
      </c>
      <c r="I319" s="52">
        <v>5</v>
      </c>
      <c r="J319" s="52">
        <v>9</v>
      </c>
      <c r="K319" s="52">
        <v>97</v>
      </c>
      <c r="L319" s="63">
        <v>237</v>
      </c>
    </row>
    <row r="320" spans="1:20" x14ac:dyDescent="0.25">
      <c r="A320" s="47" t="s">
        <v>61</v>
      </c>
      <c r="B320" s="48" t="s">
        <v>35</v>
      </c>
      <c r="C320" s="48" t="s">
        <v>274</v>
      </c>
      <c r="D320" s="48" t="s">
        <v>3</v>
      </c>
      <c r="E320" s="49">
        <v>17</v>
      </c>
      <c r="F320" s="49">
        <v>10</v>
      </c>
      <c r="G320" s="49">
        <v>26</v>
      </c>
      <c r="H320" s="49">
        <v>28</v>
      </c>
      <c r="I320" s="49">
        <v>8</v>
      </c>
      <c r="J320" s="49">
        <v>3</v>
      </c>
      <c r="K320" s="49">
        <v>10</v>
      </c>
      <c r="L320" s="62">
        <v>280</v>
      </c>
    </row>
    <row r="321" spans="1:20" x14ac:dyDescent="0.25">
      <c r="A321" s="50" t="s">
        <v>222</v>
      </c>
      <c r="B321" s="51" t="s">
        <v>35</v>
      </c>
      <c r="C321" s="51" t="s">
        <v>274</v>
      </c>
      <c r="D321" s="51" t="s">
        <v>3</v>
      </c>
      <c r="E321" s="52">
        <v>13</v>
      </c>
      <c r="F321" s="52">
        <v>10</v>
      </c>
      <c r="G321" s="52">
        <v>4</v>
      </c>
      <c r="H321" s="52">
        <v>4</v>
      </c>
      <c r="I321" s="52">
        <v>4</v>
      </c>
      <c r="J321" s="52">
        <v>3</v>
      </c>
      <c r="K321" s="52">
        <v>77</v>
      </c>
      <c r="L321" s="63">
        <v>212</v>
      </c>
    </row>
    <row r="322" spans="1:20" x14ac:dyDescent="0.25">
      <c r="A322" s="47" t="s">
        <v>145</v>
      </c>
      <c r="B322" s="48" t="s">
        <v>33</v>
      </c>
      <c r="C322" s="48" t="s">
        <v>274</v>
      </c>
      <c r="D322" s="48" t="s">
        <v>3</v>
      </c>
      <c r="E322" s="49">
        <v>15</v>
      </c>
      <c r="F322" s="49">
        <v>10</v>
      </c>
      <c r="G322" s="49">
        <v>6</v>
      </c>
      <c r="H322" s="49">
        <v>19</v>
      </c>
      <c r="I322" s="49">
        <v>17</v>
      </c>
      <c r="J322" s="49">
        <v>4</v>
      </c>
      <c r="K322" s="49">
        <v>2519</v>
      </c>
      <c r="L322" s="62">
        <v>261</v>
      </c>
      <c r="M322"/>
      <c r="N322" s="33"/>
      <c r="O322" s="33"/>
      <c r="P322" s="33"/>
      <c r="Q322" s="33"/>
      <c r="R322" s="33"/>
      <c r="S322" s="33"/>
      <c r="T322" s="33"/>
    </row>
    <row r="323" spans="1:20" x14ac:dyDescent="0.25">
      <c r="A323" s="50" t="s">
        <v>144</v>
      </c>
      <c r="B323" s="51" t="s">
        <v>37</v>
      </c>
      <c r="C323" s="51" t="s">
        <v>274</v>
      </c>
      <c r="D323" s="51" t="s">
        <v>3</v>
      </c>
      <c r="E323" s="52">
        <v>14</v>
      </c>
      <c r="F323" s="52">
        <v>10</v>
      </c>
      <c r="G323" s="52">
        <v>14</v>
      </c>
      <c r="H323" s="52">
        <v>5</v>
      </c>
      <c r="I323" s="52">
        <v>5</v>
      </c>
      <c r="J323" s="52">
        <v>3</v>
      </c>
      <c r="K323" s="52">
        <v>1240</v>
      </c>
      <c r="L323" s="63">
        <v>242</v>
      </c>
    </row>
    <row r="324" spans="1:20" x14ac:dyDescent="0.25">
      <c r="A324" s="47" t="s">
        <v>220</v>
      </c>
      <c r="B324" s="48" t="s">
        <v>33</v>
      </c>
      <c r="C324" s="48" t="s">
        <v>274</v>
      </c>
      <c r="D324" s="48" t="s">
        <v>3</v>
      </c>
      <c r="E324" s="49">
        <v>18</v>
      </c>
      <c r="F324" s="49">
        <v>10</v>
      </c>
      <c r="G324" s="49">
        <v>2</v>
      </c>
      <c r="H324" s="49">
        <v>15</v>
      </c>
      <c r="I324" s="49">
        <v>11</v>
      </c>
      <c r="J324" s="49">
        <v>7</v>
      </c>
      <c r="K324" s="49">
        <v>37</v>
      </c>
      <c r="L324" s="62">
        <v>257</v>
      </c>
      <c r="M324"/>
      <c r="N324" s="33"/>
      <c r="O324" s="33"/>
      <c r="P324" s="33"/>
      <c r="Q324" s="33"/>
      <c r="R324" s="33"/>
      <c r="S324" s="33"/>
      <c r="T324" s="33"/>
    </row>
    <row r="325" spans="1:20" x14ac:dyDescent="0.25">
      <c r="A325" s="50" t="s">
        <v>65</v>
      </c>
      <c r="B325" s="51" t="s">
        <v>37</v>
      </c>
      <c r="C325" s="51" t="s">
        <v>274</v>
      </c>
      <c r="D325" s="51" t="s">
        <v>3</v>
      </c>
      <c r="E325" s="52">
        <v>15</v>
      </c>
      <c r="F325" s="52">
        <v>10</v>
      </c>
      <c r="G325" s="52">
        <v>6</v>
      </c>
      <c r="H325" s="52">
        <v>16</v>
      </c>
      <c r="I325" s="52">
        <v>18</v>
      </c>
      <c r="J325" s="52">
        <v>10</v>
      </c>
      <c r="K325" s="52">
        <v>1899</v>
      </c>
      <c r="L325" s="63">
        <v>291</v>
      </c>
    </row>
    <row r="326" spans="1:20" x14ac:dyDescent="0.25">
      <c r="A326" s="47" t="s">
        <v>390</v>
      </c>
      <c r="B326" s="48" t="s">
        <v>35</v>
      </c>
      <c r="C326" s="48" t="s">
        <v>274</v>
      </c>
      <c r="D326" s="48" t="s">
        <v>3</v>
      </c>
      <c r="E326" s="49">
        <v>19</v>
      </c>
      <c r="F326" s="49">
        <v>10</v>
      </c>
      <c r="G326" s="49">
        <v>10</v>
      </c>
      <c r="H326" s="49">
        <v>3</v>
      </c>
      <c r="I326" s="49">
        <v>7</v>
      </c>
      <c r="J326" s="49">
        <v>9</v>
      </c>
      <c r="K326" s="49">
        <v>6</v>
      </c>
      <c r="L326" s="62">
        <v>285</v>
      </c>
    </row>
    <row r="327" spans="1:20" x14ac:dyDescent="0.25">
      <c r="A327" s="50" t="s">
        <v>259</v>
      </c>
      <c r="B327" s="51" t="s">
        <v>35</v>
      </c>
      <c r="C327" s="51" t="s">
        <v>274</v>
      </c>
      <c r="D327" s="51" t="s">
        <v>3</v>
      </c>
      <c r="E327" s="52">
        <v>19</v>
      </c>
      <c r="F327" s="52">
        <v>9</v>
      </c>
      <c r="G327" s="52">
        <v>12</v>
      </c>
      <c r="H327" s="52">
        <v>38</v>
      </c>
      <c r="I327" s="52">
        <v>10</v>
      </c>
      <c r="J327" s="52">
        <v>16</v>
      </c>
      <c r="K327" s="52">
        <v>11</v>
      </c>
      <c r="L327" s="63">
        <v>263</v>
      </c>
    </row>
    <row r="328" spans="1:20" x14ac:dyDescent="0.25">
      <c r="A328" s="47" t="s">
        <v>233</v>
      </c>
      <c r="B328" s="48" t="s">
        <v>33</v>
      </c>
      <c r="C328" s="48" t="s">
        <v>274</v>
      </c>
      <c r="D328" s="48" t="s">
        <v>3</v>
      </c>
      <c r="E328" s="49">
        <v>14</v>
      </c>
      <c r="F328" s="49">
        <v>9</v>
      </c>
      <c r="G328" s="49">
        <v>2</v>
      </c>
      <c r="H328" s="49">
        <v>10</v>
      </c>
      <c r="I328" s="49">
        <v>4</v>
      </c>
      <c r="J328" s="49">
        <v>7</v>
      </c>
      <c r="K328" s="49">
        <v>0</v>
      </c>
      <c r="L328" s="62">
        <v>208</v>
      </c>
    </row>
    <row r="329" spans="1:20" x14ac:dyDescent="0.25">
      <c r="A329" s="50" t="s">
        <v>64</v>
      </c>
      <c r="B329" s="51" t="s">
        <v>33</v>
      </c>
      <c r="C329" s="51" t="s">
        <v>274</v>
      </c>
      <c r="D329" s="51" t="s">
        <v>3</v>
      </c>
      <c r="E329" s="52">
        <v>17</v>
      </c>
      <c r="F329" s="52">
        <v>9</v>
      </c>
      <c r="G329" s="52">
        <v>20</v>
      </c>
      <c r="H329" s="52">
        <v>19</v>
      </c>
      <c r="I329" s="52">
        <v>3</v>
      </c>
      <c r="J329" s="52">
        <v>3</v>
      </c>
      <c r="K329" s="52">
        <v>55</v>
      </c>
      <c r="L329" s="63">
        <v>250</v>
      </c>
    </row>
    <row r="330" spans="1:20" x14ac:dyDescent="0.25">
      <c r="A330" s="47" t="s">
        <v>146</v>
      </c>
      <c r="B330" s="48" t="s">
        <v>41</v>
      </c>
      <c r="C330" s="48" t="s">
        <v>274</v>
      </c>
      <c r="D330" s="48" t="s">
        <v>3</v>
      </c>
      <c r="E330" s="49">
        <v>16</v>
      </c>
      <c r="F330" s="49">
        <v>9</v>
      </c>
      <c r="G330" s="49">
        <v>0</v>
      </c>
      <c r="H330" s="49">
        <v>6</v>
      </c>
      <c r="I330" s="49">
        <v>2</v>
      </c>
      <c r="J330" s="49">
        <v>4</v>
      </c>
      <c r="K330" s="49">
        <v>991</v>
      </c>
      <c r="L330" s="62">
        <v>283</v>
      </c>
      <c r="M330"/>
      <c r="N330" s="33"/>
      <c r="O330" s="33"/>
      <c r="P330" s="33"/>
      <c r="Q330" s="33"/>
      <c r="R330" s="33"/>
      <c r="S330" s="33"/>
      <c r="T330" s="33"/>
    </row>
    <row r="331" spans="1:20" x14ac:dyDescent="0.25">
      <c r="A331" s="50" t="s">
        <v>294</v>
      </c>
      <c r="B331" s="51" t="s">
        <v>35</v>
      </c>
      <c r="C331" s="51" t="s">
        <v>274</v>
      </c>
      <c r="D331" s="51" t="s">
        <v>3</v>
      </c>
      <c r="E331" s="52">
        <v>10</v>
      </c>
      <c r="F331" s="52">
        <v>9</v>
      </c>
      <c r="G331" s="52">
        <v>0</v>
      </c>
      <c r="H331" s="52">
        <v>16</v>
      </c>
      <c r="I331" s="52">
        <v>6</v>
      </c>
      <c r="J331" s="52">
        <v>7</v>
      </c>
      <c r="K331" s="52">
        <v>0</v>
      </c>
      <c r="L331" s="63">
        <v>180</v>
      </c>
      <c r="M331"/>
      <c r="N331" s="33"/>
      <c r="O331" s="33"/>
      <c r="P331" s="33"/>
      <c r="Q331" s="33"/>
      <c r="R331" s="33"/>
      <c r="S331" s="33"/>
      <c r="T331" s="33"/>
    </row>
    <row r="332" spans="1:20" x14ac:dyDescent="0.25">
      <c r="A332" s="47" t="s">
        <v>135</v>
      </c>
      <c r="B332" s="48" t="s">
        <v>37</v>
      </c>
      <c r="C332" s="48" t="s">
        <v>274</v>
      </c>
      <c r="D332" s="48" t="s">
        <v>3</v>
      </c>
      <c r="E332" s="49">
        <v>17</v>
      </c>
      <c r="F332" s="49">
        <v>9</v>
      </c>
      <c r="G332" s="49">
        <v>8</v>
      </c>
      <c r="H332" s="49">
        <v>22</v>
      </c>
      <c r="I332" s="49">
        <v>10</v>
      </c>
      <c r="J332" s="49">
        <v>5</v>
      </c>
      <c r="K332" s="49">
        <v>1634</v>
      </c>
      <c r="L332" s="62">
        <v>285</v>
      </c>
    </row>
    <row r="333" spans="1:20" x14ac:dyDescent="0.25">
      <c r="A333" s="50" t="s">
        <v>391</v>
      </c>
      <c r="B333" s="51" t="s">
        <v>31</v>
      </c>
      <c r="C333" s="51" t="s">
        <v>274</v>
      </c>
      <c r="D333" s="51" t="s">
        <v>3</v>
      </c>
      <c r="E333" s="52">
        <v>18</v>
      </c>
      <c r="F333" s="52">
        <v>8</v>
      </c>
      <c r="G333" s="52">
        <v>12</v>
      </c>
      <c r="H333" s="52">
        <v>23</v>
      </c>
      <c r="I333" s="52">
        <v>2</v>
      </c>
      <c r="J333" s="52">
        <v>9</v>
      </c>
      <c r="K333" s="52">
        <v>9</v>
      </c>
      <c r="L333" s="63">
        <v>245</v>
      </c>
      <c r="M333"/>
      <c r="N333" s="33"/>
      <c r="O333" s="33"/>
      <c r="P333" s="33"/>
      <c r="Q333" s="33"/>
      <c r="R333" s="33"/>
      <c r="S333" s="33"/>
      <c r="T333" s="33"/>
    </row>
    <row r="334" spans="1:20" x14ac:dyDescent="0.25">
      <c r="A334" s="47" t="s">
        <v>392</v>
      </c>
      <c r="B334" s="48" t="s">
        <v>35</v>
      </c>
      <c r="C334" s="48" t="s">
        <v>274</v>
      </c>
      <c r="D334" s="48" t="s">
        <v>3</v>
      </c>
      <c r="E334" s="49">
        <v>16</v>
      </c>
      <c r="F334" s="49">
        <v>8</v>
      </c>
      <c r="G334" s="49">
        <v>4</v>
      </c>
      <c r="H334" s="49">
        <v>18</v>
      </c>
      <c r="I334" s="49">
        <v>12</v>
      </c>
      <c r="J334" s="49">
        <v>3</v>
      </c>
      <c r="K334" s="49">
        <v>512</v>
      </c>
      <c r="L334" s="62">
        <v>261</v>
      </c>
      <c r="M334"/>
      <c r="N334" s="33"/>
      <c r="O334" s="33"/>
      <c r="P334" s="33"/>
      <c r="Q334" s="33"/>
      <c r="R334" s="33"/>
      <c r="S334" s="33"/>
      <c r="T334" s="33"/>
    </row>
    <row r="335" spans="1:20" x14ac:dyDescent="0.25">
      <c r="A335" s="50" t="s">
        <v>297</v>
      </c>
      <c r="B335" s="51" t="s">
        <v>35</v>
      </c>
      <c r="C335" s="51" t="s">
        <v>274</v>
      </c>
      <c r="D335" s="51" t="s">
        <v>3</v>
      </c>
      <c r="E335" s="52">
        <v>17</v>
      </c>
      <c r="F335" s="52">
        <v>8</v>
      </c>
      <c r="G335" s="52">
        <v>10</v>
      </c>
      <c r="H335" s="52">
        <v>16</v>
      </c>
      <c r="I335" s="52">
        <v>8</v>
      </c>
      <c r="J335" s="52">
        <v>5</v>
      </c>
      <c r="K335" s="52">
        <v>19</v>
      </c>
      <c r="L335" s="63">
        <v>260</v>
      </c>
    </row>
    <row r="336" spans="1:20" x14ac:dyDescent="0.25">
      <c r="A336" s="47" t="s">
        <v>393</v>
      </c>
      <c r="B336" s="48" t="s">
        <v>35</v>
      </c>
      <c r="C336" s="48" t="s">
        <v>274</v>
      </c>
      <c r="D336" s="48" t="s">
        <v>3</v>
      </c>
      <c r="E336" s="49">
        <v>18</v>
      </c>
      <c r="F336" s="49">
        <v>8</v>
      </c>
      <c r="G336" s="49">
        <v>0</v>
      </c>
      <c r="H336" s="49">
        <v>1</v>
      </c>
      <c r="I336" s="49">
        <v>8</v>
      </c>
      <c r="J336" s="49">
        <v>2</v>
      </c>
      <c r="K336" s="49">
        <v>0</v>
      </c>
      <c r="L336" s="62">
        <v>258</v>
      </c>
    </row>
    <row r="337" spans="1:20" x14ac:dyDescent="0.25">
      <c r="A337" s="50" t="s">
        <v>277</v>
      </c>
      <c r="B337" s="51" t="s">
        <v>31</v>
      </c>
      <c r="C337" s="51" t="s">
        <v>274</v>
      </c>
      <c r="D337" s="51" t="s">
        <v>3</v>
      </c>
      <c r="E337" s="52">
        <v>17</v>
      </c>
      <c r="F337" s="52">
        <v>7</v>
      </c>
      <c r="G337" s="52">
        <v>8</v>
      </c>
      <c r="H337" s="52">
        <v>17</v>
      </c>
      <c r="I337" s="52">
        <v>4</v>
      </c>
      <c r="J337" s="52">
        <v>11</v>
      </c>
      <c r="K337" s="52">
        <v>0</v>
      </c>
      <c r="L337" s="63">
        <v>281</v>
      </c>
      <c r="M337"/>
      <c r="N337" s="33"/>
      <c r="O337" s="33"/>
      <c r="P337" s="33"/>
      <c r="Q337" s="33"/>
      <c r="R337" s="33"/>
      <c r="S337" s="33"/>
      <c r="T337" s="33"/>
    </row>
    <row r="338" spans="1:20" x14ac:dyDescent="0.25">
      <c r="A338" s="47" t="s">
        <v>59</v>
      </c>
      <c r="B338" s="48" t="s">
        <v>41</v>
      </c>
      <c r="C338" s="48" t="s">
        <v>274</v>
      </c>
      <c r="D338" s="48" t="s">
        <v>3</v>
      </c>
      <c r="E338" s="49">
        <v>15</v>
      </c>
      <c r="F338" s="49">
        <v>7</v>
      </c>
      <c r="G338" s="49">
        <v>2</v>
      </c>
      <c r="H338" s="49">
        <v>38</v>
      </c>
      <c r="I338" s="49">
        <v>8</v>
      </c>
      <c r="J338" s="49">
        <v>4</v>
      </c>
      <c r="K338" s="49">
        <v>0</v>
      </c>
      <c r="L338" s="62">
        <v>228</v>
      </c>
    </row>
    <row r="339" spans="1:20" x14ac:dyDescent="0.25">
      <c r="A339" s="50" t="s">
        <v>56</v>
      </c>
      <c r="B339" s="51" t="s">
        <v>31</v>
      </c>
      <c r="C339" s="51" t="s">
        <v>274</v>
      </c>
      <c r="D339" s="51" t="s">
        <v>3</v>
      </c>
      <c r="E339" s="52">
        <v>16</v>
      </c>
      <c r="F339" s="52">
        <v>7</v>
      </c>
      <c r="G339" s="52">
        <v>6</v>
      </c>
      <c r="H339" s="52">
        <v>5</v>
      </c>
      <c r="I339" s="52">
        <v>7</v>
      </c>
      <c r="J339" s="52">
        <v>8</v>
      </c>
      <c r="K339" s="52">
        <v>70</v>
      </c>
      <c r="L339" s="63">
        <v>271</v>
      </c>
    </row>
    <row r="340" spans="1:20" x14ac:dyDescent="0.25">
      <c r="A340" s="47" t="s">
        <v>126</v>
      </c>
      <c r="B340" s="48" t="s">
        <v>31</v>
      </c>
      <c r="C340" s="48" t="s">
        <v>274</v>
      </c>
      <c r="D340" s="48" t="s">
        <v>3</v>
      </c>
      <c r="E340" s="49">
        <v>18</v>
      </c>
      <c r="F340" s="49">
        <v>7</v>
      </c>
      <c r="G340" s="49">
        <v>0</v>
      </c>
      <c r="H340" s="49">
        <v>11</v>
      </c>
      <c r="I340" s="49">
        <v>8</v>
      </c>
      <c r="J340" s="49">
        <v>14</v>
      </c>
      <c r="K340" s="49">
        <v>1563</v>
      </c>
      <c r="L340" s="62">
        <v>357</v>
      </c>
    </row>
    <row r="341" spans="1:20" x14ac:dyDescent="0.25">
      <c r="A341" s="50" t="s">
        <v>394</v>
      </c>
      <c r="B341" s="51" t="s">
        <v>31</v>
      </c>
      <c r="C341" s="51" t="s">
        <v>274</v>
      </c>
      <c r="D341" s="51" t="s">
        <v>3</v>
      </c>
      <c r="E341" s="52">
        <v>15</v>
      </c>
      <c r="F341" s="52">
        <v>5</v>
      </c>
      <c r="G341" s="52">
        <v>6</v>
      </c>
      <c r="H341" s="52">
        <v>10</v>
      </c>
      <c r="I341" s="52">
        <v>4</v>
      </c>
      <c r="J341" s="52">
        <v>10</v>
      </c>
      <c r="K341" s="52">
        <v>40</v>
      </c>
      <c r="L341" s="63">
        <v>208</v>
      </c>
      <c r="M341"/>
      <c r="N341" s="33"/>
      <c r="O341" s="33"/>
      <c r="P341" s="33"/>
      <c r="Q341" s="33"/>
      <c r="R341" s="33"/>
      <c r="S341" s="33"/>
      <c r="T341" s="33"/>
    </row>
    <row r="342" spans="1:20" x14ac:dyDescent="0.25">
      <c r="A342" s="47" t="s">
        <v>307</v>
      </c>
      <c r="B342" s="48" t="s">
        <v>35</v>
      </c>
      <c r="C342" s="48" t="s">
        <v>274</v>
      </c>
      <c r="D342" s="48" t="s">
        <v>3</v>
      </c>
      <c r="E342" s="49">
        <v>16</v>
      </c>
      <c r="F342" s="49">
        <v>5</v>
      </c>
      <c r="G342" s="49">
        <v>4</v>
      </c>
      <c r="H342" s="49">
        <v>22</v>
      </c>
      <c r="I342" s="49">
        <v>7</v>
      </c>
      <c r="J342" s="49">
        <v>9</v>
      </c>
      <c r="K342" s="49">
        <v>0</v>
      </c>
      <c r="L342" s="62">
        <v>212</v>
      </c>
    </row>
    <row r="343" spans="1:20" x14ac:dyDescent="0.25">
      <c r="A343" s="50" t="s">
        <v>299</v>
      </c>
      <c r="B343" s="51" t="s">
        <v>37</v>
      </c>
      <c r="C343" s="51" t="s">
        <v>274</v>
      </c>
      <c r="D343" s="51" t="s">
        <v>3</v>
      </c>
      <c r="E343" s="52">
        <v>16</v>
      </c>
      <c r="F343" s="52">
        <v>4</v>
      </c>
      <c r="G343" s="52">
        <v>10</v>
      </c>
      <c r="H343" s="52">
        <v>24</v>
      </c>
      <c r="I343" s="52">
        <v>1</v>
      </c>
      <c r="J343" s="52">
        <v>5</v>
      </c>
      <c r="K343" s="52">
        <v>18</v>
      </c>
      <c r="L343" s="63">
        <v>236</v>
      </c>
      <c r="M343"/>
      <c r="N343" s="33"/>
      <c r="O343" s="33"/>
      <c r="P343" s="33"/>
      <c r="Q343" s="33"/>
      <c r="R343" s="33"/>
      <c r="S343" s="33"/>
      <c r="T343" s="33"/>
    </row>
    <row r="344" spans="1:20" x14ac:dyDescent="0.25">
      <c r="A344" s="47" t="s">
        <v>311</v>
      </c>
      <c r="B344" s="48" t="s">
        <v>31</v>
      </c>
      <c r="C344" s="48" t="s">
        <v>274</v>
      </c>
      <c r="D344" s="48" t="s">
        <v>3</v>
      </c>
      <c r="E344" s="49">
        <v>5</v>
      </c>
      <c r="F344" s="49">
        <v>4</v>
      </c>
      <c r="G344" s="49">
        <v>6</v>
      </c>
      <c r="H344" s="49">
        <v>2</v>
      </c>
      <c r="I344" s="49">
        <v>1</v>
      </c>
      <c r="J344" s="49">
        <v>0</v>
      </c>
      <c r="K344" s="49">
        <v>787</v>
      </c>
      <c r="L344" s="62">
        <v>64</v>
      </c>
    </row>
    <row r="345" spans="1:20" x14ac:dyDescent="0.25">
      <c r="A345" s="50" t="s">
        <v>69</v>
      </c>
      <c r="B345" s="51" t="s">
        <v>33</v>
      </c>
      <c r="C345" s="51" t="s">
        <v>274</v>
      </c>
      <c r="D345" s="51" t="s">
        <v>3</v>
      </c>
      <c r="E345" s="52">
        <v>18</v>
      </c>
      <c r="F345" s="52">
        <v>4</v>
      </c>
      <c r="G345" s="52">
        <v>10</v>
      </c>
      <c r="H345" s="52">
        <v>16</v>
      </c>
      <c r="I345" s="52">
        <v>5</v>
      </c>
      <c r="J345" s="52">
        <v>5</v>
      </c>
      <c r="K345" s="52">
        <v>39</v>
      </c>
      <c r="L345" s="63">
        <v>281</v>
      </c>
    </row>
    <row r="346" spans="1:20" x14ac:dyDescent="0.25">
      <c r="A346" s="47" t="s">
        <v>232</v>
      </c>
      <c r="B346" s="48" t="s">
        <v>37</v>
      </c>
      <c r="C346" s="48" t="s">
        <v>274</v>
      </c>
      <c r="D346" s="48" t="s">
        <v>3</v>
      </c>
      <c r="E346" s="49">
        <v>17</v>
      </c>
      <c r="F346" s="49">
        <v>4</v>
      </c>
      <c r="G346" s="49">
        <v>2</v>
      </c>
      <c r="H346" s="49">
        <v>9</v>
      </c>
      <c r="I346" s="49">
        <v>6</v>
      </c>
      <c r="J346" s="49">
        <v>5</v>
      </c>
      <c r="K346" s="49">
        <v>0</v>
      </c>
      <c r="L346" s="62">
        <v>189</v>
      </c>
      <c r="M346"/>
      <c r="N346" s="33"/>
      <c r="O346" s="33"/>
      <c r="P346" s="33"/>
      <c r="Q346" s="33"/>
      <c r="R346" s="33"/>
      <c r="S346" s="33"/>
      <c r="T346" s="33"/>
    </row>
    <row r="347" spans="1:20" x14ac:dyDescent="0.25">
      <c r="A347" s="50" t="s">
        <v>395</v>
      </c>
      <c r="B347" s="51" t="s">
        <v>41</v>
      </c>
      <c r="C347" s="51" t="s">
        <v>274</v>
      </c>
      <c r="D347" s="51" t="s">
        <v>3</v>
      </c>
      <c r="E347" s="52">
        <v>8</v>
      </c>
      <c r="F347" s="52">
        <v>4</v>
      </c>
      <c r="G347" s="52">
        <v>2</v>
      </c>
      <c r="H347" s="52">
        <v>8</v>
      </c>
      <c r="I347" s="52">
        <v>1</v>
      </c>
      <c r="J347" s="52">
        <v>5</v>
      </c>
      <c r="K347" s="52">
        <v>0</v>
      </c>
      <c r="L347" s="63">
        <v>117</v>
      </c>
    </row>
    <row r="348" spans="1:20" x14ac:dyDescent="0.25">
      <c r="A348" s="47" t="s">
        <v>396</v>
      </c>
      <c r="B348" s="48" t="s">
        <v>41</v>
      </c>
      <c r="C348" s="48" t="s">
        <v>274</v>
      </c>
      <c r="D348" s="48" t="s">
        <v>3</v>
      </c>
      <c r="E348" s="49">
        <v>12</v>
      </c>
      <c r="F348" s="49">
        <v>4</v>
      </c>
      <c r="G348" s="49">
        <v>0</v>
      </c>
      <c r="H348" s="49">
        <v>7</v>
      </c>
      <c r="I348" s="49">
        <v>4</v>
      </c>
      <c r="J348" s="49">
        <v>2</v>
      </c>
      <c r="K348" s="49">
        <v>0</v>
      </c>
      <c r="L348" s="62">
        <v>105</v>
      </c>
    </row>
    <row r="349" spans="1:20" x14ac:dyDescent="0.25">
      <c r="A349" s="50" t="s">
        <v>397</v>
      </c>
      <c r="B349" s="51" t="s">
        <v>41</v>
      </c>
      <c r="C349" s="51" t="s">
        <v>274</v>
      </c>
      <c r="D349" s="51" t="s">
        <v>3</v>
      </c>
      <c r="E349" s="52">
        <v>13</v>
      </c>
      <c r="F349" s="52">
        <v>4</v>
      </c>
      <c r="G349" s="52">
        <v>0</v>
      </c>
      <c r="H349" s="52">
        <v>10</v>
      </c>
      <c r="I349" s="52">
        <v>8</v>
      </c>
      <c r="J349" s="52">
        <v>7</v>
      </c>
      <c r="K349" s="52">
        <v>7</v>
      </c>
      <c r="L349" s="63">
        <v>165</v>
      </c>
    </row>
    <row r="350" spans="1:20" x14ac:dyDescent="0.25">
      <c r="A350" s="47" t="s">
        <v>398</v>
      </c>
      <c r="B350" s="48" t="s">
        <v>31</v>
      </c>
      <c r="C350" s="48" t="s">
        <v>274</v>
      </c>
      <c r="D350" s="48" t="s">
        <v>3</v>
      </c>
      <c r="E350" s="49">
        <v>15</v>
      </c>
      <c r="F350" s="49">
        <v>3</v>
      </c>
      <c r="G350" s="49">
        <v>2</v>
      </c>
      <c r="H350" s="49">
        <v>5</v>
      </c>
      <c r="I350" s="49">
        <v>5</v>
      </c>
      <c r="J350" s="49">
        <v>3</v>
      </c>
      <c r="K350" s="49">
        <v>4</v>
      </c>
      <c r="L350" s="62">
        <v>113</v>
      </c>
    </row>
    <row r="351" spans="1:20" x14ac:dyDescent="0.25">
      <c r="A351" s="50" t="s">
        <v>399</v>
      </c>
      <c r="B351" s="51" t="s">
        <v>31</v>
      </c>
      <c r="C351" s="51" t="s">
        <v>274</v>
      </c>
      <c r="D351" s="51" t="s">
        <v>3</v>
      </c>
      <c r="E351" s="52">
        <v>13</v>
      </c>
      <c r="F351" s="52">
        <v>3</v>
      </c>
      <c r="G351" s="52">
        <v>2</v>
      </c>
      <c r="H351" s="52">
        <v>6</v>
      </c>
      <c r="I351" s="52">
        <v>5</v>
      </c>
      <c r="J351" s="52">
        <v>8</v>
      </c>
      <c r="K351" s="52">
        <v>0</v>
      </c>
      <c r="L351" s="63">
        <v>161</v>
      </c>
    </row>
    <row r="352" spans="1:20" x14ac:dyDescent="0.25">
      <c r="A352" s="47" t="s">
        <v>317</v>
      </c>
      <c r="B352" s="48" t="s">
        <v>33</v>
      </c>
      <c r="C352" s="48" t="s">
        <v>274</v>
      </c>
      <c r="D352" s="48" t="s">
        <v>3</v>
      </c>
      <c r="E352" s="49">
        <v>12</v>
      </c>
      <c r="F352" s="49">
        <v>2</v>
      </c>
      <c r="G352" s="49">
        <v>2</v>
      </c>
      <c r="H352" s="49">
        <v>10</v>
      </c>
      <c r="I352" s="49">
        <v>9</v>
      </c>
      <c r="J352" s="49">
        <v>3</v>
      </c>
      <c r="K352" s="49">
        <v>408</v>
      </c>
      <c r="L352" s="62">
        <v>174</v>
      </c>
    </row>
    <row r="353" spans="1:20" x14ac:dyDescent="0.25">
      <c r="A353" s="50" t="s">
        <v>400</v>
      </c>
      <c r="B353" s="51" t="s">
        <v>31</v>
      </c>
      <c r="C353" s="51" t="s">
        <v>274</v>
      </c>
      <c r="D353" s="51" t="s">
        <v>3</v>
      </c>
      <c r="E353" s="52">
        <v>2</v>
      </c>
      <c r="F353" s="52">
        <v>1</v>
      </c>
      <c r="G353" s="52">
        <v>0</v>
      </c>
      <c r="H353" s="52">
        <v>2</v>
      </c>
      <c r="I353" s="52">
        <v>1</v>
      </c>
      <c r="J353" s="52">
        <v>0</v>
      </c>
      <c r="K353" s="52">
        <v>0</v>
      </c>
      <c r="L353" s="63">
        <v>24</v>
      </c>
    </row>
    <row r="354" spans="1:20" x14ac:dyDescent="0.25">
      <c r="A354" s="47" t="s">
        <v>250</v>
      </c>
      <c r="B354" s="48" t="s">
        <v>37</v>
      </c>
      <c r="C354" s="48" t="s">
        <v>274</v>
      </c>
      <c r="D354" s="48" t="s">
        <v>3</v>
      </c>
      <c r="E354" s="49">
        <v>11</v>
      </c>
      <c r="F354" s="49">
        <v>1</v>
      </c>
      <c r="G354" s="49">
        <v>6</v>
      </c>
      <c r="H354" s="49">
        <v>6</v>
      </c>
      <c r="I354" s="49">
        <v>6</v>
      </c>
      <c r="J354" s="49">
        <v>6</v>
      </c>
      <c r="K354" s="49">
        <v>0</v>
      </c>
      <c r="L354" s="62">
        <v>132</v>
      </c>
    </row>
    <row r="355" spans="1:20" x14ac:dyDescent="0.25">
      <c r="A355" s="50" t="s">
        <v>401</v>
      </c>
      <c r="B355" s="51" t="s">
        <v>37</v>
      </c>
      <c r="C355" s="51" t="s">
        <v>274</v>
      </c>
      <c r="D355" s="51" t="s">
        <v>3</v>
      </c>
      <c r="E355" s="52">
        <v>9</v>
      </c>
      <c r="F355" s="52">
        <v>1</v>
      </c>
      <c r="G355" s="52">
        <v>2</v>
      </c>
      <c r="H355" s="52">
        <v>2</v>
      </c>
      <c r="I355" s="52">
        <v>2</v>
      </c>
      <c r="J355" s="52">
        <v>1</v>
      </c>
      <c r="K355" s="52">
        <v>0</v>
      </c>
      <c r="L355" s="63">
        <v>93</v>
      </c>
    </row>
    <row r="356" spans="1:20" x14ac:dyDescent="0.25">
      <c r="A356" s="47" t="s">
        <v>402</v>
      </c>
      <c r="B356" s="48" t="s">
        <v>31</v>
      </c>
      <c r="C356" s="48" t="s">
        <v>274</v>
      </c>
      <c r="D356" s="48" t="s">
        <v>3</v>
      </c>
      <c r="E356" s="49">
        <v>5</v>
      </c>
      <c r="F356" s="49">
        <v>1</v>
      </c>
      <c r="G356" s="49">
        <v>0</v>
      </c>
      <c r="H356" s="49">
        <v>1</v>
      </c>
      <c r="I356" s="49">
        <v>1</v>
      </c>
      <c r="J356" s="49">
        <v>0</v>
      </c>
      <c r="K356" s="49">
        <v>0</v>
      </c>
      <c r="L356" s="62">
        <v>34</v>
      </c>
    </row>
    <row r="357" spans="1:20" x14ac:dyDescent="0.25">
      <c r="A357" s="50" t="s">
        <v>403</v>
      </c>
      <c r="B357" s="51" t="s">
        <v>35</v>
      </c>
      <c r="C357" s="51" t="s">
        <v>274</v>
      </c>
      <c r="D357" s="51" t="s">
        <v>3</v>
      </c>
      <c r="E357" s="52">
        <v>8</v>
      </c>
      <c r="F357" s="52">
        <v>0</v>
      </c>
      <c r="G357" s="52">
        <v>0</v>
      </c>
      <c r="H357" s="52">
        <v>26</v>
      </c>
      <c r="I357" s="52">
        <v>4</v>
      </c>
      <c r="J357" s="52">
        <v>2</v>
      </c>
      <c r="K357" s="52">
        <v>0</v>
      </c>
      <c r="L357" s="63">
        <v>89</v>
      </c>
    </row>
    <row r="358" spans="1:20" x14ac:dyDescent="0.25">
      <c r="A358" s="47" t="s">
        <v>404</v>
      </c>
      <c r="B358" s="48" t="s">
        <v>37</v>
      </c>
      <c r="C358" s="48" t="s">
        <v>274</v>
      </c>
      <c r="D358" s="48" t="s">
        <v>3</v>
      </c>
      <c r="E358" s="49">
        <v>1</v>
      </c>
      <c r="F358" s="49">
        <v>0</v>
      </c>
      <c r="G358" s="49">
        <v>0</v>
      </c>
      <c r="H358" s="49">
        <v>0</v>
      </c>
      <c r="I358" s="49">
        <v>0</v>
      </c>
      <c r="J358" s="49">
        <v>0</v>
      </c>
      <c r="K358" s="49">
        <v>8</v>
      </c>
      <c r="L358" s="62">
        <v>15</v>
      </c>
    </row>
    <row r="359" spans="1:20" x14ac:dyDescent="0.25">
      <c r="A359" s="50" t="s">
        <v>47</v>
      </c>
      <c r="B359" s="51" t="s">
        <v>37</v>
      </c>
      <c r="C359" s="51" t="s">
        <v>274</v>
      </c>
      <c r="D359" s="51" t="s">
        <v>3</v>
      </c>
      <c r="E359" s="52">
        <v>12</v>
      </c>
      <c r="F359" s="52">
        <v>0</v>
      </c>
      <c r="G359" s="52">
        <v>4</v>
      </c>
      <c r="H359" s="52">
        <v>15</v>
      </c>
      <c r="I359" s="52">
        <v>6</v>
      </c>
      <c r="J359" s="52">
        <v>8</v>
      </c>
      <c r="K359" s="52">
        <v>632</v>
      </c>
      <c r="L359" s="63">
        <v>159</v>
      </c>
    </row>
    <row r="360" spans="1:20" x14ac:dyDescent="0.25">
      <c r="A360" s="47"/>
      <c r="B360" s="48"/>
      <c r="C360" s="48"/>
      <c r="D360" s="48"/>
      <c r="E360" s="49"/>
      <c r="F360" s="49"/>
      <c r="G360" s="49"/>
      <c r="H360" s="49"/>
      <c r="I360" s="49"/>
      <c r="J360" s="49"/>
      <c r="K360" s="49"/>
      <c r="L360" s="49"/>
    </row>
    <row r="361" spans="1:20" x14ac:dyDescent="0.25">
      <c r="A361" s="50"/>
      <c r="B361" s="51"/>
      <c r="C361" s="51"/>
      <c r="D361" s="51"/>
      <c r="E361" s="52"/>
      <c r="F361" s="52"/>
      <c r="G361" s="52"/>
      <c r="H361" s="52"/>
      <c r="I361" s="52"/>
      <c r="J361" s="52"/>
      <c r="K361" s="52"/>
      <c r="L361" s="52"/>
    </row>
    <row r="362" spans="1:20" x14ac:dyDescent="0.25">
      <c r="A362" s="47"/>
      <c r="B362" s="48"/>
      <c r="C362" s="48"/>
      <c r="D362" s="48"/>
      <c r="E362" s="49"/>
      <c r="F362" s="49"/>
      <c r="G362" s="49"/>
      <c r="H362" s="49"/>
      <c r="I362" s="49"/>
      <c r="J362" s="49"/>
      <c r="K362" s="49"/>
      <c r="L362" s="49"/>
    </row>
    <row r="363" spans="1:20" x14ac:dyDescent="0.25">
      <c r="A363" s="50"/>
      <c r="B363" s="51"/>
      <c r="C363" s="51"/>
      <c r="D363" s="51"/>
      <c r="E363" s="52"/>
      <c r="F363" s="52"/>
      <c r="G363" s="52"/>
      <c r="H363" s="52"/>
      <c r="I363" s="52"/>
      <c r="J363" s="52"/>
      <c r="K363" s="52"/>
      <c r="L363" s="52"/>
    </row>
    <row r="364" spans="1:20" x14ac:dyDescent="0.25">
      <c r="A364" s="47"/>
      <c r="B364" s="48"/>
      <c r="C364" s="48"/>
      <c r="D364" s="48"/>
      <c r="E364" s="49"/>
      <c r="F364" s="49"/>
      <c r="G364" s="49"/>
      <c r="H364" s="49"/>
      <c r="I364" s="49"/>
      <c r="J364" s="49"/>
      <c r="K364" s="49"/>
      <c r="L364" s="49"/>
    </row>
    <row r="365" spans="1:20" x14ac:dyDescent="0.25">
      <c r="A365" s="50"/>
      <c r="B365" s="51"/>
      <c r="C365" s="51"/>
      <c r="D365" s="51"/>
      <c r="E365" s="52"/>
      <c r="F365" s="52"/>
      <c r="G365" s="52"/>
      <c r="H365" s="52"/>
      <c r="I365" s="52"/>
      <c r="J365" s="52"/>
      <c r="K365" s="52"/>
      <c r="L365" s="52"/>
    </row>
    <row r="366" spans="1:20" x14ac:dyDescent="0.25">
      <c r="A366" s="47"/>
      <c r="B366" s="48"/>
      <c r="C366" s="48"/>
      <c r="D366" s="48"/>
      <c r="E366" s="49"/>
      <c r="F366" s="49"/>
      <c r="G366" s="49"/>
      <c r="H366" s="49"/>
      <c r="I366" s="49"/>
      <c r="J366" s="49"/>
      <c r="K366" s="49"/>
      <c r="L366" s="49"/>
      <c r="M366"/>
      <c r="N366" s="33"/>
      <c r="O366" s="33"/>
      <c r="P366" s="33"/>
      <c r="Q366" s="33"/>
      <c r="R366" s="33"/>
      <c r="S366" s="33"/>
      <c r="T366" s="33"/>
    </row>
    <row r="367" spans="1:20" x14ac:dyDescent="0.25">
      <c r="A367" s="50"/>
      <c r="B367" s="51"/>
      <c r="C367" s="51"/>
      <c r="D367" s="51"/>
      <c r="E367" s="52"/>
      <c r="F367" s="52"/>
      <c r="G367" s="52"/>
      <c r="H367" s="52"/>
      <c r="I367" s="52"/>
      <c r="J367" s="52"/>
      <c r="K367" s="52"/>
      <c r="L367" s="52"/>
    </row>
    <row r="368" spans="1:20" x14ac:dyDescent="0.25">
      <c r="A368" s="47"/>
      <c r="B368" s="48"/>
      <c r="C368" s="48"/>
      <c r="D368" s="48"/>
      <c r="E368" s="49"/>
      <c r="F368" s="49"/>
      <c r="G368" s="49"/>
      <c r="H368" s="49"/>
      <c r="I368" s="49"/>
      <c r="J368" s="49"/>
      <c r="K368" s="49"/>
      <c r="L368" s="49"/>
    </row>
    <row r="369" spans="1:20" x14ac:dyDescent="0.25">
      <c r="A369" s="34"/>
      <c r="B369" s="34"/>
      <c r="C369" s="34"/>
      <c r="D369" s="34"/>
      <c r="E369"/>
      <c r="F369"/>
      <c r="G369"/>
      <c r="H369"/>
      <c r="I369"/>
      <c r="J369"/>
      <c r="K369"/>
      <c r="L369"/>
    </row>
    <row r="370" spans="1:20" x14ac:dyDescent="0.25">
      <c r="A370" s="34"/>
      <c r="B370" s="34"/>
      <c r="C370" s="34"/>
      <c r="D370" s="34"/>
      <c r="E370"/>
      <c r="F370"/>
      <c r="G370"/>
      <c r="H370"/>
      <c r="I370"/>
      <c r="J370"/>
      <c r="K370"/>
      <c r="L370"/>
    </row>
    <row r="371" spans="1:20" x14ac:dyDescent="0.25">
      <c r="A371" s="34"/>
      <c r="B371" s="34"/>
      <c r="C371" s="34"/>
      <c r="D371" s="34"/>
      <c r="E371"/>
      <c r="F371"/>
      <c r="G371"/>
      <c r="H371"/>
      <c r="I371"/>
      <c r="J371"/>
      <c r="K371"/>
      <c r="L371"/>
    </row>
    <row r="372" spans="1:20" x14ac:dyDescent="0.25">
      <c r="A372" s="34"/>
      <c r="B372" s="34"/>
      <c r="C372" s="34"/>
      <c r="D372" s="34"/>
      <c r="E372"/>
      <c r="F372"/>
      <c r="G372"/>
      <c r="H372"/>
      <c r="I372"/>
      <c r="J372"/>
      <c r="K372"/>
      <c r="L372"/>
    </row>
    <row r="373" spans="1:20" x14ac:dyDescent="0.25">
      <c r="A373" s="34"/>
      <c r="B373" s="34"/>
      <c r="C373" s="34"/>
      <c r="D373" s="34"/>
      <c r="E373"/>
      <c r="F373"/>
      <c r="G373"/>
      <c r="H373"/>
      <c r="I373"/>
      <c r="J373"/>
      <c r="K373"/>
      <c r="L373"/>
    </row>
    <row r="374" spans="1:20" x14ac:dyDescent="0.25">
      <c r="A374" s="34"/>
      <c r="B374" s="34"/>
      <c r="C374" s="34"/>
      <c r="D374" s="34"/>
      <c r="E374"/>
      <c r="F374"/>
      <c r="G374"/>
      <c r="H374"/>
      <c r="I374"/>
      <c r="J374"/>
      <c r="K374"/>
      <c r="L374"/>
      <c r="M374"/>
      <c r="N374" s="33"/>
      <c r="O374" s="33"/>
      <c r="P374" s="33"/>
      <c r="Q374" s="33"/>
      <c r="R374" s="33"/>
      <c r="S374" s="33"/>
      <c r="T374" s="33"/>
    </row>
    <row r="375" spans="1:20" x14ac:dyDescent="0.25">
      <c r="A375" s="34"/>
      <c r="B375" s="34"/>
      <c r="C375" s="34"/>
      <c r="D375" s="34"/>
      <c r="E375"/>
      <c r="F375"/>
      <c r="G375"/>
      <c r="H375"/>
      <c r="I375"/>
      <c r="J375"/>
      <c r="K375"/>
      <c r="L375"/>
      <c r="M375"/>
      <c r="N375" s="33"/>
      <c r="O375" s="33"/>
      <c r="P375" s="33"/>
      <c r="Q375" s="33"/>
      <c r="R375" s="33"/>
      <c r="S375" s="33"/>
      <c r="T375" s="33"/>
    </row>
    <row r="376" spans="1:20" x14ac:dyDescent="0.25">
      <c r="A376" s="34"/>
      <c r="B376" s="34"/>
      <c r="C376" s="34"/>
      <c r="D376" s="34"/>
      <c r="E376"/>
      <c r="F376"/>
      <c r="G376"/>
      <c r="H376"/>
      <c r="I376"/>
      <c r="J376"/>
      <c r="K376"/>
      <c r="L376"/>
    </row>
    <row r="377" spans="1:20" x14ac:dyDescent="0.25">
      <c r="A377" s="34"/>
      <c r="B377" s="34"/>
      <c r="C377" s="34"/>
      <c r="D377" s="34"/>
      <c r="E377"/>
      <c r="F377"/>
      <c r="G377"/>
      <c r="H377"/>
      <c r="I377"/>
      <c r="J377"/>
      <c r="K377"/>
      <c r="L377"/>
    </row>
    <row r="378" spans="1:20" x14ac:dyDescent="0.25">
      <c r="A378" s="34"/>
      <c r="B378" s="34"/>
      <c r="C378" s="34"/>
      <c r="D378" s="34"/>
      <c r="E378"/>
      <c r="F378"/>
      <c r="G378"/>
      <c r="H378"/>
      <c r="I378"/>
      <c r="J378"/>
      <c r="K378"/>
      <c r="L378"/>
    </row>
    <row r="379" spans="1:20" x14ac:dyDescent="0.25">
      <c r="A379" s="34"/>
      <c r="B379" s="34"/>
      <c r="C379" s="34"/>
      <c r="D379" s="34"/>
      <c r="E379"/>
      <c r="F379"/>
      <c r="G379"/>
      <c r="H379"/>
      <c r="I379"/>
      <c r="J379"/>
      <c r="K379"/>
      <c r="L379"/>
      <c r="M379"/>
      <c r="N379" s="33"/>
      <c r="O379" s="33"/>
      <c r="P379" s="33"/>
      <c r="Q379" s="33"/>
      <c r="R379" s="33"/>
      <c r="S379" s="33"/>
      <c r="T379" s="33"/>
    </row>
    <row r="380" spans="1:20" x14ac:dyDescent="0.25">
      <c r="A380" s="34"/>
      <c r="B380" s="34"/>
      <c r="C380" s="34"/>
      <c r="D380" s="34"/>
      <c r="E380"/>
      <c r="F380"/>
      <c r="G380"/>
      <c r="H380"/>
      <c r="I380"/>
      <c r="J380"/>
      <c r="K380"/>
      <c r="L380"/>
    </row>
    <row r="381" spans="1:20" x14ac:dyDescent="0.25">
      <c r="A381" s="34"/>
      <c r="B381" s="34"/>
      <c r="C381" s="34"/>
      <c r="D381" s="34"/>
      <c r="E381"/>
      <c r="F381"/>
      <c r="G381"/>
      <c r="H381"/>
      <c r="I381"/>
      <c r="J381"/>
      <c r="K381"/>
      <c r="L381"/>
      <c r="M381"/>
      <c r="N381" s="33"/>
      <c r="O381" s="33"/>
      <c r="P381" s="33"/>
      <c r="Q381" s="33"/>
      <c r="R381" s="33"/>
      <c r="S381" s="33"/>
      <c r="T381" s="33"/>
    </row>
    <row r="382" spans="1:20" x14ac:dyDescent="0.25">
      <c r="A382" s="34"/>
      <c r="B382" s="34"/>
      <c r="C382" s="34"/>
      <c r="D382" s="34"/>
      <c r="E382"/>
      <c r="F382"/>
      <c r="G382"/>
      <c r="H382"/>
      <c r="I382"/>
      <c r="J382"/>
      <c r="K382"/>
      <c r="L382"/>
    </row>
    <row r="383" spans="1:20" x14ac:dyDescent="0.25">
      <c r="A383" s="34"/>
      <c r="B383" s="34"/>
      <c r="C383" s="34"/>
      <c r="D383" s="34"/>
      <c r="E383"/>
      <c r="F383"/>
      <c r="G383"/>
      <c r="H383"/>
      <c r="I383"/>
      <c r="J383"/>
      <c r="K383"/>
      <c r="L383"/>
    </row>
    <row r="384" spans="1:20" x14ac:dyDescent="0.25">
      <c r="A384" s="34"/>
      <c r="B384" s="34"/>
      <c r="C384" s="34"/>
      <c r="D384" s="34"/>
      <c r="E384"/>
      <c r="F384"/>
      <c r="G384"/>
      <c r="H384"/>
      <c r="I384"/>
      <c r="J384"/>
      <c r="K384"/>
      <c r="L384"/>
      <c r="M384"/>
      <c r="N384" s="33"/>
      <c r="O384" s="33"/>
      <c r="P384" s="33"/>
      <c r="Q384" s="33"/>
      <c r="R384" s="33"/>
      <c r="S384" s="33"/>
      <c r="T384" s="33"/>
    </row>
    <row r="385" spans="1:20" x14ac:dyDescent="0.25">
      <c r="A385" s="34"/>
      <c r="B385" s="34"/>
      <c r="C385" s="34"/>
      <c r="D385" s="34"/>
      <c r="E385"/>
      <c r="F385"/>
      <c r="G385"/>
      <c r="H385"/>
      <c r="I385"/>
      <c r="J385"/>
      <c r="K385"/>
      <c r="L385"/>
    </row>
    <row r="386" spans="1:20" x14ac:dyDescent="0.25">
      <c r="A386" s="34"/>
      <c r="B386" s="34"/>
      <c r="C386" s="34"/>
      <c r="D386" s="34"/>
      <c r="E386"/>
      <c r="F386"/>
      <c r="G386"/>
      <c r="H386"/>
      <c r="I386"/>
      <c r="J386"/>
      <c r="K386"/>
      <c r="L386"/>
    </row>
    <row r="387" spans="1:20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 s="33"/>
      <c r="O387" s="33"/>
      <c r="P387" s="33"/>
      <c r="Q387" s="33"/>
      <c r="R387" s="33"/>
      <c r="S387" s="33"/>
      <c r="T387" s="33"/>
    </row>
    <row r="388" spans="1:20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 s="33"/>
      <c r="O388" s="33"/>
      <c r="P388" s="33"/>
      <c r="Q388" s="33"/>
      <c r="R388" s="33"/>
      <c r="S388" s="33"/>
      <c r="T388" s="33"/>
    </row>
    <row r="389" spans="1:20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0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0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 s="33"/>
      <c r="O391" s="33"/>
      <c r="P391" s="33"/>
      <c r="Q391" s="33"/>
      <c r="R391" s="33"/>
      <c r="S391" s="33"/>
      <c r="T391" s="33"/>
    </row>
    <row r="392" spans="1:20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 s="33"/>
      <c r="O392" s="33"/>
      <c r="P392" s="33"/>
      <c r="Q392" s="33"/>
      <c r="R392" s="33"/>
      <c r="S392" s="33"/>
      <c r="T392" s="33"/>
    </row>
    <row r="393" spans="1:20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 s="33"/>
      <c r="O393" s="33"/>
      <c r="P393" s="33"/>
      <c r="Q393" s="33"/>
      <c r="R393" s="33"/>
      <c r="S393" s="33"/>
      <c r="T393" s="33"/>
    </row>
    <row r="394" spans="1:20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0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0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0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0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0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0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0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0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0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0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0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0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0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 s="33"/>
      <c r="O407" s="33"/>
      <c r="P407" s="33"/>
      <c r="Q407" s="33"/>
      <c r="R407" s="33"/>
      <c r="S407" s="33"/>
      <c r="T407" s="33"/>
    </row>
    <row r="408" spans="1:20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0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 s="33"/>
      <c r="O409" s="33"/>
      <c r="P409" s="33"/>
      <c r="Q409" s="33"/>
      <c r="R409" s="33"/>
      <c r="S409" s="33"/>
      <c r="T409" s="33"/>
    </row>
    <row r="410" spans="1:20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 s="33"/>
      <c r="O410" s="33"/>
      <c r="P410" s="33"/>
      <c r="Q410" s="33"/>
      <c r="R410" s="33"/>
      <c r="S410" s="33"/>
      <c r="T410" s="33"/>
    </row>
    <row r="411" spans="1:20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 s="33"/>
      <c r="O411" s="33"/>
      <c r="P411" s="33"/>
      <c r="Q411" s="33"/>
      <c r="R411" s="33"/>
      <c r="S411" s="33"/>
      <c r="T411" s="33"/>
    </row>
    <row r="412" spans="1:20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 s="33"/>
      <c r="O412" s="33"/>
      <c r="P412" s="33"/>
      <c r="Q412" s="33"/>
      <c r="R412" s="33"/>
      <c r="S412" s="33"/>
      <c r="T412" s="33"/>
    </row>
    <row r="413" spans="1:20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0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 s="33"/>
      <c r="O414" s="33"/>
      <c r="P414" s="33"/>
      <c r="Q414" s="33"/>
      <c r="R414" s="33"/>
      <c r="S414" s="33"/>
      <c r="T414" s="33"/>
    </row>
    <row r="415" spans="1:20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 s="33"/>
      <c r="O415" s="33"/>
      <c r="P415" s="33"/>
      <c r="Q415" s="33"/>
      <c r="R415" s="33"/>
      <c r="S415" s="33"/>
      <c r="T415" s="33"/>
    </row>
    <row r="416" spans="1:20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 s="33"/>
      <c r="O416" s="33"/>
      <c r="P416" s="33"/>
      <c r="Q416" s="33"/>
      <c r="R416" s="33"/>
      <c r="S416" s="33"/>
      <c r="T416" s="33"/>
    </row>
    <row r="417" spans="1:20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0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 s="33"/>
      <c r="O418" s="33"/>
      <c r="P418" s="33"/>
      <c r="Q418" s="33"/>
      <c r="R418" s="33"/>
      <c r="S418" s="33"/>
      <c r="T418" s="33"/>
    </row>
    <row r="419" spans="1:20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0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0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0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 s="33"/>
      <c r="O422" s="33"/>
      <c r="P422" s="33"/>
      <c r="Q422" s="33"/>
      <c r="R422" s="33"/>
      <c r="S422" s="33"/>
      <c r="T422" s="33"/>
    </row>
    <row r="423" spans="1:20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 s="33"/>
      <c r="O423" s="33"/>
      <c r="P423" s="33"/>
      <c r="Q423" s="33"/>
      <c r="R423" s="33"/>
      <c r="S423" s="33"/>
      <c r="T423" s="33"/>
    </row>
    <row r="424" spans="1:20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 s="33"/>
      <c r="O424" s="33"/>
      <c r="P424" s="33"/>
      <c r="Q424" s="33"/>
      <c r="R424" s="33"/>
      <c r="S424" s="33"/>
      <c r="T424" s="33"/>
    </row>
    <row r="425" spans="1:20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0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 s="33"/>
      <c r="O426" s="33"/>
      <c r="P426" s="33"/>
      <c r="Q426" s="33"/>
      <c r="R426" s="33"/>
      <c r="S426" s="33"/>
      <c r="T426" s="33"/>
    </row>
    <row r="427" spans="1:20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0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0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0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0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0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 s="33"/>
      <c r="O432" s="33"/>
      <c r="P432" s="33"/>
      <c r="Q432" s="33"/>
      <c r="R432" s="33"/>
      <c r="S432" s="33"/>
      <c r="T432" s="33"/>
    </row>
    <row r="433" spans="1:20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0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0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0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0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0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0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0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0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0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 s="33"/>
      <c r="O442" s="33"/>
      <c r="P442" s="33"/>
      <c r="Q442" s="33"/>
      <c r="R442" s="33"/>
      <c r="S442" s="33"/>
      <c r="T442" s="33"/>
    </row>
    <row r="443" spans="1:20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 s="33"/>
      <c r="O443" s="33"/>
      <c r="P443" s="33"/>
      <c r="Q443" s="33"/>
      <c r="R443" s="33"/>
      <c r="S443" s="33"/>
      <c r="T443" s="33"/>
    </row>
    <row r="444" spans="1:20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 s="33"/>
      <c r="O444" s="33"/>
      <c r="P444" s="33"/>
      <c r="Q444" s="33"/>
      <c r="R444" s="33"/>
      <c r="S444" s="33"/>
      <c r="T444" s="33"/>
    </row>
    <row r="445" spans="1:20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 s="33"/>
      <c r="O445" s="33"/>
      <c r="P445" s="33"/>
      <c r="Q445" s="33"/>
      <c r="R445" s="33"/>
      <c r="S445" s="33"/>
      <c r="T445" s="33"/>
    </row>
    <row r="446" spans="1:20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 s="33"/>
      <c r="O446" s="33"/>
      <c r="P446" s="33"/>
      <c r="Q446" s="33"/>
      <c r="R446" s="33"/>
      <c r="S446" s="33"/>
      <c r="T446" s="33"/>
    </row>
    <row r="447" spans="1:20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 s="33"/>
      <c r="O447" s="33"/>
      <c r="P447" s="33"/>
      <c r="Q447" s="33"/>
      <c r="R447" s="33"/>
      <c r="S447" s="33"/>
      <c r="T447" s="33"/>
    </row>
    <row r="448" spans="1:20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 s="33"/>
      <c r="O448" s="33"/>
      <c r="P448" s="33"/>
      <c r="Q448" s="33"/>
      <c r="R448" s="33"/>
      <c r="S448" s="33"/>
      <c r="T448" s="33"/>
    </row>
    <row r="449" spans="1:20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 s="33"/>
      <c r="O449" s="33"/>
      <c r="P449" s="33"/>
      <c r="Q449" s="33"/>
      <c r="R449" s="33"/>
      <c r="S449" s="33"/>
      <c r="T449" s="33"/>
    </row>
    <row r="450" spans="1:20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 s="33"/>
      <c r="O450" s="33"/>
      <c r="P450" s="33"/>
      <c r="Q450" s="33"/>
      <c r="R450" s="33"/>
      <c r="S450" s="33"/>
      <c r="T450" s="33"/>
    </row>
    <row r="451" spans="1:20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 s="33"/>
      <c r="O451" s="33"/>
      <c r="P451" s="33"/>
      <c r="Q451" s="33"/>
      <c r="R451" s="33"/>
      <c r="S451" s="33"/>
      <c r="T451" s="33"/>
    </row>
    <row r="452" spans="1:20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0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0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 s="33"/>
      <c r="O454" s="33"/>
      <c r="P454" s="33"/>
      <c r="Q454" s="33"/>
      <c r="R454" s="33"/>
      <c r="S454" s="33"/>
      <c r="T454" s="33"/>
    </row>
    <row r="455" spans="1:20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0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0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0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0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0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0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 s="33"/>
      <c r="O461" s="33"/>
      <c r="P461" s="33"/>
      <c r="Q461" s="33"/>
      <c r="R461" s="33"/>
      <c r="S461" s="33"/>
      <c r="T461" s="33"/>
    </row>
    <row r="462" spans="1:20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0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0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0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 s="33"/>
      <c r="O465" s="33"/>
      <c r="P465" s="33"/>
      <c r="Q465" s="33"/>
      <c r="R465" s="33"/>
      <c r="S465" s="33"/>
      <c r="T465" s="33"/>
    </row>
    <row r="466" spans="1:20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0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 s="33"/>
      <c r="O467" s="33"/>
      <c r="P467" s="33"/>
      <c r="Q467" s="33"/>
      <c r="R467" s="33"/>
      <c r="S467" s="33"/>
      <c r="T467" s="33"/>
    </row>
    <row r="468" spans="1:20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 s="33"/>
      <c r="O468" s="33"/>
      <c r="P468" s="33"/>
      <c r="Q468" s="33"/>
      <c r="R468" s="33"/>
      <c r="S468" s="33"/>
      <c r="T468" s="33"/>
    </row>
    <row r="469" spans="1:20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0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 s="33"/>
      <c r="O470" s="33"/>
      <c r="P470" s="33"/>
      <c r="Q470" s="33"/>
      <c r="R470" s="33"/>
      <c r="S470" s="33"/>
      <c r="T470" s="33"/>
    </row>
    <row r="471" spans="1:20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0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 s="33"/>
      <c r="O472" s="33"/>
      <c r="P472" s="33"/>
      <c r="Q472" s="33"/>
      <c r="R472" s="33"/>
      <c r="S472" s="33"/>
      <c r="T472" s="33"/>
    </row>
    <row r="473" spans="1:20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0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 s="33"/>
      <c r="O474" s="33"/>
      <c r="P474" s="33"/>
      <c r="Q474" s="33"/>
      <c r="R474" s="33"/>
      <c r="S474" s="33"/>
      <c r="T474" s="33"/>
    </row>
    <row r="475" spans="1:20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 s="33"/>
      <c r="O475" s="33"/>
      <c r="P475" s="33"/>
      <c r="Q475" s="33"/>
      <c r="R475" s="33"/>
      <c r="S475" s="33"/>
      <c r="T475" s="33"/>
    </row>
    <row r="476" spans="1:20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0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 s="33"/>
      <c r="O477" s="33"/>
      <c r="P477" s="33"/>
      <c r="Q477" s="33"/>
      <c r="R477" s="33"/>
      <c r="S477" s="33"/>
      <c r="T477" s="33"/>
    </row>
    <row r="478" spans="1:20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0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0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0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0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0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 s="33"/>
      <c r="O483" s="33"/>
      <c r="P483" s="33"/>
      <c r="Q483" s="33"/>
      <c r="R483" s="33"/>
      <c r="S483" s="33"/>
      <c r="T483" s="33"/>
    </row>
    <row r="484" spans="1:20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0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0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0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0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 s="33"/>
      <c r="O488" s="33"/>
      <c r="P488" s="33"/>
      <c r="Q488" s="33"/>
      <c r="R488" s="33"/>
      <c r="S488" s="33"/>
      <c r="T488" s="33"/>
    </row>
    <row r="489" spans="1:20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0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0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 s="33"/>
      <c r="O491" s="33"/>
      <c r="P491" s="33"/>
      <c r="Q491" s="33"/>
      <c r="R491" s="33"/>
      <c r="S491" s="33"/>
      <c r="T491" s="33"/>
    </row>
    <row r="492" spans="1:20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 s="33"/>
      <c r="O492" s="33"/>
      <c r="P492" s="33"/>
      <c r="Q492" s="33"/>
      <c r="R492" s="33"/>
      <c r="S492" s="33"/>
      <c r="T492" s="33"/>
    </row>
    <row r="493" spans="1:20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 s="33"/>
      <c r="O493" s="33"/>
      <c r="P493" s="33"/>
      <c r="Q493" s="33"/>
      <c r="R493" s="33"/>
      <c r="S493" s="33"/>
      <c r="T493" s="33"/>
    </row>
    <row r="494" spans="1:20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 s="33"/>
      <c r="O494" s="33"/>
      <c r="P494" s="33"/>
      <c r="Q494" s="33"/>
      <c r="R494" s="33"/>
      <c r="S494" s="33"/>
      <c r="T494" s="33"/>
    </row>
    <row r="495" spans="1:20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0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 s="33"/>
      <c r="O496" s="33"/>
      <c r="P496" s="33"/>
      <c r="Q496" s="33"/>
      <c r="R496" s="33"/>
      <c r="S496" s="33"/>
      <c r="T496" s="33"/>
    </row>
    <row r="497" spans="1:20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0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0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0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0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 s="33"/>
      <c r="O501" s="33"/>
      <c r="P501" s="33"/>
      <c r="Q501" s="33"/>
      <c r="R501" s="33"/>
      <c r="S501" s="33"/>
      <c r="T501" s="33"/>
    </row>
    <row r="502" spans="1:20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0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0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0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0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 s="33"/>
      <c r="O506" s="33"/>
      <c r="P506" s="33"/>
      <c r="Q506" s="33"/>
      <c r="R506" s="33"/>
      <c r="S506" s="33"/>
      <c r="T506" s="33"/>
    </row>
    <row r="507" spans="1:20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 s="33"/>
      <c r="O507" s="33"/>
      <c r="P507" s="33"/>
      <c r="Q507" s="33"/>
      <c r="R507" s="33"/>
      <c r="S507" s="33"/>
      <c r="T507" s="33"/>
    </row>
    <row r="508" spans="1:20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 s="33"/>
      <c r="O508" s="33"/>
      <c r="P508" s="33"/>
      <c r="Q508" s="33"/>
      <c r="R508" s="33"/>
      <c r="S508" s="33"/>
      <c r="T508" s="33"/>
    </row>
    <row r="509" spans="1:20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0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0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 s="33"/>
      <c r="O511" s="33"/>
      <c r="P511" s="33"/>
      <c r="Q511" s="33"/>
      <c r="R511" s="33"/>
      <c r="S511" s="33"/>
      <c r="T511" s="33"/>
    </row>
    <row r="512" spans="1:20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 s="33"/>
      <c r="O512" s="33"/>
      <c r="P512" s="33"/>
      <c r="Q512" s="33"/>
      <c r="R512" s="33"/>
      <c r="S512" s="33"/>
      <c r="T512" s="33"/>
    </row>
    <row r="513" spans="1:20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 s="33"/>
      <c r="O513" s="33"/>
      <c r="P513" s="33"/>
      <c r="Q513" s="33"/>
      <c r="R513" s="33"/>
      <c r="S513" s="33"/>
      <c r="T513" s="33"/>
    </row>
    <row r="514" spans="1:20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 s="33"/>
      <c r="O514" s="33"/>
      <c r="P514" s="33"/>
      <c r="Q514" s="33"/>
      <c r="R514" s="33"/>
      <c r="S514" s="33"/>
      <c r="T514" s="33"/>
    </row>
    <row r="515" spans="1:20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0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0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0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0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0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0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0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0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0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 s="33"/>
      <c r="O524" s="33"/>
      <c r="P524" s="33"/>
      <c r="Q524" s="33"/>
      <c r="R524" s="33"/>
      <c r="S524" s="33"/>
      <c r="T524" s="33"/>
    </row>
    <row r="525" spans="1:20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0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0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0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0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0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0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0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0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 s="33"/>
      <c r="O533" s="33"/>
      <c r="P533" s="33"/>
      <c r="Q533" s="33"/>
      <c r="R533" s="33"/>
      <c r="S533" s="33"/>
      <c r="T533" s="33"/>
    </row>
    <row r="534" spans="1:20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0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0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0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0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0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0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 s="33"/>
      <c r="O540" s="33"/>
      <c r="P540" s="33"/>
      <c r="Q540" s="33"/>
      <c r="R540" s="33"/>
      <c r="S540" s="33"/>
      <c r="T540" s="33"/>
    </row>
    <row r="541" spans="1:20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0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0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0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 s="33"/>
      <c r="O544" s="33"/>
      <c r="P544" s="33"/>
      <c r="Q544" s="33"/>
      <c r="R544" s="33"/>
      <c r="S544" s="33"/>
      <c r="T544" s="33"/>
    </row>
    <row r="545" spans="1:20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0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0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0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0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 s="33"/>
      <c r="O549" s="33"/>
      <c r="P549" s="33"/>
      <c r="Q549" s="33"/>
      <c r="R549" s="33"/>
      <c r="S549" s="33"/>
      <c r="T549" s="33"/>
    </row>
    <row r="550" spans="1:20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0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 s="33"/>
      <c r="O551" s="33"/>
      <c r="P551" s="33"/>
      <c r="Q551" s="33"/>
      <c r="R551" s="33"/>
      <c r="S551" s="33"/>
      <c r="T551" s="33"/>
    </row>
    <row r="552" spans="1:20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0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 s="33"/>
      <c r="O553" s="33"/>
      <c r="P553" s="33"/>
      <c r="Q553" s="33"/>
      <c r="R553" s="33"/>
      <c r="S553" s="33"/>
      <c r="T553" s="33"/>
    </row>
    <row r="554" spans="1:20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 s="33"/>
      <c r="O554" s="33"/>
      <c r="P554" s="33"/>
      <c r="Q554" s="33"/>
      <c r="R554" s="33"/>
      <c r="S554" s="33"/>
      <c r="T554" s="33"/>
    </row>
    <row r="555" spans="1:20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 s="33"/>
      <c r="O555" s="33"/>
      <c r="P555" s="33"/>
      <c r="Q555" s="33"/>
      <c r="R555" s="33"/>
      <c r="S555" s="33"/>
      <c r="T555" s="33"/>
    </row>
    <row r="556" spans="1:20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 s="33"/>
      <c r="O556" s="33"/>
      <c r="P556" s="33"/>
      <c r="Q556" s="33"/>
      <c r="R556" s="33"/>
      <c r="S556" s="33"/>
      <c r="T556" s="33"/>
    </row>
    <row r="557" spans="1:20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0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0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0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0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 s="33"/>
      <c r="O561" s="33"/>
      <c r="P561" s="33"/>
      <c r="Q561" s="33"/>
      <c r="R561" s="33"/>
      <c r="S561" s="33"/>
      <c r="T561" s="33"/>
    </row>
    <row r="562" spans="1:20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0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 s="33"/>
      <c r="O563" s="33"/>
      <c r="P563" s="33"/>
      <c r="Q563" s="33"/>
      <c r="R563" s="33"/>
      <c r="S563" s="33"/>
      <c r="T563" s="33"/>
    </row>
    <row r="564" spans="1:20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0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0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0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 s="33"/>
      <c r="O567" s="33"/>
      <c r="P567" s="33"/>
      <c r="Q567" s="33"/>
      <c r="R567" s="33"/>
      <c r="S567" s="33"/>
      <c r="T567" s="33"/>
    </row>
    <row r="568" spans="1:20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0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0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0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0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0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0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0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0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0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 s="33"/>
      <c r="O577" s="33"/>
      <c r="P577" s="33"/>
      <c r="Q577" s="33"/>
      <c r="R577" s="33"/>
      <c r="S577" s="33"/>
      <c r="T577" s="33"/>
    </row>
    <row r="578" spans="1:20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0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0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0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0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0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0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0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0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 s="33"/>
      <c r="O586" s="33"/>
      <c r="P586" s="33"/>
      <c r="Q586" s="33"/>
      <c r="R586" s="33"/>
      <c r="S586" s="33"/>
      <c r="T586" s="33"/>
    </row>
    <row r="587" spans="1:20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0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0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 s="33"/>
      <c r="O589" s="33"/>
      <c r="P589" s="33"/>
      <c r="Q589" s="33"/>
      <c r="R589" s="33"/>
      <c r="S589" s="33"/>
      <c r="T589" s="33"/>
    </row>
    <row r="590" spans="1:20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0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0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 s="33"/>
      <c r="O592" s="33"/>
      <c r="P592" s="33"/>
      <c r="Q592" s="33"/>
      <c r="R592" s="33"/>
      <c r="S592" s="33"/>
      <c r="T592" s="33"/>
    </row>
    <row r="593" spans="1:20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0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 s="33"/>
      <c r="O594" s="33"/>
      <c r="P594" s="33"/>
      <c r="Q594" s="33"/>
      <c r="R594" s="33"/>
      <c r="S594" s="33"/>
      <c r="T594" s="33"/>
    </row>
    <row r="595" spans="1:20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 s="33"/>
      <c r="O595" s="33"/>
      <c r="P595" s="33"/>
      <c r="Q595" s="33"/>
      <c r="R595" s="33"/>
      <c r="S595" s="33"/>
      <c r="T595" s="33"/>
    </row>
    <row r="596" spans="1:20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 s="33"/>
      <c r="O596" s="33"/>
      <c r="P596" s="33"/>
      <c r="Q596" s="33"/>
      <c r="R596" s="33"/>
      <c r="S596" s="33"/>
      <c r="T596" s="33"/>
    </row>
    <row r="597" spans="1:20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0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0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 s="33"/>
      <c r="O599" s="33"/>
      <c r="P599" s="33"/>
      <c r="Q599" s="33"/>
      <c r="R599" s="33"/>
      <c r="S599" s="33"/>
      <c r="T599" s="33"/>
    </row>
    <row r="600" spans="1:20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 s="33"/>
      <c r="O600" s="33"/>
      <c r="P600" s="33"/>
      <c r="Q600" s="33"/>
      <c r="R600" s="33"/>
      <c r="S600" s="33"/>
      <c r="T600" s="33"/>
    </row>
    <row r="601" spans="1:20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0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 s="33"/>
      <c r="O602" s="33"/>
      <c r="P602" s="33"/>
      <c r="Q602" s="33"/>
      <c r="R602" s="33"/>
      <c r="S602" s="33"/>
      <c r="T602" s="33"/>
    </row>
    <row r="603" spans="1:20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 s="33"/>
      <c r="O603" s="33"/>
      <c r="P603" s="33"/>
      <c r="Q603" s="33"/>
      <c r="R603" s="33"/>
      <c r="S603" s="33"/>
      <c r="T603" s="33"/>
    </row>
    <row r="604" spans="1:20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0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0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 s="33"/>
      <c r="O606" s="33"/>
      <c r="P606" s="33"/>
      <c r="Q606" s="33"/>
      <c r="R606" s="33"/>
      <c r="S606" s="33"/>
      <c r="T606" s="33"/>
    </row>
    <row r="607" spans="1:20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 s="33"/>
      <c r="O607" s="33"/>
      <c r="P607" s="33"/>
      <c r="Q607" s="33"/>
      <c r="R607" s="33"/>
      <c r="S607" s="33"/>
      <c r="T607" s="33"/>
    </row>
    <row r="608" spans="1:20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 s="33"/>
      <c r="O608" s="33"/>
      <c r="P608" s="33"/>
      <c r="Q608" s="33"/>
      <c r="R608" s="33"/>
      <c r="S608" s="33"/>
      <c r="T608" s="33"/>
    </row>
    <row r="609" spans="1:20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 s="33"/>
      <c r="O609" s="33"/>
      <c r="P609" s="33"/>
      <c r="Q609" s="33"/>
      <c r="R609" s="33"/>
      <c r="S609" s="33"/>
      <c r="T609" s="33"/>
    </row>
    <row r="610" spans="1:20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 s="33"/>
      <c r="O610" s="33"/>
      <c r="P610" s="33"/>
      <c r="Q610" s="33"/>
      <c r="R610" s="33"/>
      <c r="S610" s="33"/>
      <c r="T610" s="33"/>
    </row>
    <row r="611" spans="1:20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0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0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0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0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0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 s="33"/>
      <c r="O616" s="33"/>
      <c r="P616" s="33"/>
      <c r="Q616" s="33"/>
      <c r="R616" s="33"/>
      <c r="S616" s="33"/>
      <c r="T616" s="33"/>
    </row>
    <row r="617" spans="1:20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0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0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0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0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0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0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 s="33"/>
      <c r="O623" s="33"/>
      <c r="P623" s="33"/>
      <c r="Q623" s="33"/>
      <c r="R623" s="33"/>
      <c r="S623" s="33"/>
      <c r="T623" s="33"/>
    </row>
    <row r="624" spans="1:20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0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0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0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0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0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 s="33"/>
      <c r="O629" s="33"/>
      <c r="P629" s="33"/>
      <c r="Q629" s="33"/>
      <c r="R629" s="33"/>
      <c r="S629" s="33"/>
      <c r="T629" s="33"/>
    </row>
    <row r="630" spans="1:20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 s="33"/>
      <c r="O630" s="33"/>
      <c r="P630" s="33"/>
      <c r="Q630" s="33"/>
      <c r="R630" s="33"/>
      <c r="S630" s="33"/>
      <c r="T630" s="33"/>
    </row>
    <row r="631" spans="1:20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0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0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0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 s="33"/>
      <c r="O634" s="33"/>
      <c r="P634" s="33"/>
      <c r="Q634" s="33"/>
      <c r="R634" s="33"/>
      <c r="S634" s="33"/>
      <c r="T634" s="33"/>
    </row>
    <row r="635" spans="1:20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 s="33"/>
      <c r="O635" s="33"/>
      <c r="P635" s="33"/>
      <c r="Q635" s="33"/>
      <c r="R635" s="33"/>
      <c r="S635" s="33"/>
      <c r="T635" s="33"/>
    </row>
    <row r="636" spans="1:20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 s="33"/>
      <c r="O636" s="33"/>
      <c r="P636" s="33"/>
      <c r="Q636" s="33"/>
      <c r="R636" s="33"/>
      <c r="S636" s="33"/>
      <c r="T636" s="33"/>
    </row>
    <row r="637" spans="1:20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 s="33"/>
      <c r="O637" s="33"/>
      <c r="P637" s="33"/>
      <c r="Q637" s="33"/>
      <c r="R637" s="33"/>
      <c r="S637" s="33"/>
      <c r="T637" s="33"/>
    </row>
    <row r="638" spans="1:20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 s="33"/>
      <c r="O638" s="33"/>
      <c r="P638" s="33"/>
      <c r="Q638" s="33"/>
      <c r="R638" s="33"/>
      <c r="S638" s="33"/>
      <c r="T638" s="33"/>
    </row>
    <row r="639" spans="1:20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 s="33"/>
      <c r="O639" s="33"/>
      <c r="P639" s="33"/>
      <c r="Q639" s="33"/>
      <c r="R639" s="33"/>
      <c r="S639" s="33"/>
      <c r="T639" s="33"/>
    </row>
    <row r="640" spans="1:20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0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0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0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0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 s="33"/>
      <c r="O644" s="33"/>
      <c r="P644" s="33"/>
      <c r="Q644" s="33"/>
      <c r="R644" s="33"/>
      <c r="S644" s="33"/>
      <c r="T644" s="33"/>
    </row>
    <row r="645" spans="1:20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0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0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0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0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0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0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0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 s="33"/>
      <c r="O652" s="33"/>
      <c r="P652" s="33"/>
      <c r="Q652" s="33"/>
      <c r="R652" s="33"/>
      <c r="S652" s="33"/>
      <c r="T652" s="33"/>
    </row>
    <row r="653" spans="1:20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0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0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0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 s="33"/>
      <c r="O656" s="33"/>
      <c r="P656" s="33"/>
      <c r="Q656" s="33"/>
      <c r="R656" s="33"/>
      <c r="S656" s="33"/>
      <c r="T656" s="33"/>
    </row>
    <row r="657" spans="1:20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 s="33"/>
      <c r="O657" s="33"/>
      <c r="P657" s="33"/>
      <c r="Q657" s="33"/>
      <c r="R657" s="33"/>
      <c r="S657" s="33"/>
      <c r="T657" s="33"/>
    </row>
    <row r="658" spans="1:20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0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 s="33"/>
      <c r="O659" s="33"/>
      <c r="P659" s="33"/>
      <c r="Q659" s="33"/>
      <c r="R659" s="33"/>
      <c r="S659" s="33"/>
      <c r="T659" s="33"/>
    </row>
    <row r="660" spans="1:20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0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0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0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 s="33"/>
      <c r="O663" s="33"/>
      <c r="P663" s="33"/>
      <c r="Q663" s="33"/>
      <c r="R663" s="33"/>
      <c r="S663" s="33"/>
      <c r="T663" s="33"/>
    </row>
    <row r="664" spans="1:20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0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0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0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0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0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0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0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 s="33"/>
      <c r="O671" s="33"/>
      <c r="P671" s="33"/>
      <c r="Q671" s="33"/>
      <c r="R671" s="33"/>
      <c r="S671" s="33"/>
      <c r="T671" s="33"/>
    </row>
    <row r="672" spans="1:20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 s="33"/>
      <c r="O672" s="33"/>
      <c r="P672" s="33"/>
      <c r="Q672" s="33"/>
      <c r="R672" s="33"/>
      <c r="S672" s="33"/>
      <c r="T672" s="33"/>
    </row>
    <row r="673" spans="1:20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0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 s="33"/>
      <c r="O674" s="33"/>
      <c r="P674" s="33"/>
      <c r="Q674" s="33"/>
      <c r="R674" s="33"/>
      <c r="S674" s="33"/>
      <c r="T674" s="33"/>
    </row>
    <row r="675" spans="1:20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0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 s="33"/>
      <c r="O676" s="33"/>
      <c r="P676" s="33"/>
      <c r="Q676" s="33"/>
      <c r="R676" s="33"/>
      <c r="S676" s="33"/>
      <c r="T676" s="33"/>
    </row>
    <row r="677" spans="1:20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 s="33"/>
      <c r="O677" s="33"/>
      <c r="P677" s="33"/>
      <c r="Q677" s="33"/>
      <c r="R677" s="33"/>
      <c r="S677" s="33"/>
      <c r="T677" s="33"/>
    </row>
    <row r="678" spans="1:20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0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0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0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 s="33"/>
      <c r="O681" s="33"/>
      <c r="P681" s="33"/>
      <c r="Q681" s="33"/>
      <c r="R681" s="33"/>
      <c r="S681" s="33"/>
      <c r="T681" s="33"/>
    </row>
    <row r="682" spans="1:20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 s="33"/>
      <c r="O682" s="33"/>
      <c r="P682" s="33"/>
      <c r="Q682" s="33"/>
      <c r="R682" s="33"/>
      <c r="S682" s="33"/>
      <c r="T682" s="33"/>
    </row>
    <row r="683" spans="1:20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0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 s="33"/>
      <c r="O684" s="33"/>
      <c r="P684" s="33"/>
      <c r="Q684" s="33"/>
      <c r="R684" s="33"/>
      <c r="S684" s="33"/>
      <c r="T684" s="33"/>
    </row>
    <row r="685" spans="1:20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0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0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 s="33"/>
      <c r="O687" s="33"/>
      <c r="P687" s="33"/>
      <c r="Q687" s="33"/>
      <c r="R687" s="33"/>
      <c r="S687" s="33"/>
      <c r="T687" s="33"/>
    </row>
    <row r="688" spans="1:20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0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0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0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0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0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0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 s="33"/>
      <c r="O694" s="33"/>
      <c r="P694" s="33"/>
      <c r="Q694" s="33"/>
      <c r="R694" s="33"/>
      <c r="S694" s="33"/>
      <c r="T694" s="33"/>
    </row>
    <row r="695" spans="1:20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 s="33"/>
      <c r="O695" s="33"/>
      <c r="P695" s="33"/>
      <c r="Q695" s="33"/>
      <c r="R695" s="33"/>
      <c r="S695" s="33"/>
      <c r="T695" s="33"/>
    </row>
    <row r="696" spans="1:20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0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 s="33"/>
      <c r="O697" s="33"/>
      <c r="P697" s="33"/>
      <c r="Q697" s="33"/>
      <c r="R697" s="33"/>
      <c r="S697" s="33"/>
      <c r="T697" s="33"/>
    </row>
    <row r="698" spans="1:20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0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0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 s="33"/>
      <c r="O700" s="33"/>
      <c r="P700" s="33"/>
      <c r="Q700" s="33"/>
      <c r="R700" s="33"/>
      <c r="S700" s="33"/>
      <c r="T700" s="33"/>
    </row>
    <row r="701" spans="1:20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0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0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0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0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 s="33"/>
      <c r="O705" s="33"/>
      <c r="P705" s="33"/>
      <c r="Q705" s="33"/>
      <c r="R705" s="33"/>
      <c r="S705" s="33"/>
      <c r="T705" s="33"/>
    </row>
    <row r="706" spans="1:20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 s="33"/>
      <c r="O706" s="33"/>
      <c r="P706" s="33"/>
      <c r="Q706" s="33"/>
      <c r="R706" s="33"/>
      <c r="S706" s="33"/>
      <c r="T706" s="33"/>
    </row>
    <row r="707" spans="1:20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 s="33"/>
      <c r="O707" s="33"/>
      <c r="P707" s="33"/>
      <c r="Q707" s="33"/>
      <c r="R707" s="33"/>
      <c r="S707" s="33"/>
      <c r="T707" s="33"/>
    </row>
    <row r="708" spans="1:20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 s="33"/>
      <c r="O708" s="33"/>
      <c r="P708" s="33"/>
      <c r="Q708" s="33"/>
      <c r="R708" s="33"/>
      <c r="S708" s="33"/>
      <c r="T708" s="33"/>
    </row>
    <row r="709" spans="1:20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 s="33"/>
      <c r="O709" s="33"/>
      <c r="P709" s="33"/>
      <c r="Q709" s="33"/>
      <c r="R709" s="33"/>
      <c r="S709" s="33"/>
      <c r="T709" s="33"/>
    </row>
    <row r="710" spans="1:20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0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0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 s="33"/>
      <c r="O712" s="33"/>
      <c r="P712" s="33"/>
      <c r="Q712" s="33"/>
      <c r="R712" s="33"/>
      <c r="S712" s="33"/>
      <c r="T712" s="33"/>
    </row>
    <row r="713" spans="1:20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0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 s="33"/>
      <c r="O714" s="33"/>
      <c r="P714" s="33"/>
      <c r="Q714" s="33"/>
      <c r="R714" s="33"/>
      <c r="S714" s="33"/>
      <c r="T714" s="33"/>
    </row>
    <row r="715" spans="1:20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 s="33"/>
      <c r="O715" s="33"/>
      <c r="P715" s="33"/>
      <c r="Q715" s="33"/>
      <c r="R715" s="33"/>
      <c r="S715" s="33"/>
      <c r="T715" s="33"/>
    </row>
    <row r="716" spans="1:20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 s="33"/>
      <c r="O716" s="33"/>
      <c r="P716" s="33"/>
      <c r="Q716" s="33"/>
      <c r="R716" s="33"/>
      <c r="S716" s="33"/>
      <c r="T716" s="33"/>
    </row>
    <row r="717" spans="1:20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 s="33"/>
      <c r="O717" s="33"/>
      <c r="P717" s="33"/>
      <c r="Q717" s="33"/>
      <c r="R717" s="33"/>
      <c r="S717" s="33"/>
      <c r="T717" s="33"/>
    </row>
    <row r="718" spans="1:20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 s="33"/>
      <c r="O718" s="33"/>
      <c r="P718" s="33"/>
      <c r="Q718" s="33"/>
      <c r="R718" s="33"/>
      <c r="S718" s="33"/>
      <c r="T718" s="33"/>
    </row>
    <row r="719" spans="1:20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0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0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0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0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0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0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 s="33"/>
      <c r="O725" s="33"/>
      <c r="P725" s="33"/>
      <c r="Q725" s="33"/>
      <c r="R725" s="33"/>
      <c r="S725" s="33"/>
      <c r="T725" s="33"/>
    </row>
    <row r="726" spans="1:20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 s="33"/>
      <c r="O726" s="33"/>
      <c r="P726" s="33"/>
      <c r="Q726" s="33"/>
      <c r="R726" s="33"/>
      <c r="S726" s="33"/>
      <c r="T726" s="33"/>
    </row>
    <row r="727" spans="1:20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0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0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0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0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0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 s="33"/>
      <c r="O732" s="33"/>
      <c r="P732" s="33"/>
      <c r="Q732" s="33"/>
      <c r="R732" s="33"/>
      <c r="S732" s="33"/>
      <c r="T732" s="33"/>
    </row>
    <row r="733" spans="1:20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0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0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 s="33"/>
      <c r="O735" s="33"/>
      <c r="P735" s="33"/>
      <c r="Q735" s="33"/>
      <c r="R735" s="33"/>
      <c r="S735" s="33"/>
      <c r="T735" s="33"/>
    </row>
    <row r="736" spans="1:20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0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 s="33"/>
      <c r="O737" s="33"/>
      <c r="P737" s="33"/>
      <c r="Q737" s="33"/>
      <c r="R737" s="33"/>
      <c r="S737" s="33"/>
      <c r="T737" s="33"/>
    </row>
    <row r="738" spans="1:20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0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 s="33"/>
      <c r="O739" s="33"/>
      <c r="P739" s="33"/>
      <c r="Q739" s="33"/>
      <c r="R739" s="33"/>
      <c r="S739" s="33"/>
      <c r="T739" s="33"/>
    </row>
    <row r="740" spans="1:20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0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 s="33"/>
      <c r="O741" s="33"/>
      <c r="P741" s="33"/>
      <c r="Q741" s="33"/>
      <c r="R741" s="33"/>
      <c r="S741" s="33"/>
      <c r="T741" s="33"/>
    </row>
    <row r="742" spans="1:20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0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0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0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0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0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 s="33"/>
      <c r="O747" s="33"/>
      <c r="P747" s="33"/>
      <c r="Q747" s="33"/>
      <c r="R747" s="33"/>
      <c r="S747" s="33"/>
      <c r="T747" s="33"/>
    </row>
    <row r="748" spans="1:20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0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0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0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0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 s="33"/>
      <c r="O752" s="33"/>
      <c r="P752" s="33"/>
      <c r="Q752" s="33"/>
      <c r="R752" s="33"/>
      <c r="S752" s="33"/>
      <c r="T752" s="33"/>
    </row>
    <row r="753" spans="1:20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 s="33"/>
      <c r="O753" s="33"/>
      <c r="P753" s="33"/>
      <c r="Q753" s="33"/>
      <c r="R753" s="33"/>
      <c r="S753" s="33"/>
      <c r="T753" s="33"/>
    </row>
    <row r="754" spans="1:20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 s="33"/>
      <c r="O754" s="33"/>
      <c r="P754" s="33"/>
      <c r="Q754" s="33"/>
      <c r="R754" s="33"/>
      <c r="S754" s="33"/>
      <c r="T754" s="33"/>
    </row>
    <row r="755" spans="1:20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 s="33"/>
      <c r="O755" s="33"/>
      <c r="P755" s="33"/>
      <c r="Q755" s="33"/>
      <c r="R755" s="33"/>
      <c r="S755" s="33"/>
      <c r="T755" s="33"/>
    </row>
    <row r="756" spans="1:20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0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0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 s="33"/>
      <c r="O758" s="33"/>
      <c r="P758" s="33"/>
      <c r="Q758" s="33"/>
      <c r="R758" s="33"/>
      <c r="S758" s="33"/>
      <c r="T758" s="33"/>
    </row>
    <row r="759" spans="1:20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0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0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 s="33"/>
      <c r="O761" s="33"/>
      <c r="P761" s="33"/>
      <c r="Q761" s="33"/>
      <c r="R761" s="33"/>
      <c r="S761" s="33"/>
      <c r="T761" s="33"/>
    </row>
    <row r="762" spans="1:20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 s="33"/>
      <c r="O762" s="33"/>
      <c r="P762" s="33"/>
      <c r="Q762" s="33"/>
      <c r="R762" s="33"/>
      <c r="S762" s="33"/>
      <c r="T762" s="33"/>
    </row>
    <row r="763" spans="1:20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 s="33"/>
      <c r="O763" s="33"/>
      <c r="P763" s="33"/>
      <c r="Q763" s="33"/>
      <c r="R763" s="33"/>
      <c r="S763" s="33"/>
      <c r="T763" s="33"/>
    </row>
    <row r="764" spans="1:20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 s="33"/>
      <c r="O764" s="33"/>
      <c r="P764" s="33"/>
      <c r="Q764" s="33"/>
      <c r="R764" s="33"/>
      <c r="S764" s="33"/>
      <c r="T764" s="33"/>
    </row>
    <row r="765" spans="1:20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0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 s="33"/>
      <c r="O766" s="33"/>
      <c r="P766" s="33"/>
      <c r="Q766" s="33"/>
      <c r="R766" s="33"/>
      <c r="S766" s="33"/>
      <c r="T766" s="33"/>
    </row>
    <row r="767" spans="1:20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0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0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0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0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 s="33"/>
      <c r="O771" s="33"/>
      <c r="P771" s="33"/>
      <c r="Q771" s="33"/>
      <c r="R771" s="33"/>
      <c r="S771" s="33"/>
      <c r="T771" s="33"/>
    </row>
    <row r="772" spans="1:20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0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0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0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0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0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0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0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0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0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0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0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0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T879">
    <sortState ref="A2:T309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N2" sqref="N2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5" t="s">
        <v>23</v>
      </c>
      <c r="G1" s="70"/>
      <c r="H1" s="70"/>
      <c r="I1" s="70"/>
      <c r="J1" s="70"/>
      <c r="K1" s="70"/>
      <c r="L1" s="66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3" t="s">
        <v>263</v>
      </c>
    </row>
    <row r="3" spans="1:13" x14ac:dyDescent="0.25">
      <c r="A3" s="9">
        <v>1</v>
      </c>
      <c r="B3" s="47" t="s">
        <v>203</v>
      </c>
      <c r="C3" s="48" t="s">
        <v>35</v>
      </c>
      <c r="D3" s="48" t="s">
        <v>274</v>
      </c>
      <c r="E3" s="48" t="s">
        <v>129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62">
        <v>898</v>
      </c>
    </row>
    <row r="4" spans="1:13" x14ac:dyDescent="0.25">
      <c r="A4" s="9">
        <v>2</v>
      </c>
      <c r="B4" s="47" t="s">
        <v>148</v>
      </c>
      <c r="C4" s="48" t="s">
        <v>35</v>
      </c>
      <c r="D4" s="48" t="s">
        <v>274</v>
      </c>
      <c r="E4" s="48" t="s">
        <v>129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62">
        <v>893</v>
      </c>
    </row>
    <row r="5" spans="1:13" x14ac:dyDescent="0.25">
      <c r="A5" s="9">
        <v>3</v>
      </c>
      <c r="B5" s="50" t="s">
        <v>155</v>
      </c>
      <c r="C5" s="51" t="s">
        <v>35</v>
      </c>
      <c r="D5" s="51" t="s">
        <v>274</v>
      </c>
      <c r="E5" s="51" t="s">
        <v>129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63">
        <v>871</v>
      </c>
    </row>
    <row r="6" spans="1:13" x14ac:dyDescent="0.25">
      <c r="A6" s="9">
        <v>4</v>
      </c>
      <c r="B6" s="50" t="s">
        <v>160</v>
      </c>
      <c r="C6" s="51" t="s">
        <v>33</v>
      </c>
      <c r="D6" s="51" t="s">
        <v>274</v>
      </c>
      <c r="E6" s="51" t="s">
        <v>129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63">
        <v>851</v>
      </c>
    </row>
    <row r="7" spans="1:13" x14ac:dyDescent="0.25">
      <c r="A7" s="9">
        <v>5</v>
      </c>
      <c r="B7" s="50" t="s">
        <v>131</v>
      </c>
      <c r="C7" s="51" t="s">
        <v>31</v>
      </c>
      <c r="D7" s="51" t="s">
        <v>274</v>
      </c>
      <c r="E7" s="51" t="s">
        <v>129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63">
        <v>830</v>
      </c>
    </row>
    <row r="8" spans="1:13" x14ac:dyDescent="0.25">
      <c r="A8" s="9">
        <v>6</v>
      </c>
      <c r="B8" s="50" t="s">
        <v>162</v>
      </c>
      <c r="C8" s="51" t="s">
        <v>37</v>
      </c>
      <c r="D8" s="51" t="s">
        <v>274</v>
      </c>
      <c r="E8" s="51" t="s">
        <v>129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63">
        <v>799</v>
      </c>
    </row>
    <row r="9" spans="1:13" x14ac:dyDescent="0.25">
      <c r="A9" s="9">
        <v>7</v>
      </c>
      <c r="B9" s="50" t="s">
        <v>153</v>
      </c>
      <c r="C9" s="51" t="s">
        <v>35</v>
      </c>
      <c r="D9" s="51" t="s">
        <v>274</v>
      </c>
      <c r="E9" s="51" t="s">
        <v>129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63">
        <v>787</v>
      </c>
    </row>
    <row r="10" spans="1:13" x14ac:dyDescent="0.25">
      <c r="A10" s="9">
        <v>8</v>
      </c>
      <c r="B10" s="47" t="s">
        <v>224</v>
      </c>
      <c r="C10" s="48" t="s">
        <v>33</v>
      </c>
      <c r="D10" s="48" t="s">
        <v>274</v>
      </c>
      <c r="E10" s="48" t="s">
        <v>129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62">
        <v>784</v>
      </c>
    </row>
    <row r="11" spans="1:13" x14ac:dyDescent="0.25">
      <c r="A11" s="9">
        <v>9</v>
      </c>
      <c r="B11" s="47" t="s">
        <v>204</v>
      </c>
      <c r="C11" s="48" t="s">
        <v>41</v>
      </c>
      <c r="D11" s="48" t="s">
        <v>274</v>
      </c>
      <c r="E11" s="48" t="s">
        <v>129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62">
        <v>779</v>
      </c>
    </row>
    <row r="12" spans="1:13" x14ac:dyDescent="0.25">
      <c r="A12" s="9">
        <v>10</v>
      </c>
      <c r="B12" s="47" t="s">
        <v>210</v>
      </c>
      <c r="C12" s="48" t="s">
        <v>31</v>
      </c>
      <c r="D12" s="48" t="s">
        <v>274</v>
      </c>
      <c r="E12" s="48" t="s">
        <v>129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62">
        <v>778</v>
      </c>
    </row>
    <row r="13" spans="1:13" x14ac:dyDescent="0.25">
      <c r="A13" s="9">
        <v>11</v>
      </c>
      <c r="B13" s="50" t="s">
        <v>157</v>
      </c>
      <c r="C13" s="51" t="s">
        <v>31</v>
      </c>
      <c r="D13" s="51" t="s">
        <v>274</v>
      </c>
      <c r="E13" s="51" t="s">
        <v>129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63">
        <v>741</v>
      </c>
    </row>
    <row r="14" spans="1:13" x14ac:dyDescent="0.25">
      <c r="A14" s="9">
        <v>12</v>
      </c>
      <c r="B14" s="47" t="s">
        <v>183</v>
      </c>
      <c r="C14" s="48" t="s">
        <v>41</v>
      </c>
      <c r="D14" s="48" t="s">
        <v>274</v>
      </c>
      <c r="E14" s="48" t="s">
        <v>129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62">
        <v>739</v>
      </c>
    </row>
    <row r="15" spans="1:13" x14ac:dyDescent="0.25">
      <c r="A15" s="9">
        <v>13</v>
      </c>
      <c r="B15" s="47" t="s">
        <v>179</v>
      </c>
      <c r="C15" s="48" t="s">
        <v>37</v>
      </c>
      <c r="D15" s="48" t="s">
        <v>274</v>
      </c>
      <c r="E15" s="48" t="s">
        <v>129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62">
        <v>734</v>
      </c>
    </row>
    <row r="16" spans="1:13" x14ac:dyDescent="0.25">
      <c r="A16" s="9">
        <v>14</v>
      </c>
      <c r="B16" s="47" t="s">
        <v>205</v>
      </c>
      <c r="C16" s="48" t="s">
        <v>33</v>
      </c>
      <c r="D16" s="48" t="s">
        <v>274</v>
      </c>
      <c r="E16" s="48" t="s">
        <v>129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62">
        <v>733</v>
      </c>
    </row>
    <row r="17" spans="1:13" x14ac:dyDescent="0.25">
      <c r="A17" s="9">
        <v>15</v>
      </c>
      <c r="B17" s="50" t="s">
        <v>165</v>
      </c>
      <c r="C17" s="51" t="s">
        <v>33</v>
      </c>
      <c r="D17" s="51" t="s">
        <v>274</v>
      </c>
      <c r="E17" s="51" t="s">
        <v>129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63">
        <v>722</v>
      </c>
    </row>
    <row r="18" spans="1:13" x14ac:dyDescent="0.25">
      <c r="A18" s="9">
        <v>16</v>
      </c>
      <c r="B18" s="47" t="s">
        <v>172</v>
      </c>
      <c r="C18" s="48" t="s">
        <v>33</v>
      </c>
      <c r="D18" s="48" t="s">
        <v>274</v>
      </c>
      <c r="E18" s="48" t="s">
        <v>129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62">
        <v>716</v>
      </c>
    </row>
    <row r="19" spans="1:13" x14ac:dyDescent="0.25">
      <c r="A19" s="9">
        <v>17</v>
      </c>
      <c r="B19" s="50" t="s">
        <v>150</v>
      </c>
      <c r="C19" s="51" t="s">
        <v>33</v>
      </c>
      <c r="D19" s="51" t="s">
        <v>274</v>
      </c>
      <c r="E19" s="51" t="s">
        <v>129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63">
        <v>713</v>
      </c>
    </row>
    <row r="20" spans="1:13" x14ac:dyDescent="0.25">
      <c r="A20" s="9">
        <v>18</v>
      </c>
      <c r="B20" s="50" t="s">
        <v>151</v>
      </c>
      <c r="C20" s="51" t="s">
        <v>37</v>
      </c>
      <c r="D20" s="51" t="s">
        <v>274</v>
      </c>
      <c r="E20" s="51" t="s">
        <v>129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63">
        <v>701</v>
      </c>
    </row>
    <row r="21" spans="1:13" x14ac:dyDescent="0.25">
      <c r="A21" s="9">
        <v>19</v>
      </c>
      <c r="B21" s="50" t="s">
        <v>158</v>
      </c>
      <c r="C21" s="51" t="s">
        <v>31</v>
      </c>
      <c r="D21" s="51" t="s">
        <v>274</v>
      </c>
      <c r="E21" s="51" t="s">
        <v>129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63">
        <v>699</v>
      </c>
    </row>
    <row r="22" spans="1:13" x14ac:dyDescent="0.25">
      <c r="A22" s="9">
        <v>20</v>
      </c>
      <c r="B22" s="50" t="s">
        <v>154</v>
      </c>
      <c r="C22" s="51" t="s">
        <v>35</v>
      </c>
      <c r="D22" s="51" t="s">
        <v>274</v>
      </c>
      <c r="E22" s="51" t="s">
        <v>129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63">
        <v>675</v>
      </c>
    </row>
    <row r="23" spans="1:13" x14ac:dyDescent="0.25">
      <c r="A23" s="9">
        <v>21</v>
      </c>
      <c r="B23" s="47" t="s">
        <v>171</v>
      </c>
      <c r="C23" s="48" t="s">
        <v>37</v>
      </c>
      <c r="D23" s="48" t="s">
        <v>274</v>
      </c>
      <c r="E23" s="48" t="s">
        <v>129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62">
        <v>666</v>
      </c>
    </row>
    <row r="24" spans="1:13" x14ac:dyDescent="0.25">
      <c r="A24" s="9">
        <v>22</v>
      </c>
      <c r="B24" s="47" t="s">
        <v>201</v>
      </c>
      <c r="C24" s="48" t="s">
        <v>31</v>
      </c>
      <c r="D24" s="48" t="s">
        <v>274</v>
      </c>
      <c r="E24" s="48" t="s">
        <v>129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62">
        <v>616</v>
      </c>
    </row>
    <row r="25" spans="1:13" x14ac:dyDescent="0.25">
      <c r="A25" s="9">
        <v>23</v>
      </c>
      <c r="B25" s="50" t="s">
        <v>173</v>
      </c>
      <c r="C25" s="51" t="s">
        <v>41</v>
      </c>
      <c r="D25" s="51" t="s">
        <v>274</v>
      </c>
      <c r="E25" s="51" t="s">
        <v>129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63">
        <v>551</v>
      </c>
    </row>
    <row r="26" spans="1:13" x14ac:dyDescent="0.25">
      <c r="A26" s="9">
        <v>24</v>
      </c>
      <c r="B26" s="47" t="s">
        <v>206</v>
      </c>
      <c r="C26" s="48" t="s">
        <v>35</v>
      </c>
      <c r="D26" s="48" t="s">
        <v>274</v>
      </c>
      <c r="E26" s="48" t="s">
        <v>129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62">
        <v>543</v>
      </c>
    </row>
    <row r="27" spans="1:13" x14ac:dyDescent="0.25">
      <c r="A27" s="9">
        <v>25</v>
      </c>
      <c r="B27" s="47" t="s">
        <v>169</v>
      </c>
      <c r="C27" s="48" t="s">
        <v>37</v>
      </c>
      <c r="D27" s="48" t="s">
        <v>274</v>
      </c>
      <c r="E27" s="48" t="s">
        <v>129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62">
        <v>530</v>
      </c>
    </row>
    <row r="28" spans="1:13" x14ac:dyDescent="0.25">
      <c r="A28" s="9">
        <v>26</v>
      </c>
      <c r="B28" s="50" t="s">
        <v>152</v>
      </c>
      <c r="C28" s="51" t="s">
        <v>35</v>
      </c>
      <c r="D28" s="51" t="s">
        <v>274</v>
      </c>
      <c r="E28" s="51" t="s">
        <v>129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63">
        <v>527</v>
      </c>
    </row>
    <row r="29" spans="1:13" x14ac:dyDescent="0.25">
      <c r="A29" s="9">
        <v>27</v>
      </c>
      <c r="B29" s="50" t="s">
        <v>130</v>
      </c>
      <c r="C29" s="51" t="s">
        <v>37</v>
      </c>
      <c r="D29" s="51" t="s">
        <v>274</v>
      </c>
      <c r="E29" s="51" t="s">
        <v>129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63">
        <v>509</v>
      </c>
    </row>
    <row r="30" spans="1:13" x14ac:dyDescent="0.25">
      <c r="A30" s="9">
        <v>28</v>
      </c>
      <c r="B30" s="50" t="s">
        <v>335</v>
      </c>
      <c r="C30" s="51" t="s">
        <v>41</v>
      </c>
      <c r="D30" s="51" t="s">
        <v>274</v>
      </c>
      <c r="E30" s="51" t="s">
        <v>129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63">
        <v>496</v>
      </c>
    </row>
    <row r="31" spans="1:13" x14ac:dyDescent="0.25">
      <c r="A31" s="9">
        <v>29</v>
      </c>
      <c r="B31" s="50" t="s">
        <v>369</v>
      </c>
      <c r="C31" s="51" t="s">
        <v>35</v>
      </c>
      <c r="D31" s="51" t="s">
        <v>274</v>
      </c>
      <c r="E31" s="51" t="s">
        <v>129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63">
        <v>494</v>
      </c>
    </row>
    <row r="32" spans="1:13" x14ac:dyDescent="0.25">
      <c r="A32" s="9">
        <v>30</v>
      </c>
      <c r="B32" s="47" t="s">
        <v>182</v>
      </c>
      <c r="C32" s="48" t="s">
        <v>41</v>
      </c>
      <c r="D32" s="48" t="s">
        <v>274</v>
      </c>
      <c r="E32" s="48" t="s">
        <v>129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62">
        <v>479</v>
      </c>
    </row>
    <row r="33" spans="1:13" x14ac:dyDescent="0.25">
      <c r="A33" s="9">
        <v>31</v>
      </c>
      <c r="B33" s="47" t="s">
        <v>156</v>
      </c>
      <c r="C33" s="48" t="s">
        <v>41</v>
      </c>
      <c r="D33" s="48" t="s">
        <v>274</v>
      </c>
      <c r="E33" s="48" t="s">
        <v>129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62">
        <v>455</v>
      </c>
    </row>
    <row r="34" spans="1:13" x14ac:dyDescent="0.25">
      <c r="A34" s="9">
        <v>32</v>
      </c>
      <c r="B34" s="47" t="s">
        <v>168</v>
      </c>
      <c r="C34" s="48" t="s">
        <v>37</v>
      </c>
      <c r="D34" s="48" t="s">
        <v>274</v>
      </c>
      <c r="E34" s="48" t="s">
        <v>129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62">
        <v>435</v>
      </c>
    </row>
    <row r="35" spans="1:13" x14ac:dyDescent="0.25">
      <c r="A35" s="9">
        <v>33</v>
      </c>
      <c r="B35" s="50" t="s">
        <v>181</v>
      </c>
      <c r="C35" s="51" t="s">
        <v>41</v>
      </c>
      <c r="D35" s="51" t="s">
        <v>274</v>
      </c>
      <c r="E35" s="51" t="s">
        <v>129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63">
        <v>419</v>
      </c>
    </row>
    <row r="36" spans="1:13" x14ac:dyDescent="0.25">
      <c r="A36" s="9">
        <v>34</v>
      </c>
      <c r="B36" s="50" t="s">
        <v>167</v>
      </c>
      <c r="C36" s="51" t="s">
        <v>41</v>
      </c>
      <c r="D36" s="51" t="s">
        <v>274</v>
      </c>
      <c r="E36" s="51" t="s">
        <v>129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63">
        <v>413</v>
      </c>
    </row>
    <row r="37" spans="1:13" x14ac:dyDescent="0.25">
      <c r="A37" s="9">
        <v>35</v>
      </c>
      <c r="B37" s="50" t="s">
        <v>370</v>
      </c>
      <c r="C37" s="51" t="s">
        <v>33</v>
      </c>
      <c r="D37" s="51" t="s">
        <v>274</v>
      </c>
      <c r="E37" s="51" t="s">
        <v>129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63">
        <v>409</v>
      </c>
    </row>
    <row r="38" spans="1:13" x14ac:dyDescent="0.25">
      <c r="A38" s="9">
        <v>36</v>
      </c>
      <c r="B38" s="47" t="s">
        <v>339</v>
      </c>
      <c r="C38" s="48" t="s">
        <v>31</v>
      </c>
      <c r="D38" s="48" t="s">
        <v>274</v>
      </c>
      <c r="E38" s="48" t="s">
        <v>129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62">
        <v>381</v>
      </c>
    </row>
    <row r="39" spans="1:13" x14ac:dyDescent="0.25">
      <c r="A39" s="9">
        <v>37</v>
      </c>
      <c r="B39" s="50" t="s">
        <v>159</v>
      </c>
      <c r="C39" s="51" t="s">
        <v>35</v>
      </c>
      <c r="D39" s="51" t="s">
        <v>274</v>
      </c>
      <c r="E39" s="51" t="s">
        <v>129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63">
        <v>362</v>
      </c>
    </row>
    <row r="40" spans="1:13" x14ac:dyDescent="0.25">
      <c r="A40" s="9">
        <v>38</v>
      </c>
      <c r="B40" s="47" t="s">
        <v>208</v>
      </c>
      <c r="C40" s="48" t="s">
        <v>33</v>
      </c>
      <c r="D40" s="48" t="s">
        <v>274</v>
      </c>
      <c r="E40" s="48" t="s">
        <v>129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62">
        <v>359</v>
      </c>
    </row>
    <row r="41" spans="1:13" x14ac:dyDescent="0.25">
      <c r="A41" s="9">
        <v>39</v>
      </c>
      <c r="B41" s="50" t="s">
        <v>149</v>
      </c>
      <c r="C41" s="51" t="s">
        <v>41</v>
      </c>
      <c r="D41" s="51" t="s">
        <v>274</v>
      </c>
      <c r="E41" s="51" t="s">
        <v>129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63">
        <v>336</v>
      </c>
    </row>
    <row r="42" spans="1:13" x14ac:dyDescent="0.25">
      <c r="A42" s="9">
        <v>40</v>
      </c>
      <c r="B42" s="47" t="s">
        <v>164</v>
      </c>
      <c r="C42" s="48" t="s">
        <v>41</v>
      </c>
      <c r="D42" s="48" t="s">
        <v>274</v>
      </c>
      <c r="E42" s="48" t="s">
        <v>129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62">
        <v>309</v>
      </c>
    </row>
    <row r="43" spans="1:13" x14ac:dyDescent="0.25">
      <c r="A43" s="9">
        <v>41</v>
      </c>
      <c r="B43" s="50" t="s">
        <v>207</v>
      </c>
      <c r="C43" s="51" t="s">
        <v>37</v>
      </c>
      <c r="D43" s="51" t="s">
        <v>274</v>
      </c>
      <c r="E43" s="51" t="s">
        <v>129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63">
        <v>304</v>
      </c>
    </row>
    <row r="44" spans="1:13" x14ac:dyDescent="0.25">
      <c r="A44" s="9">
        <v>42</v>
      </c>
      <c r="B44" s="47" t="s">
        <v>336</v>
      </c>
      <c r="C44" s="48" t="s">
        <v>33</v>
      </c>
      <c r="D44" s="48" t="s">
        <v>274</v>
      </c>
      <c r="E44" s="48" t="s">
        <v>129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62">
        <v>304</v>
      </c>
    </row>
    <row r="45" spans="1:13" x14ac:dyDescent="0.25">
      <c r="A45" s="9">
        <v>43</v>
      </c>
      <c r="B45" s="47" t="s">
        <v>202</v>
      </c>
      <c r="C45" s="48" t="s">
        <v>35</v>
      </c>
      <c r="D45" s="48" t="s">
        <v>274</v>
      </c>
      <c r="E45" s="48" t="s">
        <v>129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62">
        <v>301</v>
      </c>
    </row>
    <row r="46" spans="1:13" x14ac:dyDescent="0.25">
      <c r="A46" s="9">
        <v>44</v>
      </c>
      <c r="B46" s="50" t="s">
        <v>180</v>
      </c>
      <c r="C46" s="51" t="s">
        <v>41</v>
      </c>
      <c r="D46" s="51" t="s">
        <v>274</v>
      </c>
      <c r="E46" s="51" t="s">
        <v>129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63">
        <v>289</v>
      </c>
    </row>
    <row r="47" spans="1:13" x14ac:dyDescent="0.25">
      <c r="A47" s="9">
        <v>45</v>
      </c>
      <c r="B47" s="50" t="s">
        <v>371</v>
      </c>
      <c r="C47" s="51" t="s">
        <v>33</v>
      </c>
      <c r="D47" s="51" t="s">
        <v>274</v>
      </c>
      <c r="E47" s="51" t="s">
        <v>129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63">
        <v>285</v>
      </c>
    </row>
    <row r="48" spans="1:13" x14ac:dyDescent="0.25">
      <c r="A48" s="9">
        <v>46</v>
      </c>
      <c r="B48" s="50" t="s">
        <v>374</v>
      </c>
      <c r="C48" s="51" t="s">
        <v>37</v>
      </c>
      <c r="D48" s="51" t="s">
        <v>274</v>
      </c>
      <c r="E48" s="51" t="s">
        <v>129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63">
        <v>280</v>
      </c>
    </row>
    <row r="49" spans="1:13" x14ac:dyDescent="0.25">
      <c r="A49" s="9">
        <v>47</v>
      </c>
      <c r="B49" s="47" t="s">
        <v>373</v>
      </c>
      <c r="C49" s="48" t="s">
        <v>33</v>
      </c>
      <c r="D49" s="48" t="s">
        <v>274</v>
      </c>
      <c r="E49" s="48" t="s">
        <v>129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62">
        <v>273</v>
      </c>
    </row>
    <row r="50" spans="1:13" x14ac:dyDescent="0.25">
      <c r="A50" s="9">
        <v>48</v>
      </c>
      <c r="B50" s="47" t="s">
        <v>372</v>
      </c>
      <c r="C50" s="48" t="s">
        <v>31</v>
      </c>
      <c r="D50" s="48" t="s">
        <v>274</v>
      </c>
      <c r="E50" s="48" t="s">
        <v>129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62">
        <v>248</v>
      </c>
    </row>
    <row r="51" spans="1:13" x14ac:dyDescent="0.25">
      <c r="A51" s="9">
        <v>49</v>
      </c>
      <c r="B51" s="47" t="s">
        <v>338</v>
      </c>
      <c r="C51" s="48" t="s">
        <v>33</v>
      </c>
      <c r="D51" s="48" t="s">
        <v>274</v>
      </c>
      <c r="E51" s="48" t="s">
        <v>129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62">
        <v>242</v>
      </c>
    </row>
    <row r="52" spans="1:13" x14ac:dyDescent="0.25">
      <c r="A52" s="9">
        <v>50</v>
      </c>
      <c r="B52" s="50" t="s">
        <v>262</v>
      </c>
      <c r="C52" s="51" t="s">
        <v>41</v>
      </c>
      <c r="D52" s="51" t="s">
        <v>274</v>
      </c>
      <c r="E52" s="51" t="s">
        <v>129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63">
        <v>239</v>
      </c>
    </row>
    <row r="53" spans="1:13" x14ac:dyDescent="0.25">
      <c r="A53" s="9">
        <v>51</v>
      </c>
      <c r="B53" s="50" t="s">
        <v>166</v>
      </c>
      <c r="C53" s="51" t="s">
        <v>31</v>
      </c>
      <c r="D53" s="51" t="s">
        <v>274</v>
      </c>
      <c r="E53" s="51" t="s">
        <v>129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63">
        <v>224</v>
      </c>
    </row>
    <row r="54" spans="1:13" x14ac:dyDescent="0.25">
      <c r="A54" s="9">
        <v>52</v>
      </c>
      <c r="B54" s="47" t="s">
        <v>161</v>
      </c>
      <c r="C54" s="48" t="s">
        <v>41</v>
      </c>
      <c r="D54" s="48" t="s">
        <v>274</v>
      </c>
      <c r="E54" s="48" t="s">
        <v>129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62">
        <v>211</v>
      </c>
    </row>
    <row r="55" spans="1:13" x14ac:dyDescent="0.25">
      <c r="A55" s="9">
        <v>53</v>
      </c>
      <c r="B55" s="47" t="s">
        <v>230</v>
      </c>
      <c r="C55" s="48" t="s">
        <v>41</v>
      </c>
      <c r="D55" s="48" t="s">
        <v>274</v>
      </c>
      <c r="E55" s="48" t="s">
        <v>129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62">
        <v>208</v>
      </c>
    </row>
    <row r="56" spans="1:13" x14ac:dyDescent="0.25">
      <c r="A56" s="9">
        <v>54</v>
      </c>
      <c r="B56" s="50" t="s">
        <v>375</v>
      </c>
      <c r="C56" s="51" t="s">
        <v>35</v>
      </c>
      <c r="D56" s="51" t="s">
        <v>274</v>
      </c>
      <c r="E56" s="51" t="s">
        <v>129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63">
        <v>201</v>
      </c>
    </row>
    <row r="57" spans="1:13" x14ac:dyDescent="0.25">
      <c r="A57" s="9">
        <v>55</v>
      </c>
      <c r="B57" s="47" t="s">
        <v>340</v>
      </c>
      <c r="C57" s="48" t="s">
        <v>31</v>
      </c>
      <c r="D57" s="48" t="s">
        <v>274</v>
      </c>
      <c r="E57" s="48" t="s">
        <v>129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62">
        <v>179</v>
      </c>
    </row>
    <row r="58" spans="1:13" x14ac:dyDescent="0.25">
      <c r="A58" s="9">
        <v>56</v>
      </c>
      <c r="B58" s="50" t="s">
        <v>170</v>
      </c>
      <c r="C58" s="51" t="s">
        <v>37</v>
      </c>
      <c r="D58" s="51" t="s">
        <v>274</v>
      </c>
      <c r="E58" s="51" t="s">
        <v>129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63">
        <v>162</v>
      </c>
    </row>
    <row r="59" spans="1:13" x14ac:dyDescent="0.25">
      <c r="A59" s="9">
        <v>57</v>
      </c>
      <c r="B59" s="47" t="s">
        <v>337</v>
      </c>
      <c r="C59" s="48" t="s">
        <v>37</v>
      </c>
      <c r="D59" s="48" t="s">
        <v>274</v>
      </c>
      <c r="E59" s="48" t="s">
        <v>129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62">
        <v>75</v>
      </c>
    </row>
    <row r="60" spans="1:13" x14ac:dyDescent="0.25">
      <c r="A60" s="9">
        <v>58</v>
      </c>
      <c r="B60" s="47" t="s">
        <v>163</v>
      </c>
      <c r="C60" s="48" t="s">
        <v>33</v>
      </c>
      <c r="D60" s="48" t="s">
        <v>274</v>
      </c>
      <c r="E60" s="48" t="s">
        <v>129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62">
        <v>60</v>
      </c>
    </row>
    <row r="61" spans="1:13" x14ac:dyDescent="0.25">
      <c r="A61" s="9">
        <v>59</v>
      </c>
      <c r="B61" s="50"/>
      <c r="C61" s="51"/>
      <c r="D61" s="51"/>
      <c r="E61" s="51"/>
      <c r="F61" s="52"/>
      <c r="G61" s="52"/>
      <c r="H61" s="52"/>
      <c r="I61" s="52"/>
      <c r="J61" s="52"/>
      <c r="K61" s="52"/>
      <c r="L61" s="52"/>
      <c r="M61" s="52"/>
    </row>
    <row r="62" spans="1:13" x14ac:dyDescent="0.25">
      <c r="B62" s="34"/>
      <c r="C62" s="34"/>
      <c r="D62" s="34"/>
      <c r="E62" s="34"/>
    </row>
    <row r="63" spans="1:13" x14ac:dyDescent="0.25">
      <c r="B63" s="34"/>
      <c r="C63" s="34"/>
      <c r="D63" s="34"/>
      <c r="E63" s="34"/>
    </row>
    <row r="64" spans="1:13" x14ac:dyDescent="0.25">
      <c r="B64" s="34"/>
      <c r="C64" s="34"/>
      <c r="D64" s="34"/>
      <c r="E64" s="34"/>
    </row>
    <row r="65" spans="2:5" x14ac:dyDescent="0.25">
      <c r="B65" s="34"/>
      <c r="C65" s="34"/>
      <c r="D65" s="34"/>
      <c r="E65" s="34"/>
    </row>
    <row r="66" spans="2:5" x14ac:dyDescent="0.25">
      <c r="B66" s="34"/>
      <c r="C66" s="34"/>
      <c r="D66" s="34"/>
      <c r="E66" s="34"/>
    </row>
    <row r="67" spans="2:5" x14ac:dyDescent="0.25">
      <c r="B67" s="34"/>
      <c r="C67" s="34"/>
      <c r="D67" s="34"/>
      <c r="E67" s="34"/>
    </row>
    <row r="68" spans="2:5" x14ac:dyDescent="0.25">
      <c r="B68" s="34"/>
      <c r="C68" s="34"/>
      <c r="D68" s="34"/>
      <c r="E68" s="34"/>
    </row>
    <row r="69" spans="2:5" x14ac:dyDescent="0.25">
      <c r="B69" s="34"/>
      <c r="C69" s="34"/>
      <c r="D69" s="34"/>
      <c r="E69" s="34"/>
    </row>
    <row r="70" spans="2:5" x14ac:dyDescent="0.25">
      <c r="B70" s="34"/>
      <c r="C70" s="34"/>
      <c r="D70" s="34"/>
      <c r="E70" s="34"/>
    </row>
    <row r="71" spans="2:5" x14ac:dyDescent="0.25">
      <c r="B71" s="34"/>
      <c r="C71" s="34"/>
      <c r="D71" s="34"/>
      <c r="E71" s="34"/>
    </row>
    <row r="72" spans="2:5" x14ac:dyDescent="0.25">
      <c r="B72" s="34"/>
      <c r="C72" s="34"/>
      <c r="D72" s="34"/>
      <c r="E72" s="34"/>
    </row>
    <row r="73" spans="2:5" x14ac:dyDescent="0.25">
      <c r="B73" s="34"/>
      <c r="C73" s="34"/>
      <c r="D73" s="34"/>
      <c r="E73" s="34"/>
    </row>
    <row r="74" spans="2:5" x14ac:dyDescent="0.25">
      <c r="B74" s="34"/>
      <c r="C74" s="34"/>
      <c r="D74" s="34"/>
      <c r="E74" s="34"/>
    </row>
    <row r="75" spans="2:5" x14ac:dyDescent="0.25">
      <c r="B75" s="34"/>
      <c r="C75" s="34"/>
      <c r="D75" s="34"/>
      <c r="E75" s="34"/>
    </row>
    <row r="76" spans="2:5" x14ac:dyDescent="0.25">
      <c r="B76" s="34"/>
      <c r="C76" s="34"/>
      <c r="D76" s="34"/>
      <c r="E76" s="34"/>
    </row>
    <row r="77" spans="2:5" x14ac:dyDescent="0.25">
      <c r="B77" s="34"/>
      <c r="C77" s="34"/>
      <c r="D77" s="34"/>
      <c r="E77" s="34"/>
    </row>
    <row r="78" spans="2:5" x14ac:dyDescent="0.25">
      <c r="B78" s="34"/>
      <c r="C78" s="34"/>
      <c r="D78" s="34"/>
      <c r="E78" s="34"/>
    </row>
    <row r="79" spans="2:5" x14ac:dyDescent="0.25">
      <c r="B79" s="34"/>
      <c r="C79" s="34"/>
      <c r="D79" s="34"/>
      <c r="E79" s="34"/>
    </row>
    <row r="80" spans="2:5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61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workbookViewId="0">
      <selection activeCell="B99" sqref="B9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5" t="s">
        <v>23</v>
      </c>
      <c r="G1" s="70"/>
      <c r="H1" s="70"/>
      <c r="I1" s="70"/>
      <c r="J1" s="70"/>
      <c r="K1" s="70"/>
      <c r="L1" s="66"/>
      <c r="N1" s="65" t="s">
        <v>22</v>
      </c>
      <c r="O1" s="70"/>
      <c r="P1" s="70"/>
      <c r="Q1" s="70"/>
      <c r="R1" s="70"/>
      <c r="S1" s="66"/>
      <c r="U1" s="65" t="s">
        <v>26</v>
      </c>
      <c r="V1" s="70"/>
      <c r="W1" s="70"/>
      <c r="X1" s="70"/>
      <c r="Y1" s="70"/>
      <c r="Z1" s="70"/>
      <c r="AA1" s="70"/>
      <c r="AB1" s="70"/>
      <c r="AC1" s="66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88</v>
      </c>
      <c r="C3" s="48" t="s">
        <v>33</v>
      </c>
      <c r="D3" s="48" t="s">
        <v>274</v>
      </c>
      <c r="E3" s="48" t="s">
        <v>4</v>
      </c>
      <c r="F3" s="49">
        <v>15</v>
      </c>
      <c r="G3" s="49">
        <v>18</v>
      </c>
      <c r="H3" s="49">
        <v>6</v>
      </c>
      <c r="I3" s="49">
        <v>13</v>
      </c>
      <c r="J3" s="49">
        <v>27</v>
      </c>
      <c r="K3" s="49">
        <v>13</v>
      </c>
      <c r="L3" s="49">
        <v>2153</v>
      </c>
      <c r="M3" s="62">
        <v>390</v>
      </c>
      <c r="N3">
        <f t="shared" ref="N3:N34" si="0">G3*82/F3</f>
        <v>98.4</v>
      </c>
      <c r="O3">
        <f t="shared" ref="O3:O34" si="1">H3*82/F3</f>
        <v>32.799999999999997</v>
      </c>
      <c r="P3">
        <f t="shared" ref="P3:P34" si="2">I3*82/F3</f>
        <v>71.066666666666663</v>
      </c>
      <c r="Q3">
        <f t="shared" ref="Q3:Q34" si="3">J3*82/F3</f>
        <v>147.6</v>
      </c>
      <c r="R3">
        <f t="shared" ref="R3:R34" si="4">K3*82/F3</f>
        <v>71.066666666666663</v>
      </c>
      <c r="S3">
        <f t="shared" ref="S3:S34" si="5">L3*82/F3</f>
        <v>11769.733333333334</v>
      </c>
      <c r="U3" s="10">
        <f t="shared" ref="U3:U34" si="6">SUM(V3:X3)</f>
        <v>16.675579329938085</v>
      </c>
      <c r="V3">
        <f t="shared" ref="V3:V34" si="7">N3/MAX(N:N)*OFF_D</f>
        <v>8.742857142857142</v>
      </c>
      <c r="W3">
        <f t="shared" ref="W3:W34" si="8">O3/MAX(O:O)*PUN_D</f>
        <v>0.25263157894736837</v>
      </c>
      <c r="X3">
        <f t="shared" ref="X3:X34" si="9">SUM(Z3:AC3)</f>
        <v>7.6800906081335745</v>
      </c>
      <c r="Y3">
        <f t="shared" ref="Y3:Y34" si="10">X3/DEF_D*10</f>
        <v>8.5334340090373058</v>
      </c>
      <c r="Z3">
        <f t="shared" ref="Z3:Z34" si="11">(0.7*(HIT_D*DEF_D))+(P3/(MAX(P:P))*(0.3*(HIT_D*DEF_D)))</f>
        <v>1.4083902439024389</v>
      </c>
      <c r="AA3">
        <f t="shared" ref="AA3:AA34" si="12">(0.7*(BkS_D*DEF_D))+(Q3/(MAX(Q:Q))*(0.3*(BkS_D*DEF_D)))</f>
        <v>2.0374615384615384</v>
      </c>
      <c r="AB3">
        <f t="shared" ref="AB3:AB34" si="13">(0.7*(TkA_D*DEF_D))+(R3/(MAX(R:R))*(0.3*(TkA_D*DEF_D)))</f>
        <v>1.6262608695652174</v>
      </c>
      <c r="AC3">
        <f t="shared" ref="AC3:AC34" si="14">(0.7*(SH_D*DEF_D))+(S3/(MAX(S:S))*(0.3*(SH_D*DEF_D)))</f>
        <v>2.6079779562043797</v>
      </c>
    </row>
    <row r="4" spans="1:29" x14ac:dyDescent="0.25">
      <c r="A4" s="9">
        <v>2</v>
      </c>
      <c r="B4" s="50" t="s">
        <v>227</v>
      </c>
      <c r="C4" s="51" t="s">
        <v>31</v>
      </c>
      <c r="D4" s="51" t="s">
        <v>274</v>
      </c>
      <c r="E4" s="51" t="s">
        <v>4</v>
      </c>
      <c r="F4" s="52">
        <v>18</v>
      </c>
      <c r="G4" s="52">
        <v>22</v>
      </c>
      <c r="H4" s="52">
        <v>10</v>
      </c>
      <c r="I4" s="52">
        <v>23</v>
      </c>
      <c r="J4" s="52">
        <v>31</v>
      </c>
      <c r="K4" s="52">
        <v>8</v>
      </c>
      <c r="L4" s="52">
        <v>449</v>
      </c>
      <c r="M4" s="63">
        <v>419</v>
      </c>
      <c r="N4">
        <f t="shared" si="0"/>
        <v>100.22222222222223</v>
      </c>
      <c r="O4">
        <f t="shared" si="1"/>
        <v>45.555555555555557</v>
      </c>
      <c r="P4">
        <f t="shared" si="2"/>
        <v>104.77777777777777</v>
      </c>
      <c r="Q4">
        <f t="shared" si="3"/>
        <v>141.22222222222223</v>
      </c>
      <c r="R4">
        <f t="shared" si="4"/>
        <v>36.444444444444443</v>
      </c>
      <c r="S4">
        <f t="shared" si="5"/>
        <v>2045.4444444444443</v>
      </c>
      <c r="U4" s="10">
        <f t="shared" si="6"/>
        <v>16.376099041399641</v>
      </c>
      <c r="V4">
        <f t="shared" si="7"/>
        <v>8.9047619047619051</v>
      </c>
      <c r="W4">
        <f t="shared" si="8"/>
        <v>0.35087719298245612</v>
      </c>
      <c r="X4">
        <f t="shared" si="9"/>
        <v>7.1204599436552805</v>
      </c>
      <c r="Y4">
        <f t="shared" si="10"/>
        <v>7.9116221596169778</v>
      </c>
      <c r="Z4">
        <f t="shared" si="11"/>
        <v>1.478780487804878</v>
      </c>
      <c r="AA4">
        <f t="shared" si="12"/>
        <v>2.0229230769230768</v>
      </c>
      <c r="AB4">
        <f t="shared" si="13"/>
        <v>1.4478260869565218</v>
      </c>
      <c r="AC4">
        <f t="shared" si="14"/>
        <v>2.1709302919708029</v>
      </c>
    </row>
    <row r="5" spans="1:29" x14ac:dyDescent="0.25">
      <c r="A5" s="9">
        <v>3</v>
      </c>
      <c r="B5" s="50" t="s">
        <v>91</v>
      </c>
      <c r="C5" s="51" t="s">
        <v>31</v>
      </c>
      <c r="D5" s="51" t="s">
        <v>274</v>
      </c>
      <c r="E5" s="51" t="s">
        <v>4</v>
      </c>
      <c r="F5" s="52">
        <v>18</v>
      </c>
      <c r="G5" s="52">
        <v>20</v>
      </c>
      <c r="H5" s="52">
        <v>16</v>
      </c>
      <c r="I5" s="52">
        <v>16</v>
      </c>
      <c r="J5" s="52">
        <v>19</v>
      </c>
      <c r="K5" s="52">
        <v>17</v>
      </c>
      <c r="L5" s="52">
        <v>2792</v>
      </c>
      <c r="M5" s="63">
        <v>438</v>
      </c>
      <c r="N5">
        <f t="shared" si="0"/>
        <v>91.111111111111114</v>
      </c>
      <c r="O5">
        <f t="shared" si="1"/>
        <v>72.888888888888886</v>
      </c>
      <c r="P5">
        <f t="shared" si="2"/>
        <v>72.888888888888886</v>
      </c>
      <c r="Q5">
        <f t="shared" si="3"/>
        <v>86.555555555555557</v>
      </c>
      <c r="R5">
        <f t="shared" si="4"/>
        <v>77.444444444444443</v>
      </c>
      <c r="S5">
        <f t="shared" si="5"/>
        <v>12719.111111111111</v>
      </c>
      <c r="U5" s="10">
        <f t="shared" si="6"/>
        <v>16.276921568380011</v>
      </c>
      <c r="V5">
        <f t="shared" si="7"/>
        <v>8.0952380952380949</v>
      </c>
      <c r="W5">
        <f t="shared" si="8"/>
        <v>0.56140350877192979</v>
      </c>
      <c r="X5">
        <f t="shared" si="9"/>
        <v>7.6202799643699883</v>
      </c>
      <c r="Y5">
        <f t="shared" si="10"/>
        <v>8.4669777381888753</v>
      </c>
      <c r="Z5">
        <f t="shared" si="11"/>
        <v>1.4121951219512194</v>
      </c>
      <c r="AA5">
        <f t="shared" si="12"/>
        <v>1.8983076923076925</v>
      </c>
      <c r="AB5">
        <f t="shared" si="13"/>
        <v>1.6591304347826088</v>
      </c>
      <c r="AC5">
        <f t="shared" si="14"/>
        <v>2.6506467153284676</v>
      </c>
    </row>
    <row r="6" spans="1:29" x14ac:dyDescent="0.25">
      <c r="A6" s="9">
        <v>4</v>
      </c>
      <c r="B6" s="47" t="s">
        <v>143</v>
      </c>
      <c r="C6" s="48" t="s">
        <v>41</v>
      </c>
      <c r="D6" s="48" t="s">
        <v>274</v>
      </c>
      <c r="E6" s="48" t="s">
        <v>4</v>
      </c>
      <c r="F6" s="49">
        <v>17</v>
      </c>
      <c r="G6" s="49">
        <v>21</v>
      </c>
      <c r="H6" s="49">
        <v>0</v>
      </c>
      <c r="I6" s="49">
        <v>12</v>
      </c>
      <c r="J6" s="49">
        <v>32</v>
      </c>
      <c r="K6" s="49">
        <v>10</v>
      </c>
      <c r="L6" s="49">
        <v>1108</v>
      </c>
      <c r="M6" s="62">
        <v>381</v>
      </c>
      <c r="N6">
        <f t="shared" si="0"/>
        <v>101.29411764705883</v>
      </c>
      <c r="O6">
        <f t="shared" si="1"/>
        <v>0</v>
      </c>
      <c r="P6">
        <f t="shared" si="2"/>
        <v>57.882352941176471</v>
      </c>
      <c r="Q6">
        <f t="shared" si="3"/>
        <v>154.35294117647058</v>
      </c>
      <c r="R6">
        <f t="shared" si="4"/>
        <v>48.235294117647058</v>
      </c>
      <c r="S6">
        <f t="shared" si="5"/>
        <v>5344.4705882352937</v>
      </c>
      <c r="U6" s="10">
        <f t="shared" si="6"/>
        <v>16.261510845995289</v>
      </c>
      <c r="V6">
        <f t="shared" si="7"/>
        <v>9</v>
      </c>
      <c r="W6">
        <f t="shared" si="8"/>
        <v>0</v>
      </c>
      <c r="X6">
        <f t="shared" si="9"/>
        <v>7.2615108459952893</v>
      </c>
      <c r="Y6">
        <f t="shared" si="10"/>
        <v>8.0683453844392101</v>
      </c>
      <c r="Z6">
        <f t="shared" si="11"/>
        <v>1.3808608321377331</v>
      </c>
      <c r="AA6">
        <f t="shared" si="12"/>
        <v>2.0528552036199095</v>
      </c>
      <c r="AB6">
        <f t="shared" si="13"/>
        <v>1.5085933503836317</v>
      </c>
      <c r="AC6">
        <f t="shared" si="14"/>
        <v>2.3192014598540149</v>
      </c>
    </row>
    <row r="7" spans="1:29" x14ac:dyDescent="0.25">
      <c r="A7" s="9">
        <v>5</v>
      </c>
      <c r="B7" s="50" t="s">
        <v>132</v>
      </c>
      <c r="C7" s="51" t="s">
        <v>37</v>
      </c>
      <c r="D7" s="51" t="s">
        <v>274</v>
      </c>
      <c r="E7" s="51" t="s">
        <v>4</v>
      </c>
      <c r="F7" s="52">
        <v>6</v>
      </c>
      <c r="G7" s="52">
        <v>6</v>
      </c>
      <c r="H7" s="52">
        <v>19</v>
      </c>
      <c r="I7" s="52">
        <v>5</v>
      </c>
      <c r="J7" s="52">
        <v>4</v>
      </c>
      <c r="K7" s="52">
        <v>4</v>
      </c>
      <c r="L7" s="52">
        <v>163</v>
      </c>
      <c r="M7" s="63">
        <v>126</v>
      </c>
      <c r="N7">
        <f t="shared" si="0"/>
        <v>82</v>
      </c>
      <c r="O7">
        <f t="shared" si="1"/>
        <v>259.66666666666669</v>
      </c>
      <c r="P7">
        <f t="shared" si="2"/>
        <v>68.333333333333329</v>
      </c>
      <c r="Q7">
        <f t="shared" si="3"/>
        <v>54.666666666666664</v>
      </c>
      <c r="R7">
        <f t="shared" si="4"/>
        <v>54.666666666666664</v>
      </c>
      <c r="S7">
        <f t="shared" si="5"/>
        <v>2227.6666666666665</v>
      </c>
      <c r="U7" s="10">
        <f t="shared" si="6"/>
        <v>16.234871800586422</v>
      </c>
      <c r="V7">
        <f t="shared" si="7"/>
        <v>7.2857142857142856</v>
      </c>
      <c r="W7">
        <f t="shared" si="8"/>
        <v>2</v>
      </c>
      <c r="X7">
        <f t="shared" si="9"/>
        <v>6.9491575148721365</v>
      </c>
      <c r="Y7">
        <f t="shared" si="10"/>
        <v>7.7212861276357074</v>
      </c>
      <c r="Z7">
        <f t="shared" si="11"/>
        <v>1.4026829268292682</v>
      </c>
      <c r="AA7">
        <f t="shared" si="12"/>
        <v>1.8256153846153846</v>
      </c>
      <c r="AB7">
        <f t="shared" si="13"/>
        <v>1.5417391304347827</v>
      </c>
      <c r="AC7">
        <f t="shared" si="14"/>
        <v>2.1791200729927009</v>
      </c>
    </row>
    <row r="8" spans="1:29" x14ac:dyDescent="0.25">
      <c r="A8" s="9">
        <v>6</v>
      </c>
      <c r="B8" s="47" t="s">
        <v>81</v>
      </c>
      <c r="C8" s="48" t="s">
        <v>31</v>
      </c>
      <c r="D8" s="48" t="s">
        <v>274</v>
      </c>
      <c r="E8" s="48" t="s">
        <v>4</v>
      </c>
      <c r="F8" s="49">
        <v>14</v>
      </c>
      <c r="G8" s="49">
        <v>13</v>
      </c>
      <c r="H8" s="49">
        <v>22</v>
      </c>
      <c r="I8" s="49">
        <v>28</v>
      </c>
      <c r="J8" s="49">
        <v>17</v>
      </c>
      <c r="K8" s="49">
        <v>11</v>
      </c>
      <c r="L8" s="49">
        <v>2063</v>
      </c>
      <c r="M8" s="62">
        <v>343</v>
      </c>
      <c r="N8">
        <f t="shared" si="0"/>
        <v>76.142857142857139</v>
      </c>
      <c r="O8">
        <f t="shared" si="1"/>
        <v>128.85714285714286</v>
      </c>
      <c r="P8">
        <f t="shared" si="2"/>
        <v>164</v>
      </c>
      <c r="Q8">
        <f t="shared" si="3"/>
        <v>99.571428571428569</v>
      </c>
      <c r="R8">
        <f t="shared" si="4"/>
        <v>64.428571428571431</v>
      </c>
      <c r="S8">
        <f t="shared" si="5"/>
        <v>12083.285714285714</v>
      </c>
      <c r="U8" s="10">
        <f t="shared" si="6"/>
        <v>15.502324290671389</v>
      </c>
      <c r="V8">
        <f t="shared" si="7"/>
        <v>6.7653061224489788</v>
      </c>
      <c r="W8">
        <f t="shared" si="8"/>
        <v>0.99248120300751874</v>
      </c>
      <c r="X8">
        <f t="shared" si="9"/>
        <v>7.7445369652148912</v>
      </c>
      <c r="Y8">
        <f t="shared" si="10"/>
        <v>8.60504107246099</v>
      </c>
      <c r="Z8">
        <f t="shared" si="11"/>
        <v>1.602439024390244</v>
      </c>
      <c r="AA8">
        <f t="shared" si="12"/>
        <v>1.927978021978022</v>
      </c>
      <c r="AB8">
        <f t="shared" si="13"/>
        <v>1.5920496894409939</v>
      </c>
      <c r="AC8">
        <f t="shared" si="14"/>
        <v>2.6220702294056313</v>
      </c>
    </row>
    <row r="9" spans="1:29" x14ac:dyDescent="0.25">
      <c r="A9" s="9">
        <v>7</v>
      </c>
      <c r="B9" s="47" t="s">
        <v>85</v>
      </c>
      <c r="C9" s="48" t="s">
        <v>41</v>
      </c>
      <c r="D9" s="48" t="s">
        <v>274</v>
      </c>
      <c r="E9" s="48" t="s">
        <v>4</v>
      </c>
      <c r="F9" s="49">
        <v>14</v>
      </c>
      <c r="G9" s="49">
        <v>15</v>
      </c>
      <c r="H9" s="49">
        <v>8</v>
      </c>
      <c r="I9" s="49">
        <v>8</v>
      </c>
      <c r="J9" s="49">
        <v>15</v>
      </c>
      <c r="K9" s="49">
        <v>4</v>
      </c>
      <c r="L9" s="49">
        <v>1165</v>
      </c>
      <c r="M9" s="62">
        <v>341</v>
      </c>
      <c r="N9">
        <f t="shared" si="0"/>
        <v>87.857142857142861</v>
      </c>
      <c r="O9">
        <f t="shared" si="1"/>
        <v>46.857142857142854</v>
      </c>
      <c r="P9">
        <f t="shared" si="2"/>
        <v>46.857142857142854</v>
      </c>
      <c r="Q9">
        <f t="shared" si="3"/>
        <v>87.857142857142861</v>
      </c>
      <c r="R9">
        <f t="shared" si="4"/>
        <v>23.428571428571427</v>
      </c>
      <c r="S9">
        <f t="shared" si="5"/>
        <v>6823.5714285714284</v>
      </c>
      <c r="U9" s="10">
        <f t="shared" si="6"/>
        <v>15.192562542814814</v>
      </c>
      <c r="V9">
        <f t="shared" si="7"/>
        <v>7.8061224489795915</v>
      </c>
      <c r="W9">
        <f t="shared" si="8"/>
        <v>0.36090225563909767</v>
      </c>
      <c r="X9">
        <f t="shared" si="9"/>
        <v>7.0255378381961258</v>
      </c>
      <c r="Y9">
        <f t="shared" si="10"/>
        <v>7.8061531535512509</v>
      </c>
      <c r="Z9">
        <f t="shared" si="11"/>
        <v>1.3578397212543554</v>
      </c>
      <c r="AA9">
        <f t="shared" si="12"/>
        <v>1.9012747252747253</v>
      </c>
      <c r="AB9">
        <f t="shared" si="13"/>
        <v>1.3807453416149069</v>
      </c>
      <c r="AC9">
        <f t="shared" si="14"/>
        <v>2.385678050052138</v>
      </c>
    </row>
    <row r="10" spans="1:29" x14ac:dyDescent="0.25">
      <c r="A10" s="9">
        <v>8</v>
      </c>
      <c r="B10" s="50" t="s">
        <v>92</v>
      </c>
      <c r="C10" s="51" t="s">
        <v>37</v>
      </c>
      <c r="D10" s="51" t="s">
        <v>274</v>
      </c>
      <c r="E10" s="51" t="s">
        <v>4</v>
      </c>
      <c r="F10" s="52">
        <v>18</v>
      </c>
      <c r="G10" s="52">
        <v>16</v>
      </c>
      <c r="H10" s="52">
        <v>14</v>
      </c>
      <c r="I10" s="52">
        <v>10</v>
      </c>
      <c r="J10" s="52">
        <v>32</v>
      </c>
      <c r="K10" s="52">
        <v>7</v>
      </c>
      <c r="L10" s="52">
        <v>2999</v>
      </c>
      <c r="M10" s="63">
        <v>446</v>
      </c>
      <c r="N10">
        <f t="shared" si="0"/>
        <v>72.888888888888886</v>
      </c>
      <c r="O10">
        <f t="shared" si="1"/>
        <v>63.777777777777779</v>
      </c>
      <c r="P10">
        <f t="shared" si="2"/>
        <v>45.555555555555557</v>
      </c>
      <c r="Q10">
        <f t="shared" si="3"/>
        <v>145.77777777777777</v>
      </c>
      <c r="R10">
        <f t="shared" si="4"/>
        <v>31.888888888888889</v>
      </c>
      <c r="S10">
        <f t="shared" si="5"/>
        <v>13662.111111111111</v>
      </c>
      <c r="U10" s="10">
        <f t="shared" si="6"/>
        <v>14.473224848096866</v>
      </c>
      <c r="V10">
        <f t="shared" si="7"/>
        <v>6.4761904761904763</v>
      </c>
      <c r="W10">
        <f t="shared" si="8"/>
        <v>0.49122807017543857</v>
      </c>
      <c r="X10">
        <f t="shared" si="9"/>
        <v>7.5058063017309502</v>
      </c>
      <c r="Y10">
        <f t="shared" si="10"/>
        <v>8.3397847797010556</v>
      </c>
      <c r="Z10">
        <f t="shared" si="11"/>
        <v>1.3551219512195123</v>
      </c>
      <c r="AA10">
        <f t="shared" si="12"/>
        <v>2.0333076923076923</v>
      </c>
      <c r="AB10">
        <f t="shared" si="13"/>
        <v>1.4243478260869566</v>
      </c>
      <c r="AC10">
        <f t="shared" si="14"/>
        <v>2.6930288321167888</v>
      </c>
    </row>
    <row r="11" spans="1:29" x14ac:dyDescent="0.25">
      <c r="A11" s="9">
        <v>9</v>
      </c>
      <c r="B11" s="50" t="s">
        <v>79</v>
      </c>
      <c r="C11" s="51" t="s">
        <v>33</v>
      </c>
      <c r="D11" s="51" t="s">
        <v>274</v>
      </c>
      <c r="E11" s="51" t="s">
        <v>4</v>
      </c>
      <c r="F11" s="52">
        <v>14</v>
      </c>
      <c r="G11" s="52">
        <v>12</v>
      </c>
      <c r="H11" s="52">
        <v>6</v>
      </c>
      <c r="I11" s="52">
        <v>25</v>
      </c>
      <c r="J11" s="52">
        <v>25</v>
      </c>
      <c r="K11" s="52">
        <v>15</v>
      </c>
      <c r="L11" s="52">
        <v>2107</v>
      </c>
      <c r="M11" s="63">
        <v>361</v>
      </c>
      <c r="N11">
        <f t="shared" si="0"/>
        <v>70.285714285714292</v>
      </c>
      <c r="O11">
        <f t="shared" si="1"/>
        <v>35.142857142857146</v>
      </c>
      <c r="P11">
        <f t="shared" si="2"/>
        <v>146.42857142857142</v>
      </c>
      <c r="Q11">
        <f t="shared" si="3"/>
        <v>146.42857142857142</v>
      </c>
      <c r="R11">
        <f t="shared" si="4"/>
        <v>87.857142857142861</v>
      </c>
      <c r="S11">
        <f t="shared" si="5"/>
        <v>12341</v>
      </c>
      <c r="U11" s="10">
        <f t="shared" si="6"/>
        <v>14.462562939387997</v>
      </c>
      <c r="V11">
        <f t="shared" si="7"/>
        <v>6.2448979591836737</v>
      </c>
      <c r="W11">
        <f t="shared" si="8"/>
        <v>0.27067669172932329</v>
      </c>
      <c r="X11">
        <f t="shared" si="9"/>
        <v>7.9469882884749996</v>
      </c>
      <c r="Y11">
        <f t="shared" si="10"/>
        <v>8.8299869871944434</v>
      </c>
      <c r="Z11">
        <f t="shared" si="11"/>
        <v>1.5657491289198606</v>
      </c>
      <c r="AA11">
        <f t="shared" si="12"/>
        <v>2.0347912087912086</v>
      </c>
      <c r="AB11">
        <f t="shared" si="13"/>
        <v>1.7127950310559008</v>
      </c>
      <c r="AC11">
        <f t="shared" si="14"/>
        <v>2.6336529197080294</v>
      </c>
    </row>
    <row r="12" spans="1:29" x14ac:dyDescent="0.25">
      <c r="A12" s="9">
        <v>10</v>
      </c>
      <c r="B12" s="47" t="s">
        <v>293</v>
      </c>
      <c r="C12" s="48" t="s">
        <v>41</v>
      </c>
      <c r="D12" s="48" t="s">
        <v>274</v>
      </c>
      <c r="E12" s="48" t="s">
        <v>4</v>
      </c>
      <c r="F12" s="49">
        <v>7</v>
      </c>
      <c r="G12" s="49">
        <v>6</v>
      </c>
      <c r="H12" s="49">
        <v>10</v>
      </c>
      <c r="I12" s="49">
        <v>9</v>
      </c>
      <c r="J12" s="49">
        <v>14</v>
      </c>
      <c r="K12" s="49">
        <v>2</v>
      </c>
      <c r="L12" s="49">
        <v>116</v>
      </c>
      <c r="M12" s="62">
        <v>146</v>
      </c>
      <c r="N12">
        <f t="shared" si="0"/>
        <v>70.285714285714292</v>
      </c>
      <c r="O12">
        <f t="shared" si="1"/>
        <v>117.14285714285714</v>
      </c>
      <c r="P12">
        <f t="shared" si="2"/>
        <v>105.42857142857143</v>
      </c>
      <c r="Q12">
        <f t="shared" si="3"/>
        <v>164</v>
      </c>
      <c r="R12">
        <f t="shared" si="4"/>
        <v>23.428571428571427</v>
      </c>
      <c r="S12">
        <f t="shared" si="5"/>
        <v>1358.8571428571429</v>
      </c>
      <c r="U12" s="10">
        <f t="shared" si="6"/>
        <v>14.222956833613788</v>
      </c>
      <c r="V12">
        <f t="shared" si="7"/>
        <v>6.2448979591836737</v>
      </c>
      <c r="W12">
        <f t="shared" si="8"/>
        <v>0.90225563909774431</v>
      </c>
      <c r="X12">
        <f t="shared" si="9"/>
        <v>7.0758032353323692</v>
      </c>
      <c r="Y12">
        <f t="shared" si="10"/>
        <v>7.8620035948137437</v>
      </c>
      <c r="Z12">
        <f t="shared" si="11"/>
        <v>1.4801393728222996</v>
      </c>
      <c r="AA12">
        <f t="shared" si="12"/>
        <v>2.074846153846154</v>
      </c>
      <c r="AB12">
        <f t="shared" si="13"/>
        <v>1.3807453416149069</v>
      </c>
      <c r="AC12">
        <f t="shared" si="14"/>
        <v>2.1400723670490094</v>
      </c>
    </row>
    <row r="13" spans="1:29" x14ac:dyDescent="0.25">
      <c r="A13" s="9">
        <v>11</v>
      </c>
      <c r="B13" s="50" t="s">
        <v>138</v>
      </c>
      <c r="C13" s="51" t="s">
        <v>31</v>
      </c>
      <c r="D13" s="51" t="s">
        <v>274</v>
      </c>
      <c r="E13" s="51" t="s">
        <v>4</v>
      </c>
      <c r="F13" s="52">
        <v>11</v>
      </c>
      <c r="G13" s="52">
        <v>9</v>
      </c>
      <c r="H13" s="52">
        <v>2</v>
      </c>
      <c r="I13" s="52">
        <v>9</v>
      </c>
      <c r="J13" s="52">
        <v>21</v>
      </c>
      <c r="K13" s="52">
        <v>12</v>
      </c>
      <c r="L13" s="52">
        <v>2155</v>
      </c>
      <c r="M13" s="63">
        <v>292</v>
      </c>
      <c r="N13">
        <f t="shared" si="0"/>
        <v>67.090909090909093</v>
      </c>
      <c r="O13">
        <f t="shared" si="1"/>
        <v>14.909090909090908</v>
      </c>
      <c r="P13">
        <f t="shared" si="2"/>
        <v>67.090909090909093</v>
      </c>
      <c r="Q13">
        <f t="shared" si="3"/>
        <v>156.54545454545453</v>
      </c>
      <c r="R13">
        <f t="shared" si="4"/>
        <v>89.454545454545453</v>
      </c>
      <c r="S13">
        <f t="shared" si="5"/>
        <v>16064.545454545454</v>
      </c>
      <c r="U13" s="10">
        <f t="shared" si="6"/>
        <v>14.055844653192512</v>
      </c>
      <c r="V13">
        <f t="shared" si="7"/>
        <v>5.9610389610389607</v>
      </c>
      <c r="W13">
        <f t="shared" si="8"/>
        <v>0.11483253588516745</v>
      </c>
      <c r="X13">
        <f t="shared" si="9"/>
        <v>7.9799731562683833</v>
      </c>
      <c r="Y13">
        <f t="shared" si="10"/>
        <v>8.8666368402982023</v>
      </c>
      <c r="Z13">
        <f t="shared" si="11"/>
        <v>1.4000886917960089</v>
      </c>
      <c r="AA13">
        <f t="shared" si="12"/>
        <v>2.0578531468531471</v>
      </c>
      <c r="AB13">
        <f t="shared" si="13"/>
        <v>1.7210276679841898</v>
      </c>
      <c r="AC13">
        <f t="shared" si="14"/>
        <v>2.801003649635037</v>
      </c>
    </row>
    <row r="14" spans="1:29" x14ac:dyDescent="0.25">
      <c r="A14" s="9">
        <v>12</v>
      </c>
      <c r="B14" s="47" t="s">
        <v>302</v>
      </c>
      <c r="C14" s="48" t="s">
        <v>41</v>
      </c>
      <c r="D14" s="48" t="s">
        <v>274</v>
      </c>
      <c r="E14" s="48" t="s">
        <v>4</v>
      </c>
      <c r="F14" s="49">
        <v>4</v>
      </c>
      <c r="G14" s="49">
        <v>4</v>
      </c>
      <c r="H14" s="49">
        <v>0</v>
      </c>
      <c r="I14" s="49">
        <v>1</v>
      </c>
      <c r="J14" s="49">
        <v>3</v>
      </c>
      <c r="K14" s="49">
        <v>0</v>
      </c>
      <c r="L14" s="49">
        <v>0</v>
      </c>
      <c r="M14" s="62">
        <v>55</v>
      </c>
      <c r="N14">
        <f t="shared" si="0"/>
        <v>82</v>
      </c>
      <c r="O14">
        <f t="shared" si="1"/>
        <v>0</v>
      </c>
      <c r="P14">
        <f t="shared" si="2"/>
        <v>20.5</v>
      </c>
      <c r="Q14">
        <f t="shared" si="3"/>
        <v>61.5</v>
      </c>
      <c r="R14">
        <f t="shared" si="4"/>
        <v>0</v>
      </c>
      <c r="S14">
        <f t="shared" si="5"/>
        <v>0</v>
      </c>
      <c r="U14" s="10">
        <f t="shared" si="6"/>
        <v>13.768711471455372</v>
      </c>
      <c r="V14">
        <f t="shared" si="7"/>
        <v>7.2857142857142856</v>
      </c>
      <c r="W14">
        <f t="shared" si="8"/>
        <v>0</v>
      </c>
      <c r="X14">
        <f t="shared" si="9"/>
        <v>6.4829971857410875</v>
      </c>
      <c r="Y14">
        <f t="shared" si="10"/>
        <v>7.2033302063789861</v>
      </c>
      <c r="Z14">
        <f t="shared" si="11"/>
        <v>1.3028048780487804</v>
      </c>
      <c r="AA14">
        <f t="shared" si="12"/>
        <v>1.8411923076923078</v>
      </c>
      <c r="AB14">
        <f t="shared" si="13"/>
        <v>1.26</v>
      </c>
      <c r="AC14">
        <f t="shared" si="14"/>
        <v>2.0790000000000002</v>
      </c>
    </row>
    <row r="15" spans="1:29" x14ac:dyDescent="0.25">
      <c r="A15" s="9">
        <v>13</v>
      </c>
      <c r="B15" s="50" t="s">
        <v>124</v>
      </c>
      <c r="C15" s="51" t="s">
        <v>35</v>
      </c>
      <c r="D15" s="51" t="s">
        <v>274</v>
      </c>
      <c r="E15" s="51" t="s">
        <v>4</v>
      </c>
      <c r="F15" s="52">
        <v>17</v>
      </c>
      <c r="G15" s="52">
        <v>12</v>
      </c>
      <c r="H15" s="52">
        <v>6</v>
      </c>
      <c r="I15" s="52">
        <v>23</v>
      </c>
      <c r="J15" s="52">
        <v>39</v>
      </c>
      <c r="K15" s="52">
        <v>13</v>
      </c>
      <c r="L15" s="52">
        <v>4110</v>
      </c>
      <c r="M15" s="63">
        <v>396</v>
      </c>
      <c r="N15">
        <f t="shared" si="0"/>
        <v>57.882352941176471</v>
      </c>
      <c r="O15">
        <f t="shared" si="1"/>
        <v>28.941176470588236</v>
      </c>
      <c r="P15">
        <f t="shared" si="2"/>
        <v>110.94117647058823</v>
      </c>
      <c r="Q15">
        <f t="shared" si="3"/>
        <v>188.11764705882354</v>
      </c>
      <c r="R15">
        <f t="shared" si="4"/>
        <v>62.705882352941174</v>
      </c>
      <c r="S15">
        <f t="shared" si="5"/>
        <v>19824.705882352941</v>
      </c>
      <c r="U15" s="10">
        <f t="shared" si="6"/>
        <v>13.540412172749882</v>
      </c>
      <c r="V15">
        <f t="shared" si="7"/>
        <v>5.1428571428571423</v>
      </c>
      <c r="W15">
        <f t="shared" si="8"/>
        <v>0.22291021671826625</v>
      </c>
      <c r="X15">
        <f t="shared" si="9"/>
        <v>8.1746448131744742</v>
      </c>
      <c r="Y15">
        <f t="shared" si="10"/>
        <v>9.082938681304972</v>
      </c>
      <c r="Z15">
        <f t="shared" si="11"/>
        <v>1.4916499282639886</v>
      </c>
      <c r="AA15">
        <f t="shared" si="12"/>
        <v>2.1298235294117647</v>
      </c>
      <c r="AB15">
        <f t="shared" si="13"/>
        <v>1.5831713554987212</v>
      </c>
      <c r="AC15">
        <f t="shared" si="14"/>
        <v>2.97</v>
      </c>
    </row>
    <row r="16" spans="1:29" x14ac:dyDescent="0.25">
      <c r="A16" s="9">
        <v>14</v>
      </c>
      <c r="B16" s="50" t="s">
        <v>84</v>
      </c>
      <c r="C16" s="51" t="s">
        <v>37</v>
      </c>
      <c r="D16" s="51" t="s">
        <v>274</v>
      </c>
      <c r="E16" s="51" t="s">
        <v>4</v>
      </c>
      <c r="F16" s="52">
        <v>17</v>
      </c>
      <c r="G16" s="52">
        <v>13</v>
      </c>
      <c r="H16" s="52">
        <v>10</v>
      </c>
      <c r="I16" s="52">
        <v>7</v>
      </c>
      <c r="J16" s="52">
        <v>27</v>
      </c>
      <c r="K16" s="52">
        <v>8</v>
      </c>
      <c r="L16" s="52">
        <v>2823</v>
      </c>
      <c r="M16" s="63">
        <v>443</v>
      </c>
      <c r="N16">
        <f t="shared" si="0"/>
        <v>62.705882352941174</v>
      </c>
      <c r="O16">
        <f t="shared" si="1"/>
        <v>48.235294117647058</v>
      </c>
      <c r="P16">
        <f t="shared" si="2"/>
        <v>33.764705882352942</v>
      </c>
      <c r="Q16">
        <f t="shared" si="3"/>
        <v>130.23529411764707</v>
      </c>
      <c r="R16">
        <f t="shared" si="4"/>
        <v>38.588235294117645</v>
      </c>
      <c r="S16">
        <f t="shared" si="5"/>
        <v>13616.823529411764</v>
      </c>
      <c r="U16" s="10">
        <f t="shared" si="6"/>
        <v>13.42119369039083</v>
      </c>
      <c r="V16">
        <f t="shared" si="7"/>
        <v>5.5714285714285703</v>
      </c>
      <c r="W16">
        <f t="shared" si="8"/>
        <v>0.37151702786377705</v>
      </c>
      <c r="X16">
        <f t="shared" si="9"/>
        <v>7.4782480910984832</v>
      </c>
      <c r="Y16">
        <f t="shared" si="10"/>
        <v>8.3091645456649807</v>
      </c>
      <c r="Z16">
        <f t="shared" si="11"/>
        <v>1.3305021520803444</v>
      </c>
      <c r="AA16">
        <f t="shared" si="12"/>
        <v>1.9978778280542988</v>
      </c>
      <c r="AB16">
        <f t="shared" si="13"/>
        <v>1.4588746803069055</v>
      </c>
      <c r="AC16">
        <f t="shared" si="14"/>
        <v>2.6909934306569347</v>
      </c>
    </row>
    <row r="17" spans="1:29" x14ac:dyDescent="0.25">
      <c r="A17" s="9">
        <v>15</v>
      </c>
      <c r="B17" s="47" t="s">
        <v>193</v>
      </c>
      <c r="C17" s="48" t="s">
        <v>35</v>
      </c>
      <c r="D17" s="48" t="s">
        <v>274</v>
      </c>
      <c r="E17" s="48" t="s">
        <v>4</v>
      </c>
      <c r="F17" s="49">
        <v>16</v>
      </c>
      <c r="G17" s="49">
        <v>13</v>
      </c>
      <c r="H17" s="49">
        <v>2</v>
      </c>
      <c r="I17" s="49">
        <v>8</v>
      </c>
      <c r="J17" s="49">
        <v>18</v>
      </c>
      <c r="K17" s="49">
        <v>5</v>
      </c>
      <c r="L17" s="49">
        <v>2111</v>
      </c>
      <c r="M17" s="62">
        <v>401</v>
      </c>
      <c r="N17">
        <f t="shared" si="0"/>
        <v>66.625</v>
      </c>
      <c r="O17">
        <f t="shared" si="1"/>
        <v>10.25</v>
      </c>
      <c r="P17">
        <f t="shared" si="2"/>
        <v>41</v>
      </c>
      <c r="Q17">
        <f t="shared" si="3"/>
        <v>92.25</v>
      </c>
      <c r="R17">
        <f t="shared" si="4"/>
        <v>25.625</v>
      </c>
      <c r="S17">
        <f t="shared" si="5"/>
        <v>10818.875</v>
      </c>
      <c r="U17" s="10">
        <f t="shared" si="6"/>
        <v>13.212796315700725</v>
      </c>
      <c r="V17">
        <f t="shared" si="7"/>
        <v>5.9196428571428568</v>
      </c>
      <c r="W17">
        <f t="shared" si="8"/>
        <v>7.8947368421052627E-2</v>
      </c>
      <c r="X17">
        <f t="shared" si="9"/>
        <v>7.2142060901368161</v>
      </c>
      <c r="Y17">
        <f t="shared" si="10"/>
        <v>8.0157845445964622</v>
      </c>
      <c r="Z17">
        <f t="shared" si="11"/>
        <v>1.3456097560975611</v>
      </c>
      <c r="AA17">
        <f t="shared" si="12"/>
        <v>1.9112884615384615</v>
      </c>
      <c r="AB17">
        <f t="shared" si="13"/>
        <v>1.3920652173913044</v>
      </c>
      <c r="AC17">
        <f t="shared" si="14"/>
        <v>2.5652426551094893</v>
      </c>
    </row>
    <row r="18" spans="1:29" x14ac:dyDescent="0.25">
      <c r="A18" s="9">
        <v>16</v>
      </c>
      <c r="B18" s="50" t="s">
        <v>327</v>
      </c>
      <c r="C18" s="51" t="s">
        <v>35</v>
      </c>
      <c r="D18" s="51" t="s">
        <v>274</v>
      </c>
      <c r="E18" s="51" t="s">
        <v>4</v>
      </c>
      <c r="F18" s="52">
        <v>10</v>
      </c>
      <c r="G18" s="52">
        <v>7</v>
      </c>
      <c r="H18" s="52">
        <v>15</v>
      </c>
      <c r="I18" s="52">
        <v>10</v>
      </c>
      <c r="J18" s="52">
        <v>13</v>
      </c>
      <c r="K18" s="52">
        <v>3</v>
      </c>
      <c r="L18" s="52">
        <v>309</v>
      </c>
      <c r="M18" s="63">
        <v>193</v>
      </c>
      <c r="N18">
        <f t="shared" si="0"/>
        <v>57.4</v>
      </c>
      <c r="O18">
        <f t="shared" si="1"/>
        <v>123</v>
      </c>
      <c r="P18">
        <f t="shared" si="2"/>
        <v>82</v>
      </c>
      <c r="Q18">
        <f t="shared" si="3"/>
        <v>106.6</v>
      </c>
      <c r="R18">
        <f t="shared" si="4"/>
        <v>24.6</v>
      </c>
      <c r="S18">
        <f t="shared" si="5"/>
        <v>2533.8000000000002</v>
      </c>
      <c r="U18" s="10">
        <f t="shared" si="6"/>
        <v>13.002249447052895</v>
      </c>
      <c r="V18">
        <f t="shared" si="7"/>
        <v>5.0999999999999996</v>
      </c>
      <c r="W18">
        <f t="shared" si="8"/>
        <v>0.94736842105263153</v>
      </c>
      <c r="X18">
        <f t="shared" si="9"/>
        <v>6.9548810260002636</v>
      </c>
      <c r="Y18">
        <f t="shared" si="10"/>
        <v>7.7276455844447378</v>
      </c>
      <c r="Z18">
        <f t="shared" si="11"/>
        <v>1.4312195121951219</v>
      </c>
      <c r="AA18">
        <f t="shared" si="12"/>
        <v>1.944</v>
      </c>
      <c r="AB18">
        <f t="shared" si="13"/>
        <v>1.3867826086956523</v>
      </c>
      <c r="AC18">
        <f t="shared" si="14"/>
        <v>2.1928789051094895</v>
      </c>
    </row>
    <row r="19" spans="1:29" x14ac:dyDescent="0.25">
      <c r="A19" s="9">
        <v>17</v>
      </c>
      <c r="B19" s="50" t="s">
        <v>102</v>
      </c>
      <c r="C19" s="51" t="s">
        <v>33</v>
      </c>
      <c r="D19" s="51" t="s">
        <v>274</v>
      </c>
      <c r="E19" s="51" t="s">
        <v>4</v>
      </c>
      <c r="F19" s="52">
        <v>16</v>
      </c>
      <c r="G19" s="52">
        <v>11</v>
      </c>
      <c r="H19" s="52">
        <v>12</v>
      </c>
      <c r="I19" s="52">
        <v>41</v>
      </c>
      <c r="J19" s="52">
        <v>11</v>
      </c>
      <c r="K19" s="52">
        <v>8</v>
      </c>
      <c r="L19" s="52">
        <v>1677</v>
      </c>
      <c r="M19" s="63">
        <v>381</v>
      </c>
      <c r="N19">
        <f t="shared" si="0"/>
        <v>56.375</v>
      </c>
      <c r="O19">
        <f t="shared" si="1"/>
        <v>61.5</v>
      </c>
      <c r="P19">
        <f t="shared" si="2"/>
        <v>210.125</v>
      </c>
      <c r="Q19">
        <f t="shared" si="3"/>
        <v>56.375</v>
      </c>
      <c r="R19">
        <f t="shared" si="4"/>
        <v>41</v>
      </c>
      <c r="S19">
        <f t="shared" si="5"/>
        <v>8594.625</v>
      </c>
      <c r="U19" s="10">
        <f t="shared" si="6"/>
        <v>12.947452885676539</v>
      </c>
      <c r="V19">
        <f t="shared" si="7"/>
        <v>5.0089285714285712</v>
      </c>
      <c r="W19">
        <f t="shared" si="8"/>
        <v>0.47368421052631576</v>
      </c>
      <c r="X19">
        <f t="shared" si="9"/>
        <v>7.4648401037216514</v>
      </c>
      <c r="Y19">
        <f t="shared" si="10"/>
        <v>8.2942667819129454</v>
      </c>
      <c r="Z19">
        <f t="shared" si="11"/>
        <v>1.69875</v>
      </c>
      <c r="AA19">
        <f t="shared" si="12"/>
        <v>1.8295096153846155</v>
      </c>
      <c r="AB19">
        <f t="shared" si="13"/>
        <v>1.471304347826087</v>
      </c>
      <c r="AC19">
        <f t="shared" si="14"/>
        <v>2.4652761405109489</v>
      </c>
    </row>
    <row r="20" spans="1:29" x14ac:dyDescent="0.25">
      <c r="A20" s="9">
        <v>18</v>
      </c>
      <c r="B20" s="47" t="s">
        <v>94</v>
      </c>
      <c r="C20" s="48" t="s">
        <v>33</v>
      </c>
      <c r="D20" s="48" t="s">
        <v>274</v>
      </c>
      <c r="E20" s="48" t="s">
        <v>4</v>
      </c>
      <c r="F20" s="49">
        <v>17</v>
      </c>
      <c r="G20" s="49">
        <v>12</v>
      </c>
      <c r="H20" s="49">
        <v>8</v>
      </c>
      <c r="I20" s="49">
        <v>11</v>
      </c>
      <c r="J20" s="49">
        <v>24</v>
      </c>
      <c r="K20" s="49">
        <v>10</v>
      </c>
      <c r="L20" s="49">
        <v>2410</v>
      </c>
      <c r="M20" s="62">
        <v>402</v>
      </c>
      <c r="N20">
        <f t="shared" si="0"/>
        <v>57.882352941176471</v>
      </c>
      <c r="O20">
        <f t="shared" si="1"/>
        <v>38.588235294117645</v>
      </c>
      <c r="P20">
        <f t="shared" si="2"/>
        <v>53.058823529411768</v>
      </c>
      <c r="Q20">
        <f t="shared" si="3"/>
        <v>115.76470588235294</v>
      </c>
      <c r="R20">
        <f t="shared" si="4"/>
        <v>48.235294117647058</v>
      </c>
      <c r="S20">
        <f t="shared" si="5"/>
        <v>11624.705882352941</v>
      </c>
      <c r="U20" s="10">
        <f t="shared" si="6"/>
        <v>12.885804468387583</v>
      </c>
      <c r="V20">
        <f t="shared" si="7"/>
        <v>5.1428571428571423</v>
      </c>
      <c r="W20">
        <f t="shared" si="8"/>
        <v>0.29721362229102161</v>
      </c>
      <c r="X20">
        <f t="shared" si="9"/>
        <v>7.4457337032394184</v>
      </c>
      <c r="Y20">
        <f t="shared" si="10"/>
        <v>8.273037448043798</v>
      </c>
      <c r="Z20">
        <f t="shared" si="11"/>
        <v>1.3707890961262554</v>
      </c>
      <c r="AA20">
        <f t="shared" si="12"/>
        <v>1.9648914027149322</v>
      </c>
      <c r="AB20">
        <f t="shared" si="13"/>
        <v>1.5085933503836317</v>
      </c>
      <c r="AC20">
        <f t="shared" si="14"/>
        <v>2.6014598540145988</v>
      </c>
    </row>
    <row r="21" spans="1:29" x14ac:dyDescent="0.25">
      <c r="A21" s="9">
        <v>19</v>
      </c>
      <c r="B21" s="50" t="s">
        <v>113</v>
      </c>
      <c r="C21" s="51" t="s">
        <v>31</v>
      </c>
      <c r="D21" s="51" t="s">
        <v>274</v>
      </c>
      <c r="E21" s="51" t="s">
        <v>4</v>
      </c>
      <c r="F21" s="52">
        <v>17</v>
      </c>
      <c r="G21" s="52">
        <v>14</v>
      </c>
      <c r="H21" s="52">
        <v>4</v>
      </c>
      <c r="I21" s="52">
        <v>6</v>
      </c>
      <c r="J21" s="52">
        <v>14</v>
      </c>
      <c r="K21" s="52">
        <v>4</v>
      </c>
      <c r="L21" s="52">
        <v>60</v>
      </c>
      <c r="M21" s="63">
        <v>349</v>
      </c>
      <c r="N21">
        <f t="shared" si="0"/>
        <v>67.529411764705884</v>
      </c>
      <c r="O21">
        <f t="shared" si="1"/>
        <v>19.294117647058822</v>
      </c>
      <c r="P21">
        <f t="shared" si="2"/>
        <v>28.941176470588236</v>
      </c>
      <c r="Q21">
        <f t="shared" si="3"/>
        <v>67.529411764705884</v>
      </c>
      <c r="R21">
        <f t="shared" si="4"/>
        <v>19.294117647058822</v>
      </c>
      <c r="S21">
        <f t="shared" si="5"/>
        <v>289.41176470588238</v>
      </c>
      <c r="U21" s="10">
        <f t="shared" si="6"/>
        <v>12.775418518221613</v>
      </c>
      <c r="V21">
        <f t="shared" si="7"/>
        <v>6</v>
      </c>
      <c r="W21">
        <f t="shared" si="8"/>
        <v>0.1486068111455108</v>
      </c>
      <c r="X21">
        <f t="shared" si="9"/>
        <v>6.6268117070761035</v>
      </c>
      <c r="Y21">
        <f t="shared" si="10"/>
        <v>7.3631241189734489</v>
      </c>
      <c r="Z21">
        <f t="shared" si="11"/>
        <v>1.3204304160688665</v>
      </c>
      <c r="AA21">
        <f t="shared" si="12"/>
        <v>1.8549366515837105</v>
      </c>
      <c r="AB21">
        <f t="shared" si="13"/>
        <v>1.3594373401534527</v>
      </c>
      <c r="AC21">
        <f t="shared" si="14"/>
        <v>2.0920072992700733</v>
      </c>
    </row>
    <row r="22" spans="1:29" x14ac:dyDescent="0.25">
      <c r="A22" s="9">
        <v>20</v>
      </c>
      <c r="B22" s="50" t="s">
        <v>112</v>
      </c>
      <c r="C22" s="51" t="s">
        <v>33</v>
      </c>
      <c r="D22" s="51" t="s">
        <v>274</v>
      </c>
      <c r="E22" s="51" t="s">
        <v>4</v>
      </c>
      <c r="F22" s="52">
        <v>17</v>
      </c>
      <c r="G22" s="52">
        <v>11</v>
      </c>
      <c r="H22" s="52">
        <v>13</v>
      </c>
      <c r="I22" s="52">
        <v>13</v>
      </c>
      <c r="J22" s="52">
        <v>23</v>
      </c>
      <c r="K22" s="52">
        <v>10</v>
      </c>
      <c r="L22" s="52">
        <v>2467</v>
      </c>
      <c r="M22" s="63">
        <v>380</v>
      </c>
      <c r="N22">
        <f t="shared" si="0"/>
        <v>53.058823529411768</v>
      </c>
      <c r="O22">
        <f t="shared" si="1"/>
        <v>62.705882352941174</v>
      </c>
      <c r="P22">
        <f t="shared" si="2"/>
        <v>62.705882352941174</v>
      </c>
      <c r="Q22">
        <f t="shared" si="3"/>
        <v>110.94117647058823</v>
      </c>
      <c r="R22">
        <f t="shared" si="4"/>
        <v>48.235294117647058</v>
      </c>
      <c r="S22">
        <f t="shared" si="5"/>
        <v>11899.64705882353</v>
      </c>
      <c r="U22" s="10">
        <f t="shared" si="6"/>
        <v>12.664496484964445</v>
      </c>
      <c r="V22">
        <f t="shared" si="7"/>
        <v>4.7142857142857144</v>
      </c>
      <c r="W22">
        <f t="shared" si="8"/>
        <v>0.48297213622291019</v>
      </c>
      <c r="X22">
        <f t="shared" si="9"/>
        <v>7.4672386344558213</v>
      </c>
      <c r="Y22">
        <f t="shared" si="10"/>
        <v>8.296931816062024</v>
      </c>
      <c r="Z22">
        <f t="shared" si="11"/>
        <v>1.3909325681492108</v>
      </c>
      <c r="AA22">
        <f t="shared" si="12"/>
        <v>1.95389592760181</v>
      </c>
      <c r="AB22">
        <f t="shared" si="13"/>
        <v>1.5085933503836317</v>
      </c>
      <c r="AC22">
        <f t="shared" si="14"/>
        <v>2.6138167883211683</v>
      </c>
    </row>
    <row r="23" spans="1:29" x14ac:dyDescent="0.25">
      <c r="A23" s="9">
        <v>21</v>
      </c>
      <c r="B23" s="50" t="s">
        <v>363</v>
      </c>
      <c r="C23" s="51" t="s">
        <v>41</v>
      </c>
      <c r="D23" s="51" t="s">
        <v>274</v>
      </c>
      <c r="E23" s="51" t="s">
        <v>4</v>
      </c>
      <c r="F23" s="52">
        <v>10</v>
      </c>
      <c r="G23" s="52">
        <v>5</v>
      </c>
      <c r="H23" s="52">
        <v>14</v>
      </c>
      <c r="I23" s="52">
        <v>16</v>
      </c>
      <c r="J23" s="52">
        <v>39</v>
      </c>
      <c r="K23" s="52">
        <v>1</v>
      </c>
      <c r="L23" s="52">
        <v>2121</v>
      </c>
      <c r="M23" s="63">
        <v>223</v>
      </c>
      <c r="N23">
        <f t="shared" si="0"/>
        <v>41</v>
      </c>
      <c r="O23">
        <f t="shared" si="1"/>
        <v>114.8</v>
      </c>
      <c r="P23">
        <f t="shared" si="2"/>
        <v>131.19999999999999</v>
      </c>
      <c r="Q23">
        <f t="shared" si="3"/>
        <v>319.8</v>
      </c>
      <c r="R23">
        <f t="shared" si="4"/>
        <v>8.1999999999999993</v>
      </c>
      <c r="S23">
        <f t="shared" si="5"/>
        <v>17392.2</v>
      </c>
      <c r="U23" s="10">
        <f t="shared" si="6"/>
        <v>12.653953407885382</v>
      </c>
      <c r="V23">
        <f t="shared" si="7"/>
        <v>3.6428571428571428</v>
      </c>
      <c r="W23">
        <f t="shared" si="8"/>
        <v>0.88421052631578934</v>
      </c>
      <c r="X23">
        <f t="shared" si="9"/>
        <v>8.1268857387124491</v>
      </c>
      <c r="Y23">
        <f t="shared" si="10"/>
        <v>9.0298730430138328</v>
      </c>
      <c r="Z23">
        <f t="shared" si="11"/>
        <v>1.5339512195121952</v>
      </c>
      <c r="AA23">
        <f t="shared" si="12"/>
        <v>2.4300000000000002</v>
      </c>
      <c r="AB23">
        <f t="shared" si="13"/>
        <v>1.3022608695652174</v>
      </c>
      <c r="AC23">
        <f t="shared" si="14"/>
        <v>2.8606736496350367</v>
      </c>
    </row>
    <row r="24" spans="1:29" x14ac:dyDescent="0.25">
      <c r="A24" s="9">
        <v>22</v>
      </c>
      <c r="B24" s="47" t="s">
        <v>106</v>
      </c>
      <c r="C24" s="48" t="s">
        <v>35</v>
      </c>
      <c r="D24" s="48" t="s">
        <v>274</v>
      </c>
      <c r="E24" s="48" t="s">
        <v>4</v>
      </c>
      <c r="F24" s="49">
        <v>17</v>
      </c>
      <c r="G24" s="49">
        <v>11</v>
      </c>
      <c r="H24" s="49">
        <v>4</v>
      </c>
      <c r="I24" s="49">
        <v>17</v>
      </c>
      <c r="J24" s="49">
        <v>24</v>
      </c>
      <c r="K24" s="49">
        <v>9</v>
      </c>
      <c r="L24" s="49">
        <v>2679</v>
      </c>
      <c r="M24" s="62">
        <v>425</v>
      </c>
      <c r="N24">
        <f t="shared" si="0"/>
        <v>53.058823529411768</v>
      </c>
      <c r="O24">
        <f t="shared" si="1"/>
        <v>19.294117647058822</v>
      </c>
      <c r="P24">
        <f t="shared" si="2"/>
        <v>82</v>
      </c>
      <c r="Q24">
        <f t="shared" si="3"/>
        <v>115.76470588235294</v>
      </c>
      <c r="R24">
        <f t="shared" si="4"/>
        <v>43.411764705882355</v>
      </c>
      <c r="S24">
        <f t="shared" si="5"/>
        <v>12922.235294117647</v>
      </c>
      <c r="U24" s="10">
        <f t="shared" si="6"/>
        <v>12.402513368095306</v>
      </c>
      <c r="V24">
        <f t="shared" si="7"/>
        <v>4.7142857142857144</v>
      </c>
      <c r="W24">
        <f t="shared" si="8"/>
        <v>0.1486068111455108</v>
      </c>
      <c r="X24">
        <f t="shared" si="9"/>
        <v>7.5396208426640818</v>
      </c>
      <c r="Y24">
        <f t="shared" si="10"/>
        <v>8.37735649184898</v>
      </c>
      <c r="Z24">
        <f t="shared" si="11"/>
        <v>1.4312195121951219</v>
      </c>
      <c r="AA24">
        <f t="shared" si="12"/>
        <v>1.9648914027149322</v>
      </c>
      <c r="AB24">
        <f t="shared" si="13"/>
        <v>1.4837340153452685</v>
      </c>
      <c r="AC24">
        <f t="shared" si="14"/>
        <v>2.6597759124087594</v>
      </c>
    </row>
    <row r="25" spans="1:29" x14ac:dyDescent="0.25">
      <c r="A25" s="9">
        <v>23</v>
      </c>
      <c r="B25" s="50" t="s">
        <v>89</v>
      </c>
      <c r="C25" s="51" t="s">
        <v>41</v>
      </c>
      <c r="D25" s="51" t="s">
        <v>274</v>
      </c>
      <c r="E25" s="51" t="s">
        <v>4</v>
      </c>
      <c r="F25" s="52">
        <v>16</v>
      </c>
      <c r="G25" s="52">
        <v>10</v>
      </c>
      <c r="H25" s="52">
        <v>4</v>
      </c>
      <c r="I25" s="52">
        <v>25</v>
      </c>
      <c r="J25" s="52">
        <v>26</v>
      </c>
      <c r="K25" s="52">
        <v>3</v>
      </c>
      <c r="L25" s="52">
        <v>2585</v>
      </c>
      <c r="M25" s="63">
        <v>432</v>
      </c>
      <c r="N25">
        <f t="shared" si="0"/>
        <v>51.25</v>
      </c>
      <c r="O25">
        <f t="shared" si="1"/>
        <v>20.5</v>
      </c>
      <c r="P25">
        <f t="shared" si="2"/>
        <v>128.125</v>
      </c>
      <c r="Q25">
        <f t="shared" si="3"/>
        <v>133.25</v>
      </c>
      <c r="R25">
        <f t="shared" si="4"/>
        <v>15.375</v>
      </c>
      <c r="S25">
        <f t="shared" si="5"/>
        <v>13248.125</v>
      </c>
      <c r="U25" s="10">
        <f t="shared" si="6"/>
        <v>12.257408457010861</v>
      </c>
      <c r="V25">
        <f t="shared" si="7"/>
        <v>4.5535714285714288</v>
      </c>
      <c r="W25">
        <f t="shared" si="8"/>
        <v>0.15789473684210525</v>
      </c>
      <c r="X25">
        <f t="shared" si="9"/>
        <v>7.545942291597326</v>
      </c>
      <c r="Y25">
        <f t="shared" si="10"/>
        <v>8.3843803239970285</v>
      </c>
      <c r="Z25">
        <f t="shared" si="11"/>
        <v>1.5275304878048781</v>
      </c>
      <c r="AA25">
        <f t="shared" si="12"/>
        <v>2.00475</v>
      </c>
      <c r="AB25">
        <f t="shared" si="13"/>
        <v>1.3392391304347826</v>
      </c>
      <c r="AC25">
        <f t="shared" si="14"/>
        <v>2.6744226733576646</v>
      </c>
    </row>
    <row r="26" spans="1:29" x14ac:dyDescent="0.25">
      <c r="A26" s="9">
        <v>24</v>
      </c>
      <c r="B26" s="47" t="s">
        <v>178</v>
      </c>
      <c r="C26" s="48" t="s">
        <v>41</v>
      </c>
      <c r="D26" s="48" t="s">
        <v>274</v>
      </c>
      <c r="E26" s="48" t="s">
        <v>4</v>
      </c>
      <c r="F26" s="49">
        <v>17</v>
      </c>
      <c r="G26" s="49">
        <v>9</v>
      </c>
      <c r="H26" s="49">
        <v>10</v>
      </c>
      <c r="I26" s="49">
        <v>48</v>
      </c>
      <c r="J26" s="49">
        <v>29</v>
      </c>
      <c r="K26" s="49">
        <v>4</v>
      </c>
      <c r="L26" s="49">
        <v>2842</v>
      </c>
      <c r="M26" s="62">
        <v>429</v>
      </c>
      <c r="N26">
        <f t="shared" si="0"/>
        <v>43.411764705882355</v>
      </c>
      <c r="O26">
        <f t="shared" si="1"/>
        <v>48.235294117647058</v>
      </c>
      <c r="P26">
        <f t="shared" si="2"/>
        <v>231.52941176470588</v>
      </c>
      <c r="Q26">
        <f t="shared" si="3"/>
        <v>139.88235294117646</v>
      </c>
      <c r="R26">
        <f t="shared" si="4"/>
        <v>19.294117647058822</v>
      </c>
      <c r="S26">
        <f t="shared" si="5"/>
        <v>13708.470588235294</v>
      </c>
      <c r="U26" s="10">
        <f t="shared" si="6"/>
        <v>12.046521740750688</v>
      </c>
      <c r="V26">
        <f t="shared" si="7"/>
        <v>3.8571428571428577</v>
      </c>
      <c r="W26">
        <f t="shared" si="8"/>
        <v>0.37151702786377705</v>
      </c>
      <c r="X26">
        <f t="shared" si="9"/>
        <v>7.8178618557440522</v>
      </c>
      <c r="Y26">
        <f t="shared" si="10"/>
        <v>8.6865131730489473</v>
      </c>
      <c r="Z26">
        <f t="shared" si="11"/>
        <v>1.7434433285509325</v>
      </c>
      <c r="AA26">
        <f t="shared" si="12"/>
        <v>2.0198687782805429</v>
      </c>
      <c r="AB26">
        <f t="shared" si="13"/>
        <v>1.3594373401534527</v>
      </c>
      <c r="AC26">
        <f t="shared" si="14"/>
        <v>2.6951124087591243</v>
      </c>
    </row>
    <row r="27" spans="1:29" x14ac:dyDescent="0.25">
      <c r="A27" s="9">
        <v>25</v>
      </c>
      <c r="B27" s="47" t="s">
        <v>176</v>
      </c>
      <c r="C27" s="48" t="s">
        <v>31</v>
      </c>
      <c r="D27" s="48" t="s">
        <v>274</v>
      </c>
      <c r="E27" s="48" t="s">
        <v>4</v>
      </c>
      <c r="F27" s="49">
        <v>16</v>
      </c>
      <c r="G27" s="49">
        <v>8</v>
      </c>
      <c r="H27" s="49">
        <v>16</v>
      </c>
      <c r="I27" s="49">
        <v>24</v>
      </c>
      <c r="J27" s="49">
        <v>33</v>
      </c>
      <c r="K27" s="49">
        <v>4</v>
      </c>
      <c r="L27" s="49">
        <v>3050</v>
      </c>
      <c r="M27" s="62">
        <v>358</v>
      </c>
      <c r="N27">
        <f t="shared" si="0"/>
        <v>41</v>
      </c>
      <c r="O27">
        <f t="shared" si="1"/>
        <v>82</v>
      </c>
      <c r="P27">
        <f t="shared" si="2"/>
        <v>123</v>
      </c>
      <c r="Q27">
        <f t="shared" si="3"/>
        <v>169.125</v>
      </c>
      <c r="R27">
        <f t="shared" si="4"/>
        <v>20.5</v>
      </c>
      <c r="S27">
        <f t="shared" si="5"/>
        <v>15631.25</v>
      </c>
      <c r="U27" s="10">
        <f t="shared" si="6"/>
        <v>12.024976031869807</v>
      </c>
      <c r="V27">
        <f t="shared" si="7"/>
        <v>3.6428571428571428</v>
      </c>
      <c r="W27">
        <f t="shared" si="8"/>
        <v>0.63157894736842102</v>
      </c>
      <c r="X27">
        <f t="shared" si="9"/>
        <v>7.7505399416442433</v>
      </c>
      <c r="Y27">
        <f t="shared" si="10"/>
        <v>8.6117110462713811</v>
      </c>
      <c r="Z27">
        <f t="shared" si="11"/>
        <v>1.5168292682926829</v>
      </c>
      <c r="AA27">
        <f t="shared" si="12"/>
        <v>2.086528846153846</v>
      </c>
      <c r="AB27">
        <f t="shared" si="13"/>
        <v>1.3656521739130434</v>
      </c>
      <c r="AC27">
        <f t="shared" si="14"/>
        <v>2.7815296532846716</v>
      </c>
    </row>
    <row r="28" spans="1:29" x14ac:dyDescent="0.25">
      <c r="A28" s="9">
        <v>26</v>
      </c>
      <c r="B28" s="50" t="s">
        <v>95</v>
      </c>
      <c r="C28" s="51" t="s">
        <v>41</v>
      </c>
      <c r="D28" s="51" t="s">
        <v>274</v>
      </c>
      <c r="E28" s="51" t="s">
        <v>4</v>
      </c>
      <c r="F28" s="52">
        <v>16</v>
      </c>
      <c r="G28" s="52">
        <v>8</v>
      </c>
      <c r="H28" s="52">
        <v>8</v>
      </c>
      <c r="I28" s="52">
        <v>44</v>
      </c>
      <c r="J28" s="52">
        <v>21</v>
      </c>
      <c r="K28" s="52">
        <v>7</v>
      </c>
      <c r="L28" s="52">
        <v>3361</v>
      </c>
      <c r="M28" s="63">
        <v>370</v>
      </c>
      <c r="N28">
        <f t="shared" si="0"/>
        <v>41</v>
      </c>
      <c r="O28">
        <f t="shared" si="1"/>
        <v>41</v>
      </c>
      <c r="P28">
        <f t="shared" si="2"/>
        <v>225.5</v>
      </c>
      <c r="Q28">
        <f t="shared" si="3"/>
        <v>107.625</v>
      </c>
      <c r="R28">
        <f t="shared" si="4"/>
        <v>35.875</v>
      </c>
      <c r="S28">
        <f t="shared" si="5"/>
        <v>17225.125</v>
      </c>
      <c r="U28" s="10">
        <f t="shared" si="6"/>
        <v>11.933892762047888</v>
      </c>
      <c r="V28">
        <f t="shared" si="7"/>
        <v>3.6428571428571428</v>
      </c>
      <c r="W28">
        <f t="shared" si="8"/>
        <v>0.31578947368421051</v>
      </c>
      <c r="X28">
        <f t="shared" si="9"/>
        <v>7.9752461455065342</v>
      </c>
      <c r="Y28">
        <f t="shared" si="10"/>
        <v>8.8613846061183708</v>
      </c>
      <c r="Z28">
        <f t="shared" si="11"/>
        <v>1.7308536585365855</v>
      </c>
      <c r="AA28">
        <f t="shared" si="12"/>
        <v>1.9463365384615385</v>
      </c>
      <c r="AB28">
        <f t="shared" si="13"/>
        <v>1.4448913043478262</v>
      </c>
      <c r="AC28">
        <f t="shared" si="14"/>
        <v>2.853164644160584</v>
      </c>
    </row>
    <row r="29" spans="1:29" x14ac:dyDescent="0.25">
      <c r="A29" s="9">
        <v>27</v>
      </c>
      <c r="B29" s="47" t="s">
        <v>289</v>
      </c>
      <c r="C29" s="48" t="s">
        <v>33</v>
      </c>
      <c r="D29" s="48" t="s">
        <v>274</v>
      </c>
      <c r="E29" s="48" t="s">
        <v>4</v>
      </c>
      <c r="F29" s="49">
        <v>17</v>
      </c>
      <c r="G29" s="49">
        <v>10</v>
      </c>
      <c r="H29" s="49">
        <v>6</v>
      </c>
      <c r="I29" s="49">
        <v>17</v>
      </c>
      <c r="J29" s="49">
        <v>19</v>
      </c>
      <c r="K29" s="49">
        <v>7</v>
      </c>
      <c r="L29" s="49">
        <v>2424</v>
      </c>
      <c r="M29" s="62">
        <v>360</v>
      </c>
      <c r="N29">
        <f t="shared" si="0"/>
        <v>48.235294117647058</v>
      </c>
      <c r="O29">
        <f t="shared" si="1"/>
        <v>28.941176470588236</v>
      </c>
      <c r="P29">
        <f t="shared" si="2"/>
        <v>82</v>
      </c>
      <c r="Q29">
        <f t="shared" si="3"/>
        <v>91.647058823529406</v>
      </c>
      <c r="R29">
        <f t="shared" si="4"/>
        <v>33.764705882352942</v>
      </c>
      <c r="S29">
        <f t="shared" si="5"/>
        <v>11692.235294117647</v>
      </c>
      <c r="U29" s="10">
        <f t="shared" si="6"/>
        <v>11.888268277556486</v>
      </c>
      <c r="V29">
        <f t="shared" si="7"/>
        <v>4.2857142857142856</v>
      </c>
      <c r="W29">
        <f t="shared" si="8"/>
        <v>0.22291021671826625</v>
      </c>
      <c r="X29">
        <f t="shared" si="9"/>
        <v>7.3796437751239345</v>
      </c>
      <c r="Y29">
        <f t="shared" si="10"/>
        <v>8.1996041945821503</v>
      </c>
      <c r="Z29">
        <f t="shared" si="11"/>
        <v>1.4312195121951219</v>
      </c>
      <c r="AA29">
        <f t="shared" si="12"/>
        <v>1.9099140271493213</v>
      </c>
      <c r="AB29">
        <f t="shared" si="13"/>
        <v>1.4340153452685422</v>
      </c>
      <c r="AC29">
        <f t="shared" si="14"/>
        <v>2.6044948905109493</v>
      </c>
    </row>
    <row r="30" spans="1:29" x14ac:dyDescent="0.25">
      <c r="A30" s="9">
        <v>28</v>
      </c>
      <c r="B30" s="47" t="s">
        <v>140</v>
      </c>
      <c r="C30" s="48" t="s">
        <v>33</v>
      </c>
      <c r="D30" s="48" t="s">
        <v>274</v>
      </c>
      <c r="E30" s="48" t="s">
        <v>4</v>
      </c>
      <c r="F30" s="49">
        <v>19</v>
      </c>
      <c r="G30" s="49">
        <v>10</v>
      </c>
      <c r="H30" s="49">
        <v>6</v>
      </c>
      <c r="I30" s="49">
        <v>26</v>
      </c>
      <c r="J30" s="49">
        <v>37</v>
      </c>
      <c r="K30" s="49">
        <v>6</v>
      </c>
      <c r="L30" s="49">
        <v>3603</v>
      </c>
      <c r="M30" s="62">
        <v>481</v>
      </c>
      <c r="N30">
        <f t="shared" si="0"/>
        <v>43.157894736842103</v>
      </c>
      <c r="O30">
        <f t="shared" si="1"/>
        <v>25.894736842105264</v>
      </c>
      <c r="P30">
        <f t="shared" si="2"/>
        <v>112.21052631578948</v>
      </c>
      <c r="Q30">
        <f t="shared" si="3"/>
        <v>159.68421052631578</v>
      </c>
      <c r="R30">
        <f t="shared" si="4"/>
        <v>25.894736842105264</v>
      </c>
      <c r="S30">
        <f t="shared" si="5"/>
        <v>15549.78947368421</v>
      </c>
      <c r="U30" s="10">
        <f t="shared" si="6"/>
        <v>11.764664807281445</v>
      </c>
      <c r="V30">
        <f t="shared" si="7"/>
        <v>3.8345864661654132</v>
      </c>
      <c r="W30">
        <f t="shared" si="8"/>
        <v>0.19944598337950137</v>
      </c>
      <c r="X30">
        <f t="shared" si="9"/>
        <v>7.7306323577365301</v>
      </c>
      <c r="Y30">
        <f t="shared" si="10"/>
        <v>8.5895915085961452</v>
      </c>
      <c r="Z30">
        <f t="shared" si="11"/>
        <v>1.4943003851091143</v>
      </c>
      <c r="AA30">
        <f t="shared" si="12"/>
        <v>2.0650080971659919</v>
      </c>
      <c r="AB30">
        <f t="shared" si="13"/>
        <v>1.3934553775743708</v>
      </c>
      <c r="AC30">
        <f t="shared" si="14"/>
        <v>2.7778684978870536</v>
      </c>
    </row>
    <row r="31" spans="1:29" x14ac:dyDescent="0.25">
      <c r="A31" s="9">
        <v>29</v>
      </c>
      <c r="B31" s="50" t="s">
        <v>96</v>
      </c>
      <c r="C31" s="51" t="s">
        <v>35</v>
      </c>
      <c r="D31" s="51" t="s">
        <v>274</v>
      </c>
      <c r="E31" s="51" t="s">
        <v>4</v>
      </c>
      <c r="F31" s="52">
        <v>10</v>
      </c>
      <c r="G31" s="52">
        <v>5</v>
      </c>
      <c r="H31" s="52">
        <v>10</v>
      </c>
      <c r="I31" s="52">
        <v>8</v>
      </c>
      <c r="J31" s="52">
        <v>17</v>
      </c>
      <c r="K31" s="52">
        <v>5</v>
      </c>
      <c r="L31" s="52">
        <v>1395</v>
      </c>
      <c r="M31" s="63">
        <v>211</v>
      </c>
      <c r="N31">
        <f t="shared" si="0"/>
        <v>41</v>
      </c>
      <c r="O31">
        <f t="shared" si="1"/>
        <v>82</v>
      </c>
      <c r="P31">
        <f t="shared" si="2"/>
        <v>65.599999999999994</v>
      </c>
      <c r="Q31">
        <f t="shared" si="3"/>
        <v>139.4</v>
      </c>
      <c r="R31">
        <f t="shared" si="4"/>
        <v>41</v>
      </c>
      <c r="S31">
        <f t="shared" si="5"/>
        <v>11439</v>
      </c>
      <c r="U31" s="10">
        <f t="shared" si="6"/>
        <v>11.754598782226614</v>
      </c>
      <c r="V31">
        <f t="shared" si="7"/>
        <v>3.6428571428571428</v>
      </c>
      <c r="W31">
        <f t="shared" si="8"/>
        <v>0.63157894736842102</v>
      </c>
      <c r="X31">
        <f t="shared" si="9"/>
        <v>7.4801626920010502</v>
      </c>
      <c r="Y31">
        <f t="shared" si="10"/>
        <v>8.3112918800011677</v>
      </c>
      <c r="Z31">
        <f t="shared" si="11"/>
        <v>1.3969756097560975</v>
      </c>
      <c r="AA31">
        <f t="shared" si="12"/>
        <v>2.0187692307692306</v>
      </c>
      <c r="AB31">
        <f t="shared" si="13"/>
        <v>1.471304347826087</v>
      </c>
      <c r="AC31">
        <f t="shared" si="14"/>
        <v>2.5931135036496351</v>
      </c>
    </row>
    <row r="32" spans="1:29" x14ac:dyDescent="0.25">
      <c r="A32" s="9">
        <v>30</v>
      </c>
      <c r="B32" s="50" t="s">
        <v>87</v>
      </c>
      <c r="C32" s="51" t="s">
        <v>31</v>
      </c>
      <c r="D32" s="51" t="s">
        <v>274</v>
      </c>
      <c r="E32" s="51" t="s">
        <v>4</v>
      </c>
      <c r="F32" s="52">
        <v>19</v>
      </c>
      <c r="G32" s="52">
        <v>10</v>
      </c>
      <c r="H32" s="52">
        <v>10</v>
      </c>
      <c r="I32" s="52">
        <v>8</v>
      </c>
      <c r="J32" s="52">
        <v>47</v>
      </c>
      <c r="K32" s="52">
        <v>6</v>
      </c>
      <c r="L32" s="52">
        <v>2852</v>
      </c>
      <c r="M32" s="63">
        <v>469</v>
      </c>
      <c r="N32">
        <f t="shared" si="0"/>
        <v>43.157894736842103</v>
      </c>
      <c r="O32">
        <f t="shared" si="1"/>
        <v>43.157894736842103</v>
      </c>
      <c r="P32">
        <f t="shared" si="2"/>
        <v>34.526315789473685</v>
      </c>
      <c r="Q32">
        <f t="shared" si="3"/>
        <v>202.84210526315789</v>
      </c>
      <c r="R32">
        <f t="shared" si="4"/>
        <v>25.894736842105264</v>
      </c>
      <c r="S32">
        <f t="shared" si="5"/>
        <v>12308.631578947368</v>
      </c>
      <c r="U32" s="10">
        <f t="shared" si="6"/>
        <v>11.68813106216786</v>
      </c>
      <c r="V32">
        <f t="shared" si="7"/>
        <v>3.8345864661654132</v>
      </c>
      <c r="W32">
        <f t="shared" si="8"/>
        <v>0.33240997229916891</v>
      </c>
      <c r="X32">
        <f t="shared" si="9"/>
        <v>7.5211346237032783</v>
      </c>
      <c r="Y32">
        <f t="shared" si="10"/>
        <v>8.3568162485591984</v>
      </c>
      <c r="Z32">
        <f t="shared" si="11"/>
        <v>1.3320924261874199</v>
      </c>
      <c r="AA32">
        <f t="shared" si="12"/>
        <v>2.1633886639676114</v>
      </c>
      <c r="AB32">
        <f t="shared" si="13"/>
        <v>1.3934553775743708</v>
      </c>
      <c r="AC32">
        <f t="shared" si="14"/>
        <v>2.6321981559738763</v>
      </c>
    </row>
    <row r="33" spans="1:29" x14ac:dyDescent="0.25">
      <c r="A33" s="9">
        <v>31</v>
      </c>
      <c r="B33" s="50" t="s">
        <v>309</v>
      </c>
      <c r="C33" s="51" t="s">
        <v>35</v>
      </c>
      <c r="D33" s="51" t="s">
        <v>274</v>
      </c>
      <c r="E33" s="51" t="s">
        <v>4</v>
      </c>
      <c r="F33" s="52">
        <v>16</v>
      </c>
      <c r="G33" s="52">
        <v>8</v>
      </c>
      <c r="H33" s="52">
        <v>6</v>
      </c>
      <c r="I33" s="52">
        <v>21</v>
      </c>
      <c r="J33" s="52">
        <v>29</v>
      </c>
      <c r="K33" s="52">
        <v>6</v>
      </c>
      <c r="L33" s="52">
        <v>3305</v>
      </c>
      <c r="M33" s="63">
        <v>367</v>
      </c>
      <c r="N33">
        <f t="shared" si="0"/>
        <v>41</v>
      </c>
      <c r="O33">
        <f t="shared" si="1"/>
        <v>30.75</v>
      </c>
      <c r="P33">
        <f t="shared" si="2"/>
        <v>107.625</v>
      </c>
      <c r="Q33">
        <f t="shared" si="3"/>
        <v>148.625</v>
      </c>
      <c r="R33">
        <f t="shared" si="4"/>
        <v>30.75</v>
      </c>
      <c r="S33">
        <f t="shared" si="5"/>
        <v>16938.125</v>
      </c>
      <c r="U33" s="10">
        <f t="shared" si="6"/>
        <v>11.662966934720135</v>
      </c>
      <c r="V33">
        <f t="shared" si="7"/>
        <v>3.6428571428571428</v>
      </c>
      <c r="W33">
        <f t="shared" si="8"/>
        <v>0.23684210526315788</v>
      </c>
      <c r="X33">
        <f t="shared" si="9"/>
        <v>7.7832676865998351</v>
      </c>
      <c r="Y33">
        <f t="shared" si="10"/>
        <v>8.6480752073331502</v>
      </c>
      <c r="Z33">
        <f t="shared" si="11"/>
        <v>1.4847256097560977</v>
      </c>
      <c r="AA33">
        <f t="shared" si="12"/>
        <v>2.039798076923077</v>
      </c>
      <c r="AB33">
        <f t="shared" si="13"/>
        <v>1.4184782608695652</v>
      </c>
      <c r="AC33">
        <f t="shared" si="14"/>
        <v>2.840265739051095</v>
      </c>
    </row>
    <row r="34" spans="1:29" x14ac:dyDescent="0.25">
      <c r="A34" s="9">
        <v>32</v>
      </c>
      <c r="B34" s="47" t="s">
        <v>238</v>
      </c>
      <c r="C34" s="48" t="s">
        <v>37</v>
      </c>
      <c r="D34" s="48" t="s">
        <v>274</v>
      </c>
      <c r="E34" s="48" t="s">
        <v>4</v>
      </c>
      <c r="F34" s="49">
        <v>18</v>
      </c>
      <c r="G34" s="49">
        <v>11</v>
      </c>
      <c r="H34" s="49">
        <v>6</v>
      </c>
      <c r="I34" s="49">
        <v>8</v>
      </c>
      <c r="J34" s="49">
        <v>20</v>
      </c>
      <c r="K34" s="49">
        <v>5</v>
      </c>
      <c r="L34" s="49">
        <v>1272</v>
      </c>
      <c r="M34" s="62">
        <v>406</v>
      </c>
      <c r="N34">
        <f t="shared" si="0"/>
        <v>50.111111111111114</v>
      </c>
      <c r="O34">
        <f t="shared" si="1"/>
        <v>27.333333333333332</v>
      </c>
      <c r="P34">
        <f t="shared" si="2"/>
        <v>36.444444444444443</v>
      </c>
      <c r="Q34">
        <f t="shared" si="3"/>
        <v>91.111111111111114</v>
      </c>
      <c r="R34">
        <f t="shared" si="4"/>
        <v>22.777777777777779</v>
      </c>
      <c r="S34">
        <f t="shared" si="5"/>
        <v>5794.666666666667</v>
      </c>
      <c r="U34" s="10">
        <f t="shared" si="6"/>
        <v>11.624523477682519</v>
      </c>
      <c r="V34">
        <f t="shared" si="7"/>
        <v>4.4523809523809526</v>
      </c>
      <c r="W34">
        <f t="shared" si="8"/>
        <v>0.21052631578947367</v>
      </c>
      <c r="X34">
        <f t="shared" si="9"/>
        <v>6.9616162095120941</v>
      </c>
      <c r="Y34">
        <f t="shared" si="10"/>
        <v>7.7351291216801048</v>
      </c>
      <c r="Z34">
        <f t="shared" si="11"/>
        <v>1.3360975609756098</v>
      </c>
      <c r="AA34">
        <f t="shared" si="12"/>
        <v>1.9086923076923077</v>
      </c>
      <c r="AB34">
        <f t="shared" si="13"/>
        <v>1.3773913043478261</v>
      </c>
      <c r="AC34">
        <f t="shared" si="14"/>
        <v>2.3394350364963508</v>
      </c>
    </row>
    <row r="35" spans="1:29" x14ac:dyDescent="0.25">
      <c r="A35" s="9">
        <v>33</v>
      </c>
      <c r="B35" s="50" t="s">
        <v>90</v>
      </c>
      <c r="C35" s="51" t="s">
        <v>31</v>
      </c>
      <c r="D35" s="51" t="s">
        <v>274</v>
      </c>
      <c r="E35" s="51" t="s">
        <v>4</v>
      </c>
      <c r="F35" s="52">
        <v>15</v>
      </c>
      <c r="G35" s="52">
        <v>7</v>
      </c>
      <c r="H35" s="52">
        <v>4</v>
      </c>
      <c r="I35" s="52">
        <v>12</v>
      </c>
      <c r="J35" s="52">
        <v>35</v>
      </c>
      <c r="K35" s="52">
        <v>11</v>
      </c>
      <c r="L35" s="52">
        <v>3001</v>
      </c>
      <c r="M35" s="63">
        <v>377</v>
      </c>
      <c r="N35">
        <f t="shared" ref="N35:N66" si="15">G35*82/F35</f>
        <v>38.266666666666666</v>
      </c>
      <c r="O35">
        <f t="shared" ref="O35:O66" si="16">H35*82/F35</f>
        <v>21.866666666666667</v>
      </c>
      <c r="P35">
        <f t="shared" ref="P35:P66" si="17">I35*82/F35</f>
        <v>65.599999999999994</v>
      </c>
      <c r="Q35">
        <f t="shared" ref="Q35:Q66" si="18">J35*82/F35</f>
        <v>191.33333333333334</v>
      </c>
      <c r="R35">
        <f t="shared" ref="R35:R66" si="19">K35*82/F35</f>
        <v>60.133333333333333</v>
      </c>
      <c r="S35">
        <f t="shared" ref="S35:S66" si="20">L35*82/F35</f>
        <v>16405.466666666667</v>
      </c>
      <c r="U35" s="10">
        <f t="shared" ref="U35:U66" si="21">SUM(V35:X35)</f>
        <v>11.488789537421244</v>
      </c>
      <c r="V35">
        <f t="shared" ref="V35:V66" si="22">N35/MAX(N:N)*OFF_D</f>
        <v>3.4</v>
      </c>
      <c r="W35">
        <f t="shared" ref="W35:W66" si="23">O35/MAX(O:O)*PUN_D</f>
        <v>0.16842105263157894</v>
      </c>
      <c r="X35">
        <f t="shared" ref="X35:X66" si="24">SUM(Z35:AC35)</f>
        <v>7.9203684847896643</v>
      </c>
      <c r="Y35">
        <f t="shared" ref="Y35:Y66" si="25">X35/DEF_D*10</f>
        <v>8.8004094275440714</v>
      </c>
      <c r="Z35">
        <f t="shared" ref="Z35:Z66" si="26">(0.7*(HIT_D*DEF_D))+(P35/(MAX(P:P))*(0.3*(HIT_D*DEF_D)))</f>
        <v>1.3969756097560975</v>
      </c>
      <c r="AA35">
        <f t="shared" ref="AA35:AA66" si="27">(0.7*(BkS_D*DEF_D))+(Q35/(MAX(Q:Q))*(0.3*(BkS_D*DEF_D)))</f>
        <v>2.1371538461538462</v>
      </c>
      <c r="AB35">
        <f t="shared" ref="AB35:AB66" si="28">(0.7*(TkA_D*DEF_D))+(R35/(MAX(R:R))*(0.3*(TkA_D*DEF_D)))</f>
        <v>1.5699130434782609</v>
      </c>
      <c r="AC35">
        <f t="shared" ref="AC35:AC66" si="29">(0.7*(SH_D*DEF_D))+(S35/(MAX(S:S))*(0.3*(SH_D*DEF_D)))</f>
        <v>2.81632598540146</v>
      </c>
    </row>
    <row r="36" spans="1:29" x14ac:dyDescent="0.25">
      <c r="A36" s="9">
        <v>34</v>
      </c>
      <c r="B36" s="50" t="s">
        <v>147</v>
      </c>
      <c r="C36" s="51" t="s">
        <v>33</v>
      </c>
      <c r="D36" s="51" t="s">
        <v>274</v>
      </c>
      <c r="E36" s="51" t="s">
        <v>4</v>
      </c>
      <c r="F36" s="52">
        <v>15</v>
      </c>
      <c r="G36" s="52">
        <v>7</v>
      </c>
      <c r="H36" s="52">
        <v>8</v>
      </c>
      <c r="I36" s="52">
        <v>26</v>
      </c>
      <c r="J36" s="52">
        <v>31</v>
      </c>
      <c r="K36" s="52">
        <v>5</v>
      </c>
      <c r="L36" s="52">
        <v>2316</v>
      </c>
      <c r="M36" s="63">
        <v>344</v>
      </c>
      <c r="N36">
        <f t="shared" si="15"/>
        <v>38.266666666666666</v>
      </c>
      <c r="O36">
        <f t="shared" si="16"/>
        <v>43.733333333333334</v>
      </c>
      <c r="P36">
        <f t="shared" si="17"/>
        <v>142.13333333333333</v>
      </c>
      <c r="Q36">
        <f t="shared" si="18"/>
        <v>169.46666666666667</v>
      </c>
      <c r="R36">
        <f t="shared" si="19"/>
        <v>27.333333333333332</v>
      </c>
      <c r="S36">
        <f t="shared" si="20"/>
        <v>12660.8</v>
      </c>
      <c r="U36" s="10">
        <f t="shared" si="21"/>
        <v>11.429825835994579</v>
      </c>
      <c r="V36">
        <f t="shared" si="22"/>
        <v>3.4</v>
      </c>
      <c r="W36">
        <f t="shared" si="23"/>
        <v>0.33684210526315789</v>
      </c>
      <c r="X36">
        <f t="shared" si="24"/>
        <v>7.6929837307314219</v>
      </c>
      <c r="Y36">
        <f t="shared" si="25"/>
        <v>8.5477597008126907</v>
      </c>
      <c r="Z36">
        <f t="shared" si="26"/>
        <v>1.5567804878048781</v>
      </c>
      <c r="AA36">
        <f t="shared" si="27"/>
        <v>2.0873076923076925</v>
      </c>
      <c r="AB36">
        <f t="shared" si="28"/>
        <v>1.4008695652173913</v>
      </c>
      <c r="AC36">
        <f t="shared" si="29"/>
        <v>2.6480259854014601</v>
      </c>
    </row>
    <row r="37" spans="1:29" x14ac:dyDescent="0.25">
      <c r="A37" s="9">
        <v>35</v>
      </c>
      <c r="B37" s="47" t="s">
        <v>359</v>
      </c>
      <c r="C37" s="48" t="s">
        <v>41</v>
      </c>
      <c r="D37" s="48" t="s">
        <v>274</v>
      </c>
      <c r="E37" s="48" t="s">
        <v>4</v>
      </c>
      <c r="F37" s="49">
        <v>17</v>
      </c>
      <c r="G37" s="49">
        <v>8</v>
      </c>
      <c r="H37" s="49">
        <v>6</v>
      </c>
      <c r="I37" s="49">
        <v>11</v>
      </c>
      <c r="J37" s="49">
        <v>33</v>
      </c>
      <c r="K37" s="49">
        <v>14</v>
      </c>
      <c r="L37" s="49">
        <v>2717</v>
      </c>
      <c r="M37" s="62">
        <v>419</v>
      </c>
      <c r="N37">
        <f t="shared" si="15"/>
        <v>38.588235294117645</v>
      </c>
      <c r="O37">
        <f t="shared" si="16"/>
        <v>28.941176470588236</v>
      </c>
      <c r="P37">
        <f t="shared" si="17"/>
        <v>53.058823529411768</v>
      </c>
      <c r="Q37">
        <f t="shared" si="18"/>
        <v>159.1764705882353</v>
      </c>
      <c r="R37">
        <f t="shared" si="19"/>
        <v>67.529411764705884</v>
      </c>
      <c r="S37">
        <f t="shared" si="20"/>
        <v>13105.529411764706</v>
      </c>
      <c r="U37" s="10">
        <f t="shared" si="21"/>
        <v>11.362165979299206</v>
      </c>
      <c r="V37">
        <f t="shared" si="22"/>
        <v>3.4285714285714284</v>
      </c>
      <c r="W37">
        <f t="shared" si="23"/>
        <v>0.22291021671826625</v>
      </c>
      <c r="X37">
        <f t="shared" si="24"/>
        <v>7.7106843340095113</v>
      </c>
      <c r="Y37">
        <f t="shared" si="25"/>
        <v>8.5674270377883452</v>
      </c>
      <c r="Z37">
        <f t="shared" si="26"/>
        <v>1.3707890961262554</v>
      </c>
      <c r="AA37">
        <f t="shared" si="27"/>
        <v>2.063850678733032</v>
      </c>
      <c r="AB37">
        <f t="shared" si="28"/>
        <v>1.6080306905370845</v>
      </c>
      <c r="AC37">
        <f t="shared" si="29"/>
        <v>2.6680138686131389</v>
      </c>
    </row>
    <row r="38" spans="1:29" x14ac:dyDescent="0.25">
      <c r="A38" s="9">
        <v>36</v>
      </c>
      <c r="B38" s="47" t="s">
        <v>247</v>
      </c>
      <c r="C38" s="48" t="s">
        <v>37</v>
      </c>
      <c r="D38" s="48" t="s">
        <v>274</v>
      </c>
      <c r="E38" s="48" t="s">
        <v>4</v>
      </c>
      <c r="F38" s="49">
        <v>17</v>
      </c>
      <c r="G38" s="49">
        <v>8</v>
      </c>
      <c r="H38" s="49">
        <v>8</v>
      </c>
      <c r="I38" s="49">
        <v>34</v>
      </c>
      <c r="J38" s="49">
        <v>26</v>
      </c>
      <c r="K38" s="49">
        <v>4</v>
      </c>
      <c r="L38" s="49">
        <v>2230</v>
      </c>
      <c r="M38" s="62">
        <v>416</v>
      </c>
      <c r="N38">
        <f t="shared" si="15"/>
        <v>38.588235294117645</v>
      </c>
      <c r="O38">
        <f t="shared" si="16"/>
        <v>38.588235294117645</v>
      </c>
      <c r="P38">
        <f t="shared" si="17"/>
        <v>164</v>
      </c>
      <c r="Q38">
        <f t="shared" si="18"/>
        <v>125.41176470588235</v>
      </c>
      <c r="R38">
        <f t="shared" si="19"/>
        <v>19.294117647058822</v>
      </c>
      <c r="S38">
        <f t="shared" si="20"/>
        <v>10756.470588235294</v>
      </c>
      <c r="U38" s="10">
        <f t="shared" si="21"/>
        <v>11.236981724551702</v>
      </c>
      <c r="V38">
        <f t="shared" si="22"/>
        <v>3.4285714285714284</v>
      </c>
      <c r="W38">
        <f t="shared" si="23"/>
        <v>0.29721362229102161</v>
      </c>
      <c r="X38">
        <f t="shared" si="24"/>
        <v>7.5111966736892528</v>
      </c>
      <c r="Y38">
        <f t="shared" si="25"/>
        <v>8.3457740818769484</v>
      </c>
      <c r="Z38">
        <f t="shared" si="26"/>
        <v>1.602439024390244</v>
      </c>
      <c r="AA38">
        <f t="shared" si="27"/>
        <v>1.9868823529411765</v>
      </c>
      <c r="AB38">
        <f t="shared" si="28"/>
        <v>1.3594373401534527</v>
      </c>
      <c r="AC38">
        <f t="shared" si="29"/>
        <v>2.5624379562043798</v>
      </c>
    </row>
    <row r="39" spans="1:29" x14ac:dyDescent="0.25">
      <c r="A39" s="9">
        <v>37</v>
      </c>
      <c r="B39" s="47" t="s">
        <v>360</v>
      </c>
      <c r="C39" s="48" t="s">
        <v>41</v>
      </c>
      <c r="D39" s="48" t="s">
        <v>274</v>
      </c>
      <c r="E39" s="48" t="s">
        <v>4</v>
      </c>
      <c r="F39" s="49">
        <v>13</v>
      </c>
      <c r="G39" s="49">
        <v>7</v>
      </c>
      <c r="H39" s="49">
        <v>10</v>
      </c>
      <c r="I39" s="49">
        <v>7</v>
      </c>
      <c r="J39" s="49">
        <v>15</v>
      </c>
      <c r="K39" s="49">
        <v>6</v>
      </c>
      <c r="L39" s="49">
        <v>42</v>
      </c>
      <c r="M39" s="62">
        <v>235</v>
      </c>
      <c r="N39">
        <f t="shared" si="15"/>
        <v>44.153846153846153</v>
      </c>
      <c r="O39">
        <f t="shared" si="16"/>
        <v>63.07692307692308</v>
      </c>
      <c r="P39">
        <f t="shared" si="17"/>
        <v>44.153846153846153</v>
      </c>
      <c r="Q39">
        <f t="shared" si="18"/>
        <v>94.615384615384613</v>
      </c>
      <c r="R39">
        <f t="shared" si="19"/>
        <v>37.846153846153847</v>
      </c>
      <c r="S39">
        <f t="shared" si="20"/>
        <v>264.92307692307691</v>
      </c>
      <c r="U39" s="10">
        <f t="shared" si="21"/>
        <v>11.223739326778704</v>
      </c>
      <c r="V39">
        <f t="shared" si="22"/>
        <v>3.9230769230769234</v>
      </c>
      <c r="W39">
        <f t="shared" si="23"/>
        <v>0.48582995951417002</v>
      </c>
      <c r="X39">
        <f t="shared" si="24"/>
        <v>6.8148324441876102</v>
      </c>
      <c r="Y39">
        <f t="shared" si="25"/>
        <v>7.5720360490973446</v>
      </c>
      <c r="Z39">
        <f t="shared" si="26"/>
        <v>1.3521951219512196</v>
      </c>
      <c r="AA39">
        <f t="shared" si="27"/>
        <v>1.9166804733727811</v>
      </c>
      <c r="AB39">
        <f t="shared" si="28"/>
        <v>1.4550501672240803</v>
      </c>
      <c r="AC39">
        <f t="shared" si="29"/>
        <v>2.0909066816395288</v>
      </c>
    </row>
    <row r="40" spans="1:29" x14ac:dyDescent="0.25">
      <c r="A40" s="9">
        <v>38</v>
      </c>
      <c r="B40" s="47" t="s">
        <v>86</v>
      </c>
      <c r="C40" s="48" t="s">
        <v>37</v>
      </c>
      <c r="D40" s="48" t="s">
        <v>274</v>
      </c>
      <c r="E40" s="48" t="s">
        <v>4</v>
      </c>
      <c r="F40" s="49">
        <v>17</v>
      </c>
      <c r="G40" s="49">
        <v>7</v>
      </c>
      <c r="H40" s="49">
        <v>11</v>
      </c>
      <c r="I40" s="49">
        <v>26</v>
      </c>
      <c r="J40" s="49">
        <v>23</v>
      </c>
      <c r="K40" s="49">
        <v>5</v>
      </c>
      <c r="L40" s="49">
        <v>3890</v>
      </c>
      <c r="M40" s="62">
        <v>371</v>
      </c>
      <c r="N40">
        <f t="shared" si="15"/>
        <v>33.764705882352942</v>
      </c>
      <c r="O40">
        <f t="shared" si="16"/>
        <v>53.058823529411768</v>
      </c>
      <c r="P40">
        <f t="shared" si="17"/>
        <v>125.41176470588235</v>
      </c>
      <c r="Q40">
        <f t="shared" si="18"/>
        <v>110.94117647058823</v>
      </c>
      <c r="R40">
        <f t="shared" si="19"/>
        <v>24.117647058823529</v>
      </c>
      <c r="S40">
        <f t="shared" si="20"/>
        <v>18763.529411764706</v>
      </c>
      <c r="U40" s="10">
        <f t="shared" si="21"/>
        <v>11.191033039085269</v>
      </c>
      <c r="V40">
        <f t="shared" si="22"/>
        <v>3</v>
      </c>
      <c r="W40">
        <f t="shared" si="23"/>
        <v>0.4086687306501548</v>
      </c>
      <c r="X40">
        <f t="shared" si="24"/>
        <v>7.7823643084351142</v>
      </c>
      <c r="Y40">
        <f t="shared" si="25"/>
        <v>8.6470714538167943</v>
      </c>
      <c r="Z40">
        <f t="shared" si="26"/>
        <v>1.5218651362984219</v>
      </c>
      <c r="AA40">
        <f t="shared" si="27"/>
        <v>1.95389592760181</v>
      </c>
      <c r="AB40">
        <f t="shared" si="28"/>
        <v>1.384296675191816</v>
      </c>
      <c r="AC40">
        <f t="shared" si="29"/>
        <v>2.9223065693430659</v>
      </c>
    </row>
    <row r="41" spans="1:29" x14ac:dyDescent="0.25">
      <c r="A41" s="9">
        <v>39</v>
      </c>
      <c r="B41" s="50" t="s">
        <v>216</v>
      </c>
      <c r="C41" s="51" t="s">
        <v>35</v>
      </c>
      <c r="D41" s="51" t="s">
        <v>274</v>
      </c>
      <c r="E41" s="51" t="s">
        <v>4</v>
      </c>
      <c r="F41" s="52">
        <v>17</v>
      </c>
      <c r="G41" s="52">
        <v>7</v>
      </c>
      <c r="H41" s="52">
        <v>16</v>
      </c>
      <c r="I41" s="52">
        <v>18</v>
      </c>
      <c r="J41" s="52">
        <v>23</v>
      </c>
      <c r="K41" s="52">
        <v>8</v>
      </c>
      <c r="L41" s="52">
        <v>2738</v>
      </c>
      <c r="M41" s="63">
        <v>358</v>
      </c>
      <c r="N41">
        <f t="shared" si="15"/>
        <v>33.764705882352942</v>
      </c>
      <c r="O41">
        <f t="shared" si="16"/>
        <v>77.17647058823529</v>
      </c>
      <c r="P41">
        <f t="shared" si="17"/>
        <v>86.82352941176471</v>
      </c>
      <c r="Q41">
        <f t="shared" si="18"/>
        <v>110.94117647058823</v>
      </c>
      <c r="R41">
        <f t="shared" si="19"/>
        <v>38.588235294117645</v>
      </c>
      <c r="S41">
        <f t="shared" si="20"/>
        <v>13206.823529411764</v>
      </c>
      <c r="U41" s="10">
        <f t="shared" si="21"/>
        <v>11.121055524055024</v>
      </c>
      <c r="V41">
        <f t="shared" si="22"/>
        <v>3</v>
      </c>
      <c r="W41">
        <f t="shared" si="23"/>
        <v>0.59442724458204321</v>
      </c>
      <c r="X41">
        <f t="shared" si="24"/>
        <v>7.5266282794729795</v>
      </c>
      <c r="Y41">
        <f t="shared" si="25"/>
        <v>8.3629203105255314</v>
      </c>
      <c r="Z41">
        <f t="shared" si="26"/>
        <v>1.4412912482065998</v>
      </c>
      <c r="AA41">
        <f t="shared" si="27"/>
        <v>1.95389592760181</v>
      </c>
      <c r="AB41">
        <f t="shared" si="28"/>
        <v>1.4588746803069055</v>
      </c>
      <c r="AC41">
        <f t="shared" si="29"/>
        <v>2.6725664233576643</v>
      </c>
    </row>
    <row r="42" spans="1:29" x14ac:dyDescent="0.25">
      <c r="A42" s="9">
        <v>40</v>
      </c>
      <c r="B42" s="50" t="s">
        <v>110</v>
      </c>
      <c r="C42" s="51" t="s">
        <v>37</v>
      </c>
      <c r="D42" s="51" t="s">
        <v>274</v>
      </c>
      <c r="E42" s="51" t="s">
        <v>4</v>
      </c>
      <c r="F42" s="52">
        <v>17</v>
      </c>
      <c r="G42" s="52">
        <v>9</v>
      </c>
      <c r="H42" s="52">
        <v>4</v>
      </c>
      <c r="I42" s="52">
        <v>24</v>
      </c>
      <c r="J42" s="52">
        <v>14</v>
      </c>
      <c r="K42" s="52">
        <v>9</v>
      </c>
      <c r="L42" s="52">
        <v>284</v>
      </c>
      <c r="M42" s="63">
        <v>371</v>
      </c>
      <c r="N42">
        <f t="shared" si="15"/>
        <v>43.411764705882355</v>
      </c>
      <c r="O42">
        <f t="shared" si="16"/>
        <v>19.294117647058822</v>
      </c>
      <c r="P42">
        <f t="shared" si="17"/>
        <v>115.76470588235294</v>
      </c>
      <c r="Q42">
        <f t="shared" si="18"/>
        <v>67.529411764705884</v>
      </c>
      <c r="R42">
        <f t="shared" si="19"/>
        <v>43.411764705882355</v>
      </c>
      <c r="S42">
        <f t="shared" si="20"/>
        <v>1369.8823529411766</v>
      </c>
      <c r="U42" s="10">
        <f t="shared" si="21"/>
        <v>10.986709882704492</v>
      </c>
      <c r="V42">
        <f t="shared" si="22"/>
        <v>3.8571428571428577</v>
      </c>
      <c r="W42">
        <f t="shared" si="23"/>
        <v>0.1486068111455108</v>
      </c>
      <c r="X42">
        <f t="shared" si="24"/>
        <v>6.9809602144161236</v>
      </c>
      <c r="Y42">
        <f t="shared" si="25"/>
        <v>7.756622460462359</v>
      </c>
      <c r="Z42">
        <f t="shared" si="26"/>
        <v>1.5017216642754663</v>
      </c>
      <c r="AA42">
        <f t="shared" si="27"/>
        <v>1.8549366515837105</v>
      </c>
      <c r="AB42">
        <f t="shared" si="28"/>
        <v>1.4837340153452685</v>
      </c>
      <c r="AC42">
        <f t="shared" si="29"/>
        <v>2.1405678832116792</v>
      </c>
    </row>
    <row r="43" spans="1:29" x14ac:dyDescent="0.25">
      <c r="A43" s="9">
        <v>41</v>
      </c>
      <c r="B43" s="47" t="s">
        <v>229</v>
      </c>
      <c r="C43" s="48" t="s">
        <v>35</v>
      </c>
      <c r="D43" s="48" t="s">
        <v>274</v>
      </c>
      <c r="E43" s="48" t="s">
        <v>4</v>
      </c>
      <c r="F43" s="49">
        <v>17</v>
      </c>
      <c r="G43" s="49">
        <v>7</v>
      </c>
      <c r="H43" s="49">
        <v>4</v>
      </c>
      <c r="I43" s="49">
        <v>27</v>
      </c>
      <c r="J43" s="49">
        <v>34</v>
      </c>
      <c r="K43" s="49">
        <v>1</v>
      </c>
      <c r="L43" s="49">
        <v>3837</v>
      </c>
      <c r="M43" s="62">
        <v>427</v>
      </c>
      <c r="N43">
        <f t="shared" si="15"/>
        <v>33.764705882352942</v>
      </c>
      <c r="O43">
        <f t="shared" si="16"/>
        <v>19.294117647058822</v>
      </c>
      <c r="P43">
        <f t="shared" si="17"/>
        <v>130.23529411764707</v>
      </c>
      <c r="Q43">
        <f t="shared" si="18"/>
        <v>164</v>
      </c>
      <c r="R43">
        <f t="shared" si="19"/>
        <v>4.8235294117647056</v>
      </c>
      <c r="S43">
        <f t="shared" si="20"/>
        <v>18507.882352941175</v>
      </c>
      <c r="U43" s="10">
        <f t="shared" si="21"/>
        <v>10.951065960661095</v>
      </c>
      <c r="V43">
        <f t="shared" si="22"/>
        <v>3</v>
      </c>
      <c r="W43">
        <f t="shared" si="23"/>
        <v>0.1486068111455108</v>
      </c>
      <c r="X43">
        <f t="shared" si="24"/>
        <v>7.8024591495155846</v>
      </c>
      <c r="Y43">
        <f t="shared" si="25"/>
        <v>8.6693990550173154</v>
      </c>
      <c r="Z43">
        <f t="shared" si="26"/>
        <v>1.5319368723098996</v>
      </c>
      <c r="AA43">
        <f t="shared" si="27"/>
        <v>2.074846153846154</v>
      </c>
      <c r="AB43">
        <f t="shared" si="28"/>
        <v>1.2848593350383632</v>
      </c>
      <c r="AC43">
        <f t="shared" si="29"/>
        <v>2.910816788321168</v>
      </c>
    </row>
    <row r="44" spans="1:29" x14ac:dyDescent="0.25">
      <c r="A44" s="9">
        <v>42</v>
      </c>
      <c r="B44" s="47" t="s">
        <v>93</v>
      </c>
      <c r="C44" s="48" t="s">
        <v>41</v>
      </c>
      <c r="D44" s="48" t="s">
        <v>274</v>
      </c>
      <c r="E44" s="48" t="s">
        <v>4</v>
      </c>
      <c r="F44" s="49">
        <v>14</v>
      </c>
      <c r="G44" s="49">
        <v>7</v>
      </c>
      <c r="H44" s="49">
        <v>2</v>
      </c>
      <c r="I44" s="49">
        <v>9</v>
      </c>
      <c r="J44" s="49">
        <v>23</v>
      </c>
      <c r="K44" s="49">
        <v>1</v>
      </c>
      <c r="L44" s="49">
        <v>1742</v>
      </c>
      <c r="M44" s="62">
        <v>272</v>
      </c>
      <c r="N44">
        <f t="shared" si="15"/>
        <v>41</v>
      </c>
      <c r="O44">
        <f t="shared" si="16"/>
        <v>11.714285714285714</v>
      </c>
      <c r="P44">
        <f t="shared" si="17"/>
        <v>52.714285714285715</v>
      </c>
      <c r="Q44">
        <f t="shared" si="18"/>
        <v>134.71428571428572</v>
      </c>
      <c r="R44">
        <f t="shared" si="19"/>
        <v>5.8571428571428568</v>
      </c>
      <c r="S44">
        <f t="shared" si="20"/>
        <v>10203.142857142857</v>
      </c>
      <c r="U44" s="10">
        <f t="shared" si="21"/>
        <v>10.938995879460112</v>
      </c>
      <c r="V44">
        <f t="shared" si="22"/>
        <v>3.6428571428571428</v>
      </c>
      <c r="W44">
        <f t="shared" si="23"/>
        <v>9.0225563909774417E-2</v>
      </c>
      <c r="X44">
        <f t="shared" si="24"/>
        <v>7.2059131726931955</v>
      </c>
      <c r="Y44">
        <f t="shared" si="25"/>
        <v>8.0065701918813286</v>
      </c>
      <c r="Z44">
        <f t="shared" si="26"/>
        <v>1.3700696864111499</v>
      </c>
      <c r="AA44">
        <f t="shared" si="27"/>
        <v>2.008087912087912</v>
      </c>
      <c r="AB44">
        <f t="shared" si="28"/>
        <v>1.2901863354037266</v>
      </c>
      <c r="AC44">
        <f t="shared" si="29"/>
        <v>2.537569238790407</v>
      </c>
    </row>
    <row r="45" spans="1:29" x14ac:dyDescent="0.25">
      <c r="A45" s="9">
        <v>43</v>
      </c>
      <c r="B45" s="50" t="s">
        <v>78</v>
      </c>
      <c r="C45" s="51" t="s">
        <v>33</v>
      </c>
      <c r="D45" s="51" t="s">
        <v>274</v>
      </c>
      <c r="E45" s="51" t="s">
        <v>4</v>
      </c>
      <c r="F45" s="52">
        <v>18</v>
      </c>
      <c r="G45" s="52">
        <v>7</v>
      </c>
      <c r="H45" s="52">
        <v>12</v>
      </c>
      <c r="I45" s="52">
        <v>18</v>
      </c>
      <c r="J45" s="52">
        <v>19</v>
      </c>
      <c r="K45" s="52">
        <v>21</v>
      </c>
      <c r="L45" s="52">
        <v>2189</v>
      </c>
      <c r="M45" s="63">
        <v>455</v>
      </c>
      <c r="N45">
        <f t="shared" si="15"/>
        <v>31.888888888888889</v>
      </c>
      <c r="O45">
        <f t="shared" si="16"/>
        <v>54.666666666666664</v>
      </c>
      <c r="P45">
        <f t="shared" si="17"/>
        <v>82</v>
      </c>
      <c r="Q45">
        <f t="shared" si="18"/>
        <v>86.555555555555557</v>
      </c>
      <c r="R45">
        <f t="shared" si="19"/>
        <v>95.666666666666671</v>
      </c>
      <c r="S45">
        <f t="shared" si="20"/>
        <v>9972.1111111111113</v>
      </c>
      <c r="U45" s="10">
        <f t="shared" si="21"/>
        <v>10.864142414099323</v>
      </c>
      <c r="V45">
        <f t="shared" si="22"/>
        <v>2.8333333333333335</v>
      </c>
      <c r="W45">
        <f t="shared" si="23"/>
        <v>0.42105263157894735</v>
      </c>
      <c r="X45">
        <f t="shared" si="24"/>
        <v>7.6097564491870422</v>
      </c>
      <c r="Y45">
        <f t="shared" si="25"/>
        <v>8.4552849435411588</v>
      </c>
      <c r="Z45">
        <f t="shared" si="26"/>
        <v>1.4312195121951219</v>
      </c>
      <c r="AA45">
        <f t="shared" si="27"/>
        <v>1.8983076923076925</v>
      </c>
      <c r="AB45">
        <f t="shared" si="28"/>
        <v>1.7530434782608697</v>
      </c>
      <c r="AC45">
        <f t="shared" si="29"/>
        <v>2.5271857664233579</v>
      </c>
    </row>
    <row r="46" spans="1:29" x14ac:dyDescent="0.25">
      <c r="A46" s="9">
        <v>44</v>
      </c>
      <c r="B46" s="50" t="s">
        <v>358</v>
      </c>
      <c r="C46" s="51" t="s">
        <v>33</v>
      </c>
      <c r="D46" s="51" t="s">
        <v>274</v>
      </c>
      <c r="E46" s="51" t="s">
        <v>4</v>
      </c>
      <c r="F46" s="52">
        <v>15</v>
      </c>
      <c r="G46" s="52">
        <v>8</v>
      </c>
      <c r="H46" s="52">
        <v>4</v>
      </c>
      <c r="I46" s="52">
        <v>2</v>
      </c>
      <c r="J46" s="52">
        <v>18</v>
      </c>
      <c r="K46" s="52">
        <v>4</v>
      </c>
      <c r="L46" s="52">
        <v>440</v>
      </c>
      <c r="M46" s="63">
        <v>311</v>
      </c>
      <c r="N46">
        <f t="shared" si="15"/>
        <v>43.733333333333334</v>
      </c>
      <c r="O46">
        <f t="shared" si="16"/>
        <v>21.866666666666667</v>
      </c>
      <c r="P46">
        <f t="shared" si="17"/>
        <v>10.933333333333334</v>
      </c>
      <c r="Q46">
        <f t="shared" si="18"/>
        <v>98.4</v>
      </c>
      <c r="R46">
        <f t="shared" si="19"/>
        <v>21.866666666666667</v>
      </c>
      <c r="S46">
        <f t="shared" si="20"/>
        <v>2405.3333333333335</v>
      </c>
      <c r="U46" s="10">
        <f t="shared" si="21"/>
        <v>10.822073060609204</v>
      </c>
      <c r="V46">
        <f t="shared" si="22"/>
        <v>3.8857142857142861</v>
      </c>
      <c r="W46">
        <f t="shared" si="23"/>
        <v>0.16842105263157894</v>
      </c>
      <c r="X46">
        <f t="shared" si="24"/>
        <v>6.7679377222633397</v>
      </c>
      <c r="Y46">
        <f t="shared" si="25"/>
        <v>7.5199308025148213</v>
      </c>
      <c r="Z46">
        <f t="shared" si="26"/>
        <v>1.282829268292683</v>
      </c>
      <c r="AA46">
        <f t="shared" si="27"/>
        <v>1.9253076923076924</v>
      </c>
      <c r="AB46">
        <f t="shared" si="28"/>
        <v>1.3726956521739131</v>
      </c>
      <c r="AC46">
        <f t="shared" si="29"/>
        <v>2.1871051094890515</v>
      </c>
    </row>
    <row r="47" spans="1:29" x14ac:dyDescent="0.25">
      <c r="A47" s="9">
        <v>45</v>
      </c>
      <c r="B47" s="47" t="s">
        <v>190</v>
      </c>
      <c r="C47" s="48" t="s">
        <v>37</v>
      </c>
      <c r="D47" s="48" t="s">
        <v>274</v>
      </c>
      <c r="E47" s="48" t="s">
        <v>4</v>
      </c>
      <c r="F47" s="49">
        <v>17</v>
      </c>
      <c r="G47" s="49">
        <v>9</v>
      </c>
      <c r="H47" s="49">
        <v>2</v>
      </c>
      <c r="I47" s="49">
        <v>15</v>
      </c>
      <c r="J47" s="49">
        <v>27</v>
      </c>
      <c r="K47" s="49">
        <v>3</v>
      </c>
      <c r="L47" s="49">
        <v>310</v>
      </c>
      <c r="M47" s="62">
        <v>360</v>
      </c>
      <c r="N47">
        <f t="shared" si="15"/>
        <v>43.411764705882355</v>
      </c>
      <c r="O47">
        <f t="shared" si="16"/>
        <v>9.6470588235294112</v>
      </c>
      <c r="P47">
        <f t="shared" si="17"/>
        <v>72.352941176470594</v>
      </c>
      <c r="Q47">
        <f t="shared" si="18"/>
        <v>130.23529411764707</v>
      </c>
      <c r="R47">
        <f t="shared" si="19"/>
        <v>14.470588235294118</v>
      </c>
      <c r="S47">
        <f t="shared" si="20"/>
        <v>1495.2941176470588</v>
      </c>
      <c r="U47" s="10">
        <f t="shared" si="21"/>
        <v>10.821182515619212</v>
      </c>
      <c r="V47">
        <f t="shared" si="22"/>
        <v>3.8571428571428577</v>
      </c>
      <c r="W47">
        <f t="shared" si="23"/>
        <v>7.4303405572755402E-2</v>
      </c>
      <c r="X47">
        <f t="shared" si="24"/>
        <v>6.8897362529035986</v>
      </c>
      <c r="Y47">
        <f t="shared" si="25"/>
        <v>7.6552625032262211</v>
      </c>
      <c r="Z47">
        <f t="shared" si="26"/>
        <v>1.4110760401721665</v>
      </c>
      <c r="AA47">
        <f t="shared" si="27"/>
        <v>1.9978778280542988</v>
      </c>
      <c r="AB47">
        <f t="shared" si="28"/>
        <v>1.3345780051150895</v>
      </c>
      <c r="AC47">
        <f t="shared" si="29"/>
        <v>2.146204379562044</v>
      </c>
    </row>
    <row r="48" spans="1:29" x14ac:dyDescent="0.25">
      <c r="A48" s="9">
        <v>46</v>
      </c>
      <c r="B48" s="50" t="s">
        <v>303</v>
      </c>
      <c r="C48" s="51" t="s">
        <v>31</v>
      </c>
      <c r="D48" s="51" t="s">
        <v>274</v>
      </c>
      <c r="E48" s="51" t="s">
        <v>4</v>
      </c>
      <c r="F48" s="52">
        <v>18</v>
      </c>
      <c r="G48" s="52">
        <v>7</v>
      </c>
      <c r="H48" s="52">
        <v>10</v>
      </c>
      <c r="I48" s="52">
        <v>45</v>
      </c>
      <c r="J48" s="52">
        <v>34</v>
      </c>
      <c r="K48" s="52">
        <v>4</v>
      </c>
      <c r="L48" s="52">
        <v>2107</v>
      </c>
      <c r="M48" s="63">
        <v>397</v>
      </c>
      <c r="N48">
        <f t="shared" si="15"/>
        <v>31.888888888888889</v>
      </c>
      <c r="O48">
        <f t="shared" si="16"/>
        <v>45.555555555555557</v>
      </c>
      <c r="P48">
        <f t="shared" si="17"/>
        <v>205</v>
      </c>
      <c r="Q48">
        <f t="shared" si="18"/>
        <v>154.88888888888889</v>
      </c>
      <c r="R48">
        <f t="shared" si="19"/>
        <v>18.222222222222221</v>
      </c>
      <c r="S48">
        <f t="shared" si="20"/>
        <v>9598.5555555555547</v>
      </c>
      <c r="U48" s="10">
        <f t="shared" si="21"/>
        <v>10.790645988687245</v>
      </c>
      <c r="V48">
        <f t="shared" si="22"/>
        <v>2.8333333333333335</v>
      </c>
      <c r="W48">
        <f t="shared" si="23"/>
        <v>0.35087719298245612</v>
      </c>
      <c r="X48">
        <f t="shared" si="24"/>
        <v>7.6064354623714561</v>
      </c>
      <c r="Y48">
        <f t="shared" si="25"/>
        <v>8.4515949581905065</v>
      </c>
      <c r="Z48">
        <f t="shared" si="26"/>
        <v>1.6880487804878048</v>
      </c>
      <c r="AA48">
        <f t="shared" si="27"/>
        <v>2.0540769230769231</v>
      </c>
      <c r="AB48">
        <f t="shared" si="28"/>
        <v>1.3539130434782609</v>
      </c>
      <c r="AC48">
        <f t="shared" si="29"/>
        <v>2.5103967153284672</v>
      </c>
    </row>
    <row r="49" spans="1:29" x14ac:dyDescent="0.25">
      <c r="A49" s="9">
        <v>47</v>
      </c>
      <c r="B49" s="47" t="s">
        <v>111</v>
      </c>
      <c r="C49" s="48" t="s">
        <v>37</v>
      </c>
      <c r="D49" s="48" t="s">
        <v>274</v>
      </c>
      <c r="E49" s="48" t="s">
        <v>4</v>
      </c>
      <c r="F49" s="49">
        <v>18</v>
      </c>
      <c r="G49" s="49">
        <v>8</v>
      </c>
      <c r="H49" s="49">
        <v>6</v>
      </c>
      <c r="I49" s="49">
        <v>26</v>
      </c>
      <c r="J49" s="49">
        <v>24</v>
      </c>
      <c r="K49" s="49">
        <v>9</v>
      </c>
      <c r="L49" s="49">
        <v>1605</v>
      </c>
      <c r="M49" s="62">
        <v>391</v>
      </c>
      <c r="N49">
        <f t="shared" si="15"/>
        <v>36.444444444444443</v>
      </c>
      <c r="O49">
        <f t="shared" si="16"/>
        <v>27.333333333333332</v>
      </c>
      <c r="P49">
        <f t="shared" si="17"/>
        <v>118.44444444444444</v>
      </c>
      <c r="Q49">
        <f t="shared" si="18"/>
        <v>109.33333333333333</v>
      </c>
      <c r="R49">
        <f t="shared" si="19"/>
        <v>41</v>
      </c>
      <c r="S49">
        <f t="shared" si="20"/>
        <v>7311.666666666667</v>
      </c>
      <c r="U49" s="10">
        <f t="shared" si="21"/>
        <v>10.785088707615948</v>
      </c>
      <c r="V49">
        <f t="shared" si="22"/>
        <v>3.2380952380952381</v>
      </c>
      <c r="W49">
        <f t="shared" si="23"/>
        <v>0.21052631578947367</v>
      </c>
      <c r="X49">
        <f t="shared" si="24"/>
        <v>7.3364671537312374</v>
      </c>
      <c r="Y49">
        <f t="shared" si="25"/>
        <v>8.1516301708124868</v>
      </c>
      <c r="Z49">
        <f t="shared" si="26"/>
        <v>1.5073170731707317</v>
      </c>
      <c r="AA49">
        <f t="shared" si="27"/>
        <v>1.9502307692307692</v>
      </c>
      <c r="AB49">
        <f t="shared" si="28"/>
        <v>1.471304347826087</v>
      </c>
      <c r="AC49">
        <f t="shared" si="29"/>
        <v>2.4076149635036499</v>
      </c>
    </row>
    <row r="50" spans="1:29" x14ac:dyDescent="0.25">
      <c r="A50" s="9">
        <v>48</v>
      </c>
      <c r="B50" s="50" t="s">
        <v>192</v>
      </c>
      <c r="C50" s="51" t="s">
        <v>31</v>
      </c>
      <c r="D50" s="51" t="s">
        <v>274</v>
      </c>
      <c r="E50" s="51" t="s">
        <v>4</v>
      </c>
      <c r="F50" s="52">
        <v>17</v>
      </c>
      <c r="G50" s="52">
        <v>8</v>
      </c>
      <c r="H50" s="52">
        <v>2</v>
      </c>
      <c r="I50" s="52">
        <v>11</v>
      </c>
      <c r="J50" s="52">
        <v>18</v>
      </c>
      <c r="K50" s="52">
        <v>6</v>
      </c>
      <c r="L50" s="52">
        <v>2198</v>
      </c>
      <c r="M50" s="63">
        <v>439</v>
      </c>
      <c r="N50">
        <f t="shared" si="15"/>
        <v>38.588235294117645</v>
      </c>
      <c r="O50">
        <f t="shared" si="16"/>
        <v>9.6470588235294112</v>
      </c>
      <c r="P50">
        <f t="shared" si="17"/>
        <v>53.058823529411768</v>
      </c>
      <c r="Q50">
        <f t="shared" si="18"/>
        <v>86.82352941176471</v>
      </c>
      <c r="R50">
        <f t="shared" si="19"/>
        <v>28.941176470588236</v>
      </c>
      <c r="S50">
        <f t="shared" si="20"/>
        <v>10602.117647058823</v>
      </c>
      <c r="U50" s="10">
        <f t="shared" si="21"/>
        <v>10.737239222463824</v>
      </c>
      <c r="V50">
        <f t="shared" si="22"/>
        <v>3.4285714285714284</v>
      </c>
      <c r="W50">
        <f t="shared" si="23"/>
        <v>7.4303405572755402E-2</v>
      </c>
      <c r="X50">
        <f t="shared" si="24"/>
        <v>7.2343643883196407</v>
      </c>
      <c r="Y50">
        <f t="shared" si="25"/>
        <v>8.0381826536884891</v>
      </c>
      <c r="Z50">
        <f t="shared" si="26"/>
        <v>1.3707890961262554</v>
      </c>
      <c r="AA50">
        <f t="shared" si="27"/>
        <v>1.8989185520361991</v>
      </c>
      <c r="AB50">
        <f t="shared" si="28"/>
        <v>1.409156010230179</v>
      </c>
      <c r="AC50">
        <f t="shared" si="29"/>
        <v>2.5555007299270076</v>
      </c>
    </row>
    <row r="51" spans="1:29" x14ac:dyDescent="0.25">
      <c r="A51" s="9">
        <v>49</v>
      </c>
      <c r="B51" s="47" t="s">
        <v>83</v>
      </c>
      <c r="C51" s="48" t="s">
        <v>37</v>
      </c>
      <c r="D51" s="48" t="s">
        <v>274</v>
      </c>
      <c r="E51" s="48" t="s">
        <v>4</v>
      </c>
      <c r="F51" s="49">
        <v>18</v>
      </c>
      <c r="G51" s="49">
        <v>7</v>
      </c>
      <c r="H51" s="49">
        <v>15</v>
      </c>
      <c r="I51" s="49">
        <v>10</v>
      </c>
      <c r="J51" s="49">
        <v>32</v>
      </c>
      <c r="K51" s="49">
        <v>4</v>
      </c>
      <c r="L51" s="49">
        <v>2689</v>
      </c>
      <c r="M51" s="62">
        <v>412</v>
      </c>
      <c r="N51">
        <f t="shared" si="15"/>
        <v>31.888888888888889</v>
      </c>
      <c r="O51">
        <f t="shared" si="16"/>
        <v>68.333333333333329</v>
      </c>
      <c r="P51">
        <f t="shared" si="17"/>
        <v>45.555555555555557</v>
      </c>
      <c r="Q51">
        <f t="shared" si="18"/>
        <v>145.77777777777777</v>
      </c>
      <c r="R51">
        <f t="shared" si="19"/>
        <v>18.222222222222221</v>
      </c>
      <c r="S51">
        <f t="shared" si="20"/>
        <v>12249.888888888889</v>
      </c>
      <c r="U51" s="10">
        <f t="shared" si="21"/>
        <v>10.731549839009563</v>
      </c>
      <c r="V51">
        <f t="shared" si="22"/>
        <v>2.8333333333333335</v>
      </c>
      <c r="W51">
        <f t="shared" si="23"/>
        <v>0.52631578947368418</v>
      </c>
      <c r="X51">
        <f t="shared" si="24"/>
        <v>7.3719007162025454</v>
      </c>
      <c r="Y51">
        <f t="shared" si="25"/>
        <v>8.1910007957806066</v>
      </c>
      <c r="Z51">
        <f t="shared" si="26"/>
        <v>1.3551219512195123</v>
      </c>
      <c r="AA51">
        <f t="shared" si="27"/>
        <v>2.0333076923076923</v>
      </c>
      <c r="AB51">
        <f t="shared" si="28"/>
        <v>1.3539130434782609</v>
      </c>
      <c r="AC51">
        <f t="shared" si="29"/>
        <v>2.6295580291970806</v>
      </c>
    </row>
    <row r="52" spans="1:29" x14ac:dyDescent="0.25">
      <c r="A52" s="9">
        <v>50</v>
      </c>
      <c r="B52" s="50" t="s">
        <v>254</v>
      </c>
      <c r="C52" s="51" t="s">
        <v>33</v>
      </c>
      <c r="D52" s="51" t="s">
        <v>274</v>
      </c>
      <c r="E52" s="51" t="s">
        <v>4</v>
      </c>
      <c r="F52" s="52">
        <v>18</v>
      </c>
      <c r="G52" s="52">
        <v>7</v>
      </c>
      <c r="H52" s="52">
        <v>2</v>
      </c>
      <c r="I52" s="52">
        <v>9</v>
      </c>
      <c r="J52" s="52">
        <v>28</v>
      </c>
      <c r="K52" s="52">
        <v>23</v>
      </c>
      <c r="L52" s="52">
        <v>2743</v>
      </c>
      <c r="M52" s="63">
        <v>420</v>
      </c>
      <c r="N52">
        <f t="shared" si="15"/>
        <v>31.888888888888889</v>
      </c>
      <c r="O52">
        <f t="shared" si="16"/>
        <v>9.1111111111111107</v>
      </c>
      <c r="P52">
        <f t="shared" si="17"/>
        <v>41</v>
      </c>
      <c r="Q52">
        <f t="shared" si="18"/>
        <v>127.55555555555556</v>
      </c>
      <c r="R52">
        <f t="shared" si="19"/>
        <v>104.77777777777777</v>
      </c>
      <c r="S52">
        <f t="shared" si="20"/>
        <v>12495.888888888889</v>
      </c>
      <c r="U52" s="10">
        <f t="shared" si="21"/>
        <v>10.68150199237326</v>
      </c>
      <c r="V52">
        <f t="shared" si="22"/>
        <v>2.8333333333333335</v>
      </c>
      <c r="W52">
        <f t="shared" si="23"/>
        <v>7.0175438596491224E-2</v>
      </c>
      <c r="X52">
        <f t="shared" si="24"/>
        <v>7.7779932204434346</v>
      </c>
      <c r="Y52">
        <f t="shared" si="25"/>
        <v>8.6422146893815945</v>
      </c>
      <c r="Z52">
        <f t="shared" si="26"/>
        <v>1.3456097560975611</v>
      </c>
      <c r="AA52">
        <f t="shared" si="27"/>
        <v>1.991769230769231</v>
      </c>
      <c r="AB52">
        <f t="shared" si="28"/>
        <v>1.8</v>
      </c>
      <c r="AC52">
        <f t="shared" si="29"/>
        <v>2.6406142335766427</v>
      </c>
    </row>
    <row r="53" spans="1:29" x14ac:dyDescent="0.25">
      <c r="A53" s="9">
        <v>51</v>
      </c>
      <c r="B53" s="47" t="s">
        <v>213</v>
      </c>
      <c r="C53" s="48" t="s">
        <v>31</v>
      </c>
      <c r="D53" s="48" t="s">
        <v>274</v>
      </c>
      <c r="E53" s="48" t="s">
        <v>4</v>
      </c>
      <c r="F53" s="49">
        <v>15</v>
      </c>
      <c r="G53" s="49">
        <v>6</v>
      </c>
      <c r="H53" s="49">
        <v>6</v>
      </c>
      <c r="I53" s="49">
        <v>23</v>
      </c>
      <c r="J53" s="49">
        <v>30</v>
      </c>
      <c r="K53" s="49">
        <v>3</v>
      </c>
      <c r="L53" s="49">
        <v>1733</v>
      </c>
      <c r="M53" s="62">
        <v>317</v>
      </c>
      <c r="N53">
        <f t="shared" si="15"/>
        <v>32.799999999999997</v>
      </c>
      <c r="O53">
        <f t="shared" si="16"/>
        <v>32.799999999999997</v>
      </c>
      <c r="P53">
        <f t="shared" si="17"/>
        <v>125.73333333333333</v>
      </c>
      <c r="Q53">
        <f t="shared" si="18"/>
        <v>164</v>
      </c>
      <c r="R53">
        <f t="shared" si="19"/>
        <v>16.399999999999999</v>
      </c>
      <c r="S53">
        <f t="shared" si="20"/>
        <v>9473.7333333333336</v>
      </c>
      <c r="U53" s="10">
        <f t="shared" si="21"/>
        <v>10.613608486903992</v>
      </c>
      <c r="V53">
        <f t="shared" si="22"/>
        <v>2.9142857142857137</v>
      </c>
      <c r="W53">
        <f t="shared" si="23"/>
        <v>0.25263157894736837</v>
      </c>
      <c r="X53">
        <f t="shared" si="24"/>
        <v>7.4466911936709099</v>
      </c>
      <c r="Y53">
        <f t="shared" si="25"/>
        <v>8.274101326301011</v>
      </c>
      <c r="Z53">
        <f t="shared" si="26"/>
        <v>1.5225365853658537</v>
      </c>
      <c r="AA53">
        <f t="shared" si="27"/>
        <v>2.074846153846154</v>
      </c>
      <c r="AB53">
        <f t="shared" si="28"/>
        <v>1.3445217391304347</v>
      </c>
      <c r="AC53">
        <f t="shared" si="29"/>
        <v>2.5047867153284673</v>
      </c>
    </row>
    <row r="54" spans="1:29" x14ac:dyDescent="0.25">
      <c r="A54" s="9">
        <v>52</v>
      </c>
      <c r="B54" s="47" t="s">
        <v>357</v>
      </c>
      <c r="C54" s="48" t="s">
        <v>37</v>
      </c>
      <c r="D54" s="48" t="s">
        <v>274</v>
      </c>
      <c r="E54" s="48" t="s">
        <v>4</v>
      </c>
      <c r="F54" s="49">
        <v>18</v>
      </c>
      <c r="G54" s="49">
        <v>8</v>
      </c>
      <c r="H54" s="49">
        <v>6</v>
      </c>
      <c r="I54" s="49">
        <v>12</v>
      </c>
      <c r="J54" s="49">
        <v>19</v>
      </c>
      <c r="K54" s="49">
        <v>6</v>
      </c>
      <c r="L54" s="49">
        <v>1946</v>
      </c>
      <c r="M54" s="62">
        <v>410</v>
      </c>
      <c r="N54">
        <f t="shared" si="15"/>
        <v>36.444444444444443</v>
      </c>
      <c r="O54">
        <f t="shared" si="16"/>
        <v>27.333333333333332</v>
      </c>
      <c r="P54">
        <f t="shared" si="17"/>
        <v>54.666666666666664</v>
      </c>
      <c r="Q54">
        <f t="shared" si="18"/>
        <v>86.555555555555557</v>
      </c>
      <c r="R54">
        <f t="shared" si="19"/>
        <v>27.333333333333332</v>
      </c>
      <c r="S54">
        <f t="shared" si="20"/>
        <v>8865.1111111111113</v>
      </c>
      <c r="U54" s="10">
        <f t="shared" si="21"/>
        <v>10.599377999588539</v>
      </c>
      <c r="V54">
        <f t="shared" si="22"/>
        <v>3.2380952380952381</v>
      </c>
      <c r="W54">
        <f t="shared" si="23"/>
        <v>0.21052631578947367</v>
      </c>
      <c r="X54">
        <f t="shared" si="24"/>
        <v>7.1507564457038271</v>
      </c>
      <c r="Y54">
        <f t="shared" si="25"/>
        <v>7.9452849396709189</v>
      </c>
      <c r="Z54">
        <f t="shared" si="26"/>
        <v>1.3741463414634145</v>
      </c>
      <c r="AA54">
        <f t="shared" si="27"/>
        <v>1.8983076923076925</v>
      </c>
      <c r="AB54">
        <f t="shared" si="28"/>
        <v>1.4008695652173913</v>
      </c>
      <c r="AC54">
        <f t="shared" si="29"/>
        <v>2.4774328467153288</v>
      </c>
    </row>
    <row r="55" spans="1:29" x14ac:dyDescent="0.25">
      <c r="A55" s="9">
        <v>53</v>
      </c>
      <c r="B55" s="50" t="s">
        <v>257</v>
      </c>
      <c r="C55" s="51" t="s">
        <v>33</v>
      </c>
      <c r="D55" s="51" t="s">
        <v>274</v>
      </c>
      <c r="E55" s="51" t="s">
        <v>4</v>
      </c>
      <c r="F55" s="52">
        <v>18</v>
      </c>
      <c r="G55" s="52">
        <v>6</v>
      </c>
      <c r="H55" s="52">
        <v>12</v>
      </c>
      <c r="I55" s="52">
        <v>34</v>
      </c>
      <c r="J55" s="52">
        <v>30</v>
      </c>
      <c r="K55" s="52">
        <v>5</v>
      </c>
      <c r="L55" s="52">
        <v>3221</v>
      </c>
      <c r="M55" s="63">
        <v>445</v>
      </c>
      <c r="N55">
        <f t="shared" si="15"/>
        <v>27.333333333333332</v>
      </c>
      <c r="O55">
        <f t="shared" si="16"/>
        <v>54.666666666666664</v>
      </c>
      <c r="P55">
        <f t="shared" si="17"/>
        <v>154.88888888888889</v>
      </c>
      <c r="Q55">
        <f t="shared" si="18"/>
        <v>136.66666666666666</v>
      </c>
      <c r="R55">
        <f t="shared" si="19"/>
        <v>22.777777777777779</v>
      </c>
      <c r="S55">
        <f t="shared" si="20"/>
        <v>14673.444444444445</v>
      </c>
      <c r="U55" s="10">
        <f t="shared" si="21"/>
        <v>10.561450576971326</v>
      </c>
      <c r="V55">
        <f t="shared" si="22"/>
        <v>2.4285714285714284</v>
      </c>
      <c r="W55">
        <f t="shared" si="23"/>
        <v>0.42105263157894735</v>
      </c>
      <c r="X55">
        <f t="shared" si="24"/>
        <v>7.7118265168209508</v>
      </c>
      <c r="Y55">
        <f t="shared" si="25"/>
        <v>8.5686961298010562</v>
      </c>
      <c r="Z55">
        <f t="shared" si="26"/>
        <v>1.5834146341463415</v>
      </c>
      <c r="AA55">
        <f t="shared" si="27"/>
        <v>2.0125384615384618</v>
      </c>
      <c r="AB55">
        <f t="shared" si="28"/>
        <v>1.3773913043478261</v>
      </c>
      <c r="AC55">
        <f t="shared" si="29"/>
        <v>2.7384821167883215</v>
      </c>
    </row>
    <row r="56" spans="1:29" x14ac:dyDescent="0.25">
      <c r="A56" s="9">
        <v>54</v>
      </c>
      <c r="B56" s="47" t="s">
        <v>252</v>
      </c>
      <c r="C56" s="48" t="s">
        <v>31</v>
      </c>
      <c r="D56" s="48" t="s">
        <v>274</v>
      </c>
      <c r="E56" s="48" t="s">
        <v>4</v>
      </c>
      <c r="F56" s="49">
        <v>17</v>
      </c>
      <c r="G56" s="49">
        <v>5</v>
      </c>
      <c r="H56" s="49">
        <v>22</v>
      </c>
      <c r="I56" s="49">
        <v>29</v>
      </c>
      <c r="J56" s="49">
        <v>27</v>
      </c>
      <c r="K56" s="49">
        <v>5</v>
      </c>
      <c r="L56" s="49">
        <v>2126</v>
      </c>
      <c r="M56" s="62">
        <v>378</v>
      </c>
      <c r="N56">
        <f t="shared" si="15"/>
        <v>24.117647058823529</v>
      </c>
      <c r="O56">
        <f t="shared" si="16"/>
        <v>106.11764705882354</v>
      </c>
      <c r="P56">
        <f t="shared" si="17"/>
        <v>139.88235294117646</v>
      </c>
      <c r="Q56">
        <f t="shared" si="18"/>
        <v>130.23529411764707</v>
      </c>
      <c r="R56">
        <f t="shared" si="19"/>
        <v>24.117647058823529</v>
      </c>
      <c r="S56">
        <f t="shared" si="20"/>
        <v>10254.823529411764</v>
      </c>
      <c r="U56" s="10">
        <f t="shared" si="21"/>
        <v>10.434341422539342</v>
      </c>
      <c r="V56">
        <f t="shared" si="22"/>
        <v>2.1428571428571428</v>
      </c>
      <c r="W56">
        <f t="shared" si="23"/>
        <v>0.8173374613003096</v>
      </c>
      <c r="X56">
        <f t="shared" si="24"/>
        <v>7.4741468183818895</v>
      </c>
      <c r="Y56">
        <f t="shared" si="25"/>
        <v>8.3046075759798779</v>
      </c>
      <c r="Z56">
        <f t="shared" si="26"/>
        <v>1.552080344332855</v>
      </c>
      <c r="AA56">
        <f t="shared" si="27"/>
        <v>1.9978778280542988</v>
      </c>
      <c r="AB56">
        <f t="shared" si="28"/>
        <v>1.384296675191816</v>
      </c>
      <c r="AC56">
        <f t="shared" si="29"/>
        <v>2.5398919708029197</v>
      </c>
    </row>
    <row r="57" spans="1:29" x14ac:dyDescent="0.25">
      <c r="A57" s="9">
        <v>55</v>
      </c>
      <c r="B57" s="50" t="s">
        <v>97</v>
      </c>
      <c r="C57" s="51" t="s">
        <v>41</v>
      </c>
      <c r="D57" s="51" t="s">
        <v>274</v>
      </c>
      <c r="E57" s="51" t="s">
        <v>4</v>
      </c>
      <c r="F57" s="52">
        <v>10</v>
      </c>
      <c r="G57" s="52">
        <v>3</v>
      </c>
      <c r="H57" s="52">
        <v>7</v>
      </c>
      <c r="I57" s="52">
        <v>10</v>
      </c>
      <c r="J57" s="52">
        <v>18</v>
      </c>
      <c r="K57" s="52">
        <v>6</v>
      </c>
      <c r="L57" s="52">
        <v>1539</v>
      </c>
      <c r="M57" s="63">
        <v>201</v>
      </c>
      <c r="N57">
        <f t="shared" si="15"/>
        <v>24.6</v>
      </c>
      <c r="O57">
        <f t="shared" si="16"/>
        <v>57.4</v>
      </c>
      <c r="P57">
        <f t="shared" si="17"/>
        <v>82</v>
      </c>
      <c r="Q57">
        <f t="shared" si="18"/>
        <v>147.6</v>
      </c>
      <c r="R57">
        <f t="shared" si="19"/>
        <v>49.2</v>
      </c>
      <c r="S57">
        <f t="shared" si="20"/>
        <v>12619.8</v>
      </c>
      <c r="U57" s="10">
        <f t="shared" si="21"/>
        <v>10.256249101591678</v>
      </c>
      <c r="V57">
        <f t="shared" si="22"/>
        <v>2.1857142857142855</v>
      </c>
      <c r="W57">
        <f t="shared" si="23"/>
        <v>0.44210526315789467</v>
      </c>
      <c r="X57">
        <f t="shared" si="24"/>
        <v>7.6284295527194974</v>
      </c>
      <c r="Y57">
        <f t="shared" si="25"/>
        <v>8.4760328363549977</v>
      </c>
      <c r="Z57">
        <f t="shared" si="26"/>
        <v>1.4312195121951219</v>
      </c>
      <c r="AA57">
        <f t="shared" si="27"/>
        <v>2.0374615384615384</v>
      </c>
      <c r="AB57">
        <f t="shared" si="28"/>
        <v>1.5135652173913043</v>
      </c>
      <c r="AC57">
        <f t="shared" si="29"/>
        <v>2.6461832846715332</v>
      </c>
    </row>
    <row r="58" spans="1:29" x14ac:dyDescent="0.25">
      <c r="A58" s="9">
        <v>56</v>
      </c>
      <c r="B58" s="47" t="s">
        <v>321</v>
      </c>
      <c r="C58" s="48" t="s">
        <v>37</v>
      </c>
      <c r="D58" s="48" t="s">
        <v>274</v>
      </c>
      <c r="E58" s="48" t="s">
        <v>4</v>
      </c>
      <c r="F58" s="49">
        <v>12</v>
      </c>
      <c r="G58" s="49">
        <v>4</v>
      </c>
      <c r="H58" s="49">
        <v>6</v>
      </c>
      <c r="I58" s="49">
        <v>7</v>
      </c>
      <c r="J58" s="49">
        <v>16</v>
      </c>
      <c r="K58" s="49">
        <v>7</v>
      </c>
      <c r="L58" s="49">
        <v>1924</v>
      </c>
      <c r="M58" s="62">
        <v>259</v>
      </c>
      <c r="N58">
        <f t="shared" si="15"/>
        <v>27.333333333333332</v>
      </c>
      <c r="O58">
        <f t="shared" si="16"/>
        <v>41</v>
      </c>
      <c r="P58">
        <f t="shared" si="17"/>
        <v>47.833333333333336</v>
      </c>
      <c r="Q58">
        <f t="shared" si="18"/>
        <v>109.33333333333333</v>
      </c>
      <c r="R58">
        <f t="shared" si="19"/>
        <v>47.833333333333336</v>
      </c>
      <c r="S58">
        <f t="shared" si="20"/>
        <v>13147.333333333334</v>
      </c>
      <c r="U58" s="10">
        <f t="shared" si="21"/>
        <v>10.230884160127259</v>
      </c>
      <c r="V58">
        <f t="shared" si="22"/>
        <v>2.4285714285714284</v>
      </c>
      <c r="W58">
        <f t="shared" si="23"/>
        <v>0.31578947368421051</v>
      </c>
      <c r="X58">
        <f t="shared" si="24"/>
        <v>7.4865232578716192</v>
      </c>
      <c r="Y58">
        <f t="shared" si="25"/>
        <v>8.31835917541291</v>
      </c>
      <c r="Z58">
        <f t="shared" si="26"/>
        <v>1.3598780487804878</v>
      </c>
      <c r="AA58">
        <f t="shared" si="27"/>
        <v>1.9502307692307692</v>
      </c>
      <c r="AB58">
        <f t="shared" si="28"/>
        <v>1.5065217391304349</v>
      </c>
      <c r="AC58">
        <f t="shared" si="29"/>
        <v>2.6698927007299273</v>
      </c>
    </row>
    <row r="59" spans="1:29" x14ac:dyDescent="0.25">
      <c r="A59" s="9">
        <v>57</v>
      </c>
      <c r="B59" s="47" t="s">
        <v>258</v>
      </c>
      <c r="C59" s="48" t="s">
        <v>35</v>
      </c>
      <c r="D59" s="48" t="s">
        <v>274</v>
      </c>
      <c r="E59" s="48" t="s">
        <v>4</v>
      </c>
      <c r="F59" s="49">
        <v>18</v>
      </c>
      <c r="G59" s="49">
        <v>7</v>
      </c>
      <c r="H59" s="49">
        <v>2</v>
      </c>
      <c r="I59" s="49">
        <v>6</v>
      </c>
      <c r="J59" s="49">
        <v>23</v>
      </c>
      <c r="K59" s="49">
        <v>23</v>
      </c>
      <c r="L59" s="49">
        <v>489</v>
      </c>
      <c r="M59" s="62">
        <v>389</v>
      </c>
      <c r="N59">
        <f t="shared" si="15"/>
        <v>31.888888888888889</v>
      </c>
      <c r="O59">
        <f t="shared" si="16"/>
        <v>9.1111111111111107</v>
      </c>
      <c r="P59">
        <f t="shared" si="17"/>
        <v>27.333333333333332</v>
      </c>
      <c r="Q59">
        <f t="shared" si="18"/>
        <v>104.77777777777777</v>
      </c>
      <c r="R59">
        <f t="shared" si="19"/>
        <v>104.77777777777777</v>
      </c>
      <c r="S59">
        <f t="shared" si="20"/>
        <v>2227.6666666666665</v>
      </c>
      <c r="U59" s="10">
        <f t="shared" si="21"/>
        <v>10.139548169500387</v>
      </c>
      <c r="V59">
        <f t="shared" si="22"/>
        <v>2.8333333333333335</v>
      </c>
      <c r="W59">
        <f t="shared" si="23"/>
        <v>7.0175438596491224E-2</v>
      </c>
      <c r="X59">
        <f t="shared" si="24"/>
        <v>7.2360393975705621</v>
      </c>
      <c r="Y59">
        <f t="shared" si="25"/>
        <v>8.0400437750784022</v>
      </c>
      <c r="Z59">
        <f t="shared" si="26"/>
        <v>1.3170731707317074</v>
      </c>
      <c r="AA59">
        <f t="shared" si="27"/>
        <v>1.9398461538461538</v>
      </c>
      <c r="AB59">
        <f t="shared" si="28"/>
        <v>1.8</v>
      </c>
      <c r="AC59">
        <f t="shared" si="29"/>
        <v>2.1791200729927009</v>
      </c>
    </row>
    <row r="60" spans="1:29" x14ac:dyDescent="0.25">
      <c r="A60" s="9">
        <v>58</v>
      </c>
      <c r="B60" s="50" t="s">
        <v>284</v>
      </c>
      <c r="C60" s="51" t="s">
        <v>41</v>
      </c>
      <c r="D60" s="51" t="s">
        <v>274</v>
      </c>
      <c r="E60" s="51" t="s">
        <v>4</v>
      </c>
      <c r="F60" s="52">
        <v>15</v>
      </c>
      <c r="G60" s="52">
        <v>7</v>
      </c>
      <c r="H60" s="52">
        <v>0</v>
      </c>
      <c r="I60" s="52">
        <v>8</v>
      </c>
      <c r="J60" s="52">
        <v>15</v>
      </c>
      <c r="K60" s="52">
        <v>3</v>
      </c>
      <c r="L60" s="52">
        <v>197</v>
      </c>
      <c r="M60" s="63">
        <v>275</v>
      </c>
      <c r="N60">
        <f t="shared" si="15"/>
        <v>38.266666666666666</v>
      </c>
      <c r="O60">
        <f t="shared" si="16"/>
        <v>0</v>
      </c>
      <c r="P60">
        <f t="shared" si="17"/>
        <v>43.733333333333334</v>
      </c>
      <c r="Q60">
        <f t="shared" si="18"/>
        <v>82</v>
      </c>
      <c r="R60">
        <f t="shared" si="19"/>
        <v>16.399999999999999</v>
      </c>
      <c r="S60">
        <f t="shared" si="20"/>
        <v>1076.9333333333334</v>
      </c>
      <c r="U60" s="10">
        <f t="shared" si="21"/>
        <v>10.111163495063661</v>
      </c>
      <c r="V60">
        <f t="shared" si="22"/>
        <v>3.4</v>
      </c>
      <c r="W60">
        <f t="shared" si="23"/>
        <v>0</v>
      </c>
      <c r="X60">
        <f t="shared" si="24"/>
        <v>6.7111634950636603</v>
      </c>
      <c r="Y60">
        <f t="shared" si="25"/>
        <v>7.4568483278485109</v>
      </c>
      <c r="Z60">
        <f t="shared" si="26"/>
        <v>1.3513170731707318</v>
      </c>
      <c r="AA60">
        <f t="shared" si="27"/>
        <v>1.887923076923077</v>
      </c>
      <c r="AB60">
        <f t="shared" si="28"/>
        <v>1.3445217391304347</v>
      </c>
      <c r="AC60">
        <f t="shared" si="29"/>
        <v>2.1274016058394163</v>
      </c>
    </row>
    <row r="61" spans="1:29" x14ac:dyDescent="0.25">
      <c r="A61" s="9">
        <v>59</v>
      </c>
      <c r="B61" s="50" t="s">
        <v>313</v>
      </c>
      <c r="C61" s="51" t="s">
        <v>37</v>
      </c>
      <c r="D61" s="51" t="s">
        <v>274</v>
      </c>
      <c r="E61" s="51" t="s">
        <v>4</v>
      </c>
      <c r="F61" s="52">
        <v>16</v>
      </c>
      <c r="G61" s="52">
        <v>5</v>
      </c>
      <c r="H61" s="52">
        <v>2</v>
      </c>
      <c r="I61" s="52">
        <v>23</v>
      </c>
      <c r="J61" s="52">
        <v>29</v>
      </c>
      <c r="K61" s="52">
        <v>7</v>
      </c>
      <c r="L61" s="52">
        <v>2413</v>
      </c>
      <c r="M61" s="63">
        <v>374</v>
      </c>
      <c r="N61">
        <f t="shared" si="15"/>
        <v>25.625</v>
      </c>
      <c r="O61">
        <f t="shared" si="16"/>
        <v>10.25</v>
      </c>
      <c r="P61">
        <f t="shared" si="17"/>
        <v>117.875</v>
      </c>
      <c r="Q61">
        <f t="shared" si="18"/>
        <v>148.625</v>
      </c>
      <c r="R61">
        <f t="shared" si="19"/>
        <v>35.875</v>
      </c>
      <c r="S61">
        <f t="shared" si="20"/>
        <v>12366.625</v>
      </c>
      <c r="U61" s="10">
        <f t="shared" si="21"/>
        <v>9.9813551204223909</v>
      </c>
      <c r="V61">
        <f t="shared" si="22"/>
        <v>2.2767857142857144</v>
      </c>
      <c r="W61">
        <f t="shared" si="23"/>
        <v>7.8947368421052627E-2</v>
      </c>
      <c r="X61">
        <f t="shared" si="24"/>
        <v>7.6256220377156243</v>
      </c>
      <c r="Y61">
        <f t="shared" si="25"/>
        <v>8.4729133752395818</v>
      </c>
      <c r="Z61">
        <f t="shared" si="26"/>
        <v>1.5061280487804878</v>
      </c>
      <c r="AA61">
        <f t="shared" si="27"/>
        <v>2.039798076923077</v>
      </c>
      <c r="AB61">
        <f t="shared" si="28"/>
        <v>1.4448913043478262</v>
      </c>
      <c r="AC61">
        <f t="shared" si="29"/>
        <v>2.6348046076642335</v>
      </c>
    </row>
    <row r="62" spans="1:29" x14ac:dyDescent="0.25">
      <c r="A62" s="9">
        <v>60</v>
      </c>
      <c r="B62" s="50" t="s">
        <v>290</v>
      </c>
      <c r="C62" s="51" t="s">
        <v>37</v>
      </c>
      <c r="D62" s="51" t="s">
        <v>274</v>
      </c>
      <c r="E62" s="51" t="s">
        <v>4</v>
      </c>
      <c r="F62" s="52">
        <v>19</v>
      </c>
      <c r="G62" s="52">
        <v>6</v>
      </c>
      <c r="H62" s="52">
        <v>10</v>
      </c>
      <c r="I62" s="52">
        <v>22</v>
      </c>
      <c r="J62" s="52">
        <v>28</v>
      </c>
      <c r="K62" s="52">
        <v>5</v>
      </c>
      <c r="L62" s="52">
        <v>2317</v>
      </c>
      <c r="M62" s="63">
        <v>402</v>
      </c>
      <c r="N62">
        <f t="shared" si="15"/>
        <v>25.894736842105264</v>
      </c>
      <c r="O62">
        <f t="shared" si="16"/>
        <v>43.157894736842103</v>
      </c>
      <c r="P62">
        <f t="shared" si="17"/>
        <v>94.94736842105263</v>
      </c>
      <c r="Q62">
        <f t="shared" si="18"/>
        <v>120.84210526315789</v>
      </c>
      <c r="R62">
        <f t="shared" si="19"/>
        <v>21.578947368421051</v>
      </c>
      <c r="S62">
        <f t="shared" si="20"/>
        <v>9999.6842105263149</v>
      </c>
      <c r="U62" s="10">
        <f t="shared" si="21"/>
        <v>9.9675194353079668</v>
      </c>
      <c r="V62">
        <f t="shared" si="22"/>
        <v>2.3007518796992481</v>
      </c>
      <c r="W62">
        <f t="shared" si="23"/>
        <v>0.33240997229916891</v>
      </c>
      <c r="X62">
        <f t="shared" si="24"/>
        <v>7.3343575833095507</v>
      </c>
      <c r="Y62">
        <f t="shared" si="25"/>
        <v>8.1492862036772777</v>
      </c>
      <c r="Z62">
        <f t="shared" si="26"/>
        <v>1.4582541720154043</v>
      </c>
      <c r="AA62">
        <f t="shared" si="27"/>
        <v>1.9764655870445345</v>
      </c>
      <c r="AB62">
        <f t="shared" si="28"/>
        <v>1.3712128146453089</v>
      </c>
      <c r="AC62">
        <f t="shared" si="29"/>
        <v>2.5284250096043031</v>
      </c>
    </row>
    <row r="63" spans="1:29" x14ac:dyDescent="0.25">
      <c r="A63" s="9">
        <v>61</v>
      </c>
      <c r="B63" s="50" t="s">
        <v>174</v>
      </c>
      <c r="C63" s="51" t="s">
        <v>35</v>
      </c>
      <c r="D63" s="51" t="s">
        <v>274</v>
      </c>
      <c r="E63" s="51" t="s">
        <v>4</v>
      </c>
      <c r="F63" s="52">
        <v>16</v>
      </c>
      <c r="G63" s="52">
        <v>4</v>
      </c>
      <c r="H63" s="52">
        <v>15</v>
      </c>
      <c r="I63" s="52">
        <v>30</v>
      </c>
      <c r="J63" s="52">
        <v>30</v>
      </c>
      <c r="K63" s="52">
        <v>5</v>
      </c>
      <c r="L63" s="52">
        <v>1791</v>
      </c>
      <c r="M63" s="63">
        <v>345</v>
      </c>
      <c r="N63">
        <f t="shared" si="15"/>
        <v>20.5</v>
      </c>
      <c r="O63">
        <f t="shared" si="16"/>
        <v>76.875</v>
      </c>
      <c r="P63">
        <f t="shared" si="17"/>
        <v>153.75</v>
      </c>
      <c r="Q63">
        <f t="shared" si="18"/>
        <v>153.75</v>
      </c>
      <c r="R63">
        <f t="shared" si="19"/>
        <v>25.625</v>
      </c>
      <c r="S63">
        <f t="shared" si="20"/>
        <v>9178.875</v>
      </c>
      <c r="U63" s="10">
        <f t="shared" si="21"/>
        <v>9.9296510324868024</v>
      </c>
      <c r="V63">
        <f t="shared" si="22"/>
        <v>1.8214285714285714</v>
      </c>
      <c r="W63">
        <f t="shared" si="23"/>
        <v>0.59210526315789469</v>
      </c>
      <c r="X63">
        <f t="shared" si="24"/>
        <v>7.5161171979003374</v>
      </c>
      <c r="Y63">
        <f t="shared" si="25"/>
        <v>8.3512413310003755</v>
      </c>
      <c r="Z63">
        <f t="shared" si="26"/>
        <v>1.5810365853658537</v>
      </c>
      <c r="AA63">
        <f t="shared" si="27"/>
        <v>2.0514807692307695</v>
      </c>
      <c r="AB63">
        <f t="shared" si="28"/>
        <v>1.3920652173913044</v>
      </c>
      <c r="AC63">
        <f t="shared" si="29"/>
        <v>2.4915346259124092</v>
      </c>
    </row>
    <row r="64" spans="1:29" x14ac:dyDescent="0.25">
      <c r="A64" s="9">
        <v>62</v>
      </c>
      <c r="B64" s="47" t="s">
        <v>361</v>
      </c>
      <c r="C64" s="48" t="s">
        <v>33</v>
      </c>
      <c r="D64" s="48" t="s">
        <v>274</v>
      </c>
      <c r="E64" s="48" t="s">
        <v>4</v>
      </c>
      <c r="F64" s="49">
        <v>17</v>
      </c>
      <c r="G64" s="49">
        <v>7</v>
      </c>
      <c r="H64" s="49">
        <v>0</v>
      </c>
      <c r="I64" s="49">
        <v>16</v>
      </c>
      <c r="J64" s="49">
        <v>20</v>
      </c>
      <c r="K64" s="49">
        <v>5</v>
      </c>
      <c r="L64" s="49">
        <v>315</v>
      </c>
      <c r="M64" s="62">
        <v>343</v>
      </c>
      <c r="N64">
        <f t="shared" si="15"/>
        <v>33.764705882352942</v>
      </c>
      <c r="O64">
        <f t="shared" si="16"/>
        <v>0</v>
      </c>
      <c r="P64">
        <f t="shared" si="17"/>
        <v>77.17647058823529</v>
      </c>
      <c r="Q64">
        <f t="shared" si="18"/>
        <v>96.470588235294116</v>
      </c>
      <c r="R64">
        <f t="shared" si="19"/>
        <v>24.117647058823529</v>
      </c>
      <c r="S64">
        <f t="shared" si="20"/>
        <v>1519.4117647058824</v>
      </c>
      <c r="U64" s="10">
        <f t="shared" si="21"/>
        <v>9.8736422748057873</v>
      </c>
      <c r="V64">
        <f t="shared" si="22"/>
        <v>3</v>
      </c>
      <c r="W64">
        <f t="shared" si="23"/>
        <v>0</v>
      </c>
      <c r="X64">
        <f t="shared" si="24"/>
        <v>6.8736422748057873</v>
      </c>
      <c r="Y64">
        <f t="shared" si="25"/>
        <v>7.6373803053397635</v>
      </c>
      <c r="Z64">
        <f t="shared" si="26"/>
        <v>1.4211477761836442</v>
      </c>
      <c r="AA64">
        <f t="shared" si="27"/>
        <v>1.9209095022624434</v>
      </c>
      <c r="AB64">
        <f t="shared" si="28"/>
        <v>1.384296675191816</v>
      </c>
      <c r="AC64">
        <f t="shared" si="29"/>
        <v>2.1472883211678835</v>
      </c>
    </row>
    <row r="65" spans="1:29" x14ac:dyDescent="0.25">
      <c r="A65" s="9">
        <v>63</v>
      </c>
      <c r="B65" s="47" t="s">
        <v>362</v>
      </c>
      <c r="C65" s="48" t="s">
        <v>41</v>
      </c>
      <c r="D65" s="48" t="s">
        <v>274</v>
      </c>
      <c r="E65" s="48" t="s">
        <v>4</v>
      </c>
      <c r="F65" s="49">
        <v>17</v>
      </c>
      <c r="G65" s="49">
        <v>7</v>
      </c>
      <c r="H65" s="49">
        <v>4</v>
      </c>
      <c r="I65" s="49">
        <v>19</v>
      </c>
      <c r="J65" s="49">
        <v>13</v>
      </c>
      <c r="K65" s="49">
        <v>2</v>
      </c>
      <c r="L65" s="49">
        <v>126</v>
      </c>
      <c r="M65" s="62">
        <v>308</v>
      </c>
      <c r="N65">
        <f t="shared" si="15"/>
        <v>33.764705882352942</v>
      </c>
      <c r="O65">
        <f t="shared" si="16"/>
        <v>19.294117647058822</v>
      </c>
      <c r="P65">
        <f t="shared" si="17"/>
        <v>91.647058823529406</v>
      </c>
      <c r="Q65">
        <f t="shared" si="18"/>
        <v>62.705882352941174</v>
      </c>
      <c r="R65">
        <f t="shared" si="19"/>
        <v>9.6470588235294112</v>
      </c>
      <c r="S65">
        <f t="shared" si="20"/>
        <v>607.76470588235293</v>
      </c>
      <c r="U65" s="10">
        <f t="shared" si="21"/>
        <v>9.8599449703780557</v>
      </c>
      <c r="V65">
        <f t="shared" si="22"/>
        <v>3</v>
      </c>
      <c r="W65">
        <f t="shared" si="23"/>
        <v>0.1486068111455108</v>
      </c>
      <c r="X65">
        <f t="shared" si="24"/>
        <v>6.7113381592325458</v>
      </c>
      <c r="Y65">
        <f t="shared" si="25"/>
        <v>7.457042399147273</v>
      </c>
      <c r="Z65">
        <f t="shared" si="26"/>
        <v>1.4513629842180775</v>
      </c>
      <c r="AA65">
        <f t="shared" si="27"/>
        <v>1.8439411764705884</v>
      </c>
      <c r="AB65">
        <f t="shared" si="28"/>
        <v>1.3097186700767263</v>
      </c>
      <c r="AC65">
        <f t="shared" si="29"/>
        <v>2.1063153284671534</v>
      </c>
    </row>
    <row r="66" spans="1:29" x14ac:dyDescent="0.25">
      <c r="A66" s="9">
        <v>64</v>
      </c>
      <c r="B66" s="47" t="s">
        <v>364</v>
      </c>
      <c r="C66" s="48" t="s">
        <v>31</v>
      </c>
      <c r="D66" s="48" t="s">
        <v>274</v>
      </c>
      <c r="E66" s="48" t="s">
        <v>4</v>
      </c>
      <c r="F66" s="49">
        <v>13</v>
      </c>
      <c r="G66" s="49">
        <v>3</v>
      </c>
      <c r="H66" s="49">
        <v>2</v>
      </c>
      <c r="I66" s="49">
        <v>41</v>
      </c>
      <c r="J66" s="49">
        <v>28</v>
      </c>
      <c r="K66" s="49">
        <v>4</v>
      </c>
      <c r="L66" s="49">
        <v>2066</v>
      </c>
      <c r="M66" s="62">
        <v>240</v>
      </c>
      <c r="N66">
        <f t="shared" si="15"/>
        <v>18.923076923076923</v>
      </c>
      <c r="O66">
        <f t="shared" si="16"/>
        <v>12.615384615384615</v>
      </c>
      <c r="P66">
        <f t="shared" si="17"/>
        <v>258.61538461538464</v>
      </c>
      <c r="Q66">
        <f t="shared" si="18"/>
        <v>176.61538461538461</v>
      </c>
      <c r="R66">
        <f t="shared" si="19"/>
        <v>25.23076923076923</v>
      </c>
      <c r="S66">
        <f t="shared" si="20"/>
        <v>13031.692307692309</v>
      </c>
      <c r="U66" s="10">
        <f t="shared" si="21"/>
        <v>9.7368170080302274</v>
      </c>
      <c r="V66">
        <f t="shared" si="22"/>
        <v>1.6813186813186813</v>
      </c>
      <c r="W66">
        <f t="shared" si="23"/>
        <v>9.7165991902833995E-2</v>
      </c>
      <c r="X66">
        <f t="shared" si="24"/>
        <v>7.9583323348087118</v>
      </c>
      <c r="Y66">
        <f t="shared" si="25"/>
        <v>8.8425914831207901</v>
      </c>
      <c r="Z66">
        <f t="shared" si="26"/>
        <v>1.8</v>
      </c>
      <c r="AA66">
        <f t="shared" si="27"/>
        <v>2.1036035502958579</v>
      </c>
      <c r="AB66">
        <f t="shared" si="28"/>
        <v>1.3900334448160536</v>
      </c>
      <c r="AC66">
        <f t="shared" si="29"/>
        <v>2.6646953396967996</v>
      </c>
    </row>
    <row r="67" spans="1:29" x14ac:dyDescent="0.25">
      <c r="A67" s="9">
        <v>65</v>
      </c>
      <c r="B67" s="50" t="s">
        <v>122</v>
      </c>
      <c r="C67" s="51" t="s">
        <v>33</v>
      </c>
      <c r="D67" s="51" t="s">
        <v>274</v>
      </c>
      <c r="E67" s="51" t="s">
        <v>4</v>
      </c>
      <c r="F67" s="52">
        <v>18</v>
      </c>
      <c r="G67" s="52">
        <v>6</v>
      </c>
      <c r="H67" s="52">
        <v>8</v>
      </c>
      <c r="I67" s="52">
        <v>26</v>
      </c>
      <c r="J67" s="52">
        <v>18</v>
      </c>
      <c r="K67" s="52">
        <v>9</v>
      </c>
      <c r="L67" s="52">
        <v>367</v>
      </c>
      <c r="M67" s="63">
        <v>361</v>
      </c>
      <c r="N67">
        <f t="shared" ref="N67:N90" si="30">G67*82/F67</f>
        <v>27.333333333333332</v>
      </c>
      <c r="O67">
        <f t="shared" ref="O67:O90" si="31">H67*82/F67</f>
        <v>36.444444444444443</v>
      </c>
      <c r="P67">
        <f t="shared" ref="P67:P90" si="32">I67*82/F67</f>
        <v>118.44444444444444</v>
      </c>
      <c r="Q67">
        <f t="shared" ref="Q67:Q90" si="33">J67*82/F67</f>
        <v>82</v>
      </c>
      <c r="R67">
        <f t="shared" ref="R67:R90" si="34">K67*82/F67</f>
        <v>41</v>
      </c>
      <c r="S67">
        <f t="shared" ref="S67:S90" si="35">L67*82/F67</f>
        <v>1671.8888888888889</v>
      </c>
      <c r="U67" s="10">
        <f t="shared" ref="U67:U98" si="36">SUM(V67:X67)</f>
        <v>9.7299589217532017</v>
      </c>
      <c r="V67">
        <f t="shared" ref="V67:V90" si="37">N67/MAX(N:N)*OFF_D</f>
        <v>2.4285714285714284</v>
      </c>
      <c r="W67">
        <f t="shared" ref="W67:W90" si="38">O67/MAX(O:O)*PUN_D</f>
        <v>0.2807017543859649</v>
      </c>
      <c r="X67">
        <f t="shared" ref="X67:X90" si="39">SUM(Z67:AC67)</f>
        <v>7.0206857387958088</v>
      </c>
      <c r="Y67">
        <f t="shared" ref="Y67:Y98" si="40">X67/DEF_D*10</f>
        <v>7.8007619319953436</v>
      </c>
      <c r="Z67">
        <f t="shared" ref="Z67:Z90" si="41">(0.7*(HIT_D*DEF_D))+(P67/(MAX(P:P))*(0.3*(HIT_D*DEF_D)))</f>
        <v>1.5073170731707317</v>
      </c>
      <c r="AA67">
        <f t="shared" ref="AA67:AA90" si="42">(0.7*(BkS_D*DEF_D))+(Q67/(MAX(Q:Q))*(0.3*(BkS_D*DEF_D)))</f>
        <v>1.887923076923077</v>
      </c>
      <c r="AB67">
        <f t="shared" ref="AB67:AB90" si="43">(0.7*(TkA_D*DEF_D))+(R67/(MAX(R:R))*(0.3*(TkA_D*DEF_D)))</f>
        <v>1.471304347826087</v>
      </c>
      <c r="AC67">
        <f t="shared" ref="AC67:AC90" si="44">(0.7*(SH_D*DEF_D))+(S67/(MAX(S:S))*(0.3*(SH_D*DEF_D)))</f>
        <v>2.1541412408759126</v>
      </c>
    </row>
    <row r="68" spans="1:29" x14ac:dyDescent="0.25">
      <c r="A68" s="9">
        <v>66</v>
      </c>
      <c r="B68" s="47" t="s">
        <v>324</v>
      </c>
      <c r="C68" s="48" t="s">
        <v>41</v>
      </c>
      <c r="D68" s="48" t="s">
        <v>274</v>
      </c>
      <c r="E68" s="48" t="s">
        <v>4</v>
      </c>
      <c r="F68" s="49">
        <v>19</v>
      </c>
      <c r="G68" s="49">
        <v>6</v>
      </c>
      <c r="H68" s="49">
        <v>8</v>
      </c>
      <c r="I68" s="49">
        <v>18</v>
      </c>
      <c r="J68" s="49">
        <v>11</v>
      </c>
      <c r="K68" s="49">
        <v>14</v>
      </c>
      <c r="L68" s="49">
        <v>1220</v>
      </c>
      <c r="M68" s="62">
        <v>328</v>
      </c>
      <c r="N68">
        <f t="shared" si="30"/>
        <v>25.894736842105264</v>
      </c>
      <c r="O68">
        <f t="shared" si="31"/>
        <v>34.526315789473685</v>
      </c>
      <c r="P68">
        <f t="shared" si="32"/>
        <v>77.684210526315795</v>
      </c>
      <c r="Q68">
        <f t="shared" si="33"/>
        <v>47.473684210526315</v>
      </c>
      <c r="R68">
        <f t="shared" si="34"/>
        <v>60.421052631578945</v>
      </c>
      <c r="S68">
        <f t="shared" si="35"/>
        <v>5265.2631578947367</v>
      </c>
      <c r="U68" s="10">
        <f t="shared" si="36"/>
        <v>9.6851438883711296</v>
      </c>
      <c r="V68">
        <f t="shared" si="37"/>
        <v>2.3007518796992481</v>
      </c>
      <c r="W68">
        <f t="shared" si="38"/>
        <v>0.26592797783933514</v>
      </c>
      <c r="X68">
        <f t="shared" si="39"/>
        <v>7.1184640308325466</v>
      </c>
      <c r="Y68">
        <f t="shared" si="40"/>
        <v>7.9094044787028297</v>
      </c>
      <c r="Z68">
        <f t="shared" si="41"/>
        <v>1.4222079589216945</v>
      </c>
      <c r="AA68">
        <f t="shared" si="42"/>
        <v>1.8092186234817815</v>
      </c>
      <c r="AB68">
        <f t="shared" si="43"/>
        <v>1.5713958810068651</v>
      </c>
      <c r="AC68">
        <f t="shared" si="44"/>
        <v>2.3156415674222055</v>
      </c>
    </row>
    <row r="69" spans="1:29" x14ac:dyDescent="0.25">
      <c r="A69" s="9">
        <v>67</v>
      </c>
      <c r="B69" s="47" t="s">
        <v>261</v>
      </c>
      <c r="C69" s="48" t="s">
        <v>31</v>
      </c>
      <c r="D69" s="48" t="s">
        <v>274</v>
      </c>
      <c r="E69" s="48" t="s">
        <v>4</v>
      </c>
      <c r="F69" s="49">
        <v>17</v>
      </c>
      <c r="G69" s="49">
        <v>6</v>
      </c>
      <c r="H69" s="49">
        <v>4</v>
      </c>
      <c r="I69" s="49">
        <v>17</v>
      </c>
      <c r="J69" s="49">
        <v>23</v>
      </c>
      <c r="K69" s="49">
        <v>5</v>
      </c>
      <c r="L69" s="49">
        <v>301</v>
      </c>
      <c r="M69" s="62">
        <v>296</v>
      </c>
      <c r="N69">
        <f t="shared" si="30"/>
        <v>28.941176470588236</v>
      </c>
      <c r="O69">
        <f t="shared" si="31"/>
        <v>19.294117647058822</v>
      </c>
      <c r="P69">
        <f t="shared" si="32"/>
        <v>82</v>
      </c>
      <c r="Q69">
        <f t="shared" si="33"/>
        <v>110.94117647058823</v>
      </c>
      <c r="R69">
        <f t="shared" si="34"/>
        <v>24.117647058823529</v>
      </c>
      <c r="S69">
        <f t="shared" si="35"/>
        <v>1451.8823529411766</v>
      </c>
      <c r="U69" s="10">
        <f t="shared" si="36"/>
        <v>9.6337007822343637</v>
      </c>
      <c r="V69">
        <f t="shared" si="37"/>
        <v>2.5714285714285712</v>
      </c>
      <c r="W69">
        <f t="shared" si="38"/>
        <v>0.1486068111455108</v>
      </c>
      <c r="X69">
        <f t="shared" si="39"/>
        <v>6.9136653996602817</v>
      </c>
      <c r="Y69">
        <f t="shared" si="40"/>
        <v>7.6818504440669795</v>
      </c>
      <c r="Z69">
        <f t="shared" si="41"/>
        <v>1.4312195121951219</v>
      </c>
      <c r="AA69">
        <f t="shared" si="42"/>
        <v>1.95389592760181</v>
      </c>
      <c r="AB69">
        <f t="shared" si="43"/>
        <v>1.384296675191816</v>
      </c>
      <c r="AC69">
        <f t="shared" si="44"/>
        <v>2.144253284671533</v>
      </c>
    </row>
    <row r="70" spans="1:29" x14ac:dyDescent="0.25">
      <c r="A70" s="9">
        <v>68</v>
      </c>
      <c r="B70" s="47" t="s">
        <v>217</v>
      </c>
      <c r="C70" s="48" t="s">
        <v>35</v>
      </c>
      <c r="D70" s="48" t="s">
        <v>274</v>
      </c>
      <c r="E70" s="48" t="s">
        <v>4</v>
      </c>
      <c r="F70" s="49">
        <v>18</v>
      </c>
      <c r="G70" s="49">
        <v>5</v>
      </c>
      <c r="H70" s="49">
        <v>10</v>
      </c>
      <c r="I70" s="49">
        <v>28</v>
      </c>
      <c r="J70" s="49">
        <v>25</v>
      </c>
      <c r="K70" s="49">
        <v>6</v>
      </c>
      <c r="L70" s="49">
        <v>1208</v>
      </c>
      <c r="M70" s="62">
        <v>394</v>
      </c>
      <c r="N70">
        <f t="shared" si="30"/>
        <v>22.777777777777779</v>
      </c>
      <c r="O70">
        <f t="shared" si="31"/>
        <v>45.555555555555557</v>
      </c>
      <c r="P70">
        <f t="shared" si="32"/>
        <v>127.55555555555556</v>
      </c>
      <c r="Q70">
        <f t="shared" si="33"/>
        <v>113.88888888888889</v>
      </c>
      <c r="R70">
        <f t="shared" si="34"/>
        <v>27.333333333333332</v>
      </c>
      <c r="S70">
        <f t="shared" si="35"/>
        <v>5503.1111111111113</v>
      </c>
      <c r="U70" s="10">
        <f t="shared" si="36"/>
        <v>9.5888445169007035</v>
      </c>
      <c r="V70">
        <f t="shared" si="37"/>
        <v>2.0238095238095237</v>
      </c>
      <c r="W70">
        <f t="shared" si="38"/>
        <v>0.35087719298245612</v>
      </c>
      <c r="X70">
        <f t="shared" si="39"/>
        <v>7.2141578001087243</v>
      </c>
      <c r="Y70">
        <f t="shared" si="40"/>
        <v>8.0157308890096939</v>
      </c>
      <c r="Z70">
        <f t="shared" si="41"/>
        <v>1.5263414634146342</v>
      </c>
      <c r="AA70">
        <f t="shared" si="42"/>
        <v>1.9606153846153846</v>
      </c>
      <c r="AB70">
        <f t="shared" si="43"/>
        <v>1.4008695652173913</v>
      </c>
      <c r="AC70">
        <f t="shared" si="44"/>
        <v>2.3263313868613142</v>
      </c>
    </row>
    <row r="71" spans="1:29" x14ac:dyDescent="0.25">
      <c r="A71" s="9">
        <v>69</v>
      </c>
      <c r="B71" s="50" t="s">
        <v>219</v>
      </c>
      <c r="C71" s="51" t="s">
        <v>41</v>
      </c>
      <c r="D71" s="51" t="s">
        <v>274</v>
      </c>
      <c r="E71" s="51" t="s">
        <v>4</v>
      </c>
      <c r="F71" s="52">
        <v>18</v>
      </c>
      <c r="G71" s="52">
        <v>5</v>
      </c>
      <c r="H71" s="52">
        <v>4</v>
      </c>
      <c r="I71" s="52">
        <v>20</v>
      </c>
      <c r="J71" s="52">
        <v>21</v>
      </c>
      <c r="K71" s="52">
        <v>9</v>
      </c>
      <c r="L71" s="52">
        <v>1352</v>
      </c>
      <c r="M71" s="63">
        <v>364</v>
      </c>
      <c r="N71">
        <f t="shared" si="30"/>
        <v>22.777777777777779</v>
      </c>
      <c r="O71">
        <f t="shared" si="31"/>
        <v>18.222222222222221</v>
      </c>
      <c r="P71">
        <f t="shared" si="32"/>
        <v>91.111111111111114</v>
      </c>
      <c r="Q71">
        <f t="shared" si="33"/>
        <v>95.666666666666671</v>
      </c>
      <c r="R71">
        <f t="shared" si="34"/>
        <v>41</v>
      </c>
      <c r="S71">
        <f t="shared" si="35"/>
        <v>6159.1111111111113</v>
      </c>
      <c r="U71" s="10">
        <f t="shared" si="36"/>
        <v>9.3606001728846859</v>
      </c>
      <c r="V71">
        <f t="shared" si="37"/>
        <v>2.0238095238095237</v>
      </c>
      <c r="W71">
        <f t="shared" si="38"/>
        <v>0.14035087719298245</v>
      </c>
      <c r="X71">
        <f t="shared" si="39"/>
        <v>7.1964397718821802</v>
      </c>
      <c r="Y71">
        <f t="shared" si="40"/>
        <v>7.9960441909802</v>
      </c>
      <c r="Z71">
        <f t="shared" si="41"/>
        <v>1.4502439024390243</v>
      </c>
      <c r="AA71">
        <f t="shared" si="42"/>
        <v>1.9190769230769231</v>
      </c>
      <c r="AB71">
        <f t="shared" si="43"/>
        <v>1.471304347826087</v>
      </c>
      <c r="AC71">
        <f t="shared" si="44"/>
        <v>2.355814598540146</v>
      </c>
    </row>
    <row r="72" spans="1:29" x14ac:dyDescent="0.25">
      <c r="A72" s="9">
        <v>70</v>
      </c>
      <c r="B72" s="50" t="s">
        <v>98</v>
      </c>
      <c r="C72" s="51" t="s">
        <v>31</v>
      </c>
      <c r="D72" s="51" t="s">
        <v>274</v>
      </c>
      <c r="E72" s="51" t="s">
        <v>4</v>
      </c>
      <c r="F72" s="52">
        <v>18</v>
      </c>
      <c r="G72" s="52">
        <v>4</v>
      </c>
      <c r="H72" s="52">
        <v>4</v>
      </c>
      <c r="I72" s="52">
        <v>3</v>
      </c>
      <c r="J72" s="52">
        <v>22</v>
      </c>
      <c r="K72" s="52">
        <v>14</v>
      </c>
      <c r="L72" s="52">
        <v>2510</v>
      </c>
      <c r="M72" s="63">
        <v>391</v>
      </c>
      <c r="N72">
        <f t="shared" si="30"/>
        <v>18.222222222222221</v>
      </c>
      <c r="O72">
        <f t="shared" si="31"/>
        <v>18.222222222222221</v>
      </c>
      <c r="P72">
        <f t="shared" si="32"/>
        <v>13.666666666666666</v>
      </c>
      <c r="Q72">
        <f t="shared" si="33"/>
        <v>100.22222222222223</v>
      </c>
      <c r="R72">
        <f t="shared" si="34"/>
        <v>63.777777777777779</v>
      </c>
      <c r="S72">
        <f t="shared" si="35"/>
        <v>11434.444444444445</v>
      </c>
      <c r="U72" s="10">
        <f t="shared" si="36"/>
        <v>9.1590010313659942</v>
      </c>
      <c r="V72">
        <f t="shared" si="37"/>
        <v>1.6190476190476191</v>
      </c>
      <c r="W72">
        <f t="shared" si="38"/>
        <v>0.14035087719298245</v>
      </c>
      <c r="X72">
        <f t="shared" si="39"/>
        <v>7.3996025351253927</v>
      </c>
      <c r="Y72">
        <f t="shared" si="40"/>
        <v>8.2217805945837696</v>
      </c>
      <c r="Z72">
        <f t="shared" si="41"/>
        <v>1.2885365853658537</v>
      </c>
      <c r="AA72">
        <f t="shared" si="42"/>
        <v>1.9294615384615386</v>
      </c>
      <c r="AB72">
        <f t="shared" si="43"/>
        <v>1.5886956521739131</v>
      </c>
      <c r="AC72">
        <f t="shared" si="44"/>
        <v>2.5929087591240876</v>
      </c>
    </row>
    <row r="73" spans="1:29" x14ac:dyDescent="0.25">
      <c r="A73" s="9">
        <v>71</v>
      </c>
      <c r="B73" s="50" t="s">
        <v>255</v>
      </c>
      <c r="C73" s="51" t="s">
        <v>31</v>
      </c>
      <c r="D73" s="51" t="s">
        <v>274</v>
      </c>
      <c r="E73" s="51" t="s">
        <v>4</v>
      </c>
      <c r="F73" s="52">
        <v>16</v>
      </c>
      <c r="G73" s="52">
        <v>2</v>
      </c>
      <c r="H73" s="52">
        <v>10</v>
      </c>
      <c r="I73" s="52">
        <v>35</v>
      </c>
      <c r="J73" s="52">
        <v>19</v>
      </c>
      <c r="K73" s="52">
        <v>11</v>
      </c>
      <c r="L73" s="52">
        <v>2791</v>
      </c>
      <c r="M73" s="63">
        <v>335</v>
      </c>
      <c r="N73">
        <f t="shared" si="30"/>
        <v>10.25</v>
      </c>
      <c r="O73">
        <f t="shared" si="31"/>
        <v>51.25</v>
      </c>
      <c r="P73">
        <f t="shared" si="32"/>
        <v>179.375</v>
      </c>
      <c r="Q73">
        <f t="shared" si="33"/>
        <v>97.375</v>
      </c>
      <c r="R73">
        <f t="shared" si="34"/>
        <v>56.375</v>
      </c>
      <c r="S73">
        <f t="shared" si="35"/>
        <v>14303.875</v>
      </c>
      <c r="U73" s="10">
        <f t="shared" si="36"/>
        <v>9.1353806600066871</v>
      </c>
      <c r="V73">
        <f t="shared" si="37"/>
        <v>0.9107142857142857</v>
      </c>
      <c r="W73">
        <f t="shared" si="38"/>
        <v>0.39473684210526311</v>
      </c>
      <c r="X73">
        <f t="shared" si="39"/>
        <v>7.8299295321871378</v>
      </c>
      <c r="Y73">
        <f t="shared" si="40"/>
        <v>8.6999217024301529</v>
      </c>
      <c r="Z73">
        <f t="shared" si="41"/>
        <v>1.6345426829268292</v>
      </c>
      <c r="AA73">
        <f t="shared" si="42"/>
        <v>1.9229711538461538</v>
      </c>
      <c r="AB73">
        <f t="shared" si="43"/>
        <v>1.5505434782608696</v>
      </c>
      <c r="AC73">
        <f t="shared" si="44"/>
        <v>2.721872217153285</v>
      </c>
    </row>
    <row r="74" spans="1:29" x14ac:dyDescent="0.25">
      <c r="A74" s="9">
        <v>72</v>
      </c>
      <c r="B74" s="47" t="s">
        <v>325</v>
      </c>
      <c r="C74" s="48" t="s">
        <v>31</v>
      </c>
      <c r="D74" s="48" t="s">
        <v>274</v>
      </c>
      <c r="E74" s="48" t="s">
        <v>4</v>
      </c>
      <c r="F74" s="49">
        <v>17</v>
      </c>
      <c r="G74" s="49">
        <v>3</v>
      </c>
      <c r="H74" s="49">
        <v>4</v>
      </c>
      <c r="I74" s="49">
        <v>15</v>
      </c>
      <c r="J74" s="49">
        <v>37</v>
      </c>
      <c r="K74" s="49">
        <v>7</v>
      </c>
      <c r="L74" s="49">
        <v>2948</v>
      </c>
      <c r="M74" s="62">
        <v>334</v>
      </c>
      <c r="N74">
        <f t="shared" si="30"/>
        <v>14.470588235294118</v>
      </c>
      <c r="O74">
        <f t="shared" si="31"/>
        <v>19.294117647058822</v>
      </c>
      <c r="P74">
        <f t="shared" si="32"/>
        <v>72.352941176470594</v>
      </c>
      <c r="Q74">
        <f t="shared" si="33"/>
        <v>178.47058823529412</v>
      </c>
      <c r="R74">
        <f t="shared" si="34"/>
        <v>33.764705882352942</v>
      </c>
      <c r="S74">
        <f t="shared" si="35"/>
        <v>14219.764705882353</v>
      </c>
      <c r="U74" s="10">
        <f t="shared" si="36"/>
        <v>9.1053370322889471</v>
      </c>
      <c r="V74">
        <f t="shared" si="37"/>
        <v>1.2857142857142856</v>
      </c>
      <c r="W74">
        <f t="shared" si="38"/>
        <v>0.1486068111455108</v>
      </c>
      <c r="X74">
        <f t="shared" si="39"/>
        <v>7.6710159354291498</v>
      </c>
      <c r="Y74">
        <f t="shared" si="40"/>
        <v>8.5233510393657212</v>
      </c>
      <c r="Z74">
        <f t="shared" si="41"/>
        <v>1.4110760401721665</v>
      </c>
      <c r="AA74">
        <f t="shared" si="42"/>
        <v>2.1078325791855206</v>
      </c>
      <c r="AB74">
        <f t="shared" si="43"/>
        <v>1.4340153452685422</v>
      </c>
      <c r="AC74">
        <f t="shared" si="44"/>
        <v>2.7180919708029201</v>
      </c>
    </row>
    <row r="75" spans="1:29" x14ac:dyDescent="0.25">
      <c r="A75" s="9">
        <v>73</v>
      </c>
      <c r="B75" s="47" t="s">
        <v>331</v>
      </c>
      <c r="C75" s="48" t="s">
        <v>37</v>
      </c>
      <c r="D75" s="48" t="s">
        <v>274</v>
      </c>
      <c r="E75" s="48" t="s">
        <v>4</v>
      </c>
      <c r="F75" s="49">
        <v>16</v>
      </c>
      <c r="G75" s="49">
        <v>3</v>
      </c>
      <c r="H75" s="49">
        <v>9</v>
      </c>
      <c r="I75" s="49">
        <v>29</v>
      </c>
      <c r="J75" s="49">
        <v>26</v>
      </c>
      <c r="K75" s="49">
        <v>4</v>
      </c>
      <c r="L75" s="49">
        <v>1474</v>
      </c>
      <c r="M75" s="62">
        <v>278</v>
      </c>
      <c r="N75">
        <f t="shared" si="30"/>
        <v>15.375</v>
      </c>
      <c r="O75">
        <f t="shared" si="31"/>
        <v>46.125</v>
      </c>
      <c r="P75">
        <f t="shared" si="32"/>
        <v>148.625</v>
      </c>
      <c r="Q75">
        <f t="shared" si="33"/>
        <v>133.25</v>
      </c>
      <c r="R75">
        <f t="shared" si="34"/>
        <v>20.5</v>
      </c>
      <c r="S75">
        <f t="shared" si="35"/>
        <v>7554.25</v>
      </c>
      <c r="U75" s="10">
        <f t="shared" si="36"/>
        <v>9.0805897357219187</v>
      </c>
      <c r="V75">
        <f t="shared" si="37"/>
        <v>1.3660714285714284</v>
      </c>
      <c r="W75">
        <f t="shared" si="38"/>
        <v>0.35526315789473684</v>
      </c>
      <c r="X75">
        <f t="shared" si="39"/>
        <v>7.3592551492557536</v>
      </c>
      <c r="Y75">
        <f t="shared" si="40"/>
        <v>8.1769501658397257</v>
      </c>
      <c r="Z75">
        <f t="shared" si="41"/>
        <v>1.5703353658536585</v>
      </c>
      <c r="AA75">
        <f t="shared" si="42"/>
        <v>2.00475</v>
      </c>
      <c r="AB75">
        <f t="shared" si="43"/>
        <v>1.3656521739130434</v>
      </c>
      <c r="AC75">
        <f t="shared" si="44"/>
        <v>2.4185176094890513</v>
      </c>
    </row>
    <row r="76" spans="1:29" x14ac:dyDescent="0.25">
      <c r="A76" s="9">
        <v>74</v>
      </c>
      <c r="B76" s="47" t="s">
        <v>82</v>
      </c>
      <c r="C76" s="48" t="s">
        <v>41</v>
      </c>
      <c r="D76" s="48" t="s">
        <v>274</v>
      </c>
      <c r="E76" s="48" t="s">
        <v>4</v>
      </c>
      <c r="F76" s="49">
        <v>17</v>
      </c>
      <c r="G76" s="49">
        <v>5</v>
      </c>
      <c r="H76" s="49">
        <v>0</v>
      </c>
      <c r="I76" s="49">
        <v>11</v>
      </c>
      <c r="J76" s="49">
        <v>28</v>
      </c>
      <c r="K76" s="49">
        <v>5</v>
      </c>
      <c r="L76" s="49">
        <v>67</v>
      </c>
      <c r="M76" s="62">
        <v>311</v>
      </c>
      <c r="N76">
        <f t="shared" si="30"/>
        <v>24.117647058823529</v>
      </c>
      <c r="O76">
        <f t="shared" si="31"/>
        <v>0</v>
      </c>
      <c r="P76">
        <f t="shared" si="32"/>
        <v>53.058823529411768</v>
      </c>
      <c r="Q76">
        <f t="shared" si="33"/>
        <v>135.05882352941177</v>
      </c>
      <c r="R76">
        <f t="shared" si="34"/>
        <v>24.117647058823529</v>
      </c>
      <c r="S76">
        <f t="shared" si="35"/>
        <v>323.1764705882353</v>
      </c>
      <c r="U76" s="10">
        <f t="shared" si="36"/>
        <v>9.0003410348608828</v>
      </c>
      <c r="V76">
        <f t="shared" si="37"/>
        <v>2.1428571428571428</v>
      </c>
      <c r="W76">
        <f t="shared" si="38"/>
        <v>0</v>
      </c>
      <c r="X76">
        <f t="shared" si="39"/>
        <v>6.8574838920037404</v>
      </c>
      <c r="Y76">
        <f t="shared" si="40"/>
        <v>7.6194265466708222</v>
      </c>
      <c r="Z76">
        <f t="shared" si="41"/>
        <v>1.3707890961262554</v>
      </c>
      <c r="AA76">
        <f t="shared" si="42"/>
        <v>2.0088733031674209</v>
      </c>
      <c r="AB76">
        <f t="shared" si="43"/>
        <v>1.384296675191816</v>
      </c>
      <c r="AC76">
        <f t="shared" si="44"/>
        <v>2.0935248175182481</v>
      </c>
    </row>
    <row r="77" spans="1:29" x14ac:dyDescent="0.25">
      <c r="A77" s="9">
        <v>75</v>
      </c>
      <c r="B77" s="47" t="s">
        <v>322</v>
      </c>
      <c r="C77" s="48" t="s">
        <v>31</v>
      </c>
      <c r="D77" s="48" t="s">
        <v>274</v>
      </c>
      <c r="E77" s="48" t="s">
        <v>4</v>
      </c>
      <c r="F77" s="49">
        <v>17</v>
      </c>
      <c r="G77" s="49">
        <v>5</v>
      </c>
      <c r="H77" s="49">
        <v>4</v>
      </c>
      <c r="I77" s="49">
        <v>6</v>
      </c>
      <c r="J77" s="49">
        <v>12</v>
      </c>
      <c r="K77" s="49">
        <v>3</v>
      </c>
      <c r="L77" s="49">
        <v>459</v>
      </c>
      <c r="M77" s="62">
        <v>270</v>
      </c>
      <c r="N77">
        <f t="shared" si="30"/>
        <v>24.117647058823529</v>
      </c>
      <c r="O77">
        <f t="shared" si="31"/>
        <v>19.294117647058822</v>
      </c>
      <c r="P77">
        <f t="shared" si="32"/>
        <v>28.941176470588236</v>
      </c>
      <c r="Q77">
        <f t="shared" si="33"/>
        <v>57.882352941176471</v>
      </c>
      <c r="R77">
        <f t="shared" si="34"/>
        <v>14.470588235294118</v>
      </c>
      <c r="S77">
        <f t="shared" si="35"/>
        <v>2214</v>
      </c>
      <c r="U77" s="10">
        <f t="shared" si="36"/>
        <v>8.9579239159601336</v>
      </c>
      <c r="V77">
        <f t="shared" si="37"/>
        <v>2.1428571428571428</v>
      </c>
      <c r="W77">
        <f t="shared" si="38"/>
        <v>0.1486068111455108</v>
      </c>
      <c r="X77">
        <f t="shared" si="39"/>
        <v>6.6664599619574805</v>
      </c>
      <c r="Y77">
        <f t="shared" si="40"/>
        <v>7.407177735508311</v>
      </c>
      <c r="Z77">
        <f t="shared" si="41"/>
        <v>1.3204304160688665</v>
      </c>
      <c r="AA77">
        <f t="shared" si="42"/>
        <v>1.8329457013574662</v>
      </c>
      <c r="AB77">
        <f t="shared" si="43"/>
        <v>1.3345780051150895</v>
      </c>
      <c r="AC77">
        <f t="shared" si="44"/>
        <v>2.1785058394160588</v>
      </c>
    </row>
    <row r="78" spans="1:29" x14ac:dyDescent="0.25">
      <c r="A78" s="9">
        <v>76</v>
      </c>
      <c r="B78" s="50" t="s">
        <v>318</v>
      </c>
      <c r="C78" s="51" t="s">
        <v>31</v>
      </c>
      <c r="D78" s="51" t="s">
        <v>274</v>
      </c>
      <c r="E78" s="51" t="s">
        <v>4</v>
      </c>
      <c r="F78" s="52">
        <v>4</v>
      </c>
      <c r="G78" s="52">
        <v>1</v>
      </c>
      <c r="H78" s="52">
        <v>0</v>
      </c>
      <c r="I78" s="52">
        <v>9</v>
      </c>
      <c r="J78" s="52">
        <v>3</v>
      </c>
      <c r="K78" s="52">
        <v>1</v>
      </c>
      <c r="L78" s="52">
        <v>61</v>
      </c>
      <c r="M78" s="63">
        <v>57</v>
      </c>
      <c r="N78">
        <f t="shared" si="30"/>
        <v>20.5</v>
      </c>
      <c r="O78">
        <f t="shared" si="31"/>
        <v>0</v>
      </c>
      <c r="P78">
        <f t="shared" si="32"/>
        <v>184.5</v>
      </c>
      <c r="Q78">
        <f t="shared" si="33"/>
        <v>61.5</v>
      </c>
      <c r="R78">
        <f t="shared" si="34"/>
        <v>20.5</v>
      </c>
      <c r="S78">
        <f t="shared" si="35"/>
        <v>1250.5</v>
      </c>
      <c r="U78" s="10">
        <f t="shared" si="36"/>
        <v>8.8087193277357212</v>
      </c>
      <c r="V78">
        <f t="shared" si="37"/>
        <v>1.8214285714285714</v>
      </c>
      <c r="W78">
        <f t="shared" si="38"/>
        <v>0</v>
      </c>
      <c r="X78">
        <f t="shared" si="39"/>
        <v>6.9872907563071491</v>
      </c>
      <c r="Y78">
        <f t="shared" si="40"/>
        <v>7.7636563958968319</v>
      </c>
      <c r="Z78">
        <f t="shared" si="41"/>
        <v>1.6452439024390244</v>
      </c>
      <c r="AA78">
        <f t="shared" si="42"/>
        <v>1.8411923076923078</v>
      </c>
      <c r="AB78">
        <f t="shared" si="43"/>
        <v>1.3656521739130434</v>
      </c>
      <c r="AC78">
        <f t="shared" si="44"/>
        <v>2.135202372262774</v>
      </c>
    </row>
    <row r="79" spans="1:29" x14ac:dyDescent="0.25">
      <c r="A79" s="9">
        <v>77</v>
      </c>
      <c r="B79" s="50" t="s">
        <v>188</v>
      </c>
      <c r="C79" s="51" t="s">
        <v>35</v>
      </c>
      <c r="D79" s="51" t="s">
        <v>274</v>
      </c>
      <c r="E79" s="51" t="s">
        <v>4</v>
      </c>
      <c r="F79" s="52">
        <v>14</v>
      </c>
      <c r="G79" s="52">
        <v>2</v>
      </c>
      <c r="H79" s="52">
        <v>8</v>
      </c>
      <c r="I79" s="52">
        <v>17</v>
      </c>
      <c r="J79" s="52">
        <v>8</v>
      </c>
      <c r="K79" s="52">
        <v>9</v>
      </c>
      <c r="L79" s="52">
        <v>1829</v>
      </c>
      <c r="M79" s="63">
        <v>315</v>
      </c>
      <c r="N79">
        <f t="shared" si="30"/>
        <v>11.714285714285714</v>
      </c>
      <c r="O79">
        <f t="shared" si="31"/>
        <v>46.857142857142854</v>
      </c>
      <c r="P79">
        <f t="shared" si="32"/>
        <v>99.571428571428569</v>
      </c>
      <c r="Q79">
        <f t="shared" si="33"/>
        <v>46.857142857142854</v>
      </c>
      <c r="R79">
        <f t="shared" si="34"/>
        <v>52.714285714285715</v>
      </c>
      <c r="S79">
        <f t="shared" si="35"/>
        <v>10712.714285714286</v>
      </c>
      <c r="U79" s="10">
        <f t="shared" si="36"/>
        <v>8.7695895717157271</v>
      </c>
      <c r="V79">
        <f t="shared" si="37"/>
        <v>1.0408163265306121</v>
      </c>
      <c r="W79">
        <f t="shared" si="38"/>
        <v>0.36090225563909767</v>
      </c>
      <c r="X79">
        <f t="shared" si="39"/>
        <v>7.3678709895460175</v>
      </c>
      <c r="Y79">
        <f t="shared" si="40"/>
        <v>8.1865233217177966</v>
      </c>
      <c r="Z79">
        <f t="shared" si="41"/>
        <v>1.4679094076655053</v>
      </c>
      <c r="AA79">
        <f t="shared" si="42"/>
        <v>1.8078131868131868</v>
      </c>
      <c r="AB79">
        <f t="shared" si="43"/>
        <v>1.5316770186335404</v>
      </c>
      <c r="AC79">
        <f t="shared" si="44"/>
        <v>2.5604713764337852</v>
      </c>
    </row>
    <row r="80" spans="1:29" x14ac:dyDescent="0.25">
      <c r="A80" s="9">
        <v>78</v>
      </c>
      <c r="B80" s="47" t="s">
        <v>246</v>
      </c>
      <c r="C80" s="48" t="s">
        <v>41</v>
      </c>
      <c r="D80" s="48" t="s">
        <v>274</v>
      </c>
      <c r="E80" s="48" t="s">
        <v>4</v>
      </c>
      <c r="F80" s="49">
        <v>17</v>
      </c>
      <c r="G80" s="49">
        <v>2</v>
      </c>
      <c r="H80" s="49">
        <v>4</v>
      </c>
      <c r="I80" s="49">
        <v>35</v>
      </c>
      <c r="J80" s="49">
        <v>30</v>
      </c>
      <c r="K80" s="49">
        <v>1</v>
      </c>
      <c r="L80" s="49">
        <v>3326</v>
      </c>
      <c r="M80" s="62">
        <v>354</v>
      </c>
      <c r="N80">
        <f t="shared" si="30"/>
        <v>9.6470588235294112</v>
      </c>
      <c r="O80">
        <f t="shared" si="31"/>
        <v>19.294117647058822</v>
      </c>
      <c r="P80">
        <f t="shared" si="32"/>
        <v>168.8235294117647</v>
      </c>
      <c r="Q80">
        <f t="shared" si="33"/>
        <v>144.70588235294119</v>
      </c>
      <c r="R80">
        <f t="shared" si="34"/>
        <v>4.8235294117647056</v>
      </c>
      <c r="S80">
        <f t="shared" si="35"/>
        <v>16043.058823529413</v>
      </c>
      <c r="U80" s="10">
        <f t="shared" si="36"/>
        <v>8.7340219733264988</v>
      </c>
      <c r="V80">
        <f t="shared" si="37"/>
        <v>0.8571428571428571</v>
      </c>
      <c r="W80">
        <f t="shared" si="38"/>
        <v>0.1486068111455108</v>
      </c>
      <c r="X80">
        <f t="shared" si="39"/>
        <v>7.7282723050381303</v>
      </c>
      <c r="Y80">
        <f t="shared" si="40"/>
        <v>8.5869692278201448</v>
      </c>
      <c r="Z80">
        <f t="shared" si="41"/>
        <v>1.6125107604017217</v>
      </c>
      <c r="AA80">
        <f t="shared" si="42"/>
        <v>2.0308642533936654</v>
      </c>
      <c r="AB80">
        <f t="shared" si="43"/>
        <v>1.2848593350383632</v>
      </c>
      <c r="AC80">
        <f t="shared" si="44"/>
        <v>2.8000379562043798</v>
      </c>
    </row>
    <row r="81" spans="1:29" x14ac:dyDescent="0.25">
      <c r="A81" s="9">
        <v>79</v>
      </c>
      <c r="B81" s="50" t="s">
        <v>260</v>
      </c>
      <c r="C81" s="51" t="s">
        <v>33</v>
      </c>
      <c r="D81" s="51" t="s">
        <v>274</v>
      </c>
      <c r="E81" s="51" t="s">
        <v>4</v>
      </c>
      <c r="F81" s="52">
        <v>19</v>
      </c>
      <c r="G81" s="52">
        <v>3</v>
      </c>
      <c r="H81" s="52">
        <v>8</v>
      </c>
      <c r="I81" s="52">
        <v>25</v>
      </c>
      <c r="J81" s="52">
        <v>24</v>
      </c>
      <c r="K81" s="52">
        <v>11</v>
      </c>
      <c r="L81" s="52">
        <v>209</v>
      </c>
      <c r="M81" s="63">
        <v>378</v>
      </c>
      <c r="N81">
        <f t="shared" si="30"/>
        <v>12.947368421052632</v>
      </c>
      <c r="O81">
        <f t="shared" si="31"/>
        <v>34.526315789473685</v>
      </c>
      <c r="P81">
        <f t="shared" si="32"/>
        <v>107.89473684210526</v>
      </c>
      <c r="Q81">
        <f t="shared" si="33"/>
        <v>103.57894736842105</v>
      </c>
      <c r="R81">
        <f t="shared" si="34"/>
        <v>47.473684210526315</v>
      </c>
      <c r="S81">
        <f t="shared" si="35"/>
        <v>902</v>
      </c>
      <c r="U81" s="10">
        <f t="shared" si="36"/>
        <v>8.4629137181266074</v>
      </c>
      <c r="V81">
        <f t="shared" si="37"/>
        <v>1.1503759398496241</v>
      </c>
      <c r="W81">
        <f t="shared" si="38"/>
        <v>0.26592797783933514</v>
      </c>
      <c r="X81">
        <f t="shared" si="39"/>
        <v>7.0466098004376478</v>
      </c>
      <c r="Y81">
        <f t="shared" si="40"/>
        <v>7.8295664449307196</v>
      </c>
      <c r="Z81">
        <f t="shared" si="41"/>
        <v>1.4852888318356867</v>
      </c>
      <c r="AA81">
        <f t="shared" si="42"/>
        <v>1.9371133603238868</v>
      </c>
      <c r="AB81">
        <f t="shared" si="43"/>
        <v>1.5046681922196796</v>
      </c>
      <c r="AC81">
        <f t="shared" si="44"/>
        <v>2.1195394160583945</v>
      </c>
    </row>
    <row r="82" spans="1:29" x14ac:dyDescent="0.25">
      <c r="A82" s="9">
        <v>80</v>
      </c>
      <c r="B82" s="47" t="s">
        <v>305</v>
      </c>
      <c r="C82" s="48" t="s">
        <v>37</v>
      </c>
      <c r="D82" s="48" t="s">
        <v>274</v>
      </c>
      <c r="E82" s="48" t="s">
        <v>4</v>
      </c>
      <c r="F82" s="49">
        <v>9</v>
      </c>
      <c r="G82" s="49">
        <v>1</v>
      </c>
      <c r="H82" s="49">
        <v>9</v>
      </c>
      <c r="I82" s="49">
        <v>10</v>
      </c>
      <c r="J82" s="49">
        <v>11</v>
      </c>
      <c r="K82" s="49">
        <v>3</v>
      </c>
      <c r="L82" s="49">
        <v>353</v>
      </c>
      <c r="M82" s="62">
        <v>115</v>
      </c>
      <c r="N82">
        <f t="shared" si="30"/>
        <v>9.1111111111111107</v>
      </c>
      <c r="O82">
        <f t="shared" si="31"/>
        <v>82</v>
      </c>
      <c r="P82">
        <f t="shared" si="32"/>
        <v>91.111111111111114</v>
      </c>
      <c r="Q82">
        <f t="shared" si="33"/>
        <v>100.22222222222223</v>
      </c>
      <c r="R82">
        <f t="shared" si="34"/>
        <v>27.333333333333332</v>
      </c>
      <c r="S82">
        <f t="shared" si="35"/>
        <v>3216.2222222222222</v>
      </c>
      <c r="U82" s="10">
        <f t="shared" si="36"/>
        <v>8.445227398046681</v>
      </c>
      <c r="V82">
        <f t="shared" si="37"/>
        <v>0.80952380952380953</v>
      </c>
      <c r="W82">
        <f t="shared" si="38"/>
        <v>0.63157894736842102</v>
      </c>
      <c r="X82">
        <f t="shared" si="39"/>
        <v>7.0041246411544504</v>
      </c>
      <c r="Y82">
        <f t="shared" si="40"/>
        <v>7.7823607123938343</v>
      </c>
      <c r="Z82">
        <f t="shared" si="41"/>
        <v>1.4502439024390243</v>
      </c>
      <c r="AA82">
        <f t="shared" si="42"/>
        <v>1.9294615384615386</v>
      </c>
      <c r="AB82">
        <f t="shared" si="43"/>
        <v>1.4008695652173913</v>
      </c>
      <c r="AC82">
        <f t="shared" si="44"/>
        <v>2.2235496350364965</v>
      </c>
    </row>
    <row r="83" spans="1:29" x14ac:dyDescent="0.25">
      <c r="A83" s="9">
        <v>81</v>
      </c>
      <c r="B83" s="50" t="s">
        <v>80</v>
      </c>
      <c r="C83" s="51" t="s">
        <v>35</v>
      </c>
      <c r="D83" s="51" t="s">
        <v>274</v>
      </c>
      <c r="E83" s="51" t="s">
        <v>4</v>
      </c>
      <c r="F83" s="52">
        <v>16</v>
      </c>
      <c r="G83" s="52">
        <v>3</v>
      </c>
      <c r="H83" s="52">
        <v>6</v>
      </c>
      <c r="I83" s="52">
        <v>18</v>
      </c>
      <c r="J83" s="52">
        <v>13</v>
      </c>
      <c r="K83" s="52">
        <v>5</v>
      </c>
      <c r="L83" s="52">
        <v>153</v>
      </c>
      <c r="M83" s="63">
        <v>355</v>
      </c>
      <c r="N83">
        <f t="shared" si="30"/>
        <v>15.375</v>
      </c>
      <c r="O83">
        <f t="shared" si="31"/>
        <v>30.75</v>
      </c>
      <c r="P83">
        <f t="shared" si="32"/>
        <v>92.25</v>
      </c>
      <c r="Q83">
        <f t="shared" si="33"/>
        <v>66.625</v>
      </c>
      <c r="R83">
        <f t="shared" si="34"/>
        <v>25.625</v>
      </c>
      <c r="S83">
        <f t="shared" si="35"/>
        <v>784.125</v>
      </c>
      <c r="U83" s="10">
        <f t="shared" si="36"/>
        <v>8.4147173539052567</v>
      </c>
      <c r="V83">
        <f t="shared" si="37"/>
        <v>1.3660714285714284</v>
      </c>
      <c r="W83">
        <f t="shared" si="38"/>
        <v>0.23684210526315788</v>
      </c>
      <c r="X83">
        <f t="shared" si="39"/>
        <v>6.8118038200706703</v>
      </c>
      <c r="Y83">
        <f t="shared" si="40"/>
        <v>7.5686709111896331</v>
      </c>
      <c r="Z83">
        <f t="shared" si="41"/>
        <v>1.4526219512195122</v>
      </c>
      <c r="AA83">
        <f t="shared" si="42"/>
        <v>1.852875</v>
      </c>
      <c r="AB83">
        <f t="shared" si="43"/>
        <v>1.3920652173913044</v>
      </c>
      <c r="AC83">
        <f t="shared" si="44"/>
        <v>2.1142416514598543</v>
      </c>
    </row>
    <row r="84" spans="1:29" x14ac:dyDescent="0.25">
      <c r="A84" s="9">
        <v>82</v>
      </c>
      <c r="B84" s="47" t="s">
        <v>365</v>
      </c>
      <c r="C84" s="48" t="s">
        <v>35</v>
      </c>
      <c r="D84" s="48" t="s">
        <v>274</v>
      </c>
      <c r="E84" s="48" t="s">
        <v>4</v>
      </c>
      <c r="F84" s="49">
        <v>17</v>
      </c>
      <c r="G84" s="49">
        <v>2</v>
      </c>
      <c r="H84" s="49">
        <v>6</v>
      </c>
      <c r="I84" s="49">
        <v>15</v>
      </c>
      <c r="J84" s="49">
        <v>28</v>
      </c>
      <c r="K84" s="49">
        <v>6</v>
      </c>
      <c r="L84" s="49">
        <v>1357</v>
      </c>
      <c r="M84" s="62">
        <v>252</v>
      </c>
      <c r="N84">
        <f t="shared" si="30"/>
        <v>9.6470588235294112</v>
      </c>
      <c r="O84">
        <f t="shared" si="31"/>
        <v>28.941176470588236</v>
      </c>
      <c r="P84">
        <f t="shared" si="32"/>
        <v>72.352941176470594</v>
      </c>
      <c r="Q84">
        <f t="shared" si="33"/>
        <v>135.05882352941177</v>
      </c>
      <c r="R84">
        <f t="shared" si="34"/>
        <v>28.941176470588236</v>
      </c>
      <c r="S84">
        <f t="shared" si="35"/>
        <v>6545.5294117647063</v>
      </c>
      <c r="U84" s="10">
        <f t="shared" si="36"/>
        <v>8.2823401792557068</v>
      </c>
      <c r="V84">
        <f t="shared" si="37"/>
        <v>0.8571428571428571</v>
      </c>
      <c r="W84">
        <f t="shared" si="38"/>
        <v>0.22291021671826625</v>
      </c>
      <c r="X84">
        <f t="shared" si="39"/>
        <v>7.2022871053945838</v>
      </c>
      <c r="Y84">
        <f t="shared" si="40"/>
        <v>8.0025412282162041</v>
      </c>
      <c r="Z84">
        <f t="shared" si="41"/>
        <v>1.4110760401721665</v>
      </c>
      <c r="AA84">
        <f t="shared" si="42"/>
        <v>2.0088733031674209</v>
      </c>
      <c r="AB84">
        <f t="shared" si="43"/>
        <v>1.409156010230179</v>
      </c>
      <c r="AC84">
        <f t="shared" si="44"/>
        <v>2.3731817518248177</v>
      </c>
    </row>
    <row r="85" spans="1:29" x14ac:dyDescent="0.25">
      <c r="A85" s="9">
        <v>83</v>
      </c>
      <c r="B85" s="47" t="s">
        <v>326</v>
      </c>
      <c r="C85" s="48" t="s">
        <v>31</v>
      </c>
      <c r="D85" s="48" t="s">
        <v>274</v>
      </c>
      <c r="E85" s="48" t="s">
        <v>4</v>
      </c>
      <c r="F85" s="49">
        <v>1</v>
      </c>
      <c r="G85" s="49">
        <v>0</v>
      </c>
      <c r="H85" s="49">
        <v>2</v>
      </c>
      <c r="I85" s="49">
        <v>0</v>
      </c>
      <c r="J85" s="49">
        <v>0</v>
      </c>
      <c r="K85" s="49">
        <v>1</v>
      </c>
      <c r="L85" s="49">
        <v>59</v>
      </c>
      <c r="M85" s="62">
        <v>9</v>
      </c>
      <c r="N85">
        <f t="shared" si="30"/>
        <v>0</v>
      </c>
      <c r="O85">
        <f t="shared" si="31"/>
        <v>164</v>
      </c>
      <c r="P85">
        <f t="shared" si="32"/>
        <v>0</v>
      </c>
      <c r="Q85">
        <f t="shared" si="33"/>
        <v>0</v>
      </c>
      <c r="R85">
        <f t="shared" si="34"/>
        <v>82</v>
      </c>
      <c r="S85">
        <f t="shared" si="35"/>
        <v>4838</v>
      </c>
      <c r="U85" s="10">
        <f t="shared" si="36"/>
        <v>8.2032052765204035</v>
      </c>
      <c r="V85">
        <f t="shared" si="37"/>
        <v>0</v>
      </c>
      <c r="W85">
        <f t="shared" si="38"/>
        <v>1.263157894736842</v>
      </c>
      <c r="X85">
        <f t="shared" si="39"/>
        <v>6.9400473817835611</v>
      </c>
      <c r="Y85">
        <f t="shared" si="40"/>
        <v>7.7111637575372907</v>
      </c>
      <c r="Z85">
        <f t="shared" si="41"/>
        <v>1.26</v>
      </c>
      <c r="AA85">
        <f t="shared" si="42"/>
        <v>1.7010000000000001</v>
      </c>
      <c r="AB85">
        <f t="shared" si="43"/>
        <v>1.682608695652174</v>
      </c>
      <c r="AC85">
        <f t="shared" si="44"/>
        <v>2.296438686131387</v>
      </c>
    </row>
    <row r="86" spans="1:29" x14ac:dyDescent="0.25">
      <c r="A86" s="9">
        <v>84</v>
      </c>
      <c r="B86" s="47" t="s">
        <v>366</v>
      </c>
      <c r="C86" s="48" t="s">
        <v>37</v>
      </c>
      <c r="D86" s="48" t="s">
        <v>274</v>
      </c>
      <c r="E86" s="48" t="s">
        <v>4</v>
      </c>
      <c r="F86" s="49">
        <v>15</v>
      </c>
      <c r="G86" s="49">
        <v>2</v>
      </c>
      <c r="H86" s="49">
        <v>8</v>
      </c>
      <c r="I86" s="49">
        <v>7</v>
      </c>
      <c r="J86" s="49">
        <v>20</v>
      </c>
      <c r="K86" s="49">
        <v>3</v>
      </c>
      <c r="L86" s="49">
        <v>413</v>
      </c>
      <c r="M86" s="62">
        <v>219</v>
      </c>
      <c r="N86">
        <f t="shared" si="30"/>
        <v>10.933333333333334</v>
      </c>
      <c r="O86">
        <f t="shared" si="31"/>
        <v>43.733333333333334</v>
      </c>
      <c r="P86">
        <f t="shared" si="32"/>
        <v>38.266666666666666</v>
      </c>
      <c r="Q86">
        <f t="shared" si="33"/>
        <v>109.33333333333333</v>
      </c>
      <c r="R86">
        <f t="shared" si="34"/>
        <v>16.399999999999999</v>
      </c>
      <c r="S86">
        <f t="shared" si="35"/>
        <v>2257.7333333333331</v>
      </c>
      <c r="U86" s="10">
        <f t="shared" si="36"/>
        <v>8.1233970109386373</v>
      </c>
      <c r="V86">
        <f t="shared" si="37"/>
        <v>0.97142857142857153</v>
      </c>
      <c r="W86">
        <f t="shared" si="38"/>
        <v>0.33684210526315789</v>
      </c>
      <c r="X86">
        <f t="shared" si="39"/>
        <v>6.8151263342469086</v>
      </c>
      <c r="Y86">
        <f t="shared" si="40"/>
        <v>7.5723625936076768</v>
      </c>
      <c r="Z86">
        <f t="shared" si="41"/>
        <v>1.3399024390243903</v>
      </c>
      <c r="AA86">
        <f t="shared" si="42"/>
        <v>1.9502307692307692</v>
      </c>
      <c r="AB86">
        <f t="shared" si="43"/>
        <v>1.3445217391304347</v>
      </c>
      <c r="AC86">
        <f t="shared" si="44"/>
        <v>2.1804713868613139</v>
      </c>
    </row>
    <row r="87" spans="1:29" x14ac:dyDescent="0.25">
      <c r="A87" s="9">
        <v>85</v>
      </c>
      <c r="B87" s="50" t="s">
        <v>316</v>
      </c>
      <c r="C87" s="51" t="s">
        <v>41</v>
      </c>
      <c r="D87" s="51" t="s">
        <v>274</v>
      </c>
      <c r="E87" s="51" t="s">
        <v>4</v>
      </c>
      <c r="F87" s="52">
        <v>15</v>
      </c>
      <c r="G87" s="52">
        <v>3</v>
      </c>
      <c r="H87" s="52">
        <v>2</v>
      </c>
      <c r="I87" s="52">
        <v>2</v>
      </c>
      <c r="J87" s="52">
        <v>14</v>
      </c>
      <c r="K87" s="52">
        <v>1</v>
      </c>
      <c r="L87" s="52">
        <v>97</v>
      </c>
      <c r="M87" s="63">
        <v>233</v>
      </c>
      <c r="N87">
        <f t="shared" si="30"/>
        <v>16.399999999999999</v>
      </c>
      <c r="O87">
        <f t="shared" si="31"/>
        <v>10.933333333333334</v>
      </c>
      <c r="P87">
        <f t="shared" si="32"/>
        <v>10.933333333333334</v>
      </c>
      <c r="Q87">
        <f t="shared" si="33"/>
        <v>76.533333333333331</v>
      </c>
      <c r="R87">
        <f t="shared" si="34"/>
        <v>5.4666666666666668</v>
      </c>
      <c r="S87">
        <f t="shared" si="35"/>
        <v>530.26666666666665</v>
      </c>
      <c r="U87" s="10">
        <f t="shared" si="36"/>
        <v>8.0906503660300686</v>
      </c>
      <c r="V87">
        <f t="shared" si="37"/>
        <v>1.4571428571428569</v>
      </c>
      <c r="W87">
        <f t="shared" si="38"/>
        <v>8.4210526315789472E-2</v>
      </c>
      <c r="X87">
        <f t="shared" si="39"/>
        <v>6.5492969825714216</v>
      </c>
      <c r="Y87">
        <f t="shared" si="40"/>
        <v>7.276996647301579</v>
      </c>
      <c r="Z87">
        <f t="shared" si="41"/>
        <v>1.282829268292683</v>
      </c>
      <c r="AA87">
        <f t="shared" si="42"/>
        <v>1.8754615384615385</v>
      </c>
      <c r="AB87">
        <f t="shared" si="43"/>
        <v>1.2881739130434782</v>
      </c>
      <c r="AC87">
        <f t="shared" si="44"/>
        <v>2.1028322627737226</v>
      </c>
    </row>
    <row r="88" spans="1:29" x14ac:dyDescent="0.25">
      <c r="A88" s="9">
        <v>86</v>
      </c>
      <c r="B88" s="47" t="s">
        <v>306</v>
      </c>
      <c r="C88" s="48" t="s">
        <v>37</v>
      </c>
      <c r="D88" s="48" t="s">
        <v>274</v>
      </c>
      <c r="E88" s="48" t="s">
        <v>4</v>
      </c>
      <c r="F88" s="49">
        <v>8</v>
      </c>
      <c r="G88" s="49">
        <v>1</v>
      </c>
      <c r="H88" s="49">
        <v>4</v>
      </c>
      <c r="I88" s="49">
        <v>8</v>
      </c>
      <c r="J88" s="49">
        <v>11</v>
      </c>
      <c r="K88" s="49">
        <v>1</v>
      </c>
      <c r="L88" s="49">
        <v>162</v>
      </c>
      <c r="M88" s="62">
        <v>119</v>
      </c>
      <c r="N88">
        <f t="shared" si="30"/>
        <v>10.25</v>
      </c>
      <c r="O88">
        <f t="shared" si="31"/>
        <v>41</v>
      </c>
      <c r="P88">
        <f t="shared" si="32"/>
        <v>82</v>
      </c>
      <c r="Q88">
        <f t="shared" si="33"/>
        <v>112.75</v>
      </c>
      <c r="R88">
        <f t="shared" si="34"/>
        <v>10.25</v>
      </c>
      <c r="S88">
        <f t="shared" si="35"/>
        <v>1660.5</v>
      </c>
      <c r="U88" s="10">
        <f t="shared" si="36"/>
        <v>8.0821979688814167</v>
      </c>
      <c r="V88">
        <f t="shared" si="37"/>
        <v>0.9107142857142857</v>
      </c>
      <c r="W88">
        <f t="shared" si="38"/>
        <v>0.31578947368421051</v>
      </c>
      <c r="X88">
        <f t="shared" si="39"/>
        <v>6.8556942094829196</v>
      </c>
      <c r="Y88">
        <f t="shared" si="40"/>
        <v>7.6174380105365769</v>
      </c>
      <c r="Z88">
        <f t="shared" si="41"/>
        <v>1.4312195121951219</v>
      </c>
      <c r="AA88">
        <f t="shared" si="42"/>
        <v>1.9580192307692308</v>
      </c>
      <c r="AB88">
        <f t="shared" si="43"/>
        <v>1.3128260869565218</v>
      </c>
      <c r="AC88">
        <f t="shared" si="44"/>
        <v>2.153629379562044</v>
      </c>
    </row>
    <row r="89" spans="1:29" x14ac:dyDescent="0.25">
      <c r="A89" s="9">
        <v>87</v>
      </c>
      <c r="B89" s="50" t="s">
        <v>367</v>
      </c>
      <c r="C89" s="51" t="s">
        <v>35</v>
      </c>
      <c r="D89" s="51" t="s">
        <v>274</v>
      </c>
      <c r="E89" s="51" t="s">
        <v>4</v>
      </c>
      <c r="F89" s="52">
        <v>7</v>
      </c>
      <c r="G89" s="52">
        <v>1</v>
      </c>
      <c r="H89" s="52">
        <v>2</v>
      </c>
      <c r="I89" s="52">
        <v>6</v>
      </c>
      <c r="J89" s="52">
        <v>8</v>
      </c>
      <c r="K89" s="52">
        <v>3</v>
      </c>
      <c r="L89" s="52">
        <v>36</v>
      </c>
      <c r="M89" s="63">
        <v>86</v>
      </c>
      <c r="N89">
        <f t="shared" si="30"/>
        <v>11.714285714285714</v>
      </c>
      <c r="O89">
        <f t="shared" si="31"/>
        <v>23.428571428571427</v>
      </c>
      <c r="P89">
        <f t="shared" si="32"/>
        <v>70.285714285714292</v>
      </c>
      <c r="Q89">
        <f t="shared" si="33"/>
        <v>93.714285714285708</v>
      </c>
      <c r="R89">
        <f t="shared" si="34"/>
        <v>35.142857142857146</v>
      </c>
      <c r="S89">
        <f t="shared" si="35"/>
        <v>421.71428571428572</v>
      </c>
      <c r="U89" s="10">
        <f t="shared" si="36"/>
        <v>8.0817249155025337</v>
      </c>
      <c r="V89">
        <f t="shared" si="37"/>
        <v>1.0408163265306121</v>
      </c>
      <c r="W89">
        <f t="shared" si="38"/>
        <v>0.18045112781954883</v>
      </c>
      <c r="X89">
        <f t="shared" si="39"/>
        <v>6.8604574611523734</v>
      </c>
      <c r="Y89">
        <f t="shared" si="40"/>
        <v>7.6227305123915254</v>
      </c>
      <c r="Z89">
        <f t="shared" si="41"/>
        <v>1.406759581881533</v>
      </c>
      <c r="AA89">
        <f t="shared" si="42"/>
        <v>1.9146263736263736</v>
      </c>
      <c r="AB89">
        <f t="shared" si="43"/>
        <v>1.4411180124223604</v>
      </c>
      <c r="AC89">
        <f t="shared" si="44"/>
        <v>2.0979534932221067</v>
      </c>
    </row>
    <row r="90" spans="1:29" x14ac:dyDescent="0.25">
      <c r="A90" s="9">
        <v>88</v>
      </c>
      <c r="B90" s="50" t="s">
        <v>368</v>
      </c>
      <c r="C90" s="51" t="s">
        <v>37</v>
      </c>
      <c r="D90" s="51" t="s">
        <v>274</v>
      </c>
      <c r="E90" s="51" t="s">
        <v>4</v>
      </c>
      <c r="F90" s="52">
        <v>11</v>
      </c>
      <c r="G90" s="52">
        <v>1</v>
      </c>
      <c r="H90" s="52">
        <v>2</v>
      </c>
      <c r="I90" s="52">
        <v>6</v>
      </c>
      <c r="J90" s="52">
        <v>13</v>
      </c>
      <c r="K90" s="52">
        <v>1</v>
      </c>
      <c r="L90" s="52">
        <v>132</v>
      </c>
      <c r="M90" s="63">
        <v>134</v>
      </c>
      <c r="N90">
        <f t="shared" si="30"/>
        <v>7.4545454545454541</v>
      </c>
      <c r="O90">
        <f t="shared" si="31"/>
        <v>14.909090909090908</v>
      </c>
      <c r="P90">
        <f t="shared" si="32"/>
        <v>44.727272727272727</v>
      </c>
      <c r="Q90">
        <f t="shared" si="33"/>
        <v>96.909090909090907</v>
      </c>
      <c r="R90">
        <f t="shared" si="34"/>
        <v>7.4545454545454541</v>
      </c>
      <c r="S90">
        <f t="shared" si="35"/>
        <v>984</v>
      </c>
      <c r="U90" s="10">
        <f t="shared" si="36"/>
        <v>7.4741155401795236</v>
      </c>
      <c r="V90">
        <f t="shared" si="37"/>
        <v>0.66233766233766223</v>
      </c>
      <c r="W90">
        <f t="shared" si="38"/>
        <v>0.11483253588516745</v>
      </c>
      <c r="X90">
        <f t="shared" si="39"/>
        <v>6.6969453419566944</v>
      </c>
      <c r="Y90">
        <f t="shared" si="40"/>
        <v>7.4410503799518821</v>
      </c>
      <c r="Z90">
        <f t="shared" si="41"/>
        <v>1.3533924611973394</v>
      </c>
      <c r="AA90">
        <f t="shared" si="42"/>
        <v>1.921909090909091</v>
      </c>
      <c r="AB90">
        <f t="shared" si="43"/>
        <v>1.2984189723320159</v>
      </c>
      <c r="AC90">
        <f t="shared" si="44"/>
        <v>2.1232248175182482</v>
      </c>
    </row>
    <row r="91" spans="1:29" x14ac:dyDescent="0.25">
      <c r="B91" s="47"/>
      <c r="C91" s="48"/>
      <c r="D91" s="48"/>
      <c r="E91" s="48"/>
      <c r="F91" s="49"/>
      <c r="G91" s="49"/>
      <c r="H91" s="49"/>
      <c r="I91" s="49"/>
      <c r="J91" s="49"/>
      <c r="K91" s="49"/>
      <c r="L91" s="49"/>
      <c r="M91" s="49"/>
      <c r="U91" s="10"/>
    </row>
    <row r="92" spans="1:29" x14ac:dyDescent="0.25">
      <c r="B92" s="50"/>
      <c r="C92" s="51"/>
      <c r="D92" s="51"/>
      <c r="E92" s="51"/>
      <c r="F92" s="52"/>
      <c r="G92" s="52"/>
      <c r="H92" s="52"/>
      <c r="I92" s="52"/>
      <c r="J92" s="52"/>
      <c r="K92" s="52"/>
      <c r="L92" s="52"/>
      <c r="M92" s="52"/>
      <c r="U92" s="10"/>
    </row>
    <row r="93" spans="1:29" x14ac:dyDescent="0.25">
      <c r="B93" s="47"/>
      <c r="C93" s="48"/>
      <c r="D93" s="48"/>
      <c r="E93" s="48"/>
      <c r="F93" s="49"/>
      <c r="G93" s="49"/>
      <c r="H93" s="49"/>
      <c r="I93" s="49"/>
      <c r="J93" s="49"/>
      <c r="K93" s="49"/>
      <c r="L93" s="49"/>
      <c r="M93" s="49"/>
      <c r="U93" s="10"/>
    </row>
    <row r="94" spans="1:29" x14ac:dyDescent="0.25">
      <c r="B94" s="47"/>
      <c r="C94" s="48"/>
      <c r="D94" s="48"/>
      <c r="E94" s="48"/>
      <c r="F94" s="49"/>
      <c r="G94" s="49"/>
      <c r="H94" s="49"/>
      <c r="I94" s="49"/>
      <c r="J94" s="49"/>
      <c r="K94" s="49"/>
      <c r="L94" s="49"/>
      <c r="M94" s="49"/>
      <c r="U94" s="10"/>
    </row>
    <row r="95" spans="1:29" x14ac:dyDescent="0.25">
      <c r="B95" s="47"/>
      <c r="C95" s="48"/>
      <c r="D95" s="48"/>
      <c r="E95" s="48"/>
      <c r="F95" s="49"/>
      <c r="G95" s="49"/>
      <c r="H95" s="49"/>
      <c r="I95" s="49"/>
      <c r="J95" s="49"/>
      <c r="K95" s="49"/>
      <c r="L95" s="49"/>
      <c r="M95" s="49"/>
      <c r="U95" s="10"/>
    </row>
    <row r="96" spans="1:29" x14ac:dyDescent="0.25">
      <c r="B96" s="50"/>
      <c r="C96" s="51"/>
      <c r="D96" s="51"/>
      <c r="E96" s="51"/>
      <c r="F96" s="52"/>
      <c r="G96" s="52"/>
      <c r="H96" s="52"/>
      <c r="I96" s="52"/>
      <c r="J96" s="52"/>
      <c r="K96" s="52"/>
      <c r="L96" s="52"/>
      <c r="M96" s="52"/>
      <c r="U96" s="10"/>
    </row>
    <row r="97" spans="2:21" x14ac:dyDescent="0.25">
      <c r="B97" s="34"/>
      <c r="C97" s="34"/>
      <c r="D97" s="34"/>
      <c r="E97" s="34"/>
      <c r="U97" s="10"/>
    </row>
    <row r="98" spans="2:21" x14ac:dyDescent="0.25">
      <c r="B98" s="34"/>
      <c r="C98" s="34"/>
      <c r="D98" s="34"/>
      <c r="E98" s="34"/>
      <c r="U98" s="10"/>
    </row>
    <row r="99" spans="2:21" x14ac:dyDescent="0.25">
      <c r="B99" s="34"/>
      <c r="C99" s="34"/>
      <c r="D99" s="34"/>
      <c r="E99" s="34"/>
      <c r="U99" s="10"/>
    </row>
    <row r="100" spans="2:21" x14ac:dyDescent="0.25">
      <c r="B100" s="34"/>
      <c r="C100" s="34"/>
      <c r="D100" s="34"/>
      <c r="E100" s="34"/>
      <c r="U100" s="10"/>
    </row>
    <row r="101" spans="2:21" x14ac:dyDescent="0.25">
      <c r="B101" s="34"/>
      <c r="C101" s="34"/>
      <c r="D101" s="34"/>
      <c r="E101" s="34"/>
      <c r="U101" s="10"/>
    </row>
    <row r="102" spans="2:21" x14ac:dyDescent="0.25">
      <c r="B102" s="34"/>
      <c r="C102" s="34"/>
      <c r="D102" s="34"/>
      <c r="E102" s="34"/>
      <c r="U102" s="10"/>
    </row>
    <row r="103" spans="2:21" x14ac:dyDescent="0.25">
      <c r="B103" s="34"/>
      <c r="C103" s="34"/>
      <c r="D103" s="34"/>
      <c r="E103" s="34"/>
      <c r="U103" s="10"/>
    </row>
    <row r="104" spans="2:21" x14ac:dyDescent="0.25">
      <c r="B104" s="34"/>
      <c r="C104" s="34"/>
      <c r="D104" s="34"/>
      <c r="E104" s="34"/>
      <c r="U104" s="10"/>
    </row>
    <row r="105" spans="2:21" x14ac:dyDescent="0.25">
      <c r="B105" s="34"/>
      <c r="C105" s="34"/>
      <c r="D105" s="34"/>
      <c r="E105" s="34"/>
      <c r="U105" s="10"/>
    </row>
    <row r="106" spans="2:21" x14ac:dyDescent="0.25">
      <c r="B106" s="34"/>
      <c r="C106" s="34"/>
      <c r="D106" s="34"/>
      <c r="E106" s="34"/>
      <c r="U106" s="10"/>
    </row>
    <row r="107" spans="2:21" x14ac:dyDescent="0.25">
      <c r="B107" s="34"/>
      <c r="C107" s="34"/>
      <c r="D107" s="34"/>
      <c r="E107" s="34"/>
      <c r="U107" s="10"/>
    </row>
    <row r="108" spans="2:21" x14ac:dyDescent="0.25">
      <c r="B108" s="34"/>
      <c r="C108" s="34"/>
      <c r="D108" s="34"/>
      <c r="E108" s="34"/>
      <c r="U108" s="10"/>
    </row>
    <row r="109" spans="2:21" x14ac:dyDescent="0.25">
      <c r="B109" s="34"/>
      <c r="C109" s="34"/>
      <c r="D109" s="34"/>
      <c r="E109" s="34"/>
      <c r="U109" s="10"/>
    </row>
    <row r="110" spans="2:21" x14ac:dyDescent="0.25">
      <c r="B110" s="34"/>
      <c r="C110" s="34"/>
      <c r="D110" s="34"/>
      <c r="E110" s="34"/>
      <c r="U110" s="10"/>
    </row>
    <row r="111" spans="2:21" x14ac:dyDescent="0.25">
      <c r="B111" s="34"/>
      <c r="C111" s="34"/>
      <c r="D111" s="34"/>
      <c r="E111" s="34"/>
      <c r="U111" s="10"/>
    </row>
    <row r="112" spans="2:21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3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42</v>
      </c>
      <c r="C3" s="48" t="s">
        <v>35</v>
      </c>
      <c r="D3" s="48" t="s">
        <v>274</v>
      </c>
      <c r="E3" s="48" t="s">
        <v>2</v>
      </c>
      <c r="F3" s="49">
        <v>17</v>
      </c>
      <c r="G3" s="49">
        <v>25</v>
      </c>
      <c r="H3" s="49">
        <v>4</v>
      </c>
      <c r="I3" s="49">
        <v>9</v>
      </c>
      <c r="J3" s="49">
        <v>17</v>
      </c>
      <c r="K3" s="49">
        <v>7</v>
      </c>
      <c r="L3" s="49">
        <v>2113</v>
      </c>
      <c r="M3" s="62">
        <v>329</v>
      </c>
      <c r="N3">
        <f t="shared" ref="N3:N34" si="0">G3*82/F3</f>
        <v>120.58823529411765</v>
      </c>
      <c r="O3">
        <f t="shared" ref="O3:O34" si="1">H3*82/F3</f>
        <v>19.294117647058822</v>
      </c>
      <c r="P3">
        <f t="shared" ref="P3:P34" si="2">I3*82/F3</f>
        <v>43.411764705882355</v>
      </c>
      <c r="Q3">
        <f t="shared" ref="Q3:Q34" si="3">J3*82/F3</f>
        <v>82</v>
      </c>
      <c r="R3">
        <f t="shared" ref="R3:R34" si="4">K3*82/F3</f>
        <v>33.764705882352942</v>
      </c>
      <c r="S3">
        <f t="shared" ref="S3:S34" si="5">L3*82/F3</f>
        <v>10192.117647058823</v>
      </c>
      <c r="U3" s="10">
        <f t="shared" ref="U3:U34" si="6">SUM(V3:X3)</f>
        <v>18.114253484758002</v>
      </c>
      <c r="V3">
        <f t="shared" ref="V3:V34" si="7">N3/MAX(N:N)*OFF_C</f>
        <v>13</v>
      </c>
      <c r="W3">
        <f t="shared" ref="W3:W34" si="8">O3/MAX(O:O)*PUN_C</f>
        <v>0.11764705882352941</v>
      </c>
      <c r="X3">
        <f t="shared" ref="X3:X34" si="9">SUM(Z3:AC3)</f>
        <v>4.9966064259344716</v>
      </c>
      <c r="Y3">
        <f t="shared" ref="Y3:Y34" si="10">X3/DEF_C*10</f>
        <v>8.3276773765574532</v>
      </c>
      <c r="Z3">
        <f t="shared" ref="Z3:Z34" si="11">(0.7*(HIT_F*DEF_C))+(P3/(MAX(P:P))*(0.3*(HIT_F*DEF_C)))</f>
        <v>1.1438502673796789</v>
      </c>
      <c r="AA3">
        <f t="shared" ref="AA3:AA34" si="12">(0.7*(BkS_F*DEF_C))+(Q3/(MAX(Q:Q))*(0.3*(BkS_F*DEF_C)))</f>
        <v>0.84937499999999988</v>
      </c>
      <c r="AB3">
        <f t="shared" ref="AB3:AB34" si="13">(0.7*(TkA_F*DEF_C))+(R3/(MAX(R:R))*(0.3*(TkA_F*DEF_C)))</f>
        <v>1.5286764705882352</v>
      </c>
      <c r="AC3">
        <f t="shared" ref="AC3:AC34" si="14">(0.7*(SH_F*DEF_C))+(S3/(MAX(S:S))*(0.3*(SH_F*DEF_C)))</f>
        <v>1.4747046879665571</v>
      </c>
    </row>
    <row r="4" spans="1:29" x14ac:dyDescent="0.25">
      <c r="A4" s="9">
        <v>2</v>
      </c>
      <c r="B4" s="50" t="s">
        <v>239</v>
      </c>
      <c r="C4" s="51" t="s">
        <v>37</v>
      </c>
      <c r="D4" s="51" t="s">
        <v>274</v>
      </c>
      <c r="E4" s="51" t="s">
        <v>2</v>
      </c>
      <c r="F4" s="52">
        <v>11</v>
      </c>
      <c r="G4" s="52">
        <v>16</v>
      </c>
      <c r="H4" s="52">
        <v>2</v>
      </c>
      <c r="I4" s="52">
        <v>4</v>
      </c>
      <c r="J4" s="52">
        <v>10</v>
      </c>
      <c r="K4" s="52">
        <v>14</v>
      </c>
      <c r="L4" s="52">
        <v>9</v>
      </c>
      <c r="M4" s="63">
        <v>191</v>
      </c>
      <c r="N4">
        <f t="shared" si="0"/>
        <v>119.27272727272727</v>
      </c>
      <c r="O4">
        <f t="shared" si="1"/>
        <v>14.909090909090908</v>
      </c>
      <c r="P4">
        <f t="shared" si="2"/>
        <v>29.818181818181817</v>
      </c>
      <c r="Q4">
        <f t="shared" si="3"/>
        <v>74.545454545454547</v>
      </c>
      <c r="R4">
        <f t="shared" si="4"/>
        <v>104.36363636363636</v>
      </c>
      <c r="S4">
        <f t="shared" si="5"/>
        <v>67.090909090909093</v>
      </c>
      <c r="U4" s="10">
        <f t="shared" si="6"/>
        <v>17.856228269077484</v>
      </c>
      <c r="V4">
        <f t="shared" si="7"/>
        <v>12.858181818181817</v>
      </c>
      <c r="W4">
        <f t="shared" si="8"/>
        <v>9.0909090909090898E-2</v>
      </c>
      <c r="X4">
        <f t="shared" si="9"/>
        <v>4.9071373599865744</v>
      </c>
      <c r="Y4">
        <f t="shared" si="10"/>
        <v>8.1785622666442901</v>
      </c>
      <c r="Z4">
        <f t="shared" si="11"/>
        <v>1.1144628099173552</v>
      </c>
      <c r="AA4">
        <f t="shared" si="12"/>
        <v>0.8294318181818181</v>
      </c>
      <c r="AB4">
        <f t="shared" si="13"/>
        <v>1.8269999999999997</v>
      </c>
      <c r="AC4">
        <f t="shared" si="14"/>
        <v>1.1362427318874018</v>
      </c>
    </row>
    <row r="5" spans="1:29" x14ac:dyDescent="0.25">
      <c r="A5" s="9">
        <v>3</v>
      </c>
      <c r="B5" s="50" t="s">
        <v>99</v>
      </c>
      <c r="C5" s="51" t="s">
        <v>35</v>
      </c>
      <c r="D5" s="51" t="s">
        <v>274</v>
      </c>
      <c r="E5" s="51" t="s">
        <v>2</v>
      </c>
      <c r="F5" s="52">
        <v>15</v>
      </c>
      <c r="G5" s="52">
        <v>21</v>
      </c>
      <c r="H5" s="52">
        <v>6</v>
      </c>
      <c r="I5" s="52">
        <v>6</v>
      </c>
      <c r="J5" s="52">
        <v>8</v>
      </c>
      <c r="K5" s="52">
        <v>20</v>
      </c>
      <c r="L5" s="52">
        <v>2143</v>
      </c>
      <c r="M5" s="63">
        <v>310</v>
      </c>
      <c r="N5">
        <f t="shared" si="0"/>
        <v>114.8</v>
      </c>
      <c r="O5">
        <f t="shared" si="1"/>
        <v>32.799999999999997</v>
      </c>
      <c r="P5">
        <f t="shared" si="2"/>
        <v>32.799999999999997</v>
      </c>
      <c r="Q5">
        <f t="shared" si="3"/>
        <v>43.733333333333334</v>
      </c>
      <c r="R5">
        <f t="shared" si="4"/>
        <v>109.33333333333333</v>
      </c>
      <c r="S5">
        <f t="shared" si="5"/>
        <v>11715.066666666668</v>
      </c>
      <c r="U5" s="10">
        <f t="shared" si="6"/>
        <v>17.817523304107059</v>
      </c>
      <c r="V5">
        <f t="shared" si="7"/>
        <v>12.375999999999999</v>
      </c>
      <c r="W5">
        <f t="shared" si="8"/>
        <v>0.19999999999999998</v>
      </c>
      <c r="X5">
        <f t="shared" si="9"/>
        <v>5.2415233041070604</v>
      </c>
      <c r="Y5">
        <f t="shared" si="10"/>
        <v>8.7358721735117673</v>
      </c>
      <c r="Z5">
        <f t="shared" si="11"/>
        <v>1.1209090909090906</v>
      </c>
      <c r="AA5">
        <f t="shared" si="12"/>
        <v>0.74699999999999989</v>
      </c>
      <c r="AB5">
        <f t="shared" si="13"/>
        <v>1.8479999999999999</v>
      </c>
      <c r="AC5">
        <f t="shared" si="14"/>
        <v>1.5256142131979695</v>
      </c>
    </row>
    <row r="6" spans="1:29" x14ac:dyDescent="0.25">
      <c r="A6" s="9">
        <v>4</v>
      </c>
      <c r="B6" s="50" t="s">
        <v>141</v>
      </c>
      <c r="C6" s="51" t="s">
        <v>35</v>
      </c>
      <c r="D6" s="51" t="s">
        <v>274</v>
      </c>
      <c r="E6" s="51" t="s">
        <v>2</v>
      </c>
      <c r="F6" s="52">
        <v>17</v>
      </c>
      <c r="G6" s="52">
        <v>24</v>
      </c>
      <c r="H6" s="52">
        <v>12</v>
      </c>
      <c r="I6" s="52">
        <v>10</v>
      </c>
      <c r="J6" s="52">
        <v>4</v>
      </c>
      <c r="K6" s="52">
        <v>7</v>
      </c>
      <c r="L6" s="52">
        <v>185</v>
      </c>
      <c r="M6" s="63">
        <v>379</v>
      </c>
      <c r="N6">
        <f t="shared" si="0"/>
        <v>115.76470588235294</v>
      </c>
      <c r="O6">
        <f t="shared" si="1"/>
        <v>57.882352941176471</v>
      </c>
      <c r="P6">
        <f t="shared" si="2"/>
        <v>48.235294117647058</v>
      </c>
      <c r="Q6">
        <f t="shared" si="3"/>
        <v>19.294117647058822</v>
      </c>
      <c r="R6">
        <f t="shared" si="4"/>
        <v>33.764705882352942</v>
      </c>
      <c r="S6">
        <f t="shared" si="5"/>
        <v>892.35294117647061</v>
      </c>
      <c r="U6" s="10">
        <f t="shared" si="6"/>
        <v>17.36134316892424</v>
      </c>
      <c r="V6">
        <f t="shared" si="7"/>
        <v>12.48</v>
      </c>
      <c r="W6">
        <f t="shared" si="8"/>
        <v>0.35294117647058826</v>
      </c>
      <c r="X6">
        <f t="shared" si="9"/>
        <v>4.5284019924536496</v>
      </c>
      <c r="Y6">
        <f t="shared" si="10"/>
        <v>7.547336654089416</v>
      </c>
      <c r="Z6">
        <f t="shared" si="11"/>
        <v>1.15427807486631</v>
      </c>
      <c r="AA6">
        <f t="shared" si="12"/>
        <v>0.68161764705882344</v>
      </c>
      <c r="AB6">
        <f t="shared" si="13"/>
        <v>1.5286764705882352</v>
      </c>
      <c r="AC6">
        <f t="shared" si="14"/>
        <v>1.1638297999402807</v>
      </c>
    </row>
    <row r="7" spans="1:29" x14ac:dyDescent="0.25">
      <c r="A7" s="9">
        <v>5</v>
      </c>
      <c r="B7" s="47" t="s">
        <v>57</v>
      </c>
      <c r="C7" s="48" t="s">
        <v>35</v>
      </c>
      <c r="D7" s="48" t="s">
        <v>274</v>
      </c>
      <c r="E7" s="48" t="s">
        <v>2</v>
      </c>
      <c r="F7" s="49">
        <v>15</v>
      </c>
      <c r="G7" s="49">
        <v>20</v>
      </c>
      <c r="H7" s="49">
        <v>24</v>
      </c>
      <c r="I7" s="49">
        <v>10</v>
      </c>
      <c r="J7" s="49">
        <v>11</v>
      </c>
      <c r="K7" s="49">
        <v>12</v>
      </c>
      <c r="L7" s="49">
        <v>33</v>
      </c>
      <c r="M7" s="62">
        <v>271</v>
      </c>
      <c r="N7">
        <f t="shared" si="0"/>
        <v>109.33333333333333</v>
      </c>
      <c r="O7">
        <f t="shared" si="1"/>
        <v>131.19999999999999</v>
      </c>
      <c r="P7">
        <f t="shared" si="2"/>
        <v>54.666666666666664</v>
      </c>
      <c r="Q7">
        <f t="shared" si="3"/>
        <v>60.133333333333333</v>
      </c>
      <c r="R7">
        <f t="shared" si="4"/>
        <v>65.599999999999994</v>
      </c>
      <c r="S7">
        <f t="shared" si="5"/>
        <v>180.4</v>
      </c>
      <c r="U7" s="10">
        <f t="shared" si="6"/>
        <v>17.348953941701275</v>
      </c>
      <c r="V7">
        <f t="shared" si="7"/>
        <v>11.786666666666665</v>
      </c>
      <c r="W7">
        <f t="shared" si="8"/>
        <v>0.79999999999999993</v>
      </c>
      <c r="X7">
        <f t="shared" si="9"/>
        <v>4.762287275034609</v>
      </c>
      <c r="Y7">
        <f t="shared" si="10"/>
        <v>7.937145458391015</v>
      </c>
      <c r="Z7">
        <f t="shared" si="11"/>
        <v>1.168181818181818</v>
      </c>
      <c r="AA7">
        <f t="shared" si="12"/>
        <v>0.79087499999999988</v>
      </c>
      <c r="AB7">
        <f t="shared" si="13"/>
        <v>1.6631999999999998</v>
      </c>
      <c r="AC7">
        <f t="shared" si="14"/>
        <v>1.1400304568527917</v>
      </c>
    </row>
    <row r="8" spans="1:29" x14ac:dyDescent="0.25">
      <c r="A8" s="9">
        <v>6</v>
      </c>
      <c r="B8" s="47" t="s">
        <v>214</v>
      </c>
      <c r="C8" s="48" t="s">
        <v>37</v>
      </c>
      <c r="D8" s="48" t="s">
        <v>274</v>
      </c>
      <c r="E8" s="48" t="s">
        <v>2</v>
      </c>
      <c r="F8" s="49">
        <v>17</v>
      </c>
      <c r="G8" s="49">
        <v>23</v>
      </c>
      <c r="H8" s="49">
        <v>2</v>
      </c>
      <c r="I8" s="49">
        <v>5</v>
      </c>
      <c r="J8" s="49">
        <v>5</v>
      </c>
      <c r="K8" s="49">
        <v>20</v>
      </c>
      <c r="L8" s="49">
        <v>497</v>
      </c>
      <c r="M8" s="62">
        <v>383</v>
      </c>
      <c r="N8">
        <f t="shared" si="0"/>
        <v>110.94117647058823</v>
      </c>
      <c r="O8">
        <f t="shared" si="1"/>
        <v>9.6470588235294112</v>
      </c>
      <c r="P8">
        <f t="shared" si="2"/>
        <v>24.117647058823529</v>
      </c>
      <c r="Q8">
        <f t="shared" si="3"/>
        <v>24.117647058823529</v>
      </c>
      <c r="R8">
        <f t="shared" si="4"/>
        <v>96.470588235294116</v>
      </c>
      <c r="S8">
        <f t="shared" si="5"/>
        <v>2397.294117647059</v>
      </c>
      <c r="U8" s="10">
        <f t="shared" si="6"/>
        <v>16.823269038926135</v>
      </c>
      <c r="V8">
        <f t="shared" si="7"/>
        <v>11.959999999999999</v>
      </c>
      <c r="W8">
        <f t="shared" si="8"/>
        <v>5.8823529411764705E-2</v>
      </c>
      <c r="X8">
        <f t="shared" si="9"/>
        <v>4.8044455095143732</v>
      </c>
      <c r="Y8">
        <f t="shared" si="10"/>
        <v>8.0074091825239559</v>
      </c>
      <c r="Z8">
        <f t="shared" si="11"/>
        <v>1.102139037433155</v>
      </c>
      <c r="AA8">
        <f t="shared" si="12"/>
        <v>0.69452205882352924</v>
      </c>
      <c r="AB8">
        <f t="shared" si="13"/>
        <v>1.7936470588235292</v>
      </c>
      <c r="AC8">
        <f t="shared" si="14"/>
        <v>1.2141373544341594</v>
      </c>
    </row>
    <row r="9" spans="1:29" x14ac:dyDescent="0.25">
      <c r="A9" s="9">
        <v>7</v>
      </c>
      <c r="B9" s="50" t="s">
        <v>195</v>
      </c>
      <c r="C9" s="51" t="s">
        <v>41</v>
      </c>
      <c r="D9" s="51" t="s">
        <v>274</v>
      </c>
      <c r="E9" s="51" t="s">
        <v>2</v>
      </c>
      <c r="F9" s="52">
        <v>16</v>
      </c>
      <c r="G9" s="52">
        <v>20</v>
      </c>
      <c r="H9" s="52">
        <v>20</v>
      </c>
      <c r="I9" s="52">
        <v>17</v>
      </c>
      <c r="J9" s="52">
        <v>5</v>
      </c>
      <c r="K9" s="52">
        <v>16</v>
      </c>
      <c r="L9" s="52">
        <v>775</v>
      </c>
      <c r="M9" s="63">
        <v>322</v>
      </c>
      <c r="N9">
        <f t="shared" si="0"/>
        <v>102.5</v>
      </c>
      <c r="O9">
        <f t="shared" si="1"/>
        <v>102.5</v>
      </c>
      <c r="P9">
        <f t="shared" si="2"/>
        <v>87.125</v>
      </c>
      <c r="Q9">
        <f t="shared" si="3"/>
        <v>25.625</v>
      </c>
      <c r="R9">
        <f t="shared" si="4"/>
        <v>82</v>
      </c>
      <c r="S9">
        <f t="shared" si="5"/>
        <v>3971.875</v>
      </c>
      <c r="U9" s="10">
        <f t="shared" si="6"/>
        <v>16.611179802866864</v>
      </c>
      <c r="V9">
        <f t="shared" si="7"/>
        <v>11.049999999999999</v>
      </c>
      <c r="W9">
        <f t="shared" si="8"/>
        <v>0.625</v>
      </c>
      <c r="X9">
        <f t="shared" si="9"/>
        <v>4.9361798028668664</v>
      </c>
      <c r="Y9">
        <f t="shared" si="10"/>
        <v>8.2269663381114437</v>
      </c>
      <c r="Z9">
        <f t="shared" si="11"/>
        <v>1.2383522727272724</v>
      </c>
      <c r="AA9">
        <f t="shared" si="12"/>
        <v>0.69855468749999994</v>
      </c>
      <c r="AB9">
        <f t="shared" si="13"/>
        <v>1.7324999999999999</v>
      </c>
      <c r="AC9">
        <f t="shared" si="14"/>
        <v>1.2667728426395939</v>
      </c>
    </row>
    <row r="10" spans="1:29" x14ac:dyDescent="0.25">
      <c r="A10" s="9">
        <v>8</v>
      </c>
      <c r="B10" s="50" t="s">
        <v>341</v>
      </c>
      <c r="C10" s="51" t="s">
        <v>33</v>
      </c>
      <c r="D10" s="51" t="s">
        <v>274</v>
      </c>
      <c r="E10" s="51" t="s">
        <v>2</v>
      </c>
      <c r="F10" s="52">
        <v>13</v>
      </c>
      <c r="G10" s="52">
        <v>17</v>
      </c>
      <c r="H10" s="52">
        <v>2</v>
      </c>
      <c r="I10" s="52">
        <v>7</v>
      </c>
      <c r="J10" s="52">
        <v>8</v>
      </c>
      <c r="K10" s="52">
        <v>11</v>
      </c>
      <c r="L10" s="52">
        <v>74</v>
      </c>
      <c r="M10" s="63">
        <v>237</v>
      </c>
      <c r="N10">
        <f t="shared" si="0"/>
        <v>107.23076923076923</v>
      </c>
      <c r="O10">
        <f t="shared" si="1"/>
        <v>12.615384615384615</v>
      </c>
      <c r="P10">
        <f t="shared" si="2"/>
        <v>44.153846153846153</v>
      </c>
      <c r="Q10">
        <f t="shared" si="3"/>
        <v>50.46153846153846</v>
      </c>
      <c r="R10">
        <f t="shared" si="4"/>
        <v>69.384615384615387</v>
      </c>
      <c r="S10">
        <f t="shared" si="5"/>
        <v>466.76923076923077</v>
      </c>
      <c r="U10" s="10">
        <f t="shared" si="6"/>
        <v>16.37617321003869</v>
      </c>
      <c r="V10">
        <f t="shared" si="7"/>
        <v>11.559999999999999</v>
      </c>
      <c r="W10">
        <f t="shared" si="8"/>
        <v>7.6923076923076927E-2</v>
      </c>
      <c r="X10">
        <f t="shared" si="9"/>
        <v>4.7392501331156147</v>
      </c>
      <c r="Y10">
        <f t="shared" si="10"/>
        <v>7.8987502218593573</v>
      </c>
      <c r="Z10">
        <f t="shared" si="11"/>
        <v>1.1454545454545453</v>
      </c>
      <c r="AA10">
        <f t="shared" si="12"/>
        <v>0.7649999999999999</v>
      </c>
      <c r="AB10">
        <f t="shared" si="13"/>
        <v>1.6791923076923077</v>
      </c>
      <c r="AC10">
        <f t="shared" si="14"/>
        <v>1.1496032799687621</v>
      </c>
    </row>
    <row r="11" spans="1:29" x14ac:dyDescent="0.25">
      <c r="A11" s="9">
        <v>9</v>
      </c>
      <c r="B11" s="50" t="s">
        <v>108</v>
      </c>
      <c r="C11" s="51" t="s">
        <v>35</v>
      </c>
      <c r="D11" s="51" t="s">
        <v>274</v>
      </c>
      <c r="E11" s="51" t="s">
        <v>2</v>
      </c>
      <c r="F11" s="52">
        <v>16</v>
      </c>
      <c r="G11" s="52">
        <v>19</v>
      </c>
      <c r="H11" s="52">
        <v>20</v>
      </c>
      <c r="I11" s="52">
        <v>9</v>
      </c>
      <c r="J11" s="52">
        <v>13</v>
      </c>
      <c r="K11" s="52">
        <v>17</v>
      </c>
      <c r="L11" s="52">
        <v>1761</v>
      </c>
      <c r="M11" s="63">
        <v>359</v>
      </c>
      <c r="N11">
        <f t="shared" si="0"/>
        <v>97.375</v>
      </c>
      <c r="O11">
        <f t="shared" si="1"/>
        <v>102.5</v>
      </c>
      <c r="P11">
        <f t="shared" si="2"/>
        <v>46.125</v>
      </c>
      <c r="Q11">
        <f t="shared" si="3"/>
        <v>66.625</v>
      </c>
      <c r="R11">
        <f t="shared" si="4"/>
        <v>87.125</v>
      </c>
      <c r="S11">
        <f t="shared" si="5"/>
        <v>9025.125</v>
      </c>
      <c r="U11" s="10">
        <f t="shared" si="6"/>
        <v>16.270308509027458</v>
      </c>
      <c r="V11">
        <f t="shared" si="7"/>
        <v>10.4975</v>
      </c>
      <c r="W11">
        <f t="shared" si="8"/>
        <v>0.625</v>
      </c>
      <c r="X11">
        <f t="shared" si="9"/>
        <v>5.1478085090274561</v>
      </c>
      <c r="Y11">
        <f t="shared" si="10"/>
        <v>8.579680848379093</v>
      </c>
      <c r="Z11">
        <f t="shared" si="11"/>
        <v>1.1497159090909088</v>
      </c>
      <c r="AA11">
        <f t="shared" si="12"/>
        <v>0.80824218749999988</v>
      </c>
      <c r="AB11">
        <f t="shared" si="13"/>
        <v>1.7541562499999999</v>
      </c>
      <c r="AC11">
        <f t="shared" si="14"/>
        <v>1.435694162436548</v>
      </c>
    </row>
    <row r="12" spans="1:29" x14ac:dyDescent="0.25">
      <c r="A12" s="9">
        <v>10</v>
      </c>
      <c r="B12" s="50" t="s">
        <v>30</v>
      </c>
      <c r="C12" s="51" t="s">
        <v>31</v>
      </c>
      <c r="D12" s="51" t="s">
        <v>274</v>
      </c>
      <c r="E12" s="51" t="s">
        <v>2</v>
      </c>
      <c r="F12" s="52">
        <v>16</v>
      </c>
      <c r="G12" s="52">
        <v>19</v>
      </c>
      <c r="H12" s="52">
        <v>8</v>
      </c>
      <c r="I12" s="52">
        <v>10</v>
      </c>
      <c r="J12" s="52">
        <v>6</v>
      </c>
      <c r="K12" s="52">
        <v>16</v>
      </c>
      <c r="L12" s="52">
        <v>1334</v>
      </c>
      <c r="M12" s="63">
        <v>329</v>
      </c>
      <c r="N12">
        <f t="shared" si="0"/>
        <v>97.375</v>
      </c>
      <c r="O12">
        <f t="shared" si="1"/>
        <v>41</v>
      </c>
      <c r="P12">
        <f t="shared" si="2"/>
        <v>51.25</v>
      </c>
      <c r="Q12">
        <f t="shared" si="3"/>
        <v>30.75</v>
      </c>
      <c r="R12">
        <f t="shared" si="4"/>
        <v>82</v>
      </c>
      <c r="S12">
        <f t="shared" si="5"/>
        <v>6836.75</v>
      </c>
      <c r="U12" s="10">
        <f t="shared" si="6"/>
        <v>15.715601688682511</v>
      </c>
      <c r="V12">
        <f t="shared" si="7"/>
        <v>10.4975</v>
      </c>
      <c r="W12">
        <f t="shared" si="8"/>
        <v>0.25</v>
      </c>
      <c r="X12">
        <f t="shared" si="9"/>
        <v>4.96810168868251</v>
      </c>
      <c r="Y12">
        <f t="shared" si="10"/>
        <v>8.2801694811375164</v>
      </c>
      <c r="Z12">
        <f t="shared" si="11"/>
        <v>1.1607954545454544</v>
      </c>
      <c r="AA12">
        <f t="shared" si="12"/>
        <v>0.7122656249999999</v>
      </c>
      <c r="AB12">
        <f t="shared" si="13"/>
        <v>1.7324999999999999</v>
      </c>
      <c r="AC12">
        <f t="shared" si="14"/>
        <v>1.3625406091370558</v>
      </c>
    </row>
    <row r="13" spans="1:29" x14ac:dyDescent="0.25">
      <c r="A13" s="9">
        <v>11</v>
      </c>
      <c r="B13" s="47" t="s">
        <v>280</v>
      </c>
      <c r="C13" s="48" t="s">
        <v>35</v>
      </c>
      <c r="D13" s="48" t="s">
        <v>274</v>
      </c>
      <c r="E13" s="48" t="s">
        <v>2</v>
      </c>
      <c r="F13" s="49">
        <v>17</v>
      </c>
      <c r="G13" s="49">
        <v>19</v>
      </c>
      <c r="H13" s="49">
        <v>6</v>
      </c>
      <c r="I13" s="49">
        <v>22</v>
      </c>
      <c r="J13" s="49">
        <v>9</v>
      </c>
      <c r="K13" s="49">
        <v>9</v>
      </c>
      <c r="L13" s="49">
        <v>499</v>
      </c>
      <c r="M13" s="62">
        <v>337</v>
      </c>
      <c r="N13">
        <f t="shared" si="0"/>
        <v>91.647058823529406</v>
      </c>
      <c r="O13">
        <f t="shared" si="1"/>
        <v>28.941176470588236</v>
      </c>
      <c r="P13">
        <f t="shared" si="2"/>
        <v>106.11764705882354</v>
      </c>
      <c r="Q13">
        <f t="shared" si="3"/>
        <v>43.411764705882355</v>
      </c>
      <c r="R13">
        <f t="shared" si="4"/>
        <v>43.411764705882355</v>
      </c>
      <c r="S13">
        <f t="shared" si="5"/>
        <v>2406.9411764705883</v>
      </c>
      <c r="U13" s="10">
        <f t="shared" si="6"/>
        <v>14.865923074051954</v>
      </c>
      <c r="V13">
        <f t="shared" si="7"/>
        <v>9.879999999999999</v>
      </c>
      <c r="W13">
        <f t="shared" si="8"/>
        <v>0.17647058823529413</v>
      </c>
      <c r="X13">
        <f t="shared" si="9"/>
        <v>4.8094524858166618</v>
      </c>
      <c r="Y13">
        <f t="shared" si="10"/>
        <v>8.0157541430277703</v>
      </c>
      <c r="Z13">
        <f t="shared" si="11"/>
        <v>1.2794117647058822</v>
      </c>
      <c r="AA13">
        <f t="shared" si="12"/>
        <v>0.74613970588235279</v>
      </c>
      <c r="AB13">
        <f t="shared" si="13"/>
        <v>1.5694411764705882</v>
      </c>
      <c r="AC13">
        <f t="shared" si="14"/>
        <v>1.214459838757838</v>
      </c>
    </row>
    <row r="14" spans="1:29" x14ac:dyDescent="0.25">
      <c r="A14" s="9">
        <v>12</v>
      </c>
      <c r="B14" s="47" t="s">
        <v>38</v>
      </c>
      <c r="C14" s="48" t="s">
        <v>33</v>
      </c>
      <c r="D14" s="48" t="s">
        <v>274</v>
      </c>
      <c r="E14" s="48" t="s">
        <v>2</v>
      </c>
      <c r="F14" s="49">
        <v>17</v>
      </c>
      <c r="G14" s="49">
        <v>19</v>
      </c>
      <c r="H14" s="49">
        <v>6</v>
      </c>
      <c r="I14" s="49">
        <v>14</v>
      </c>
      <c r="J14" s="49">
        <v>16</v>
      </c>
      <c r="K14" s="49">
        <v>7</v>
      </c>
      <c r="L14" s="49">
        <v>544</v>
      </c>
      <c r="M14" s="62">
        <v>325</v>
      </c>
      <c r="N14">
        <f t="shared" si="0"/>
        <v>91.647058823529406</v>
      </c>
      <c r="O14">
        <f t="shared" si="1"/>
        <v>28.941176470588236</v>
      </c>
      <c r="P14">
        <f t="shared" si="2"/>
        <v>67.529411764705884</v>
      </c>
      <c r="Q14">
        <f t="shared" si="3"/>
        <v>77.17647058823529</v>
      </c>
      <c r="R14">
        <f t="shared" si="4"/>
        <v>33.764705882352942</v>
      </c>
      <c r="S14">
        <f t="shared" si="5"/>
        <v>2624</v>
      </c>
      <c r="U14" s="10">
        <f t="shared" si="6"/>
        <v>14.839322687912265</v>
      </c>
      <c r="V14">
        <f t="shared" si="7"/>
        <v>9.879999999999999</v>
      </c>
      <c r="W14">
        <f t="shared" si="8"/>
        <v>0.17647058823529413</v>
      </c>
      <c r="X14">
        <f t="shared" si="9"/>
        <v>4.7828520996769726</v>
      </c>
      <c r="Y14">
        <f t="shared" si="10"/>
        <v>7.9714201661282882</v>
      </c>
      <c r="Z14">
        <f t="shared" si="11"/>
        <v>1.1959893048128341</v>
      </c>
      <c r="AA14">
        <f t="shared" si="12"/>
        <v>0.83647058823529397</v>
      </c>
      <c r="AB14">
        <f t="shared" si="13"/>
        <v>1.5286764705882352</v>
      </c>
      <c r="AC14">
        <f t="shared" si="14"/>
        <v>1.221715736040609</v>
      </c>
    </row>
    <row r="15" spans="1:29" x14ac:dyDescent="0.25">
      <c r="A15" s="9">
        <v>13</v>
      </c>
      <c r="B15" s="50" t="s">
        <v>234</v>
      </c>
      <c r="C15" s="51" t="s">
        <v>41</v>
      </c>
      <c r="D15" s="51" t="s">
        <v>274</v>
      </c>
      <c r="E15" s="51" t="s">
        <v>2</v>
      </c>
      <c r="F15" s="52">
        <v>17</v>
      </c>
      <c r="G15" s="52">
        <v>19</v>
      </c>
      <c r="H15" s="52">
        <v>12</v>
      </c>
      <c r="I15" s="52">
        <v>9</v>
      </c>
      <c r="J15" s="52">
        <v>6</v>
      </c>
      <c r="K15" s="52">
        <v>8</v>
      </c>
      <c r="L15" s="52">
        <v>205</v>
      </c>
      <c r="M15" s="63">
        <v>290</v>
      </c>
      <c r="N15">
        <f t="shared" si="0"/>
        <v>91.647058823529406</v>
      </c>
      <c r="O15">
        <f t="shared" si="1"/>
        <v>57.882352941176471</v>
      </c>
      <c r="P15">
        <f t="shared" si="2"/>
        <v>43.411764705882355</v>
      </c>
      <c r="Q15">
        <f t="shared" si="3"/>
        <v>28.941176470588236</v>
      </c>
      <c r="R15">
        <f t="shared" si="4"/>
        <v>38.588235294117645</v>
      </c>
      <c r="S15">
        <f t="shared" si="5"/>
        <v>988.82352941176475</v>
      </c>
      <c r="U15" s="10">
        <f t="shared" si="6"/>
        <v>14.800331381144982</v>
      </c>
      <c r="V15">
        <f t="shared" si="7"/>
        <v>9.879999999999999</v>
      </c>
      <c r="W15">
        <f t="shared" si="8"/>
        <v>0.35294117647058826</v>
      </c>
      <c r="X15">
        <f t="shared" si="9"/>
        <v>4.5673902046743935</v>
      </c>
      <c r="Y15">
        <f t="shared" si="10"/>
        <v>7.6123170077906552</v>
      </c>
      <c r="Z15">
        <f t="shared" si="11"/>
        <v>1.1438502673796789</v>
      </c>
      <c r="AA15">
        <f t="shared" si="12"/>
        <v>0.70742647058823516</v>
      </c>
      <c r="AB15">
        <f t="shared" si="13"/>
        <v>1.5490588235294116</v>
      </c>
      <c r="AC15">
        <f t="shared" si="14"/>
        <v>1.1670546431770676</v>
      </c>
    </row>
    <row r="16" spans="1:29" x14ac:dyDescent="0.25">
      <c r="A16" s="9">
        <v>14</v>
      </c>
      <c r="B16" s="50" t="s">
        <v>100</v>
      </c>
      <c r="C16" s="51" t="s">
        <v>33</v>
      </c>
      <c r="D16" s="51" t="s">
        <v>274</v>
      </c>
      <c r="E16" s="51" t="s">
        <v>2</v>
      </c>
      <c r="F16" s="52">
        <v>15</v>
      </c>
      <c r="G16" s="52">
        <v>17</v>
      </c>
      <c r="H16" s="52">
        <v>2</v>
      </c>
      <c r="I16" s="52">
        <v>18</v>
      </c>
      <c r="J16" s="52">
        <v>9</v>
      </c>
      <c r="K16" s="52">
        <v>6</v>
      </c>
      <c r="L16" s="52">
        <v>79</v>
      </c>
      <c r="M16" s="63">
        <v>302</v>
      </c>
      <c r="N16">
        <f t="shared" si="0"/>
        <v>92.933333333333337</v>
      </c>
      <c r="O16">
        <f t="shared" si="1"/>
        <v>10.933333333333334</v>
      </c>
      <c r="P16">
        <f t="shared" si="2"/>
        <v>98.4</v>
      </c>
      <c r="Q16">
        <f t="shared" si="3"/>
        <v>49.2</v>
      </c>
      <c r="R16">
        <f t="shared" si="4"/>
        <v>32.799999999999997</v>
      </c>
      <c r="S16">
        <f t="shared" si="5"/>
        <v>431.86666666666667</v>
      </c>
      <c r="U16" s="10">
        <f t="shared" si="6"/>
        <v>14.782722154283956</v>
      </c>
      <c r="V16">
        <f t="shared" si="7"/>
        <v>10.018666666666666</v>
      </c>
      <c r="W16">
        <f t="shared" si="8"/>
        <v>6.6666666666666666E-2</v>
      </c>
      <c r="X16">
        <f t="shared" si="9"/>
        <v>4.6973888209506223</v>
      </c>
      <c r="Y16">
        <f t="shared" si="10"/>
        <v>7.8289813682510365</v>
      </c>
      <c r="Z16">
        <f t="shared" si="11"/>
        <v>1.2627272727272725</v>
      </c>
      <c r="AA16">
        <f t="shared" si="12"/>
        <v>0.76162499999999989</v>
      </c>
      <c r="AB16">
        <f t="shared" si="13"/>
        <v>1.5246</v>
      </c>
      <c r="AC16">
        <f t="shared" si="14"/>
        <v>1.1484365482233501</v>
      </c>
    </row>
    <row r="17" spans="1:29" x14ac:dyDescent="0.25">
      <c r="A17" s="9">
        <v>15</v>
      </c>
      <c r="B17" s="47" t="s">
        <v>248</v>
      </c>
      <c r="C17" s="48" t="s">
        <v>33</v>
      </c>
      <c r="D17" s="48" t="s">
        <v>274</v>
      </c>
      <c r="E17" s="48" t="s">
        <v>2</v>
      </c>
      <c r="F17" s="49">
        <v>17</v>
      </c>
      <c r="G17" s="49">
        <v>17</v>
      </c>
      <c r="H17" s="49">
        <v>14</v>
      </c>
      <c r="I17" s="49">
        <v>17</v>
      </c>
      <c r="J17" s="49">
        <v>13</v>
      </c>
      <c r="K17" s="49">
        <v>22</v>
      </c>
      <c r="L17" s="49">
        <v>1857</v>
      </c>
      <c r="M17" s="62">
        <v>356</v>
      </c>
      <c r="N17">
        <f t="shared" si="0"/>
        <v>82</v>
      </c>
      <c r="O17">
        <f t="shared" si="1"/>
        <v>67.529411764705884</v>
      </c>
      <c r="P17">
        <f t="shared" si="2"/>
        <v>82</v>
      </c>
      <c r="Q17">
        <f t="shared" si="3"/>
        <v>62.705882352941174</v>
      </c>
      <c r="R17">
        <f t="shared" si="4"/>
        <v>106.11764705882354</v>
      </c>
      <c r="S17">
        <f t="shared" si="5"/>
        <v>8957.2941176470595</v>
      </c>
      <c r="U17" s="10">
        <f t="shared" si="6"/>
        <v>14.54463324533782</v>
      </c>
      <c r="V17">
        <f t="shared" si="7"/>
        <v>8.84</v>
      </c>
      <c r="W17">
        <f t="shared" si="8"/>
        <v>0.41176470588235298</v>
      </c>
      <c r="X17">
        <f t="shared" si="9"/>
        <v>5.2928685394554673</v>
      </c>
      <c r="Y17">
        <f t="shared" si="10"/>
        <v>8.8214475657591116</v>
      </c>
      <c r="Z17">
        <f t="shared" si="11"/>
        <v>1.2272727272727271</v>
      </c>
      <c r="AA17">
        <f t="shared" si="12"/>
        <v>0.79775735294117633</v>
      </c>
      <c r="AB17">
        <f t="shared" si="13"/>
        <v>1.8344117647058822</v>
      </c>
      <c r="AC17">
        <f t="shared" si="14"/>
        <v>1.4334266945356822</v>
      </c>
    </row>
    <row r="18" spans="1:29" x14ac:dyDescent="0.25">
      <c r="A18" s="9">
        <v>16</v>
      </c>
      <c r="B18" s="47" t="s">
        <v>40</v>
      </c>
      <c r="C18" s="48" t="s">
        <v>33</v>
      </c>
      <c r="D18" s="48" t="s">
        <v>274</v>
      </c>
      <c r="E18" s="48" t="s">
        <v>2</v>
      </c>
      <c r="F18" s="49">
        <v>18</v>
      </c>
      <c r="G18" s="49">
        <v>19</v>
      </c>
      <c r="H18" s="49">
        <v>2</v>
      </c>
      <c r="I18" s="49">
        <v>9</v>
      </c>
      <c r="J18" s="49">
        <v>13</v>
      </c>
      <c r="K18" s="49">
        <v>16</v>
      </c>
      <c r="L18" s="49">
        <v>624</v>
      </c>
      <c r="M18" s="62">
        <v>351</v>
      </c>
      <c r="N18">
        <f t="shared" si="0"/>
        <v>86.555555555555557</v>
      </c>
      <c r="O18">
        <f t="shared" si="1"/>
        <v>9.1111111111111107</v>
      </c>
      <c r="P18">
        <f t="shared" si="2"/>
        <v>41</v>
      </c>
      <c r="Q18">
        <f t="shared" si="3"/>
        <v>59.222222222222221</v>
      </c>
      <c r="R18">
        <f t="shared" si="4"/>
        <v>72.888888888888886</v>
      </c>
      <c r="S18">
        <f t="shared" si="5"/>
        <v>2842.6666666666665</v>
      </c>
      <c r="U18" s="10">
        <f t="shared" si="6"/>
        <v>14.236765911013689</v>
      </c>
      <c r="V18">
        <f t="shared" si="7"/>
        <v>9.3311111111111114</v>
      </c>
      <c r="W18">
        <f t="shared" si="8"/>
        <v>5.5555555555555552E-2</v>
      </c>
      <c r="X18">
        <f t="shared" si="9"/>
        <v>4.8500992443470228</v>
      </c>
      <c r="Y18">
        <f t="shared" si="10"/>
        <v>8.0834987405783707</v>
      </c>
      <c r="Z18">
        <f t="shared" si="11"/>
        <v>1.1386363636363634</v>
      </c>
      <c r="AA18">
        <f t="shared" si="12"/>
        <v>0.7884374999999999</v>
      </c>
      <c r="AB18">
        <f t="shared" si="13"/>
        <v>1.694</v>
      </c>
      <c r="AC18">
        <f t="shared" si="14"/>
        <v>1.2290253807106597</v>
      </c>
    </row>
    <row r="19" spans="1:29" x14ac:dyDescent="0.25">
      <c r="A19" s="9">
        <v>17</v>
      </c>
      <c r="B19" s="47" t="s">
        <v>116</v>
      </c>
      <c r="C19" s="48" t="s">
        <v>33</v>
      </c>
      <c r="D19" s="48" t="s">
        <v>274</v>
      </c>
      <c r="E19" s="48" t="s">
        <v>2</v>
      </c>
      <c r="F19" s="49">
        <v>17</v>
      </c>
      <c r="G19" s="49">
        <v>17</v>
      </c>
      <c r="H19" s="49">
        <v>14</v>
      </c>
      <c r="I19" s="49">
        <v>19</v>
      </c>
      <c r="J19" s="49">
        <v>9</v>
      </c>
      <c r="K19" s="49">
        <v>8</v>
      </c>
      <c r="L19" s="49">
        <v>1556</v>
      </c>
      <c r="M19" s="62">
        <v>337</v>
      </c>
      <c r="N19">
        <f t="shared" si="0"/>
        <v>82</v>
      </c>
      <c r="O19">
        <f t="shared" si="1"/>
        <v>67.529411764705884</v>
      </c>
      <c r="P19">
        <f t="shared" si="2"/>
        <v>91.647058823529406</v>
      </c>
      <c r="Q19">
        <f t="shared" si="3"/>
        <v>43.411764705882355</v>
      </c>
      <c r="R19">
        <f t="shared" si="4"/>
        <v>38.588235294117645</v>
      </c>
      <c r="S19">
        <f t="shared" si="5"/>
        <v>7505.411764705882</v>
      </c>
      <c r="U19" s="10">
        <f t="shared" si="6"/>
        <v>14.179984381362143</v>
      </c>
      <c r="V19">
        <f t="shared" si="7"/>
        <v>8.84</v>
      </c>
      <c r="W19">
        <f t="shared" si="8"/>
        <v>0.41176470588235298</v>
      </c>
      <c r="X19">
        <f t="shared" si="9"/>
        <v>4.9282196754797898</v>
      </c>
      <c r="Y19">
        <f t="shared" si="10"/>
        <v>8.2136994591329824</v>
      </c>
      <c r="Z19">
        <f t="shared" si="11"/>
        <v>1.248128342245989</v>
      </c>
      <c r="AA19">
        <f t="shared" si="12"/>
        <v>0.74613970588235279</v>
      </c>
      <c r="AB19">
        <f t="shared" si="13"/>
        <v>1.5490588235294116</v>
      </c>
      <c r="AC19">
        <f t="shared" si="14"/>
        <v>1.3848928038220363</v>
      </c>
    </row>
    <row r="20" spans="1:29" x14ac:dyDescent="0.25">
      <c r="A20" s="9">
        <v>18</v>
      </c>
      <c r="B20" s="47" t="s">
        <v>142</v>
      </c>
      <c r="C20" s="48" t="s">
        <v>31</v>
      </c>
      <c r="D20" s="48" t="s">
        <v>274</v>
      </c>
      <c r="E20" s="48" t="s">
        <v>2</v>
      </c>
      <c r="F20" s="49">
        <v>18</v>
      </c>
      <c r="G20" s="49">
        <v>19</v>
      </c>
      <c r="H20" s="49">
        <v>2</v>
      </c>
      <c r="I20" s="49">
        <v>1</v>
      </c>
      <c r="J20" s="49">
        <v>5</v>
      </c>
      <c r="K20" s="49">
        <v>20</v>
      </c>
      <c r="L20" s="49">
        <v>110</v>
      </c>
      <c r="M20" s="62">
        <v>363</v>
      </c>
      <c r="N20">
        <f t="shared" si="0"/>
        <v>86.555555555555557</v>
      </c>
      <c r="O20">
        <f t="shared" si="1"/>
        <v>9.1111111111111107</v>
      </c>
      <c r="P20">
        <f t="shared" si="2"/>
        <v>4.5555555555555554</v>
      </c>
      <c r="Q20">
        <f t="shared" si="3"/>
        <v>22.777777777777779</v>
      </c>
      <c r="R20">
        <f t="shared" si="4"/>
        <v>91.111111111111114</v>
      </c>
      <c r="S20">
        <f t="shared" si="5"/>
        <v>501.11111111111109</v>
      </c>
      <c r="U20" s="10">
        <f t="shared" si="6"/>
        <v>14.059203920550683</v>
      </c>
      <c r="V20">
        <f t="shared" si="7"/>
        <v>9.3311111111111114</v>
      </c>
      <c r="W20">
        <f t="shared" si="8"/>
        <v>5.5555555555555552E-2</v>
      </c>
      <c r="X20">
        <f t="shared" si="9"/>
        <v>4.6725372538840171</v>
      </c>
      <c r="Y20">
        <f t="shared" si="10"/>
        <v>7.7875620898066957</v>
      </c>
      <c r="Z20">
        <f t="shared" si="11"/>
        <v>1.0598484848484846</v>
      </c>
      <c r="AA20">
        <f t="shared" si="12"/>
        <v>0.69093749999999987</v>
      </c>
      <c r="AB20">
        <f t="shared" si="13"/>
        <v>1.7709999999999999</v>
      </c>
      <c r="AC20">
        <f t="shared" si="14"/>
        <v>1.1507512690355328</v>
      </c>
    </row>
    <row r="21" spans="1:29" x14ac:dyDescent="0.25">
      <c r="A21" s="9">
        <v>19</v>
      </c>
      <c r="B21" s="50" t="s">
        <v>240</v>
      </c>
      <c r="C21" s="51" t="s">
        <v>35</v>
      </c>
      <c r="D21" s="51" t="s">
        <v>274</v>
      </c>
      <c r="E21" s="51" t="s">
        <v>2</v>
      </c>
      <c r="F21" s="52">
        <v>14</v>
      </c>
      <c r="G21" s="52">
        <v>12</v>
      </c>
      <c r="H21" s="52">
        <v>24</v>
      </c>
      <c r="I21" s="52">
        <v>32</v>
      </c>
      <c r="J21" s="52">
        <v>11</v>
      </c>
      <c r="K21" s="52">
        <v>17</v>
      </c>
      <c r="L21" s="52">
        <v>1654</v>
      </c>
      <c r="M21" s="63">
        <v>303</v>
      </c>
      <c r="N21">
        <f t="shared" si="0"/>
        <v>70.285714285714292</v>
      </c>
      <c r="O21">
        <f t="shared" si="1"/>
        <v>140.57142857142858</v>
      </c>
      <c r="P21">
        <f t="shared" si="2"/>
        <v>187.42857142857142</v>
      </c>
      <c r="Q21">
        <f t="shared" si="3"/>
        <v>64.428571428571431</v>
      </c>
      <c r="R21">
        <f t="shared" si="4"/>
        <v>99.571428571428569</v>
      </c>
      <c r="S21">
        <f t="shared" si="5"/>
        <v>9687.7142857142862</v>
      </c>
      <c r="U21" s="10">
        <f t="shared" si="6"/>
        <v>13.956439955666161</v>
      </c>
      <c r="V21">
        <f t="shared" si="7"/>
        <v>7.5771428571428574</v>
      </c>
      <c r="W21">
        <f t="shared" si="8"/>
        <v>0.85714285714285721</v>
      </c>
      <c r="X21">
        <f t="shared" si="9"/>
        <v>5.5221542413804467</v>
      </c>
      <c r="Y21">
        <f t="shared" si="10"/>
        <v>9.203590402300744</v>
      </c>
      <c r="Z21">
        <f t="shared" si="11"/>
        <v>1.4551948051948049</v>
      </c>
      <c r="AA21">
        <f t="shared" si="12"/>
        <v>0.8023660714285713</v>
      </c>
      <c r="AB21">
        <f t="shared" si="13"/>
        <v>1.8067499999999999</v>
      </c>
      <c r="AC21">
        <f t="shared" si="14"/>
        <v>1.4578433647570703</v>
      </c>
    </row>
    <row r="22" spans="1:29" x14ac:dyDescent="0.25">
      <c r="A22" s="9">
        <v>20</v>
      </c>
      <c r="B22" s="50" t="s">
        <v>39</v>
      </c>
      <c r="C22" s="51" t="s">
        <v>37</v>
      </c>
      <c r="D22" s="51" t="s">
        <v>274</v>
      </c>
      <c r="E22" s="51" t="s">
        <v>2</v>
      </c>
      <c r="F22" s="52">
        <v>17</v>
      </c>
      <c r="G22" s="52">
        <v>17</v>
      </c>
      <c r="H22" s="52">
        <v>6</v>
      </c>
      <c r="I22" s="52">
        <v>9</v>
      </c>
      <c r="J22" s="52">
        <v>3</v>
      </c>
      <c r="K22" s="52">
        <v>14</v>
      </c>
      <c r="L22" s="52">
        <v>1667</v>
      </c>
      <c r="M22" s="63">
        <v>365</v>
      </c>
      <c r="N22">
        <f t="shared" si="0"/>
        <v>82</v>
      </c>
      <c r="O22">
        <f t="shared" si="1"/>
        <v>28.941176470588236</v>
      </c>
      <c r="P22">
        <f t="shared" si="2"/>
        <v>43.411764705882355</v>
      </c>
      <c r="Q22">
        <f t="shared" si="3"/>
        <v>14.470588235294118</v>
      </c>
      <c r="R22">
        <f t="shared" si="4"/>
        <v>67.529411764705884</v>
      </c>
      <c r="S22">
        <f t="shared" si="5"/>
        <v>8040.8235294117649</v>
      </c>
      <c r="U22" s="10">
        <f t="shared" si="6"/>
        <v>13.903177715871765</v>
      </c>
      <c r="V22">
        <f t="shared" si="7"/>
        <v>8.84</v>
      </c>
      <c r="W22">
        <f t="shared" si="8"/>
        <v>0.17647058823529413</v>
      </c>
      <c r="X22">
        <f t="shared" si="9"/>
        <v>4.8867071276364715</v>
      </c>
      <c r="Y22">
        <f t="shared" si="10"/>
        <v>8.1445118793941198</v>
      </c>
      <c r="Z22">
        <f t="shared" si="11"/>
        <v>1.1438502673796789</v>
      </c>
      <c r="AA22">
        <f t="shared" si="12"/>
        <v>0.66871323529411753</v>
      </c>
      <c r="AB22">
        <f t="shared" si="13"/>
        <v>1.6713529411764705</v>
      </c>
      <c r="AC22">
        <f t="shared" si="14"/>
        <v>1.4027906837862048</v>
      </c>
    </row>
    <row r="23" spans="1:29" x14ac:dyDescent="0.25">
      <c r="A23" s="9">
        <v>21</v>
      </c>
      <c r="B23" s="47" t="s">
        <v>185</v>
      </c>
      <c r="C23" s="48" t="s">
        <v>31</v>
      </c>
      <c r="D23" s="48" t="s">
        <v>274</v>
      </c>
      <c r="E23" s="48" t="s">
        <v>2</v>
      </c>
      <c r="F23" s="49">
        <v>17</v>
      </c>
      <c r="G23" s="49">
        <v>17</v>
      </c>
      <c r="H23" s="49">
        <v>6</v>
      </c>
      <c r="I23" s="49">
        <v>10</v>
      </c>
      <c r="J23" s="49">
        <v>3</v>
      </c>
      <c r="K23" s="49">
        <v>12</v>
      </c>
      <c r="L23" s="49">
        <v>738</v>
      </c>
      <c r="M23" s="62">
        <v>341</v>
      </c>
      <c r="N23">
        <f t="shared" si="0"/>
        <v>82</v>
      </c>
      <c r="O23">
        <f t="shared" si="1"/>
        <v>28.941176470588236</v>
      </c>
      <c r="P23">
        <f t="shared" si="2"/>
        <v>48.235294117647058</v>
      </c>
      <c r="Q23">
        <f t="shared" si="3"/>
        <v>14.470588235294118</v>
      </c>
      <c r="R23">
        <f t="shared" si="4"/>
        <v>57.882352941176471</v>
      </c>
      <c r="S23">
        <f t="shared" si="5"/>
        <v>3559.7647058823532</v>
      </c>
      <c r="U23" s="10">
        <f t="shared" si="6"/>
        <v>13.723046849127282</v>
      </c>
      <c r="V23">
        <f t="shared" si="7"/>
        <v>8.84</v>
      </c>
      <c r="W23">
        <f t="shared" si="8"/>
        <v>0.17647058823529413</v>
      </c>
      <c r="X23">
        <f t="shared" si="9"/>
        <v>4.706576260891989</v>
      </c>
      <c r="Y23">
        <f t="shared" si="10"/>
        <v>7.8442937681533156</v>
      </c>
      <c r="Z23">
        <f t="shared" si="11"/>
        <v>1.15427807486631</v>
      </c>
      <c r="AA23">
        <f t="shared" si="12"/>
        <v>0.66871323529411753</v>
      </c>
      <c r="AB23">
        <f t="shared" si="13"/>
        <v>1.6305882352941174</v>
      </c>
      <c r="AC23">
        <f t="shared" si="14"/>
        <v>1.252996715437444</v>
      </c>
    </row>
    <row r="24" spans="1:29" x14ac:dyDescent="0.25">
      <c r="A24" s="9">
        <v>22</v>
      </c>
      <c r="B24" s="50" t="s">
        <v>46</v>
      </c>
      <c r="C24" s="51" t="s">
        <v>33</v>
      </c>
      <c r="D24" s="51" t="s">
        <v>274</v>
      </c>
      <c r="E24" s="51" t="s">
        <v>2</v>
      </c>
      <c r="F24" s="52">
        <v>13</v>
      </c>
      <c r="G24" s="52">
        <v>12</v>
      </c>
      <c r="H24" s="52">
        <v>6</v>
      </c>
      <c r="I24" s="52">
        <v>33</v>
      </c>
      <c r="J24" s="52">
        <v>16</v>
      </c>
      <c r="K24" s="52">
        <v>9</v>
      </c>
      <c r="L24" s="52">
        <v>507</v>
      </c>
      <c r="M24" s="63">
        <v>255</v>
      </c>
      <c r="N24">
        <f t="shared" si="0"/>
        <v>75.692307692307693</v>
      </c>
      <c r="O24">
        <f t="shared" si="1"/>
        <v>37.846153846153847</v>
      </c>
      <c r="P24">
        <f t="shared" si="2"/>
        <v>208.15384615384616</v>
      </c>
      <c r="Q24">
        <f t="shared" si="3"/>
        <v>100.92307692307692</v>
      </c>
      <c r="R24">
        <f t="shared" si="4"/>
        <v>56.769230769230766</v>
      </c>
      <c r="S24">
        <f t="shared" si="5"/>
        <v>3198</v>
      </c>
      <c r="U24" s="10">
        <f t="shared" si="6"/>
        <v>13.657557399453337</v>
      </c>
      <c r="V24">
        <f t="shared" si="7"/>
        <v>8.16</v>
      </c>
      <c r="W24">
        <f t="shared" si="8"/>
        <v>0.23076923076923078</v>
      </c>
      <c r="X24">
        <f t="shared" si="9"/>
        <v>5.2667881686841067</v>
      </c>
      <c r="Y24">
        <f t="shared" si="10"/>
        <v>8.7779802811401773</v>
      </c>
      <c r="Z24">
        <f t="shared" si="11"/>
        <v>1.4999999999999998</v>
      </c>
      <c r="AA24">
        <f t="shared" si="12"/>
        <v>0.89999999999999991</v>
      </c>
      <c r="AB24">
        <f t="shared" si="13"/>
        <v>1.6258846153846152</v>
      </c>
      <c r="AC24">
        <f t="shared" si="14"/>
        <v>1.2409035532994923</v>
      </c>
    </row>
    <row r="25" spans="1:29" x14ac:dyDescent="0.25">
      <c r="A25" s="9">
        <v>23</v>
      </c>
      <c r="B25" s="47" t="s">
        <v>54</v>
      </c>
      <c r="C25" s="48" t="s">
        <v>37</v>
      </c>
      <c r="D25" s="48" t="s">
        <v>274</v>
      </c>
      <c r="E25" s="48" t="s">
        <v>2</v>
      </c>
      <c r="F25" s="49">
        <v>18</v>
      </c>
      <c r="G25" s="49">
        <v>17</v>
      </c>
      <c r="H25" s="49">
        <v>6</v>
      </c>
      <c r="I25" s="49">
        <v>17</v>
      </c>
      <c r="J25" s="49">
        <v>15</v>
      </c>
      <c r="K25" s="49">
        <v>11</v>
      </c>
      <c r="L25" s="49">
        <v>1609</v>
      </c>
      <c r="M25" s="62">
        <v>388</v>
      </c>
      <c r="N25">
        <f t="shared" si="0"/>
        <v>77.444444444444443</v>
      </c>
      <c r="O25">
        <f t="shared" si="1"/>
        <v>27.333333333333332</v>
      </c>
      <c r="P25">
        <f t="shared" si="2"/>
        <v>77.444444444444443</v>
      </c>
      <c r="Q25">
        <f t="shared" si="3"/>
        <v>68.333333333333329</v>
      </c>
      <c r="R25">
        <f t="shared" si="4"/>
        <v>50.111111111111114</v>
      </c>
      <c r="S25">
        <f t="shared" si="5"/>
        <v>7329.8888888888887</v>
      </c>
      <c r="U25" s="10">
        <f t="shared" si="6"/>
        <v>13.522567678690457</v>
      </c>
      <c r="V25">
        <f t="shared" si="7"/>
        <v>8.3488888888888884</v>
      </c>
      <c r="W25">
        <f t="shared" si="8"/>
        <v>0.16666666666666666</v>
      </c>
      <c r="X25">
        <f t="shared" si="9"/>
        <v>5.0070121231349018</v>
      </c>
      <c r="Y25">
        <f t="shared" si="10"/>
        <v>8.3450202052248361</v>
      </c>
      <c r="Z25">
        <f t="shared" si="11"/>
        <v>1.2174242424242423</v>
      </c>
      <c r="AA25">
        <f t="shared" si="12"/>
        <v>0.81281249999999983</v>
      </c>
      <c r="AB25">
        <f t="shared" si="13"/>
        <v>1.5977499999999998</v>
      </c>
      <c r="AC25">
        <f t="shared" si="14"/>
        <v>1.3790253807106598</v>
      </c>
    </row>
    <row r="26" spans="1:29" x14ac:dyDescent="0.25">
      <c r="A26" s="9">
        <v>24</v>
      </c>
      <c r="B26" s="50" t="s">
        <v>134</v>
      </c>
      <c r="C26" s="51" t="s">
        <v>31</v>
      </c>
      <c r="D26" s="51" t="s">
        <v>274</v>
      </c>
      <c r="E26" s="51" t="s">
        <v>2</v>
      </c>
      <c r="F26" s="52">
        <v>14</v>
      </c>
      <c r="G26" s="52">
        <v>13</v>
      </c>
      <c r="H26" s="52">
        <v>0</v>
      </c>
      <c r="I26" s="52">
        <v>2</v>
      </c>
      <c r="J26" s="52">
        <v>3</v>
      </c>
      <c r="K26" s="52">
        <v>24</v>
      </c>
      <c r="L26" s="52">
        <v>1902</v>
      </c>
      <c r="M26" s="63">
        <v>317</v>
      </c>
      <c r="N26">
        <f t="shared" si="0"/>
        <v>76.142857142857139</v>
      </c>
      <c r="O26">
        <f t="shared" si="1"/>
        <v>0</v>
      </c>
      <c r="P26">
        <f t="shared" si="2"/>
        <v>11.714285714285714</v>
      </c>
      <c r="Q26">
        <f t="shared" si="3"/>
        <v>17.571428571428573</v>
      </c>
      <c r="R26">
        <f t="shared" si="4"/>
        <v>140.57142857142858</v>
      </c>
      <c r="S26">
        <f t="shared" si="5"/>
        <v>11140.285714285714</v>
      </c>
      <c r="U26" s="10">
        <f t="shared" si="6"/>
        <v>13.447305322532795</v>
      </c>
      <c r="V26">
        <f t="shared" si="7"/>
        <v>8.2085714285714282</v>
      </c>
      <c r="W26">
        <f t="shared" si="8"/>
        <v>0</v>
      </c>
      <c r="X26">
        <f t="shared" si="9"/>
        <v>5.2387338939613679</v>
      </c>
      <c r="Y26">
        <f t="shared" si="10"/>
        <v>8.7312231566022795</v>
      </c>
      <c r="Z26">
        <f t="shared" si="11"/>
        <v>1.0753246753246752</v>
      </c>
      <c r="AA26">
        <f t="shared" si="12"/>
        <v>0.67700892857142847</v>
      </c>
      <c r="AB26">
        <f t="shared" si="13"/>
        <v>1.98</v>
      </c>
      <c r="AC26">
        <f t="shared" si="14"/>
        <v>1.5064002900652644</v>
      </c>
    </row>
    <row r="27" spans="1:29" x14ac:dyDescent="0.25">
      <c r="A27" s="9">
        <v>25</v>
      </c>
      <c r="B27" s="50" t="s">
        <v>43</v>
      </c>
      <c r="C27" s="51" t="s">
        <v>37</v>
      </c>
      <c r="D27" s="51" t="s">
        <v>274</v>
      </c>
      <c r="E27" s="51" t="s">
        <v>2</v>
      </c>
      <c r="F27" s="52">
        <v>18</v>
      </c>
      <c r="G27" s="52">
        <v>17</v>
      </c>
      <c r="H27" s="52">
        <v>2</v>
      </c>
      <c r="I27" s="52">
        <v>10</v>
      </c>
      <c r="J27" s="52">
        <v>13</v>
      </c>
      <c r="K27" s="52">
        <v>12</v>
      </c>
      <c r="L27" s="52">
        <v>1903</v>
      </c>
      <c r="M27" s="63">
        <v>347</v>
      </c>
      <c r="N27">
        <f t="shared" si="0"/>
        <v>77.444444444444443</v>
      </c>
      <c r="O27">
        <f t="shared" si="1"/>
        <v>9.1111111111111107</v>
      </c>
      <c r="P27">
        <f t="shared" si="2"/>
        <v>45.555555555555557</v>
      </c>
      <c r="Q27">
        <f t="shared" si="3"/>
        <v>59.222222222222221</v>
      </c>
      <c r="R27">
        <f t="shared" si="4"/>
        <v>54.666666666666664</v>
      </c>
      <c r="S27">
        <f t="shared" si="5"/>
        <v>8669.2222222222226</v>
      </c>
      <c r="U27" s="10">
        <f t="shared" si="6"/>
        <v>13.382163747244013</v>
      </c>
      <c r="V27">
        <f t="shared" si="7"/>
        <v>8.3488888888888884</v>
      </c>
      <c r="W27">
        <f t="shared" si="8"/>
        <v>5.5555555555555552E-2</v>
      </c>
      <c r="X27">
        <f t="shared" si="9"/>
        <v>4.977719302799569</v>
      </c>
      <c r="Y27">
        <f t="shared" si="10"/>
        <v>8.296198837999281</v>
      </c>
      <c r="Z27">
        <f t="shared" si="11"/>
        <v>1.1484848484848482</v>
      </c>
      <c r="AA27">
        <f t="shared" si="12"/>
        <v>0.7884374999999999</v>
      </c>
      <c r="AB27">
        <f t="shared" si="13"/>
        <v>1.6169999999999998</v>
      </c>
      <c r="AC27">
        <f t="shared" si="14"/>
        <v>1.4237969543147209</v>
      </c>
    </row>
    <row r="28" spans="1:29" x14ac:dyDescent="0.25">
      <c r="A28" s="9">
        <v>26</v>
      </c>
      <c r="B28" s="50" t="s">
        <v>109</v>
      </c>
      <c r="C28" s="51" t="s">
        <v>37</v>
      </c>
      <c r="D28" s="51" t="s">
        <v>274</v>
      </c>
      <c r="E28" s="51" t="s">
        <v>2</v>
      </c>
      <c r="F28" s="52">
        <v>18</v>
      </c>
      <c r="G28" s="52">
        <v>15</v>
      </c>
      <c r="H28" s="52">
        <v>14</v>
      </c>
      <c r="I28" s="52">
        <v>30</v>
      </c>
      <c r="J28" s="52">
        <v>18</v>
      </c>
      <c r="K28" s="52">
        <v>12</v>
      </c>
      <c r="L28" s="52">
        <v>2044</v>
      </c>
      <c r="M28" s="63">
        <v>368</v>
      </c>
      <c r="N28">
        <f t="shared" si="0"/>
        <v>68.333333333333329</v>
      </c>
      <c r="O28">
        <f t="shared" si="1"/>
        <v>63.777777777777779</v>
      </c>
      <c r="P28">
        <f t="shared" si="2"/>
        <v>136.66666666666666</v>
      </c>
      <c r="Q28">
        <f t="shared" si="3"/>
        <v>82</v>
      </c>
      <c r="R28">
        <f t="shared" si="4"/>
        <v>54.666666666666664</v>
      </c>
      <c r="S28">
        <f t="shared" si="5"/>
        <v>9311.5555555555547</v>
      </c>
      <c r="U28" s="10">
        <f t="shared" si="6"/>
        <v>13.012654136543095</v>
      </c>
      <c r="V28">
        <f t="shared" si="7"/>
        <v>7.3666666666666663</v>
      </c>
      <c r="W28">
        <f t="shared" si="8"/>
        <v>0.3888888888888889</v>
      </c>
      <c r="X28">
        <f t="shared" si="9"/>
        <v>5.2570985809875399</v>
      </c>
      <c r="Y28">
        <f t="shared" si="10"/>
        <v>8.7618309683125659</v>
      </c>
      <c r="Z28">
        <f t="shared" si="11"/>
        <v>1.3454545454545452</v>
      </c>
      <c r="AA28">
        <f t="shared" si="12"/>
        <v>0.84937499999999988</v>
      </c>
      <c r="AB28">
        <f t="shared" si="13"/>
        <v>1.6169999999999998</v>
      </c>
      <c r="AC28">
        <f t="shared" si="14"/>
        <v>1.4452690355329949</v>
      </c>
    </row>
    <row r="29" spans="1:29" x14ac:dyDescent="0.25">
      <c r="A29" s="9">
        <v>27</v>
      </c>
      <c r="B29" s="47" t="s">
        <v>281</v>
      </c>
      <c r="C29" s="48" t="s">
        <v>41</v>
      </c>
      <c r="D29" s="48" t="s">
        <v>274</v>
      </c>
      <c r="E29" s="48" t="s">
        <v>2</v>
      </c>
      <c r="F29" s="49">
        <v>16</v>
      </c>
      <c r="G29" s="49">
        <v>14</v>
      </c>
      <c r="H29" s="49">
        <v>12</v>
      </c>
      <c r="I29" s="49">
        <v>2</v>
      </c>
      <c r="J29" s="49">
        <v>6</v>
      </c>
      <c r="K29" s="49">
        <v>12</v>
      </c>
      <c r="L29" s="49">
        <v>53</v>
      </c>
      <c r="M29" s="62">
        <v>291</v>
      </c>
      <c r="N29">
        <f t="shared" si="0"/>
        <v>71.75</v>
      </c>
      <c r="O29">
        <f t="shared" si="1"/>
        <v>61.5</v>
      </c>
      <c r="P29">
        <f t="shared" si="2"/>
        <v>10.25</v>
      </c>
      <c r="Q29">
        <f t="shared" si="3"/>
        <v>30.75</v>
      </c>
      <c r="R29">
        <f t="shared" si="4"/>
        <v>61.5</v>
      </c>
      <c r="S29">
        <f t="shared" si="5"/>
        <v>271.625</v>
      </c>
      <c r="U29" s="10">
        <f t="shared" si="6"/>
        <v>12.683379665147669</v>
      </c>
      <c r="V29">
        <f t="shared" si="7"/>
        <v>7.7349999999999994</v>
      </c>
      <c r="W29">
        <f t="shared" si="8"/>
        <v>0.375</v>
      </c>
      <c r="X29">
        <f t="shared" si="9"/>
        <v>4.5733796651476695</v>
      </c>
      <c r="Y29">
        <f t="shared" si="10"/>
        <v>7.6222994419127819</v>
      </c>
      <c r="Z29">
        <f t="shared" si="11"/>
        <v>1.0721590909090908</v>
      </c>
      <c r="AA29">
        <f t="shared" si="12"/>
        <v>0.7122656249999999</v>
      </c>
      <c r="AB29">
        <f t="shared" si="13"/>
        <v>1.6458749999999998</v>
      </c>
      <c r="AC29">
        <f t="shared" si="14"/>
        <v>1.1430799492385786</v>
      </c>
    </row>
    <row r="30" spans="1:29" x14ac:dyDescent="0.25">
      <c r="A30" s="9">
        <v>28</v>
      </c>
      <c r="B30" s="47" t="s">
        <v>242</v>
      </c>
      <c r="C30" s="48" t="s">
        <v>33</v>
      </c>
      <c r="D30" s="48" t="s">
        <v>274</v>
      </c>
      <c r="E30" s="48" t="s">
        <v>2</v>
      </c>
      <c r="F30" s="49">
        <v>19</v>
      </c>
      <c r="G30" s="49">
        <v>16</v>
      </c>
      <c r="H30" s="49">
        <v>19</v>
      </c>
      <c r="I30" s="49">
        <v>18</v>
      </c>
      <c r="J30" s="49">
        <v>15</v>
      </c>
      <c r="K30" s="49">
        <v>5</v>
      </c>
      <c r="L30" s="49">
        <v>668</v>
      </c>
      <c r="M30" s="62">
        <v>385</v>
      </c>
      <c r="N30">
        <f t="shared" si="0"/>
        <v>69.05263157894737</v>
      </c>
      <c r="O30">
        <f t="shared" si="1"/>
        <v>82</v>
      </c>
      <c r="P30">
        <f t="shared" si="2"/>
        <v>77.684210526315795</v>
      </c>
      <c r="Q30">
        <f t="shared" si="3"/>
        <v>64.736842105263165</v>
      </c>
      <c r="R30">
        <f t="shared" si="4"/>
        <v>21.578947368421051</v>
      </c>
      <c r="S30">
        <f t="shared" si="5"/>
        <v>2882.9473684210525</v>
      </c>
      <c r="U30" s="10">
        <f t="shared" si="6"/>
        <v>12.672900004250359</v>
      </c>
      <c r="V30">
        <f t="shared" si="7"/>
        <v>7.4442105263157892</v>
      </c>
      <c r="W30">
        <f t="shared" si="8"/>
        <v>0.5</v>
      </c>
      <c r="X30">
        <f t="shared" si="9"/>
        <v>4.7286894779345685</v>
      </c>
      <c r="Y30">
        <f t="shared" si="10"/>
        <v>7.8811491298909475</v>
      </c>
      <c r="Z30">
        <f t="shared" si="11"/>
        <v>1.2179425837320572</v>
      </c>
      <c r="AA30">
        <f t="shared" si="12"/>
        <v>0.80319078947368405</v>
      </c>
      <c r="AB30">
        <f t="shared" si="13"/>
        <v>1.4771842105263158</v>
      </c>
      <c r="AC30">
        <f t="shared" si="14"/>
        <v>1.2303718942025113</v>
      </c>
    </row>
    <row r="31" spans="1:29" x14ac:dyDescent="0.25">
      <c r="A31" s="9">
        <v>29</v>
      </c>
      <c r="B31" s="50" t="s">
        <v>119</v>
      </c>
      <c r="C31" s="51" t="s">
        <v>31</v>
      </c>
      <c r="D31" s="51" t="s">
        <v>274</v>
      </c>
      <c r="E31" s="51" t="s">
        <v>2</v>
      </c>
      <c r="F31" s="52">
        <v>9</v>
      </c>
      <c r="G31" s="52">
        <v>8</v>
      </c>
      <c r="H31" s="52">
        <v>4</v>
      </c>
      <c r="I31" s="52">
        <v>6</v>
      </c>
      <c r="J31" s="52">
        <v>3</v>
      </c>
      <c r="K31" s="52">
        <v>4</v>
      </c>
      <c r="L31" s="52">
        <v>0</v>
      </c>
      <c r="M31" s="63">
        <v>149</v>
      </c>
      <c r="N31">
        <f t="shared" si="0"/>
        <v>72.888888888888886</v>
      </c>
      <c r="O31">
        <f t="shared" si="1"/>
        <v>36.444444444444443</v>
      </c>
      <c r="P31">
        <f t="shared" si="2"/>
        <v>54.666666666666664</v>
      </c>
      <c r="Q31">
        <f t="shared" si="3"/>
        <v>27.333333333333332</v>
      </c>
      <c r="R31">
        <f t="shared" si="4"/>
        <v>36.444444444444443</v>
      </c>
      <c r="S31">
        <f t="shared" si="5"/>
        <v>0</v>
      </c>
      <c r="U31" s="10">
        <f t="shared" si="6"/>
        <v>12.625306818181816</v>
      </c>
      <c r="V31">
        <f t="shared" si="7"/>
        <v>7.8577777777777769</v>
      </c>
      <c r="W31">
        <f t="shared" si="8"/>
        <v>0.22222222222222221</v>
      </c>
      <c r="X31">
        <f t="shared" si="9"/>
        <v>4.5453068181818175</v>
      </c>
      <c r="Y31">
        <f t="shared" si="10"/>
        <v>7.5755113636363625</v>
      </c>
      <c r="Z31">
        <f t="shared" si="11"/>
        <v>1.168181818181818</v>
      </c>
      <c r="AA31">
        <f t="shared" si="12"/>
        <v>0.70312499999999989</v>
      </c>
      <c r="AB31">
        <f t="shared" si="13"/>
        <v>1.5399999999999998</v>
      </c>
      <c r="AC31">
        <f t="shared" si="14"/>
        <v>1.1339999999999999</v>
      </c>
    </row>
    <row r="32" spans="1:29" x14ac:dyDescent="0.25">
      <c r="A32" s="9">
        <v>30</v>
      </c>
      <c r="B32" s="47" t="s">
        <v>32</v>
      </c>
      <c r="C32" s="48" t="s">
        <v>33</v>
      </c>
      <c r="D32" s="48" t="s">
        <v>274</v>
      </c>
      <c r="E32" s="48" t="s">
        <v>2</v>
      </c>
      <c r="F32" s="49">
        <v>17</v>
      </c>
      <c r="G32" s="49">
        <v>15</v>
      </c>
      <c r="H32" s="49">
        <v>2</v>
      </c>
      <c r="I32" s="49">
        <v>23</v>
      </c>
      <c r="J32" s="49">
        <v>6</v>
      </c>
      <c r="K32" s="49">
        <v>6</v>
      </c>
      <c r="L32" s="49">
        <v>160</v>
      </c>
      <c r="M32" s="62">
        <v>290</v>
      </c>
      <c r="N32">
        <f t="shared" si="0"/>
        <v>72.352941176470594</v>
      </c>
      <c r="O32">
        <f t="shared" si="1"/>
        <v>9.6470588235294112</v>
      </c>
      <c r="P32">
        <f t="shared" si="2"/>
        <v>110.94117647058823</v>
      </c>
      <c r="Q32">
        <f t="shared" si="3"/>
        <v>28.941176470588236</v>
      </c>
      <c r="R32">
        <f t="shared" si="4"/>
        <v>28.941176470588236</v>
      </c>
      <c r="S32">
        <f t="shared" si="5"/>
        <v>771.76470588235293</v>
      </c>
      <c r="U32" s="10">
        <f t="shared" si="6"/>
        <v>12.524182435733868</v>
      </c>
      <c r="V32">
        <f t="shared" si="7"/>
        <v>7.8</v>
      </c>
      <c r="W32">
        <f t="shared" si="8"/>
        <v>5.8823529411764705E-2</v>
      </c>
      <c r="X32">
        <f t="shared" si="9"/>
        <v>4.6653589063221039</v>
      </c>
      <c r="Y32">
        <f t="shared" si="10"/>
        <v>7.7755981772035065</v>
      </c>
      <c r="Z32">
        <f t="shared" si="11"/>
        <v>1.2898395721925131</v>
      </c>
      <c r="AA32">
        <f t="shared" si="12"/>
        <v>0.70742647058823516</v>
      </c>
      <c r="AB32">
        <f t="shared" si="13"/>
        <v>1.5082941176470588</v>
      </c>
      <c r="AC32">
        <f t="shared" si="14"/>
        <v>1.1597987458942967</v>
      </c>
    </row>
    <row r="33" spans="1:29" x14ac:dyDescent="0.25">
      <c r="A33" s="9">
        <v>31</v>
      </c>
      <c r="B33" s="50" t="s">
        <v>308</v>
      </c>
      <c r="C33" s="51" t="s">
        <v>31</v>
      </c>
      <c r="D33" s="51" t="s">
        <v>274</v>
      </c>
      <c r="E33" s="51" t="s">
        <v>2</v>
      </c>
      <c r="F33" s="52">
        <v>18</v>
      </c>
      <c r="G33" s="52">
        <v>13</v>
      </c>
      <c r="H33" s="52">
        <v>28</v>
      </c>
      <c r="I33" s="52">
        <v>23</v>
      </c>
      <c r="J33" s="52">
        <v>18</v>
      </c>
      <c r="K33" s="52">
        <v>9</v>
      </c>
      <c r="L33" s="52">
        <v>590</v>
      </c>
      <c r="M33" s="63">
        <v>330</v>
      </c>
      <c r="N33">
        <f t="shared" si="0"/>
        <v>59.222222222222221</v>
      </c>
      <c r="O33">
        <f t="shared" si="1"/>
        <v>127.55555555555556</v>
      </c>
      <c r="P33">
        <f t="shared" si="2"/>
        <v>104.77777777777777</v>
      </c>
      <c r="Q33">
        <f t="shared" si="3"/>
        <v>82</v>
      </c>
      <c r="R33">
        <f t="shared" si="4"/>
        <v>41</v>
      </c>
      <c r="S33">
        <f t="shared" si="5"/>
        <v>2687.7777777777778</v>
      </c>
      <c r="U33" s="10">
        <f t="shared" si="6"/>
        <v>12.071210089473414</v>
      </c>
      <c r="V33">
        <f t="shared" si="7"/>
        <v>6.3844444444444441</v>
      </c>
      <c r="W33">
        <f t="shared" si="8"/>
        <v>0.77777777777777779</v>
      </c>
      <c r="X33">
        <f t="shared" si="9"/>
        <v>4.9089878672511915</v>
      </c>
      <c r="Y33">
        <f t="shared" si="10"/>
        <v>8.1816464454186519</v>
      </c>
      <c r="Z33">
        <f t="shared" si="11"/>
        <v>1.2765151515151514</v>
      </c>
      <c r="AA33">
        <f t="shared" si="12"/>
        <v>0.84937499999999988</v>
      </c>
      <c r="AB33">
        <f t="shared" si="13"/>
        <v>1.5592499999999998</v>
      </c>
      <c r="AC33">
        <f t="shared" si="14"/>
        <v>1.2238477157360406</v>
      </c>
    </row>
    <row r="34" spans="1:29" x14ac:dyDescent="0.25">
      <c r="A34" s="9">
        <v>32</v>
      </c>
      <c r="B34" s="50" t="s">
        <v>51</v>
      </c>
      <c r="C34" s="51" t="s">
        <v>37</v>
      </c>
      <c r="D34" s="51" t="s">
        <v>274</v>
      </c>
      <c r="E34" s="51" t="s">
        <v>2</v>
      </c>
      <c r="F34" s="52">
        <v>12</v>
      </c>
      <c r="G34" s="52">
        <v>9</v>
      </c>
      <c r="H34" s="52">
        <v>10</v>
      </c>
      <c r="I34" s="52">
        <v>27</v>
      </c>
      <c r="J34" s="52">
        <v>5</v>
      </c>
      <c r="K34" s="52">
        <v>5</v>
      </c>
      <c r="L34" s="52">
        <v>716</v>
      </c>
      <c r="M34" s="63">
        <v>224</v>
      </c>
      <c r="N34">
        <f t="shared" si="0"/>
        <v>61.5</v>
      </c>
      <c r="O34">
        <f t="shared" si="1"/>
        <v>68.333333333333329</v>
      </c>
      <c r="P34">
        <f t="shared" si="2"/>
        <v>184.5</v>
      </c>
      <c r="Q34">
        <f t="shared" si="3"/>
        <v>34.166666666666664</v>
      </c>
      <c r="R34">
        <f t="shared" si="4"/>
        <v>34.166666666666664</v>
      </c>
      <c r="S34">
        <f t="shared" si="5"/>
        <v>4892.666666666667</v>
      </c>
      <c r="U34" s="10">
        <f t="shared" si="6"/>
        <v>12.044864852522689</v>
      </c>
      <c r="V34">
        <f t="shared" si="7"/>
        <v>6.63</v>
      </c>
      <c r="W34">
        <f t="shared" si="8"/>
        <v>0.41666666666666663</v>
      </c>
      <c r="X34">
        <f t="shared" si="9"/>
        <v>4.9981981858560216</v>
      </c>
      <c r="Y34">
        <f t="shared" si="10"/>
        <v>8.3303303097600363</v>
      </c>
      <c r="Z34">
        <f t="shared" si="11"/>
        <v>1.4488636363636362</v>
      </c>
      <c r="AA34">
        <f t="shared" si="12"/>
        <v>0.72140624999999992</v>
      </c>
      <c r="AB34">
        <f t="shared" si="13"/>
        <v>1.5303749999999998</v>
      </c>
      <c r="AC34">
        <f t="shared" si="14"/>
        <v>1.2975532994923857</v>
      </c>
    </row>
    <row r="35" spans="1:29" x14ac:dyDescent="0.25">
      <c r="A35" s="9">
        <v>33</v>
      </c>
      <c r="B35" s="50" t="s">
        <v>36</v>
      </c>
      <c r="C35" s="51" t="s">
        <v>37</v>
      </c>
      <c r="D35" s="51" t="s">
        <v>274</v>
      </c>
      <c r="E35" s="51" t="s">
        <v>2</v>
      </c>
      <c r="F35" s="52">
        <v>18</v>
      </c>
      <c r="G35" s="52">
        <v>14</v>
      </c>
      <c r="H35" s="52">
        <v>6</v>
      </c>
      <c r="I35" s="52">
        <v>8</v>
      </c>
      <c r="J35" s="52">
        <v>5</v>
      </c>
      <c r="K35" s="52">
        <v>19</v>
      </c>
      <c r="L35" s="52">
        <v>1724</v>
      </c>
      <c r="M35" s="63">
        <v>353</v>
      </c>
      <c r="N35">
        <f t="shared" ref="N35:N71" si="15">G35*82/F35</f>
        <v>63.777777777777779</v>
      </c>
      <c r="O35">
        <f t="shared" ref="O35:O71" si="16">H35*82/F35</f>
        <v>27.333333333333332</v>
      </c>
      <c r="P35">
        <f t="shared" ref="P35:P71" si="17">I35*82/F35</f>
        <v>36.444444444444443</v>
      </c>
      <c r="Q35">
        <f t="shared" ref="Q35:Q71" si="18">J35*82/F35</f>
        <v>22.777777777777779</v>
      </c>
      <c r="R35">
        <f t="shared" ref="R35:R71" si="19">K35*82/F35</f>
        <v>86.555555555555557</v>
      </c>
      <c r="S35">
        <f t="shared" ref="S35:S71" si="20">L35*82/F35</f>
        <v>7853.7777777777774</v>
      </c>
      <c r="U35" s="10">
        <f t="shared" ref="U35:U66" si="21">SUM(V35:X35)</f>
        <v>12.010235672076089</v>
      </c>
      <c r="V35">
        <f t="shared" ref="V35:V71" si="22">N35/MAX(N:N)*OFF_C</f>
        <v>6.8755555555555548</v>
      </c>
      <c r="W35">
        <f t="shared" ref="W35:W71" si="23">O35/MAX(O:O)*PUN_C</f>
        <v>0.16666666666666666</v>
      </c>
      <c r="X35">
        <f t="shared" ref="X35:X71" si="24">SUM(Z35:AC35)</f>
        <v>4.9680134498538679</v>
      </c>
      <c r="Y35">
        <f t="shared" ref="Y35:Y66" si="25">X35/DEF_C*10</f>
        <v>8.2800224164231135</v>
      </c>
      <c r="Z35">
        <f t="shared" ref="Z35:Z71" si="26">(0.7*(HIT_F*DEF_C))+(P35/(MAX(P:P))*(0.3*(HIT_F*DEF_C)))</f>
        <v>1.1287878787878787</v>
      </c>
      <c r="AA35">
        <f t="shared" ref="AA35:AA71" si="27">(0.7*(BkS_F*DEF_C))+(Q35/(MAX(Q:Q))*(0.3*(BkS_F*DEF_C)))</f>
        <v>0.69093749999999987</v>
      </c>
      <c r="AB35">
        <f t="shared" ref="AB35:AB71" si="28">(0.7*(TkA_F*DEF_C))+(R35/(MAX(R:R))*(0.3*(TkA_F*DEF_C)))</f>
        <v>1.7517499999999999</v>
      </c>
      <c r="AC35">
        <f t="shared" ref="AC35:AC71" si="29">(0.7*(SH_F*DEF_C))+(S35/(MAX(S:S))*(0.3*(SH_F*DEF_C)))</f>
        <v>1.3965380710659896</v>
      </c>
    </row>
    <row r="36" spans="1:29" x14ac:dyDescent="0.25">
      <c r="A36" s="9">
        <v>34</v>
      </c>
      <c r="B36" s="47" t="s">
        <v>342</v>
      </c>
      <c r="C36" s="48" t="s">
        <v>41</v>
      </c>
      <c r="D36" s="48" t="s">
        <v>274</v>
      </c>
      <c r="E36" s="48" t="s">
        <v>2</v>
      </c>
      <c r="F36" s="49">
        <v>18</v>
      </c>
      <c r="G36" s="49">
        <v>14</v>
      </c>
      <c r="H36" s="49">
        <v>2</v>
      </c>
      <c r="I36" s="49">
        <v>7</v>
      </c>
      <c r="J36" s="49">
        <v>11</v>
      </c>
      <c r="K36" s="49">
        <v>17</v>
      </c>
      <c r="L36" s="49">
        <v>1563</v>
      </c>
      <c r="M36" s="62">
        <v>362</v>
      </c>
      <c r="N36">
        <f t="shared" si="15"/>
        <v>63.777777777777779</v>
      </c>
      <c r="O36">
        <f t="shared" si="16"/>
        <v>9.1111111111111107</v>
      </c>
      <c r="P36">
        <f t="shared" si="17"/>
        <v>31.888888888888889</v>
      </c>
      <c r="Q36">
        <f t="shared" si="18"/>
        <v>50.111111111111114</v>
      </c>
      <c r="R36">
        <f t="shared" si="19"/>
        <v>77.444444444444443</v>
      </c>
      <c r="S36">
        <f t="shared" si="20"/>
        <v>7120.333333333333</v>
      </c>
      <c r="U36" s="10">
        <f t="shared" si="21"/>
        <v>11.899383309619031</v>
      </c>
      <c r="V36">
        <f t="shared" si="22"/>
        <v>6.8755555555555548</v>
      </c>
      <c r="W36">
        <f t="shared" si="23"/>
        <v>5.5555555555555552E-2</v>
      </c>
      <c r="X36">
        <f t="shared" si="24"/>
        <v>4.968272198507921</v>
      </c>
      <c r="Y36">
        <f t="shared" si="25"/>
        <v>8.2804536641798681</v>
      </c>
      <c r="Z36">
        <f t="shared" si="26"/>
        <v>1.1189393939393937</v>
      </c>
      <c r="AA36">
        <f t="shared" si="27"/>
        <v>0.76406249999999987</v>
      </c>
      <c r="AB36">
        <f t="shared" si="28"/>
        <v>1.7132499999999999</v>
      </c>
      <c r="AC36">
        <f t="shared" si="29"/>
        <v>1.3720203045685277</v>
      </c>
    </row>
    <row r="37" spans="1:29" x14ac:dyDescent="0.25">
      <c r="A37" s="9">
        <v>35</v>
      </c>
      <c r="B37" s="50" t="s">
        <v>101</v>
      </c>
      <c r="C37" s="51" t="s">
        <v>41</v>
      </c>
      <c r="D37" s="51" t="s">
        <v>274</v>
      </c>
      <c r="E37" s="51" t="s">
        <v>2</v>
      </c>
      <c r="F37" s="52">
        <v>17</v>
      </c>
      <c r="G37" s="52">
        <v>14</v>
      </c>
      <c r="H37" s="52">
        <v>4</v>
      </c>
      <c r="I37" s="52">
        <v>11</v>
      </c>
      <c r="J37" s="52">
        <v>4</v>
      </c>
      <c r="K37" s="52">
        <v>6</v>
      </c>
      <c r="L37" s="52">
        <v>38</v>
      </c>
      <c r="M37" s="63">
        <v>281</v>
      </c>
      <c r="N37">
        <f t="shared" si="15"/>
        <v>67.529411764705884</v>
      </c>
      <c r="O37">
        <f t="shared" si="16"/>
        <v>19.294117647058822</v>
      </c>
      <c r="P37">
        <f t="shared" si="17"/>
        <v>53.058823529411768</v>
      </c>
      <c r="Q37">
        <f t="shared" si="18"/>
        <v>19.294117647058822</v>
      </c>
      <c r="R37">
        <f t="shared" si="19"/>
        <v>28.941176470588236</v>
      </c>
      <c r="S37">
        <f t="shared" si="20"/>
        <v>183.29411764705881</v>
      </c>
      <c r="U37" s="10">
        <f t="shared" si="21"/>
        <v>11.892391908032248</v>
      </c>
      <c r="V37">
        <f t="shared" si="22"/>
        <v>7.2799999999999994</v>
      </c>
      <c r="W37">
        <f t="shared" si="23"/>
        <v>0.11764705882352941</v>
      </c>
      <c r="X37">
        <f t="shared" si="24"/>
        <v>4.4947448492087192</v>
      </c>
      <c r="Y37">
        <f t="shared" si="25"/>
        <v>7.4912414153478659</v>
      </c>
      <c r="Z37">
        <f t="shared" si="26"/>
        <v>1.164705882352941</v>
      </c>
      <c r="AA37">
        <f t="shared" si="27"/>
        <v>0.68161764705882344</v>
      </c>
      <c r="AB37">
        <f t="shared" si="28"/>
        <v>1.5082941176470588</v>
      </c>
      <c r="AC37">
        <f t="shared" si="29"/>
        <v>1.1401272021498954</v>
      </c>
    </row>
    <row r="38" spans="1:29" x14ac:dyDescent="0.25">
      <c r="A38" s="9">
        <v>36</v>
      </c>
      <c r="B38" s="47" t="s">
        <v>186</v>
      </c>
      <c r="C38" s="48" t="s">
        <v>41</v>
      </c>
      <c r="D38" s="48" t="s">
        <v>274</v>
      </c>
      <c r="E38" s="48" t="s">
        <v>2</v>
      </c>
      <c r="F38" s="49">
        <v>17</v>
      </c>
      <c r="G38" s="49">
        <v>13</v>
      </c>
      <c r="H38" s="49">
        <v>10</v>
      </c>
      <c r="I38" s="49">
        <v>21</v>
      </c>
      <c r="J38" s="49">
        <v>8</v>
      </c>
      <c r="K38" s="49">
        <v>14</v>
      </c>
      <c r="L38" s="49">
        <v>102</v>
      </c>
      <c r="M38" s="62">
        <v>307</v>
      </c>
      <c r="N38">
        <f t="shared" si="15"/>
        <v>62.705882352941174</v>
      </c>
      <c r="O38">
        <f t="shared" si="16"/>
        <v>48.235294117647058</v>
      </c>
      <c r="P38">
        <f t="shared" si="17"/>
        <v>101.29411764705883</v>
      </c>
      <c r="Q38">
        <f t="shared" si="18"/>
        <v>38.588235294117645</v>
      </c>
      <c r="R38">
        <f t="shared" si="19"/>
        <v>67.529411764705884</v>
      </c>
      <c r="S38">
        <f t="shared" si="20"/>
        <v>492</v>
      </c>
      <c r="U38" s="10">
        <f t="shared" si="21"/>
        <v>11.878136540079804</v>
      </c>
      <c r="V38">
        <f t="shared" si="22"/>
        <v>6.7599999999999989</v>
      </c>
      <c r="W38">
        <f t="shared" si="23"/>
        <v>0.29411764705882354</v>
      </c>
      <c r="X38">
        <f t="shared" si="24"/>
        <v>4.8240188930209831</v>
      </c>
      <c r="Y38">
        <f t="shared" si="25"/>
        <v>8.0400314883683048</v>
      </c>
      <c r="Z38">
        <f t="shared" si="26"/>
        <v>1.2689839572192512</v>
      </c>
      <c r="AA38">
        <f t="shared" si="27"/>
        <v>0.73323529411764699</v>
      </c>
      <c r="AB38">
        <f t="shared" si="28"/>
        <v>1.6713529411764705</v>
      </c>
      <c r="AC38">
        <f t="shared" si="29"/>
        <v>1.1504467005076142</v>
      </c>
    </row>
    <row r="39" spans="1:29" x14ac:dyDescent="0.25">
      <c r="A39" s="9">
        <v>37</v>
      </c>
      <c r="B39" s="47" t="s">
        <v>282</v>
      </c>
      <c r="C39" s="48" t="s">
        <v>31</v>
      </c>
      <c r="D39" s="48" t="s">
        <v>274</v>
      </c>
      <c r="E39" s="48" t="s">
        <v>2</v>
      </c>
      <c r="F39" s="49">
        <v>15</v>
      </c>
      <c r="G39" s="49">
        <v>12</v>
      </c>
      <c r="H39" s="49">
        <v>0</v>
      </c>
      <c r="I39" s="49">
        <v>5</v>
      </c>
      <c r="J39" s="49">
        <v>8</v>
      </c>
      <c r="K39" s="49">
        <v>8</v>
      </c>
      <c r="L39" s="49">
        <v>459</v>
      </c>
      <c r="M39" s="62">
        <v>264</v>
      </c>
      <c r="N39">
        <f t="shared" si="15"/>
        <v>65.599999999999994</v>
      </c>
      <c r="O39">
        <f t="shared" si="16"/>
        <v>0</v>
      </c>
      <c r="P39">
        <f t="shared" si="17"/>
        <v>27.333333333333332</v>
      </c>
      <c r="Q39">
        <f t="shared" si="18"/>
        <v>43.733333333333334</v>
      </c>
      <c r="R39">
        <f t="shared" si="19"/>
        <v>43.733333333333334</v>
      </c>
      <c r="S39">
        <f t="shared" si="20"/>
        <v>2509.1999999999998</v>
      </c>
      <c r="U39" s="10">
        <f t="shared" si="21"/>
        <v>11.71676908167974</v>
      </c>
      <c r="V39">
        <f t="shared" si="22"/>
        <v>7.0719999999999992</v>
      </c>
      <c r="W39">
        <f t="shared" si="23"/>
        <v>0</v>
      </c>
      <c r="X39">
        <f t="shared" si="24"/>
        <v>4.6447690816797405</v>
      </c>
      <c r="Y39">
        <f t="shared" si="25"/>
        <v>7.741281802799568</v>
      </c>
      <c r="Z39">
        <f t="shared" si="26"/>
        <v>1.1090909090909089</v>
      </c>
      <c r="AA39">
        <f t="shared" si="27"/>
        <v>0.74699999999999989</v>
      </c>
      <c r="AB39">
        <f t="shared" si="28"/>
        <v>1.5708</v>
      </c>
      <c r="AC39">
        <f t="shared" si="29"/>
        <v>1.2178781725888324</v>
      </c>
    </row>
    <row r="40" spans="1:29" x14ac:dyDescent="0.25">
      <c r="A40" s="9">
        <v>38</v>
      </c>
      <c r="B40" s="47" t="s">
        <v>48</v>
      </c>
      <c r="C40" s="48" t="s">
        <v>37</v>
      </c>
      <c r="D40" s="48" t="s">
        <v>274</v>
      </c>
      <c r="E40" s="48" t="s">
        <v>2</v>
      </c>
      <c r="F40" s="49">
        <v>16</v>
      </c>
      <c r="G40" s="49">
        <v>12</v>
      </c>
      <c r="H40" s="49">
        <v>10</v>
      </c>
      <c r="I40" s="49">
        <v>6</v>
      </c>
      <c r="J40" s="49">
        <v>8</v>
      </c>
      <c r="K40" s="49">
        <v>9</v>
      </c>
      <c r="L40" s="49">
        <v>227</v>
      </c>
      <c r="M40" s="62">
        <v>282</v>
      </c>
      <c r="N40">
        <f t="shared" si="15"/>
        <v>61.5</v>
      </c>
      <c r="O40">
        <f t="shared" si="16"/>
        <v>51.25</v>
      </c>
      <c r="P40">
        <f t="shared" si="17"/>
        <v>30.75</v>
      </c>
      <c r="Q40">
        <f t="shared" si="18"/>
        <v>41</v>
      </c>
      <c r="R40">
        <f t="shared" si="19"/>
        <v>46.125</v>
      </c>
      <c r="S40">
        <f t="shared" si="20"/>
        <v>1163.375</v>
      </c>
      <c r="U40" s="10">
        <f t="shared" si="21"/>
        <v>11.552460616635901</v>
      </c>
      <c r="V40">
        <f t="shared" si="22"/>
        <v>6.63</v>
      </c>
      <c r="W40">
        <f t="shared" si="23"/>
        <v>0.3125</v>
      </c>
      <c r="X40">
        <f t="shared" si="24"/>
        <v>4.6099606166359015</v>
      </c>
      <c r="Y40">
        <f t="shared" si="25"/>
        <v>7.6832676943931686</v>
      </c>
      <c r="Z40">
        <f t="shared" si="26"/>
        <v>1.1164772727272725</v>
      </c>
      <c r="AA40">
        <f t="shared" si="27"/>
        <v>0.73968749999999983</v>
      </c>
      <c r="AB40">
        <f t="shared" si="28"/>
        <v>1.58090625</v>
      </c>
      <c r="AC40">
        <f t="shared" si="29"/>
        <v>1.1728895939086292</v>
      </c>
    </row>
    <row r="41" spans="1:29" x14ac:dyDescent="0.25">
      <c r="A41" s="9">
        <v>39</v>
      </c>
      <c r="B41" s="47" t="s">
        <v>283</v>
      </c>
      <c r="C41" s="48" t="s">
        <v>35</v>
      </c>
      <c r="D41" s="48" t="s">
        <v>274</v>
      </c>
      <c r="E41" s="48" t="s">
        <v>2</v>
      </c>
      <c r="F41" s="49">
        <v>17</v>
      </c>
      <c r="G41" s="49">
        <v>12</v>
      </c>
      <c r="H41" s="49">
        <v>14</v>
      </c>
      <c r="I41" s="49">
        <v>5</v>
      </c>
      <c r="J41" s="49">
        <v>11</v>
      </c>
      <c r="K41" s="49">
        <v>4</v>
      </c>
      <c r="L41" s="49">
        <v>100</v>
      </c>
      <c r="M41" s="62">
        <v>241</v>
      </c>
      <c r="N41">
        <f t="shared" si="15"/>
        <v>57.882352941176471</v>
      </c>
      <c r="O41">
        <f t="shared" si="16"/>
        <v>67.529411764705884</v>
      </c>
      <c r="P41">
        <f t="shared" si="17"/>
        <v>24.117647058823529</v>
      </c>
      <c r="Q41">
        <f t="shared" si="18"/>
        <v>53.058823529411768</v>
      </c>
      <c r="R41">
        <f t="shared" si="19"/>
        <v>19.294117647058822</v>
      </c>
      <c r="S41">
        <f t="shared" si="20"/>
        <v>482.35294117647061</v>
      </c>
      <c r="U41" s="10">
        <f t="shared" si="21"/>
        <v>11.143505900675915</v>
      </c>
      <c r="V41">
        <f t="shared" si="22"/>
        <v>6.24</v>
      </c>
      <c r="W41">
        <f t="shared" si="23"/>
        <v>0.41176470588235298</v>
      </c>
      <c r="X41">
        <f t="shared" si="24"/>
        <v>4.491741194793561</v>
      </c>
      <c r="Y41">
        <f t="shared" si="25"/>
        <v>7.4862353246559357</v>
      </c>
      <c r="Z41">
        <f t="shared" si="26"/>
        <v>1.102139037433155</v>
      </c>
      <c r="AA41">
        <f t="shared" si="27"/>
        <v>0.77194852941176462</v>
      </c>
      <c r="AB41">
        <f t="shared" si="28"/>
        <v>1.4675294117647057</v>
      </c>
      <c r="AC41">
        <f t="shared" si="29"/>
        <v>1.1501242161839353</v>
      </c>
    </row>
    <row r="42" spans="1:29" x14ac:dyDescent="0.25">
      <c r="A42" s="9">
        <v>40</v>
      </c>
      <c r="B42" s="50" t="s">
        <v>49</v>
      </c>
      <c r="C42" s="51" t="s">
        <v>41</v>
      </c>
      <c r="D42" s="51" t="s">
        <v>274</v>
      </c>
      <c r="E42" s="51" t="s">
        <v>2</v>
      </c>
      <c r="F42" s="52">
        <v>17</v>
      </c>
      <c r="G42" s="52">
        <v>11</v>
      </c>
      <c r="H42" s="52">
        <v>0</v>
      </c>
      <c r="I42" s="52">
        <v>11</v>
      </c>
      <c r="J42" s="52">
        <v>13</v>
      </c>
      <c r="K42" s="52">
        <v>8</v>
      </c>
      <c r="L42" s="52">
        <v>2526</v>
      </c>
      <c r="M42" s="63">
        <v>369</v>
      </c>
      <c r="N42">
        <f t="shared" si="15"/>
        <v>53.058823529411768</v>
      </c>
      <c r="O42">
        <f t="shared" si="16"/>
        <v>0</v>
      </c>
      <c r="P42">
        <f t="shared" si="17"/>
        <v>53.058823529411768</v>
      </c>
      <c r="Q42">
        <f t="shared" si="18"/>
        <v>62.705882352941174</v>
      </c>
      <c r="R42">
        <f t="shared" si="19"/>
        <v>38.588235294117645</v>
      </c>
      <c r="S42">
        <f t="shared" si="20"/>
        <v>12184.235294117647</v>
      </c>
      <c r="U42" s="10">
        <f t="shared" si="21"/>
        <v>10.772819759629741</v>
      </c>
      <c r="V42">
        <f t="shared" si="22"/>
        <v>5.72</v>
      </c>
      <c r="W42">
        <f t="shared" si="23"/>
        <v>0</v>
      </c>
      <c r="X42">
        <f t="shared" si="24"/>
        <v>5.0528197596297399</v>
      </c>
      <c r="Y42">
        <f t="shared" si="25"/>
        <v>8.4213662660495672</v>
      </c>
      <c r="Z42">
        <f t="shared" si="26"/>
        <v>1.164705882352941</v>
      </c>
      <c r="AA42">
        <f t="shared" si="27"/>
        <v>0.79775735294117633</v>
      </c>
      <c r="AB42">
        <f t="shared" si="28"/>
        <v>1.5490588235294116</v>
      </c>
      <c r="AC42">
        <f t="shared" si="29"/>
        <v>1.5412977008062108</v>
      </c>
    </row>
    <row r="43" spans="1:29" x14ac:dyDescent="0.25">
      <c r="A43" s="9">
        <v>41</v>
      </c>
      <c r="B43" s="50" t="s">
        <v>50</v>
      </c>
      <c r="C43" s="51" t="s">
        <v>41</v>
      </c>
      <c r="D43" s="51" t="s">
        <v>274</v>
      </c>
      <c r="E43" s="51" t="s">
        <v>2</v>
      </c>
      <c r="F43" s="52">
        <v>17</v>
      </c>
      <c r="G43" s="52">
        <v>11</v>
      </c>
      <c r="H43" s="52">
        <v>8</v>
      </c>
      <c r="I43" s="52">
        <v>13</v>
      </c>
      <c r="J43" s="52">
        <v>4</v>
      </c>
      <c r="K43" s="52">
        <v>8</v>
      </c>
      <c r="L43" s="52">
        <v>7</v>
      </c>
      <c r="M43" s="63">
        <v>284</v>
      </c>
      <c r="N43">
        <f t="shared" si="15"/>
        <v>53.058823529411768</v>
      </c>
      <c r="O43">
        <f t="shared" si="16"/>
        <v>38.588235294117645</v>
      </c>
      <c r="P43">
        <f t="shared" si="17"/>
        <v>62.705882352941174</v>
      </c>
      <c r="Q43">
        <f t="shared" si="18"/>
        <v>19.294117647058822</v>
      </c>
      <c r="R43">
        <f t="shared" si="19"/>
        <v>38.588235294117645</v>
      </c>
      <c r="S43">
        <f t="shared" si="20"/>
        <v>33.764705882352942</v>
      </c>
      <c r="U43" s="10">
        <f t="shared" si="21"/>
        <v>10.506660780694371</v>
      </c>
      <c r="V43">
        <f t="shared" si="22"/>
        <v>5.72</v>
      </c>
      <c r="W43">
        <f t="shared" si="23"/>
        <v>0.23529411764705882</v>
      </c>
      <c r="X43">
        <f t="shared" si="24"/>
        <v>4.5513666630473137</v>
      </c>
      <c r="Y43">
        <f t="shared" si="25"/>
        <v>7.5856111050788568</v>
      </c>
      <c r="Z43">
        <f t="shared" si="26"/>
        <v>1.185561497326203</v>
      </c>
      <c r="AA43">
        <f t="shared" si="27"/>
        <v>0.68161764705882344</v>
      </c>
      <c r="AB43">
        <f t="shared" si="28"/>
        <v>1.5490588235294116</v>
      </c>
      <c r="AC43">
        <f t="shared" si="29"/>
        <v>1.1351286951328754</v>
      </c>
    </row>
    <row r="44" spans="1:29" x14ac:dyDescent="0.25">
      <c r="A44" s="9">
        <v>42</v>
      </c>
      <c r="B44" s="47" t="s">
        <v>63</v>
      </c>
      <c r="C44" s="48" t="s">
        <v>31</v>
      </c>
      <c r="D44" s="48" t="s">
        <v>274</v>
      </c>
      <c r="E44" s="48" t="s">
        <v>2</v>
      </c>
      <c r="F44" s="49">
        <v>16</v>
      </c>
      <c r="G44" s="49">
        <v>10</v>
      </c>
      <c r="H44" s="49">
        <v>8</v>
      </c>
      <c r="I44" s="49">
        <v>16</v>
      </c>
      <c r="J44" s="49">
        <v>5</v>
      </c>
      <c r="K44" s="49">
        <v>1</v>
      </c>
      <c r="L44" s="49">
        <v>921</v>
      </c>
      <c r="M44" s="62">
        <v>299</v>
      </c>
      <c r="N44">
        <f t="shared" si="15"/>
        <v>51.25</v>
      </c>
      <c r="O44">
        <f t="shared" si="16"/>
        <v>41</v>
      </c>
      <c r="P44">
        <f t="shared" si="17"/>
        <v>82</v>
      </c>
      <c r="Q44">
        <f t="shared" si="18"/>
        <v>25.625</v>
      </c>
      <c r="R44">
        <f t="shared" si="19"/>
        <v>5.125</v>
      </c>
      <c r="S44">
        <f t="shared" si="20"/>
        <v>4720.125</v>
      </c>
      <c r="U44" s="10">
        <f t="shared" si="21"/>
        <v>10.400269197767649</v>
      </c>
      <c r="V44">
        <f t="shared" si="22"/>
        <v>5.5249999999999995</v>
      </c>
      <c r="W44">
        <f t="shared" si="23"/>
        <v>0.25</v>
      </c>
      <c r="X44">
        <f t="shared" si="24"/>
        <v>4.6252691977676506</v>
      </c>
      <c r="Y44">
        <f t="shared" si="25"/>
        <v>7.7087819962794182</v>
      </c>
      <c r="Z44">
        <f t="shared" si="26"/>
        <v>1.2272727272727271</v>
      </c>
      <c r="AA44">
        <f t="shared" si="27"/>
        <v>0.69855468749999994</v>
      </c>
      <c r="AB44">
        <f t="shared" si="28"/>
        <v>1.4076562499999998</v>
      </c>
      <c r="AC44">
        <f t="shared" si="29"/>
        <v>1.2917855329949237</v>
      </c>
    </row>
    <row r="45" spans="1:29" x14ac:dyDescent="0.25">
      <c r="A45" s="9">
        <v>43</v>
      </c>
      <c r="B45" s="47" t="s">
        <v>314</v>
      </c>
      <c r="C45" s="48" t="s">
        <v>37</v>
      </c>
      <c r="D45" s="48" t="s">
        <v>274</v>
      </c>
      <c r="E45" s="48" t="s">
        <v>2</v>
      </c>
      <c r="F45" s="49">
        <v>14</v>
      </c>
      <c r="G45" s="49">
        <v>9</v>
      </c>
      <c r="H45" s="49">
        <v>2</v>
      </c>
      <c r="I45" s="49">
        <v>15</v>
      </c>
      <c r="J45" s="49">
        <v>5</v>
      </c>
      <c r="K45" s="49">
        <v>7</v>
      </c>
      <c r="L45" s="49">
        <v>10</v>
      </c>
      <c r="M45" s="62">
        <v>218</v>
      </c>
      <c r="N45">
        <f t="shared" si="15"/>
        <v>52.714285714285715</v>
      </c>
      <c r="O45">
        <f t="shared" si="16"/>
        <v>11.714285714285714</v>
      </c>
      <c r="P45">
        <f t="shared" si="17"/>
        <v>87.857142857142861</v>
      </c>
      <c r="Q45">
        <f t="shared" si="18"/>
        <v>29.285714285714285</v>
      </c>
      <c r="R45">
        <f t="shared" si="19"/>
        <v>41</v>
      </c>
      <c r="S45">
        <f t="shared" si="20"/>
        <v>58.571428571428569</v>
      </c>
      <c r="U45" s="10">
        <f t="shared" si="21"/>
        <v>10.397776934043112</v>
      </c>
      <c r="V45">
        <f t="shared" si="22"/>
        <v>5.6828571428571424</v>
      </c>
      <c r="W45">
        <f t="shared" si="23"/>
        <v>7.1428571428571425E-2</v>
      </c>
      <c r="X45">
        <f t="shared" si="24"/>
        <v>4.643491219757399</v>
      </c>
      <c r="Y45">
        <f t="shared" si="25"/>
        <v>7.7391520329289989</v>
      </c>
      <c r="Z45">
        <f t="shared" si="26"/>
        <v>1.2399350649350647</v>
      </c>
      <c r="AA45">
        <f t="shared" si="27"/>
        <v>0.70834821428571415</v>
      </c>
      <c r="AB45">
        <f t="shared" si="28"/>
        <v>1.5592499999999998</v>
      </c>
      <c r="AC45">
        <f t="shared" si="29"/>
        <v>1.1359579405366207</v>
      </c>
    </row>
    <row r="46" spans="1:29" x14ac:dyDescent="0.25">
      <c r="A46" s="9">
        <v>44</v>
      </c>
      <c r="B46" s="47" t="s">
        <v>343</v>
      </c>
      <c r="C46" s="48" t="s">
        <v>35</v>
      </c>
      <c r="D46" s="48" t="s">
        <v>274</v>
      </c>
      <c r="E46" s="48" t="s">
        <v>2</v>
      </c>
      <c r="F46" s="49">
        <v>18</v>
      </c>
      <c r="G46" s="49">
        <v>11</v>
      </c>
      <c r="H46" s="49">
        <v>10</v>
      </c>
      <c r="I46" s="49">
        <v>8</v>
      </c>
      <c r="J46" s="49">
        <v>8</v>
      </c>
      <c r="K46" s="49">
        <v>5</v>
      </c>
      <c r="L46" s="49">
        <v>512</v>
      </c>
      <c r="M46" s="62">
        <v>258</v>
      </c>
      <c r="N46">
        <f t="shared" si="15"/>
        <v>50.111111111111114</v>
      </c>
      <c r="O46">
        <f t="shared" si="16"/>
        <v>45.555555555555557</v>
      </c>
      <c r="P46">
        <f t="shared" si="17"/>
        <v>36.444444444444443</v>
      </c>
      <c r="Q46">
        <f t="shared" si="18"/>
        <v>36.444444444444443</v>
      </c>
      <c r="R46">
        <f t="shared" si="19"/>
        <v>22.777777777777779</v>
      </c>
      <c r="S46">
        <f t="shared" si="20"/>
        <v>2332.4444444444443</v>
      </c>
      <c r="U46" s="10">
        <f t="shared" si="21"/>
        <v>10.230507421935087</v>
      </c>
      <c r="V46">
        <f t="shared" si="22"/>
        <v>5.402222222222222</v>
      </c>
      <c r="W46">
        <f t="shared" si="23"/>
        <v>0.27777777777777779</v>
      </c>
      <c r="X46">
        <f t="shared" si="24"/>
        <v>4.5505074219350865</v>
      </c>
      <c r="Y46">
        <f t="shared" si="25"/>
        <v>7.5841790365584769</v>
      </c>
      <c r="Z46">
        <f t="shared" si="26"/>
        <v>1.1287878787878787</v>
      </c>
      <c r="AA46">
        <f t="shared" si="27"/>
        <v>0.72749999999999992</v>
      </c>
      <c r="AB46">
        <f t="shared" si="28"/>
        <v>1.4822499999999998</v>
      </c>
      <c r="AC46">
        <f t="shared" si="29"/>
        <v>1.211969543147208</v>
      </c>
    </row>
    <row r="47" spans="1:29" x14ac:dyDescent="0.25">
      <c r="A47" s="9">
        <v>45</v>
      </c>
      <c r="B47" s="50" t="s">
        <v>344</v>
      </c>
      <c r="C47" s="51" t="s">
        <v>35</v>
      </c>
      <c r="D47" s="51" t="s">
        <v>274</v>
      </c>
      <c r="E47" s="51" t="s">
        <v>2</v>
      </c>
      <c r="F47" s="52">
        <v>17</v>
      </c>
      <c r="G47" s="52">
        <v>10</v>
      </c>
      <c r="H47" s="52">
        <v>4</v>
      </c>
      <c r="I47" s="52">
        <v>19</v>
      </c>
      <c r="J47" s="52">
        <v>13</v>
      </c>
      <c r="K47" s="52">
        <v>6</v>
      </c>
      <c r="L47" s="52">
        <v>1048</v>
      </c>
      <c r="M47" s="63">
        <v>260</v>
      </c>
      <c r="N47">
        <f t="shared" si="15"/>
        <v>48.235294117647058</v>
      </c>
      <c r="O47">
        <f t="shared" si="16"/>
        <v>19.294117647058822</v>
      </c>
      <c r="P47">
        <f t="shared" si="17"/>
        <v>91.647058823529406</v>
      </c>
      <c r="Q47">
        <f t="shared" si="18"/>
        <v>62.705882352941174</v>
      </c>
      <c r="R47">
        <f t="shared" si="19"/>
        <v>28.941176470588236</v>
      </c>
      <c r="S47">
        <f t="shared" si="20"/>
        <v>5055.0588235294117</v>
      </c>
      <c r="U47" s="10">
        <f t="shared" si="21"/>
        <v>10.174808657265396</v>
      </c>
      <c r="V47">
        <f t="shared" si="22"/>
        <v>5.1999999999999993</v>
      </c>
      <c r="W47">
        <f t="shared" si="23"/>
        <v>0.11764705882352941</v>
      </c>
      <c r="X47">
        <f t="shared" si="24"/>
        <v>4.8571615984418681</v>
      </c>
      <c r="Y47">
        <f t="shared" si="25"/>
        <v>8.0952693307364463</v>
      </c>
      <c r="Z47">
        <f t="shared" si="26"/>
        <v>1.248128342245989</v>
      </c>
      <c r="AA47">
        <f t="shared" si="27"/>
        <v>0.79775735294117633</v>
      </c>
      <c r="AB47">
        <f t="shared" si="28"/>
        <v>1.5082941176470588</v>
      </c>
      <c r="AC47">
        <f t="shared" si="29"/>
        <v>1.302981785607644</v>
      </c>
    </row>
    <row r="48" spans="1:29" x14ac:dyDescent="0.25">
      <c r="A48" s="9">
        <v>46</v>
      </c>
      <c r="B48" s="47" t="s">
        <v>45</v>
      </c>
      <c r="C48" s="48" t="s">
        <v>35</v>
      </c>
      <c r="D48" s="48" t="s">
        <v>274</v>
      </c>
      <c r="E48" s="48" t="s">
        <v>2</v>
      </c>
      <c r="F48" s="49">
        <v>16</v>
      </c>
      <c r="G48" s="49">
        <v>8</v>
      </c>
      <c r="H48" s="49">
        <v>4</v>
      </c>
      <c r="I48" s="49">
        <v>11</v>
      </c>
      <c r="J48" s="49">
        <v>8</v>
      </c>
      <c r="K48" s="49">
        <v>10</v>
      </c>
      <c r="L48" s="49">
        <v>1685</v>
      </c>
      <c r="M48" s="62">
        <v>303</v>
      </c>
      <c r="N48">
        <f t="shared" si="15"/>
        <v>41</v>
      </c>
      <c r="O48">
        <f t="shared" si="16"/>
        <v>20.5</v>
      </c>
      <c r="P48">
        <f t="shared" si="17"/>
        <v>56.375</v>
      </c>
      <c r="Q48">
        <f t="shared" si="18"/>
        <v>41</v>
      </c>
      <c r="R48">
        <f t="shared" si="19"/>
        <v>51.25</v>
      </c>
      <c r="S48">
        <f t="shared" si="20"/>
        <v>8635.625</v>
      </c>
      <c r="U48" s="10">
        <f t="shared" si="21"/>
        <v>9.4817988578680197</v>
      </c>
      <c r="V48">
        <f t="shared" si="22"/>
        <v>4.42</v>
      </c>
      <c r="W48">
        <f t="shared" si="23"/>
        <v>0.125</v>
      </c>
      <c r="X48">
        <f t="shared" si="24"/>
        <v>4.9367988578680198</v>
      </c>
      <c r="Y48">
        <f t="shared" si="25"/>
        <v>8.227998096446699</v>
      </c>
      <c r="Z48">
        <f t="shared" si="26"/>
        <v>1.1718749999999998</v>
      </c>
      <c r="AA48">
        <f t="shared" si="27"/>
        <v>0.73968749999999983</v>
      </c>
      <c r="AB48">
        <f t="shared" si="28"/>
        <v>1.6025624999999999</v>
      </c>
      <c r="AC48">
        <f t="shared" si="29"/>
        <v>1.4226738578680203</v>
      </c>
    </row>
    <row r="49" spans="1:29" x14ac:dyDescent="0.25">
      <c r="A49" s="9">
        <v>47</v>
      </c>
      <c r="B49" s="47" t="s">
        <v>345</v>
      </c>
      <c r="C49" s="48" t="s">
        <v>41</v>
      </c>
      <c r="D49" s="48" t="s">
        <v>274</v>
      </c>
      <c r="E49" s="48" t="s">
        <v>2</v>
      </c>
      <c r="F49" s="49">
        <v>17</v>
      </c>
      <c r="G49" s="49">
        <v>9</v>
      </c>
      <c r="H49" s="49">
        <v>6</v>
      </c>
      <c r="I49" s="49">
        <v>9</v>
      </c>
      <c r="J49" s="49">
        <v>7</v>
      </c>
      <c r="K49" s="49">
        <v>7</v>
      </c>
      <c r="L49" s="49">
        <v>0</v>
      </c>
      <c r="M49" s="62">
        <v>236</v>
      </c>
      <c r="N49">
        <f t="shared" si="15"/>
        <v>43.411764705882355</v>
      </c>
      <c r="O49">
        <f t="shared" si="16"/>
        <v>28.941176470588236</v>
      </c>
      <c r="P49">
        <f t="shared" si="17"/>
        <v>43.411764705882355</v>
      </c>
      <c r="Q49">
        <f t="shared" si="18"/>
        <v>33.764705882352942</v>
      </c>
      <c r="R49">
        <f t="shared" si="19"/>
        <v>33.764705882352942</v>
      </c>
      <c r="S49">
        <f t="shared" si="20"/>
        <v>0</v>
      </c>
      <c r="U49" s="10">
        <f t="shared" si="21"/>
        <v>9.3833282085561507</v>
      </c>
      <c r="V49">
        <f t="shared" si="22"/>
        <v>4.68</v>
      </c>
      <c r="W49">
        <f t="shared" si="23"/>
        <v>0.17647058823529413</v>
      </c>
      <c r="X49">
        <f t="shared" si="24"/>
        <v>4.5268576203208557</v>
      </c>
      <c r="Y49">
        <f t="shared" si="25"/>
        <v>7.5447627005347595</v>
      </c>
      <c r="Z49">
        <f t="shared" si="26"/>
        <v>1.1438502673796789</v>
      </c>
      <c r="AA49">
        <f t="shared" si="27"/>
        <v>0.72033088235294107</v>
      </c>
      <c r="AB49">
        <f t="shared" si="28"/>
        <v>1.5286764705882352</v>
      </c>
      <c r="AC49">
        <f t="shared" si="29"/>
        <v>1.1339999999999999</v>
      </c>
    </row>
    <row r="50" spans="1:29" x14ac:dyDescent="0.25">
      <c r="A50" s="9">
        <v>48</v>
      </c>
      <c r="B50" s="50" t="s">
        <v>200</v>
      </c>
      <c r="C50" s="51" t="s">
        <v>31</v>
      </c>
      <c r="D50" s="51" t="s">
        <v>274</v>
      </c>
      <c r="E50" s="51" t="s">
        <v>2</v>
      </c>
      <c r="F50" s="52">
        <v>18</v>
      </c>
      <c r="G50" s="52">
        <v>9</v>
      </c>
      <c r="H50" s="52">
        <v>10</v>
      </c>
      <c r="I50" s="52">
        <v>3</v>
      </c>
      <c r="J50" s="52">
        <v>7</v>
      </c>
      <c r="K50" s="52">
        <v>8</v>
      </c>
      <c r="L50" s="52">
        <v>1264</v>
      </c>
      <c r="M50" s="63">
        <v>271</v>
      </c>
      <c r="N50">
        <f t="shared" si="15"/>
        <v>41</v>
      </c>
      <c r="O50">
        <f t="shared" si="16"/>
        <v>45.555555555555557</v>
      </c>
      <c r="P50">
        <f t="shared" si="17"/>
        <v>13.666666666666666</v>
      </c>
      <c r="Q50">
        <f t="shared" si="18"/>
        <v>31.888888888888889</v>
      </c>
      <c r="R50">
        <f t="shared" si="19"/>
        <v>36.444444444444443</v>
      </c>
      <c r="S50">
        <f t="shared" si="20"/>
        <v>5758.2222222222226</v>
      </c>
      <c r="U50" s="10">
        <f t="shared" si="21"/>
        <v>9.3591230419679015</v>
      </c>
      <c r="V50">
        <f t="shared" si="22"/>
        <v>4.42</v>
      </c>
      <c r="W50">
        <f t="shared" si="23"/>
        <v>0.27777777777777779</v>
      </c>
      <c r="X50">
        <f t="shared" si="24"/>
        <v>4.6613452641901238</v>
      </c>
      <c r="Y50">
        <f t="shared" si="25"/>
        <v>7.7689087736502058</v>
      </c>
      <c r="Z50">
        <f t="shared" si="26"/>
        <v>1.0795454545454544</v>
      </c>
      <c r="AA50">
        <f t="shared" si="27"/>
        <v>0.71531249999999991</v>
      </c>
      <c r="AB50">
        <f t="shared" si="28"/>
        <v>1.5399999999999998</v>
      </c>
      <c r="AC50">
        <f t="shared" si="29"/>
        <v>1.3264873096446699</v>
      </c>
    </row>
    <row r="51" spans="1:29" x14ac:dyDescent="0.25">
      <c r="A51" s="9">
        <v>49</v>
      </c>
      <c r="B51" s="47" t="s">
        <v>231</v>
      </c>
      <c r="C51" s="48" t="s">
        <v>31</v>
      </c>
      <c r="D51" s="48" t="s">
        <v>274</v>
      </c>
      <c r="E51" s="48" t="s">
        <v>2</v>
      </c>
      <c r="F51" s="49">
        <v>17</v>
      </c>
      <c r="G51" s="49">
        <v>8</v>
      </c>
      <c r="H51" s="49">
        <v>6</v>
      </c>
      <c r="I51" s="49">
        <v>4</v>
      </c>
      <c r="J51" s="49">
        <v>6</v>
      </c>
      <c r="K51" s="49">
        <v>20</v>
      </c>
      <c r="L51" s="49">
        <v>756</v>
      </c>
      <c r="M51" s="62">
        <v>300</v>
      </c>
      <c r="N51">
        <f t="shared" si="15"/>
        <v>38.588235294117645</v>
      </c>
      <c r="O51">
        <f t="shared" si="16"/>
        <v>28.941176470588236</v>
      </c>
      <c r="P51">
        <f t="shared" si="17"/>
        <v>19.294117647058822</v>
      </c>
      <c r="Q51">
        <f t="shared" si="18"/>
        <v>28.941176470588236</v>
      </c>
      <c r="R51">
        <f t="shared" si="19"/>
        <v>96.470588235294116</v>
      </c>
      <c r="S51">
        <f t="shared" si="20"/>
        <v>3646.5882352941176</v>
      </c>
      <c r="U51" s="10">
        <f t="shared" si="21"/>
        <v>9.1851544219441337</v>
      </c>
      <c r="V51">
        <f t="shared" si="22"/>
        <v>4.1599999999999993</v>
      </c>
      <c r="W51">
        <f t="shared" si="23"/>
        <v>0.17647058823529413</v>
      </c>
      <c r="X51">
        <f t="shared" si="24"/>
        <v>4.84868383370884</v>
      </c>
      <c r="Y51">
        <f t="shared" si="25"/>
        <v>8.0811397228480661</v>
      </c>
      <c r="Z51">
        <f t="shared" si="26"/>
        <v>1.0917112299465239</v>
      </c>
      <c r="AA51">
        <f t="shared" si="27"/>
        <v>0.70742647058823516</v>
      </c>
      <c r="AB51">
        <f t="shared" si="28"/>
        <v>1.7936470588235292</v>
      </c>
      <c r="AC51">
        <f t="shared" si="29"/>
        <v>1.2558990743505523</v>
      </c>
    </row>
    <row r="52" spans="1:29" x14ac:dyDescent="0.25">
      <c r="A52" s="9">
        <v>50</v>
      </c>
      <c r="B52" s="50" t="s">
        <v>29</v>
      </c>
      <c r="C52" s="51" t="s">
        <v>31</v>
      </c>
      <c r="D52" s="51" t="s">
        <v>274</v>
      </c>
      <c r="E52" s="51" t="s">
        <v>2</v>
      </c>
      <c r="F52" s="52">
        <v>15</v>
      </c>
      <c r="G52" s="52">
        <v>6</v>
      </c>
      <c r="H52" s="52">
        <v>0</v>
      </c>
      <c r="I52" s="52">
        <v>16</v>
      </c>
      <c r="J52" s="52">
        <v>11</v>
      </c>
      <c r="K52" s="52">
        <v>6</v>
      </c>
      <c r="L52" s="52">
        <v>1766</v>
      </c>
      <c r="M52" s="63">
        <v>339</v>
      </c>
      <c r="N52">
        <f t="shared" si="15"/>
        <v>32.799999999999997</v>
      </c>
      <c r="O52">
        <f t="shared" si="16"/>
        <v>0</v>
      </c>
      <c r="P52">
        <f t="shared" si="17"/>
        <v>87.466666666666669</v>
      </c>
      <c r="Q52">
        <f t="shared" si="18"/>
        <v>60.133333333333333</v>
      </c>
      <c r="R52">
        <f t="shared" si="19"/>
        <v>32.799999999999997</v>
      </c>
      <c r="S52">
        <f t="shared" si="20"/>
        <v>9654.1333333333332</v>
      </c>
      <c r="U52" s="10">
        <f t="shared" si="21"/>
        <v>8.5472867212736503</v>
      </c>
      <c r="V52">
        <f t="shared" si="22"/>
        <v>3.5359999999999996</v>
      </c>
      <c r="W52">
        <f t="shared" si="23"/>
        <v>0</v>
      </c>
      <c r="X52">
        <f t="shared" si="24"/>
        <v>5.0112867212736498</v>
      </c>
      <c r="Y52">
        <f t="shared" si="25"/>
        <v>8.3521445354560839</v>
      </c>
      <c r="Z52">
        <f t="shared" si="26"/>
        <v>1.2390909090909088</v>
      </c>
      <c r="AA52">
        <f t="shared" si="27"/>
        <v>0.79087499999999988</v>
      </c>
      <c r="AB52">
        <f t="shared" si="28"/>
        <v>1.5246</v>
      </c>
      <c r="AC52">
        <f t="shared" si="29"/>
        <v>1.4567208121827411</v>
      </c>
    </row>
    <row r="53" spans="1:29" x14ac:dyDescent="0.25">
      <c r="A53" s="9">
        <v>51</v>
      </c>
      <c r="B53" s="47" t="s">
        <v>330</v>
      </c>
      <c r="C53" s="48" t="s">
        <v>37</v>
      </c>
      <c r="D53" s="48" t="s">
        <v>274</v>
      </c>
      <c r="E53" s="48" t="s">
        <v>2</v>
      </c>
      <c r="F53" s="49">
        <v>16</v>
      </c>
      <c r="G53" s="49">
        <v>6</v>
      </c>
      <c r="H53" s="49">
        <v>10</v>
      </c>
      <c r="I53" s="49">
        <v>21</v>
      </c>
      <c r="J53" s="49">
        <v>9</v>
      </c>
      <c r="K53" s="49">
        <v>3</v>
      </c>
      <c r="L53" s="49">
        <v>576</v>
      </c>
      <c r="M53" s="62">
        <v>180</v>
      </c>
      <c r="N53">
        <f t="shared" si="15"/>
        <v>30.75</v>
      </c>
      <c r="O53">
        <f t="shared" si="16"/>
        <v>51.25</v>
      </c>
      <c r="P53">
        <f t="shared" si="17"/>
        <v>107.625</v>
      </c>
      <c r="Q53">
        <f t="shared" si="18"/>
        <v>46.125</v>
      </c>
      <c r="R53">
        <f t="shared" si="19"/>
        <v>15.375</v>
      </c>
      <c r="S53">
        <f t="shared" si="20"/>
        <v>2952</v>
      </c>
      <c r="U53" s="10">
        <f t="shared" si="21"/>
        <v>8.347217845091139</v>
      </c>
      <c r="V53">
        <f t="shared" si="22"/>
        <v>3.3149999999999999</v>
      </c>
      <c r="W53">
        <f t="shared" si="23"/>
        <v>0.3125</v>
      </c>
      <c r="X53">
        <f t="shared" si="24"/>
        <v>4.7197178450911395</v>
      </c>
      <c r="Y53">
        <f t="shared" si="25"/>
        <v>7.8661964084852318</v>
      </c>
      <c r="Z53">
        <f t="shared" si="26"/>
        <v>1.2826704545454544</v>
      </c>
      <c r="AA53">
        <f t="shared" si="27"/>
        <v>0.75339843749999991</v>
      </c>
      <c r="AB53">
        <f t="shared" si="28"/>
        <v>1.4509687499999999</v>
      </c>
      <c r="AC53">
        <f t="shared" si="29"/>
        <v>1.2326802030456852</v>
      </c>
    </row>
    <row r="54" spans="1:29" x14ac:dyDescent="0.25">
      <c r="A54" s="9">
        <v>52</v>
      </c>
      <c r="B54" s="47" t="s">
        <v>347</v>
      </c>
      <c r="C54" s="48" t="s">
        <v>35</v>
      </c>
      <c r="D54" s="48" t="s">
        <v>274</v>
      </c>
      <c r="E54" s="48" t="s">
        <v>2</v>
      </c>
      <c r="F54" s="49">
        <v>16</v>
      </c>
      <c r="G54" s="49">
        <v>6</v>
      </c>
      <c r="H54" s="49">
        <v>8</v>
      </c>
      <c r="I54" s="49">
        <v>16</v>
      </c>
      <c r="J54" s="49">
        <v>4</v>
      </c>
      <c r="K54" s="49">
        <v>3</v>
      </c>
      <c r="L54" s="49">
        <v>14</v>
      </c>
      <c r="M54" s="62">
        <v>186</v>
      </c>
      <c r="N54">
        <f t="shared" si="15"/>
        <v>30.75</v>
      </c>
      <c r="O54">
        <f t="shared" si="16"/>
        <v>41</v>
      </c>
      <c r="P54">
        <f t="shared" si="17"/>
        <v>82</v>
      </c>
      <c r="Q54">
        <f t="shared" si="18"/>
        <v>20.5</v>
      </c>
      <c r="R54">
        <f t="shared" si="19"/>
        <v>15.375</v>
      </c>
      <c r="S54">
        <f t="shared" si="20"/>
        <v>71.75</v>
      </c>
      <c r="U54" s="10">
        <f t="shared" si="21"/>
        <v>8.0644837044300868</v>
      </c>
      <c r="V54">
        <f t="shared" si="22"/>
        <v>3.3149999999999999</v>
      </c>
      <c r="W54">
        <f t="shared" si="23"/>
        <v>0.25</v>
      </c>
      <c r="X54">
        <f t="shared" si="24"/>
        <v>4.4994837044300873</v>
      </c>
      <c r="Y54">
        <f t="shared" si="25"/>
        <v>7.4991395073834788</v>
      </c>
      <c r="Z54">
        <f t="shared" si="26"/>
        <v>1.2272727272727271</v>
      </c>
      <c r="AA54">
        <f t="shared" si="27"/>
        <v>0.68484374999999986</v>
      </c>
      <c r="AB54">
        <f t="shared" si="28"/>
        <v>1.4509687499999999</v>
      </c>
      <c r="AC54">
        <f t="shared" si="29"/>
        <v>1.1363984771573603</v>
      </c>
    </row>
    <row r="55" spans="1:29" x14ac:dyDescent="0.25">
      <c r="A55" s="9">
        <v>53</v>
      </c>
      <c r="B55" s="50" t="s">
        <v>348</v>
      </c>
      <c r="C55" s="51" t="s">
        <v>31</v>
      </c>
      <c r="D55" s="51" t="s">
        <v>274</v>
      </c>
      <c r="E55" s="51" t="s">
        <v>2</v>
      </c>
      <c r="F55" s="52">
        <v>17</v>
      </c>
      <c r="G55" s="52">
        <v>5</v>
      </c>
      <c r="H55" s="52">
        <v>6</v>
      </c>
      <c r="I55" s="52">
        <v>19</v>
      </c>
      <c r="J55" s="52">
        <v>12</v>
      </c>
      <c r="K55" s="52">
        <v>10</v>
      </c>
      <c r="L55" s="52">
        <v>2939</v>
      </c>
      <c r="M55" s="63">
        <v>235</v>
      </c>
      <c r="N55">
        <f t="shared" si="15"/>
        <v>24.117647058823529</v>
      </c>
      <c r="O55">
        <f t="shared" si="16"/>
        <v>28.941176470588236</v>
      </c>
      <c r="P55">
        <f t="shared" si="17"/>
        <v>91.647058823529406</v>
      </c>
      <c r="Q55">
        <f t="shared" si="18"/>
        <v>57.882352941176471</v>
      </c>
      <c r="R55">
        <f t="shared" si="19"/>
        <v>48.235294117647058</v>
      </c>
      <c r="S55">
        <f t="shared" si="20"/>
        <v>14176.35294117647</v>
      </c>
      <c r="U55" s="10">
        <f t="shared" si="21"/>
        <v>8.0071661147153819</v>
      </c>
      <c r="V55">
        <f t="shared" si="22"/>
        <v>2.5999999999999996</v>
      </c>
      <c r="W55">
        <f t="shared" si="23"/>
        <v>0.17647058823529413</v>
      </c>
      <c r="X55">
        <f t="shared" si="24"/>
        <v>5.2306955264800878</v>
      </c>
      <c r="Y55">
        <f t="shared" si="25"/>
        <v>8.7178258774668134</v>
      </c>
      <c r="Z55">
        <f t="shared" si="26"/>
        <v>1.248128342245989</v>
      </c>
      <c r="AA55">
        <f t="shared" si="27"/>
        <v>0.78485294117647042</v>
      </c>
      <c r="AB55">
        <f t="shared" si="28"/>
        <v>1.5898235294117646</v>
      </c>
      <c r="AC55">
        <f t="shared" si="29"/>
        <v>1.6078907136458642</v>
      </c>
    </row>
    <row r="56" spans="1:29" x14ac:dyDescent="0.25">
      <c r="A56" s="9">
        <v>54</v>
      </c>
      <c r="B56" s="50" t="s">
        <v>350</v>
      </c>
      <c r="C56" s="51" t="s">
        <v>37</v>
      </c>
      <c r="D56" s="51" t="s">
        <v>274</v>
      </c>
      <c r="E56" s="51" t="s">
        <v>2</v>
      </c>
      <c r="F56" s="52">
        <v>11</v>
      </c>
      <c r="G56" s="52">
        <v>4</v>
      </c>
      <c r="H56" s="52">
        <v>2</v>
      </c>
      <c r="I56" s="52">
        <v>3</v>
      </c>
      <c r="J56" s="52">
        <v>5</v>
      </c>
      <c r="K56" s="52">
        <v>6</v>
      </c>
      <c r="L56" s="52">
        <v>19</v>
      </c>
      <c r="M56" s="63">
        <v>113</v>
      </c>
      <c r="N56">
        <f t="shared" si="15"/>
        <v>29.818181818181817</v>
      </c>
      <c r="O56">
        <f t="shared" si="16"/>
        <v>14.909090909090908</v>
      </c>
      <c r="P56">
        <f t="shared" si="17"/>
        <v>22.363636363636363</v>
      </c>
      <c r="Q56">
        <f t="shared" si="18"/>
        <v>37.272727272727273</v>
      </c>
      <c r="R56">
        <f t="shared" si="19"/>
        <v>44.727272727272727</v>
      </c>
      <c r="S56">
        <f t="shared" si="20"/>
        <v>141.63636363636363</v>
      </c>
      <c r="U56" s="10">
        <f t="shared" si="21"/>
        <v>7.8472522181902082</v>
      </c>
      <c r="V56">
        <f t="shared" si="22"/>
        <v>3.2145454545454544</v>
      </c>
      <c r="W56">
        <f t="shared" si="23"/>
        <v>9.0909090909090898E-2</v>
      </c>
      <c r="X56">
        <f t="shared" si="24"/>
        <v>4.5417976727356626</v>
      </c>
      <c r="Y56">
        <f t="shared" si="25"/>
        <v>7.5696627878927716</v>
      </c>
      <c r="Z56">
        <f t="shared" si="26"/>
        <v>1.0983471074380164</v>
      </c>
      <c r="AA56">
        <f t="shared" si="27"/>
        <v>0.729715909090909</v>
      </c>
      <c r="AB56">
        <f t="shared" si="28"/>
        <v>1.575</v>
      </c>
      <c r="AC56">
        <f t="shared" si="29"/>
        <v>1.1387346562067373</v>
      </c>
    </row>
    <row r="57" spans="1:29" x14ac:dyDescent="0.25">
      <c r="A57" s="9">
        <v>55</v>
      </c>
      <c r="B57" s="50" t="s">
        <v>346</v>
      </c>
      <c r="C57" s="51" t="s">
        <v>41</v>
      </c>
      <c r="D57" s="51" t="s">
        <v>274</v>
      </c>
      <c r="E57" s="51" t="s">
        <v>2</v>
      </c>
      <c r="F57" s="52">
        <v>17</v>
      </c>
      <c r="G57" s="52">
        <v>6</v>
      </c>
      <c r="H57" s="52">
        <v>4</v>
      </c>
      <c r="I57" s="52">
        <v>6</v>
      </c>
      <c r="J57" s="52">
        <v>2</v>
      </c>
      <c r="K57" s="52">
        <v>5</v>
      </c>
      <c r="L57" s="52">
        <v>6</v>
      </c>
      <c r="M57" s="63">
        <v>232</v>
      </c>
      <c r="N57">
        <f t="shared" si="15"/>
        <v>28.941176470588236</v>
      </c>
      <c r="O57">
        <f t="shared" si="16"/>
        <v>19.294117647058822</v>
      </c>
      <c r="P57">
        <f t="shared" si="17"/>
        <v>28.941176470588236</v>
      </c>
      <c r="Q57">
        <f t="shared" si="18"/>
        <v>9.6470588235294112</v>
      </c>
      <c r="R57">
        <f t="shared" si="19"/>
        <v>24.117647058823529</v>
      </c>
      <c r="S57">
        <f t="shared" si="20"/>
        <v>28.941176470588236</v>
      </c>
      <c r="U57" s="10">
        <f t="shared" si="21"/>
        <v>7.6289019449496447</v>
      </c>
      <c r="V57">
        <f t="shared" si="22"/>
        <v>3.12</v>
      </c>
      <c r="W57">
        <f t="shared" si="23"/>
        <v>0.11764705882352941</v>
      </c>
      <c r="X57">
        <f t="shared" si="24"/>
        <v>4.3912548861261156</v>
      </c>
      <c r="Y57">
        <f t="shared" si="25"/>
        <v>7.3187581435435254</v>
      </c>
      <c r="Z57">
        <f t="shared" si="26"/>
        <v>1.1125668449197859</v>
      </c>
      <c r="AA57">
        <f t="shared" si="27"/>
        <v>0.65580882352941161</v>
      </c>
      <c r="AB57">
        <f t="shared" si="28"/>
        <v>1.4879117647058822</v>
      </c>
      <c r="AC57">
        <f t="shared" si="29"/>
        <v>1.1349674529710361</v>
      </c>
    </row>
    <row r="58" spans="1:29" x14ac:dyDescent="0.25">
      <c r="A58" s="9">
        <v>56</v>
      </c>
      <c r="B58" s="50" t="s">
        <v>352</v>
      </c>
      <c r="C58" s="51" t="s">
        <v>37</v>
      </c>
      <c r="D58" s="51" t="s">
        <v>274</v>
      </c>
      <c r="E58" s="51" t="s">
        <v>2</v>
      </c>
      <c r="F58" s="52">
        <v>7</v>
      </c>
      <c r="G58" s="52">
        <v>2</v>
      </c>
      <c r="H58" s="52">
        <v>2</v>
      </c>
      <c r="I58" s="52">
        <v>3</v>
      </c>
      <c r="J58" s="52">
        <v>2</v>
      </c>
      <c r="K58" s="52">
        <v>3</v>
      </c>
      <c r="L58" s="52">
        <v>0</v>
      </c>
      <c r="M58" s="63">
        <v>70</v>
      </c>
      <c r="N58">
        <f t="shared" si="15"/>
        <v>23.428571428571427</v>
      </c>
      <c r="O58">
        <f t="shared" si="16"/>
        <v>23.428571428571427</v>
      </c>
      <c r="P58">
        <f t="shared" si="17"/>
        <v>35.142857142857146</v>
      </c>
      <c r="Q58">
        <f t="shared" si="18"/>
        <v>23.428571428571427</v>
      </c>
      <c r="R58">
        <f t="shared" si="19"/>
        <v>35.142857142857146</v>
      </c>
      <c r="S58">
        <f t="shared" si="20"/>
        <v>0</v>
      </c>
      <c r="U58" s="10">
        <f t="shared" si="21"/>
        <v>7.1557240259740249</v>
      </c>
      <c r="V58">
        <f t="shared" si="22"/>
        <v>2.5257142857142854</v>
      </c>
      <c r="W58">
        <f t="shared" si="23"/>
        <v>0.14285714285714285</v>
      </c>
      <c r="X58">
        <f t="shared" si="24"/>
        <v>4.4871525974025968</v>
      </c>
      <c r="Y58">
        <f t="shared" si="25"/>
        <v>7.4785876623376613</v>
      </c>
      <c r="Z58">
        <f t="shared" si="26"/>
        <v>1.1259740259740258</v>
      </c>
      <c r="AA58">
        <f t="shared" si="27"/>
        <v>0.69267857142857125</v>
      </c>
      <c r="AB58">
        <f t="shared" si="28"/>
        <v>1.5345</v>
      </c>
      <c r="AC58">
        <f t="shared" si="29"/>
        <v>1.1339999999999999</v>
      </c>
    </row>
    <row r="59" spans="1:29" x14ac:dyDescent="0.25">
      <c r="A59" s="9">
        <v>57</v>
      </c>
      <c r="B59" s="47" t="s">
        <v>349</v>
      </c>
      <c r="C59" s="48" t="s">
        <v>41</v>
      </c>
      <c r="D59" s="48" t="s">
        <v>274</v>
      </c>
      <c r="E59" s="48" t="s">
        <v>2</v>
      </c>
      <c r="F59" s="49">
        <v>15</v>
      </c>
      <c r="G59" s="49">
        <v>4</v>
      </c>
      <c r="H59" s="49">
        <v>6</v>
      </c>
      <c r="I59" s="49">
        <v>22</v>
      </c>
      <c r="J59" s="49">
        <v>5</v>
      </c>
      <c r="K59" s="49">
        <v>2</v>
      </c>
      <c r="L59" s="49">
        <v>13</v>
      </c>
      <c r="M59" s="62">
        <v>197</v>
      </c>
      <c r="N59">
        <f t="shared" si="15"/>
        <v>21.866666666666667</v>
      </c>
      <c r="O59">
        <f t="shared" si="16"/>
        <v>32.799999999999997</v>
      </c>
      <c r="P59">
        <f t="shared" si="17"/>
        <v>120.26666666666667</v>
      </c>
      <c r="Q59">
        <f t="shared" si="18"/>
        <v>27.333333333333332</v>
      </c>
      <c r="R59">
        <f t="shared" si="19"/>
        <v>10.933333333333334</v>
      </c>
      <c r="S59">
        <f t="shared" si="20"/>
        <v>71.066666666666663</v>
      </c>
      <c r="U59" s="10">
        <f t="shared" si="21"/>
        <v>7.1390339678510992</v>
      </c>
      <c r="V59">
        <f t="shared" si="22"/>
        <v>2.3573333333333331</v>
      </c>
      <c r="W59">
        <f t="shared" si="23"/>
        <v>0.19999999999999998</v>
      </c>
      <c r="X59">
        <f t="shared" si="24"/>
        <v>4.581700634517766</v>
      </c>
      <c r="Y59">
        <f t="shared" si="25"/>
        <v>7.6361677241962767</v>
      </c>
      <c r="Z59">
        <f t="shared" si="26"/>
        <v>1.3099999999999998</v>
      </c>
      <c r="AA59">
        <f t="shared" si="27"/>
        <v>0.70312499999999989</v>
      </c>
      <c r="AB59">
        <f t="shared" si="28"/>
        <v>1.4321999999999999</v>
      </c>
      <c r="AC59">
        <f t="shared" si="29"/>
        <v>1.1363756345177665</v>
      </c>
    </row>
    <row r="60" spans="1:29" x14ac:dyDescent="0.25">
      <c r="A60" s="9">
        <v>58</v>
      </c>
      <c r="B60" s="50" t="s">
        <v>225</v>
      </c>
      <c r="C60" s="51" t="s">
        <v>31</v>
      </c>
      <c r="D60" s="51" t="s">
        <v>274</v>
      </c>
      <c r="E60" s="51" t="s">
        <v>2</v>
      </c>
      <c r="F60" s="52">
        <v>15</v>
      </c>
      <c r="G60" s="52">
        <v>4</v>
      </c>
      <c r="H60" s="52">
        <v>6</v>
      </c>
      <c r="I60" s="52">
        <v>2</v>
      </c>
      <c r="J60" s="52">
        <v>5</v>
      </c>
      <c r="K60" s="52">
        <v>6</v>
      </c>
      <c r="L60" s="52">
        <v>25</v>
      </c>
      <c r="M60" s="63">
        <v>210</v>
      </c>
      <c r="N60">
        <f t="shared" si="15"/>
        <v>21.866666666666667</v>
      </c>
      <c r="O60">
        <f t="shared" si="16"/>
        <v>32.799999999999997</v>
      </c>
      <c r="P60">
        <f t="shared" si="17"/>
        <v>10.933333333333334</v>
      </c>
      <c r="Q60">
        <f t="shared" si="18"/>
        <v>27.333333333333332</v>
      </c>
      <c r="R60">
        <f t="shared" si="19"/>
        <v>32.799999999999997</v>
      </c>
      <c r="S60">
        <f t="shared" si="20"/>
        <v>136.66666666666666</v>
      </c>
      <c r="U60" s="10">
        <f t="shared" si="21"/>
        <v>6.9972632248884779</v>
      </c>
      <c r="V60">
        <f t="shared" si="22"/>
        <v>2.3573333333333331</v>
      </c>
      <c r="W60">
        <f t="shared" si="23"/>
        <v>0.19999999999999998</v>
      </c>
      <c r="X60">
        <f t="shared" si="24"/>
        <v>4.4399298915551446</v>
      </c>
      <c r="Y60">
        <f t="shared" si="25"/>
        <v>7.3998831525919071</v>
      </c>
      <c r="Z60">
        <f t="shared" si="26"/>
        <v>1.0736363636363635</v>
      </c>
      <c r="AA60">
        <f t="shared" si="27"/>
        <v>0.70312499999999989</v>
      </c>
      <c r="AB60">
        <f t="shared" si="28"/>
        <v>1.5246</v>
      </c>
      <c r="AC60">
        <f t="shared" si="29"/>
        <v>1.1385685279187816</v>
      </c>
    </row>
    <row r="61" spans="1:29" x14ac:dyDescent="0.25">
      <c r="A61" s="9">
        <v>59</v>
      </c>
      <c r="B61" s="47" t="s">
        <v>351</v>
      </c>
      <c r="C61" s="48" t="s">
        <v>31</v>
      </c>
      <c r="D61" s="48" t="s">
        <v>274</v>
      </c>
      <c r="E61" s="48" t="s">
        <v>2</v>
      </c>
      <c r="F61" s="49">
        <v>13</v>
      </c>
      <c r="G61" s="49">
        <v>3</v>
      </c>
      <c r="H61" s="49">
        <v>4</v>
      </c>
      <c r="I61" s="49">
        <v>5</v>
      </c>
      <c r="J61" s="49">
        <v>4</v>
      </c>
      <c r="K61" s="49">
        <v>3</v>
      </c>
      <c r="L61" s="49">
        <v>58</v>
      </c>
      <c r="M61" s="62">
        <v>193</v>
      </c>
      <c r="N61">
        <f t="shared" si="15"/>
        <v>18.923076923076923</v>
      </c>
      <c r="O61">
        <f t="shared" si="16"/>
        <v>25.23076923076923</v>
      </c>
      <c r="P61">
        <f t="shared" si="17"/>
        <v>31.53846153846154</v>
      </c>
      <c r="Q61">
        <f t="shared" si="18"/>
        <v>25.23076923076923</v>
      </c>
      <c r="R61">
        <f t="shared" si="19"/>
        <v>18.923076923076923</v>
      </c>
      <c r="S61">
        <f t="shared" si="20"/>
        <v>365.84615384615387</v>
      </c>
      <c r="U61" s="10">
        <f t="shared" si="21"/>
        <v>6.6217191083028641</v>
      </c>
      <c r="V61">
        <f t="shared" si="22"/>
        <v>2.04</v>
      </c>
      <c r="W61">
        <f t="shared" si="23"/>
        <v>0.15384615384615385</v>
      </c>
      <c r="X61">
        <f t="shared" si="24"/>
        <v>4.4278729544567108</v>
      </c>
      <c r="Y61">
        <f t="shared" si="25"/>
        <v>7.3797882574278519</v>
      </c>
      <c r="Z61">
        <f t="shared" si="26"/>
        <v>1.1181818181818179</v>
      </c>
      <c r="AA61">
        <f t="shared" si="27"/>
        <v>0.6974999999999999</v>
      </c>
      <c r="AB61">
        <f t="shared" si="28"/>
        <v>1.4659615384615383</v>
      </c>
      <c r="AC61">
        <f t="shared" si="29"/>
        <v>1.1462295978133541</v>
      </c>
    </row>
    <row r="62" spans="1:29" x14ac:dyDescent="0.25">
      <c r="A62" s="9">
        <v>60</v>
      </c>
      <c r="B62" s="47" t="s">
        <v>315</v>
      </c>
      <c r="C62" s="48" t="s">
        <v>35</v>
      </c>
      <c r="D62" s="48" t="s">
        <v>274</v>
      </c>
      <c r="E62" s="48" t="s">
        <v>2</v>
      </c>
      <c r="F62" s="49">
        <v>11</v>
      </c>
      <c r="G62" s="49">
        <v>2</v>
      </c>
      <c r="H62" s="49">
        <v>2</v>
      </c>
      <c r="I62" s="49">
        <v>21</v>
      </c>
      <c r="J62" s="49">
        <v>7</v>
      </c>
      <c r="K62" s="49">
        <v>1</v>
      </c>
      <c r="L62" s="49">
        <v>645</v>
      </c>
      <c r="M62" s="62">
        <v>133</v>
      </c>
      <c r="N62">
        <f t="shared" si="15"/>
        <v>14.909090909090908</v>
      </c>
      <c r="O62">
        <f t="shared" si="16"/>
        <v>14.909090909090908</v>
      </c>
      <c r="P62">
        <f t="shared" si="17"/>
        <v>156.54545454545453</v>
      </c>
      <c r="Q62">
        <f t="shared" si="18"/>
        <v>52.18181818181818</v>
      </c>
      <c r="R62">
        <f t="shared" si="19"/>
        <v>7.4545454545454541</v>
      </c>
      <c r="S62">
        <f t="shared" si="20"/>
        <v>4808.181818181818</v>
      </c>
      <c r="U62" s="10">
        <f t="shared" si="21"/>
        <v>6.5684429615723454</v>
      </c>
      <c r="V62">
        <f t="shared" si="22"/>
        <v>1.6072727272727272</v>
      </c>
      <c r="W62">
        <f t="shared" si="23"/>
        <v>9.0909090909090898E-2</v>
      </c>
      <c r="X62">
        <f t="shared" si="24"/>
        <v>4.8702611433905272</v>
      </c>
      <c r="Y62">
        <f t="shared" si="25"/>
        <v>8.1171019056508786</v>
      </c>
      <c r="Z62">
        <f t="shared" si="26"/>
        <v>1.3884297520661155</v>
      </c>
      <c r="AA62">
        <f t="shared" si="27"/>
        <v>0.76960227272727266</v>
      </c>
      <c r="AB62">
        <f t="shared" si="28"/>
        <v>1.4175</v>
      </c>
      <c r="AC62">
        <f t="shared" si="29"/>
        <v>1.2947291185971388</v>
      </c>
    </row>
    <row r="63" spans="1:29" x14ac:dyDescent="0.25">
      <c r="A63" s="9">
        <v>61</v>
      </c>
      <c r="B63" s="47" t="s">
        <v>333</v>
      </c>
      <c r="C63" s="48" t="s">
        <v>35</v>
      </c>
      <c r="D63" s="48" t="s">
        <v>274</v>
      </c>
      <c r="E63" s="48" t="s">
        <v>2</v>
      </c>
      <c r="F63" s="49">
        <v>18</v>
      </c>
      <c r="G63" s="49">
        <v>4</v>
      </c>
      <c r="H63" s="49">
        <v>4</v>
      </c>
      <c r="I63" s="49">
        <v>2</v>
      </c>
      <c r="J63" s="49">
        <v>4</v>
      </c>
      <c r="K63" s="49">
        <v>6</v>
      </c>
      <c r="L63" s="49">
        <v>2</v>
      </c>
      <c r="M63" s="62">
        <v>220</v>
      </c>
      <c r="N63">
        <f t="shared" si="15"/>
        <v>18.222222222222221</v>
      </c>
      <c r="O63">
        <f t="shared" si="16"/>
        <v>18.222222222222221</v>
      </c>
      <c r="P63">
        <f t="shared" si="17"/>
        <v>9.1111111111111107</v>
      </c>
      <c r="Q63">
        <f t="shared" si="18"/>
        <v>18.222222222222221</v>
      </c>
      <c r="R63">
        <f t="shared" si="19"/>
        <v>27.333333333333332</v>
      </c>
      <c r="S63">
        <f t="shared" si="20"/>
        <v>9.1111111111111107</v>
      </c>
      <c r="U63" s="10">
        <f t="shared" si="21"/>
        <v>6.4598070937804426</v>
      </c>
      <c r="V63">
        <f t="shared" si="22"/>
        <v>1.9644444444444442</v>
      </c>
      <c r="W63">
        <f t="shared" si="23"/>
        <v>0.1111111111111111</v>
      </c>
      <c r="X63">
        <f t="shared" si="24"/>
        <v>4.3842515382248877</v>
      </c>
      <c r="Y63">
        <f t="shared" si="25"/>
        <v>7.30708589704148</v>
      </c>
      <c r="Z63">
        <f t="shared" si="26"/>
        <v>1.0696969696969696</v>
      </c>
      <c r="AA63">
        <f t="shared" si="27"/>
        <v>0.67874999999999985</v>
      </c>
      <c r="AB63">
        <f t="shared" si="28"/>
        <v>1.5014999999999998</v>
      </c>
      <c r="AC63">
        <f t="shared" si="29"/>
        <v>1.1343045685279187</v>
      </c>
    </row>
    <row r="64" spans="1:29" x14ac:dyDescent="0.25">
      <c r="A64" s="9">
        <v>62</v>
      </c>
      <c r="B64" s="50" t="s">
        <v>286</v>
      </c>
      <c r="C64" s="51" t="s">
        <v>31</v>
      </c>
      <c r="D64" s="51" t="s">
        <v>274</v>
      </c>
      <c r="E64" s="51" t="s">
        <v>2</v>
      </c>
      <c r="F64" s="52">
        <v>16</v>
      </c>
      <c r="G64" s="52">
        <v>2</v>
      </c>
      <c r="H64" s="52">
        <v>18</v>
      </c>
      <c r="I64" s="52">
        <v>15</v>
      </c>
      <c r="J64" s="52">
        <v>4</v>
      </c>
      <c r="K64" s="52">
        <v>2</v>
      </c>
      <c r="L64" s="52">
        <v>361</v>
      </c>
      <c r="M64" s="63">
        <v>199</v>
      </c>
      <c r="N64">
        <f t="shared" si="15"/>
        <v>10.25</v>
      </c>
      <c r="O64">
        <f t="shared" si="16"/>
        <v>92.25</v>
      </c>
      <c r="P64">
        <f t="shared" si="17"/>
        <v>76.875</v>
      </c>
      <c r="Q64">
        <f t="shared" si="18"/>
        <v>20.5</v>
      </c>
      <c r="R64">
        <f t="shared" si="19"/>
        <v>10.25</v>
      </c>
      <c r="S64">
        <f t="shared" si="20"/>
        <v>1850.125</v>
      </c>
      <c r="U64" s="10">
        <f t="shared" si="21"/>
        <v>6.1936958785186889</v>
      </c>
      <c r="V64">
        <f t="shared" si="22"/>
        <v>1.105</v>
      </c>
      <c r="W64">
        <f t="shared" si="23"/>
        <v>0.5625</v>
      </c>
      <c r="X64">
        <f t="shared" si="24"/>
        <v>4.5261958785186893</v>
      </c>
      <c r="Y64">
        <f t="shared" si="25"/>
        <v>7.5436597975311495</v>
      </c>
      <c r="Z64">
        <f t="shared" si="26"/>
        <v>1.2161931818181817</v>
      </c>
      <c r="AA64">
        <f t="shared" si="27"/>
        <v>0.68484374999999986</v>
      </c>
      <c r="AB64">
        <f t="shared" si="28"/>
        <v>1.4293125</v>
      </c>
      <c r="AC64">
        <f t="shared" si="29"/>
        <v>1.1958464467005074</v>
      </c>
    </row>
    <row r="65" spans="1:29" x14ac:dyDescent="0.25">
      <c r="A65" s="9">
        <v>63</v>
      </c>
      <c r="B65" s="47" t="s">
        <v>353</v>
      </c>
      <c r="C65" s="48" t="s">
        <v>41</v>
      </c>
      <c r="D65" s="48" t="s">
        <v>274</v>
      </c>
      <c r="E65" s="48" t="s">
        <v>2</v>
      </c>
      <c r="F65" s="49">
        <v>15</v>
      </c>
      <c r="G65" s="49">
        <v>2</v>
      </c>
      <c r="H65" s="49">
        <v>2</v>
      </c>
      <c r="I65" s="49">
        <v>4</v>
      </c>
      <c r="J65" s="49">
        <v>5</v>
      </c>
      <c r="K65" s="49">
        <v>3</v>
      </c>
      <c r="L65" s="49">
        <v>715</v>
      </c>
      <c r="M65" s="62">
        <v>195</v>
      </c>
      <c r="N65">
        <f t="shared" si="15"/>
        <v>10.933333333333334</v>
      </c>
      <c r="O65">
        <f t="shared" si="16"/>
        <v>10.933333333333334</v>
      </c>
      <c r="P65">
        <f t="shared" si="17"/>
        <v>21.866666666666667</v>
      </c>
      <c r="Q65">
        <f t="shared" si="18"/>
        <v>27.333333333333332</v>
      </c>
      <c r="R65">
        <f t="shared" si="19"/>
        <v>16.399999999999999</v>
      </c>
      <c r="S65">
        <f t="shared" si="20"/>
        <v>3908.6666666666665</v>
      </c>
      <c r="U65" s="10">
        <f t="shared" si="21"/>
        <v>5.7656909590832175</v>
      </c>
      <c r="V65">
        <f t="shared" si="22"/>
        <v>1.1786666666666665</v>
      </c>
      <c r="W65">
        <f t="shared" si="23"/>
        <v>6.6666666666666666E-2</v>
      </c>
      <c r="X65">
        <f t="shared" si="24"/>
        <v>4.5203576257498845</v>
      </c>
      <c r="Y65">
        <f t="shared" si="25"/>
        <v>7.533929376249807</v>
      </c>
      <c r="Z65">
        <f t="shared" si="26"/>
        <v>1.0972727272727272</v>
      </c>
      <c r="AA65">
        <f t="shared" si="27"/>
        <v>0.70312499999999989</v>
      </c>
      <c r="AB65">
        <f t="shared" si="28"/>
        <v>1.4552999999999998</v>
      </c>
      <c r="AC65">
        <f t="shared" si="29"/>
        <v>1.2646598984771573</v>
      </c>
    </row>
    <row r="66" spans="1:29" x14ac:dyDescent="0.25">
      <c r="A66" s="9">
        <v>64</v>
      </c>
      <c r="B66" s="47" t="s">
        <v>44</v>
      </c>
      <c r="C66" s="48" t="s">
        <v>31</v>
      </c>
      <c r="D66" s="48" t="s">
        <v>274</v>
      </c>
      <c r="E66" s="48" t="s">
        <v>2</v>
      </c>
      <c r="F66" s="49">
        <v>3</v>
      </c>
      <c r="G66" s="49">
        <v>0</v>
      </c>
      <c r="H66" s="49">
        <v>6</v>
      </c>
      <c r="I66" s="49">
        <v>2</v>
      </c>
      <c r="J66" s="49">
        <v>2</v>
      </c>
      <c r="K66" s="49">
        <v>1</v>
      </c>
      <c r="L66" s="49">
        <v>82</v>
      </c>
      <c r="M66" s="62">
        <v>56</v>
      </c>
      <c r="N66">
        <f t="shared" si="15"/>
        <v>0</v>
      </c>
      <c r="O66">
        <f t="shared" si="16"/>
        <v>164</v>
      </c>
      <c r="P66">
        <f t="shared" si="17"/>
        <v>54.666666666666664</v>
      </c>
      <c r="Q66">
        <f t="shared" si="18"/>
        <v>54.666666666666664</v>
      </c>
      <c r="R66">
        <f t="shared" si="19"/>
        <v>27.333333333333332</v>
      </c>
      <c r="S66">
        <f t="shared" si="20"/>
        <v>2241.3333333333335</v>
      </c>
      <c r="U66" s="10">
        <f t="shared" si="21"/>
        <v>5.6548556760498379</v>
      </c>
      <c r="V66">
        <f t="shared" si="22"/>
        <v>0</v>
      </c>
      <c r="W66">
        <f t="shared" si="23"/>
        <v>1</v>
      </c>
      <c r="X66">
        <f t="shared" si="24"/>
        <v>4.6548556760498379</v>
      </c>
      <c r="Y66">
        <f t="shared" si="25"/>
        <v>7.758092793416397</v>
      </c>
      <c r="Z66">
        <f t="shared" si="26"/>
        <v>1.168181818181818</v>
      </c>
      <c r="AA66">
        <f t="shared" si="27"/>
        <v>0.77624999999999988</v>
      </c>
      <c r="AB66">
        <f t="shared" si="28"/>
        <v>1.5014999999999998</v>
      </c>
      <c r="AC66">
        <f t="shared" si="29"/>
        <v>1.2089238578680201</v>
      </c>
    </row>
    <row r="67" spans="1:29" x14ac:dyDescent="0.25">
      <c r="A67" s="9">
        <v>65</v>
      </c>
      <c r="B67" s="50" t="s">
        <v>355</v>
      </c>
      <c r="C67" s="51" t="s">
        <v>41</v>
      </c>
      <c r="D67" s="51" t="s">
        <v>274</v>
      </c>
      <c r="E67" s="51" t="s">
        <v>2</v>
      </c>
      <c r="F67" s="52">
        <v>4</v>
      </c>
      <c r="G67" s="52">
        <v>0</v>
      </c>
      <c r="H67" s="52">
        <v>6</v>
      </c>
      <c r="I67" s="52">
        <v>6</v>
      </c>
      <c r="J67" s="52">
        <v>0</v>
      </c>
      <c r="K67" s="52">
        <v>2</v>
      </c>
      <c r="L67" s="52">
        <v>199</v>
      </c>
      <c r="M67" s="63">
        <v>47</v>
      </c>
      <c r="N67">
        <f t="shared" si="15"/>
        <v>0</v>
      </c>
      <c r="O67">
        <f t="shared" si="16"/>
        <v>123</v>
      </c>
      <c r="P67">
        <f t="shared" si="17"/>
        <v>123</v>
      </c>
      <c r="Q67">
        <f t="shared" si="18"/>
        <v>0</v>
      </c>
      <c r="R67">
        <f t="shared" si="19"/>
        <v>41</v>
      </c>
      <c r="S67">
        <f t="shared" si="20"/>
        <v>4079.5</v>
      </c>
      <c r="U67" s="10">
        <f t="shared" ref="U67:U98" si="30">SUM(V67:X67)</f>
        <v>5.5255296492847243</v>
      </c>
      <c r="V67">
        <f t="shared" si="22"/>
        <v>0</v>
      </c>
      <c r="W67">
        <f t="shared" si="23"/>
        <v>0.75</v>
      </c>
      <c r="X67">
        <f t="shared" si="24"/>
        <v>4.7755296492847243</v>
      </c>
      <c r="Y67">
        <f t="shared" ref="Y67:Y98" si="31">X67/DEF_C*10</f>
        <v>7.9592160821412072</v>
      </c>
      <c r="Z67">
        <f t="shared" si="26"/>
        <v>1.3159090909090907</v>
      </c>
      <c r="AA67">
        <f t="shared" si="27"/>
        <v>0.62999999999999989</v>
      </c>
      <c r="AB67">
        <f t="shared" si="28"/>
        <v>1.5592499999999998</v>
      </c>
      <c r="AC67">
        <f t="shared" si="29"/>
        <v>1.2703705583756344</v>
      </c>
    </row>
    <row r="68" spans="1:29" x14ac:dyDescent="0.25">
      <c r="A68" s="9">
        <v>66</v>
      </c>
      <c r="B68" s="47" t="s">
        <v>332</v>
      </c>
      <c r="C68" s="48" t="s">
        <v>31</v>
      </c>
      <c r="D68" s="48" t="s">
        <v>274</v>
      </c>
      <c r="E68" s="48" t="s">
        <v>2</v>
      </c>
      <c r="F68" s="49">
        <v>10</v>
      </c>
      <c r="G68" s="49">
        <v>1</v>
      </c>
      <c r="H68" s="49">
        <v>2</v>
      </c>
      <c r="I68" s="49">
        <v>16</v>
      </c>
      <c r="J68" s="49">
        <v>1</v>
      </c>
      <c r="K68" s="49">
        <v>1</v>
      </c>
      <c r="L68" s="49">
        <v>0</v>
      </c>
      <c r="M68" s="62">
        <v>113</v>
      </c>
      <c r="N68">
        <f t="shared" si="15"/>
        <v>8.1999999999999993</v>
      </c>
      <c r="O68">
        <f t="shared" si="16"/>
        <v>16.399999999999999</v>
      </c>
      <c r="P68">
        <f t="shared" si="17"/>
        <v>131.19999999999999</v>
      </c>
      <c r="Q68">
        <f t="shared" si="18"/>
        <v>8.1999999999999993</v>
      </c>
      <c r="R68">
        <f t="shared" si="19"/>
        <v>8.1999999999999993</v>
      </c>
      <c r="S68">
        <f t="shared" si="20"/>
        <v>0</v>
      </c>
      <c r="U68" s="10">
        <f t="shared" si="30"/>
        <v>5.5242238636363634</v>
      </c>
      <c r="V68">
        <f t="shared" si="22"/>
        <v>0.8839999999999999</v>
      </c>
      <c r="W68">
        <f t="shared" si="23"/>
        <v>9.9999999999999992E-2</v>
      </c>
      <c r="X68">
        <f t="shared" si="24"/>
        <v>4.5402238636363634</v>
      </c>
      <c r="Y68">
        <f t="shared" si="31"/>
        <v>7.5670397727272718</v>
      </c>
      <c r="Z68">
        <f t="shared" si="26"/>
        <v>1.3336363636363635</v>
      </c>
      <c r="AA68">
        <f t="shared" si="27"/>
        <v>0.65193749999999984</v>
      </c>
      <c r="AB68">
        <f t="shared" si="28"/>
        <v>1.42065</v>
      </c>
      <c r="AC68">
        <f t="shared" si="29"/>
        <v>1.1339999999999999</v>
      </c>
    </row>
    <row r="69" spans="1:29" x14ac:dyDescent="0.25">
      <c r="A69" s="9">
        <v>67</v>
      </c>
      <c r="B69" s="47" t="s">
        <v>304</v>
      </c>
      <c r="C69" s="48" t="s">
        <v>41</v>
      </c>
      <c r="D69" s="48" t="s">
        <v>274</v>
      </c>
      <c r="E69" s="48" t="s">
        <v>2</v>
      </c>
      <c r="F69" s="49">
        <v>10</v>
      </c>
      <c r="G69" s="49">
        <v>0</v>
      </c>
      <c r="H69" s="49">
        <v>7</v>
      </c>
      <c r="I69" s="49">
        <v>9</v>
      </c>
      <c r="J69" s="49">
        <v>2</v>
      </c>
      <c r="K69" s="49">
        <v>5</v>
      </c>
      <c r="L69" s="49">
        <v>1773</v>
      </c>
      <c r="M69" s="62">
        <v>151</v>
      </c>
      <c r="N69">
        <f t="shared" si="15"/>
        <v>0</v>
      </c>
      <c r="O69">
        <f t="shared" si="16"/>
        <v>57.4</v>
      </c>
      <c r="P69">
        <f t="shared" si="17"/>
        <v>73.8</v>
      </c>
      <c r="Q69">
        <f t="shared" si="18"/>
        <v>16.399999999999999</v>
      </c>
      <c r="R69">
        <f t="shared" si="19"/>
        <v>41</v>
      </c>
      <c r="S69">
        <f t="shared" si="20"/>
        <v>14538.6</v>
      </c>
      <c r="U69" s="10">
        <f t="shared" si="30"/>
        <v>5.412670454545454</v>
      </c>
      <c r="V69">
        <f t="shared" si="22"/>
        <v>0</v>
      </c>
      <c r="W69">
        <f t="shared" si="23"/>
        <v>0.35</v>
      </c>
      <c r="X69">
        <f t="shared" si="24"/>
        <v>5.0626704545454544</v>
      </c>
      <c r="Y69">
        <f t="shared" si="31"/>
        <v>8.4377840909090907</v>
      </c>
      <c r="Z69">
        <f t="shared" si="26"/>
        <v>1.2095454545454543</v>
      </c>
      <c r="AA69">
        <f t="shared" si="27"/>
        <v>0.67387499999999989</v>
      </c>
      <c r="AB69">
        <f t="shared" si="28"/>
        <v>1.5592499999999998</v>
      </c>
      <c r="AC69">
        <f t="shared" si="29"/>
        <v>1.6199999999999999</v>
      </c>
    </row>
    <row r="70" spans="1:29" x14ac:dyDescent="0.25">
      <c r="A70" s="9">
        <v>68</v>
      </c>
      <c r="B70" s="50" t="s">
        <v>354</v>
      </c>
      <c r="C70" s="51" t="s">
        <v>31</v>
      </c>
      <c r="D70" s="51" t="s">
        <v>274</v>
      </c>
      <c r="E70" s="51" t="s">
        <v>2</v>
      </c>
      <c r="F70" s="52">
        <v>11</v>
      </c>
      <c r="G70" s="52">
        <v>1</v>
      </c>
      <c r="H70" s="52">
        <v>2</v>
      </c>
      <c r="I70" s="52">
        <v>3</v>
      </c>
      <c r="J70" s="52">
        <v>4</v>
      </c>
      <c r="K70" s="52">
        <v>5</v>
      </c>
      <c r="L70" s="52">
        <v>19</v>
      </c>
      <c r="M70" s="63">
        <v>133</v>
      </c>
      <c r="N70">
        <f t="shared" si="15"/>
        <v>7.4545454545454541</v>
      </c>
      <c r="O70">
        <f t="shared" si="16"/>
        <v>14.909090909090908</v>
      </c>
      <c r="P70">
        <f t="shared" si="17"/>
        <v>22.363636363636363</v>
      </c>
      <c r="Q70">
        <f t="shared" si="18"/>
        <v>29.818181818181817</v>
      </c>
      <c r="R70">
        <f t="shared" si="19"/>
        <v>37.272727272727273</v>
      </c>
      <c r="S70">
        <f t="shared" si="20"/>
        <v>141.63636363636363</v>
      </c>
      <c r="U70" s="10">
        <f t="shared" si="30"/>
        <v>5.3848999454629354</v>
      </c>
      <c r="V70">
        <f t="shared" si="22"/>
        <v>0.80363636363636359</v>
      </c>
      <c r="W70">
        <f t="shared" si="23"/>
        <v>9.0909090909090898E-2</v>
      </c>
      <c r="X70">
        <f t="shared" si="24"/>
        <v>4.4903544909174808</v>
      </c>
      <c r="Y70">
        <f t="shared" si="31"/>
        <v>7.4839241515291341</v>
      </c>
      <c r="Z70">
        <f t="shared" si="26"/>
        <v>1.0983471074380164</v>
      </c>
      <c r="AA70">
        <f t="shared" si="27"/>
        <v>0.70977272727272711</v>
      </c>
      <c r="AB70">
        <f t="shared" si="28"/>
        <v>1.5434999999999999</v>
      </c>
      <c r="AC70">
        <f t="shared" si="29"/>
        <v>1.1387346562067373</v>
      </c>
    </row>
    <row r="71" spans="1:29" x14ac:dyDescent="0.25">
      <c r="A71" s="9">
        <v>69</v>
      </c>
      <c r="B71" s="50" t="s">
        <v>356</v>
      </c>
      <c r="C71" s="51" t="s">
        <v>31</v>
      </c>
      <c r="D71" s="51" t="s">
        <v>274</v>
      </c>
      <c r="E71" s="51" t="s">
        <v>2</v>
      </c>
      <c r="F71" s="52">
        <v>2</v>
      </c>
      <c r="G71" s="52">
        <v>0</v>
      </c>
      <c r="H71" s="52">
        <v>2</v>
      </c>
      <c r="I71" s="52">
        <v>1</v>
      </c>
      <c r="J71" s="52">
        <v>0</v>
      </c>
      <c r="K71" s="52">
        <v>1</v>
      </c>
      <c r="L71" s="52">
        <v>82</v>
      </c>
      <c r="M71" s="63">
        <v>22</v>
      </c>
      <c r="N71">
        <f t="shared" si="15"/>
        <v>0</v>
      </c>
      <c r="O71">
        <f t="shared" si="16"/>
        <v>82</v>
      </c>
      <c r="P71">
        <f t="shared" si="17"/>
        <v>41</v>
      </c>
      <c r="Q71">
        <f t="shared" si="18"/>
        <v>0</v>
      </c>
      <c r="R71">
        <f t="shared" si="19"/>
        <v>41</v>
      </c>
      <c r="S71">
        <f t="shared" si="20"/>
        <v>3362</v>
      </c>
      <c r="U71" s="10">
        <f t="shared" si="30"/>
        <v>5.074272150438393</v>
      </c>
      <c r="V71">
        <f t="shared" si="22"/>
        <v>0</v>
      </c>
      <c r="W71">
        <f t="shared" si="23"/>
        <v>0.5</v>
      </c>
      <c r="X71">
        <f t="shared" si="24"/>
        <v>4.574272150438393</v>
      </c>
      <c r="Y71">
        <f t="shared" si="31"/>
        <v>7.6237869173973216</v>
      </c>
      <c r="Z71">
        <f t="shared" si="26"/>
        <v>1.1386363636363634</v>
      </c>
      <c r="AA71">
        <f t="shared" si="27"/>
        <v>0.62999999999999989</v>
      </c>
      <c r="AB71">
        <f t="shared" si="28"/>
        <v>1.5592499999999998</v>
      </c>
      <c r="AC71">
        <f t="shared" si="29"/>
        <v>1.2463857868020303</v>
      </c>
    </row>
    <row r="72" spans="1:29" x14ac:dyDescent="0.25">
      <c r="B72" s="34"/>
      <c r="C72" s="34"/>
      <c r="D72" s="34"/>
      <c r="E72" s="34"/>
    </row>
    <row r="73" spans="1:29" x14ac:dyDescent="0.25">
      <c r="B73" s="34"/>
      <c r="C73" s="34"/>
      <c r="D73" s="34"/>
      <c r="E73" s="34"/>
    </row>
    <row r="74" spans="1:29" x14ac:dyDescent="0.25">
      <c r="B74" s="34"/>
      <c r="C74" s="34"/>
      <c r="D74" s="34"/>
      <c r="E74" s="34"/>
    </row>
    <row r="75" spans="1:29" x14ac:dyDescent="0.25">
      <c r="B75" s="34"/>
      <c r="C75" s="34"/>
      <c r="D75" s="34"/>
      <c r="E75" s="34"/>
    </row>
    <row r="76" spans="1:29" x14ac:dyDescent="0.25">
      <c r="B76" s="34"/>
      <c r="C76" s="34"/>
      <c r="D76" s="34"/>
      <c r="E76" s="34"/>
    </row>
    <row r="77" spans="1:29" x14ac:dyDescent="0.25">
      <c r="B77" s="34"/>
      <c r="C77" s="34"/>
      <c r="D77" s="34"/>
      <c r="E77" s="34"/>
    </row>
    <row r="78" spans="1:29" x14ac:dyDescent="0.25">
      <c r="B78" s="34"/>
      <c r="C78" s="34"/>
      <c r="D78" s="34"/>
      <c r="E78" s="34"/>
    </row>
    <row r="79" spans="1:29" x14ac:dyDescent="0.25">
      <c r="B79" s="34"/>
      <c r="C79" s="34"/>
      <c r="D79" s="34"/>
      <c r="E79" s="34"/>
    </row>
    <row r="80" spans="1:29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J1" workbookViewId="0">
      <selection activeCell="N69" sqref="N69:AC7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237</v>
      </c>
      <c r="C3" s="48" t="s">
        <v>41</v>
      </c>
      <c r="D3" s="48" t="s">
        <v>274</v>
      </c>
      <c r="E3" s="48" t="s">
        <v>3</v>
      </c>
      <c r="F3" s="49">
        <v>8</v>
      </c>
      <c r="G3" s="49">
        <v>12</v>
      </c>
      <c r="H3" s="49">
        <v>10</v>
      </c>
      <c r="I3" s="49">
        <v>13</v>
      </c>
      <c r="J3" s="49">
        <v>10</v>
      </c>
      <c r="K3" s="49">
        <v>5</v>
      </c>
      <c r="L3" s="49">
        <v>8</v>
      </c>
      <c r="M3" s="62">
        <v>158</v>
      </c>
      <c r="N3">
        <f t="shared" ref="N3:N34" si="0">G3*82/F3</f>
        <v>123</v>
      </c>
      <c r="O3">
        <f t="shared" ref="O3:O34" si="1">H3*82/F3</f>
        <v>102.5</v>
      </c>
      <c r="P3">
        <f t="shared" ref="P3:P34" si="2">I3*82/F3</f>
        <v>133.25</v>
      </c>
      <c r="Q3">
        <f t="shared" ref="Q3:Q34" si="3">J3*82/F3</f>
        <v>102.5</v>
      </c>
      <c r="R3">
        <f t="shared" ref="R3:R34" si="4">K3*82/F3</f>
        <v>51.25</v>
      </c>
      <c r="S3">
        <f t="shared" ref="S3:S34" si="5">L3*82/F3</f>
        <v>82</v>
      </c>
      <c r="U3" s="10">
        <f t="shared" ref="U3:U34" si="6">SUM(V3:X3)</f>
        <v>18.517651697865453</v>
      </c>
      <c r="V3">
        <f t="shared" ref="V3:V34" si="7">N3/MAX(N:N)*OFF_R</f>
        <v>12.75</v>
      </c>
      <c r="W3">
        <f t="shared" ref="W3:W34" si="8">O3/MAX(O:O)*PUN_R</f>
        <v>0.81730769230769229</v>
      </c>
      <c r="X3">
        <f t="shared" ref="X3:X34" si="9">SUM(Z3:AC3)</f>
        <v>4.9503440055577608</v>
      </c>
      <c r="Y3">
        <f t="shared" ref="Y3:Y34" si="10">X3/DEF_R*10</f>
        <v>8.2505733425962688</v>
      </c>
      <c r="Z3">
        <f t="shared" ref="Z3:Z34" si="11">(0.7*(HIT_F*DEF_R))+(P3/(MAX(P:P))*(0.3*(HIT_F*DEF_R)))</f>
        <v>1.2749999999999999</v>
      </c>
      <c r="AA3">
        <f t="shared" ref="AA3:AA34" si="12">(0.7*(BkS_F*DEF_R))+(Q3/(MAX(Q:Q))*(0.3*(BkS_F*DEF_R)))</f>
        <v>0.89999999999999991</v>
      </c>
      <c r="AB3">
        <f t="shared" ref="AB3:AB34" si="13">(0.7*(TkA_F*DEF_R))+(R3/(MAX(R:R))*(0.3*(TkA_F*DEF_R)))</f>
        <v>1.63845</v>
      </c>
      <c r="AC3">
        <f t="shared" ref="AC3:AC34" si="14">(0.7*(SH_F*DEF_R))+(S3/(MAX(S:S))*(0.3*(SH_F*DEF_R)))</f>
        <v>1.136894005557761</v>
      </c>
    </row>
    <row r="4" spans="1:29" x14ac:dyDescent="0.25">
      <c r="A4" s="9">
        <v>2</v>
      </c>
      <c r="B4" s="50" t="s">
        <v>223</v>
      </c>
      <c r="C4" s="51" t="s">
        <v>33</v>
      </c>
      <c r="D4" s="51" t="s">
        <v>274</v>
      </c>
      <c r="E4" s="51" t="s">
        <v>3</v>
      </c>
      <c r="F4" s="52">
        <v>17</v>
      </c>
      <c r="G4" s="52">
        <v>26</v>
      </c>
      <c r="H4" s="52">
        <v>14</v>
      </c>
      <c r="I4" s="52">
        <v>18</v>
      </c>
      <c r="J4" s="52">
        <v>13</v>
      </c>
      <c r="K4" s="52">
        <v>10</v>
      </c>
      <c r="L4" s="52">
        <v>32</v>
      </c>
      <c r="M4" s="63">
        <v>356</v>
      </c>
      <c r="N4">
        <f t="shared" si="0"/>
        <v>125.41176470588235</v>
      </c>
      <c r="O4">
        <f t="shared" si="1"/>
        <v>67.529411764705884</v>
      </c>
      <c r="P4">
        <f t="shared" si="2"/>
        <v>86.82352941176471</v>
      </c>
      <c r="Q4">
        <f t="shared" si="3"/>
        <v>62.705882352941174</v>
      </c>
      <c r="R4">
        <f t="shared" si="4"/>
        <v>48.235294117647058</v>
      </c>
      <c r="S4">
        <f t="shared" si="5"/>
        <v>154.35294117647058</v>
      </c>
      <c r="U4" s="10">
        <f t="shared" si="6"/>
        <v>18.293291883764834</v>
      </c>
      <c r="V4">
        <f t="shared" si="7"/>
        <v>13</v>
      </c>
      <c r="W4">
        <f t="shared" si="8"/>
        <v>0.53846153846153855</v>
      </c>
      <c r="X4">
        <f t="shared" si="9"/>
        <v>4.7548303453032963</v>
      </c>
      <c r="Y4">
        <f t="shared" si="10"/>
        <v>7.9247172421721599</v>
      </c>
      <c r="Z4">
        <f t="shared" si="11"/>
        <v>1.1966063348416287</v>
      </c>
      <c r="AA4">
        <f t="shared" si="12"/>
        <v>0.79517647058823515</v>
      </c>
      <c r="AB4">
        <f t="shared" si="13"/>
        <v>1.6235999999999999</v>
      </c>
      <c r="AC4">
        <f t="shared" si="14"/>
        <v>1.1394475398734325</v>
      </c>
    </row>
    <row r="5" spans="1:29" x14ac:dyDescent="0.25">
      <c r="A5" s="9">
        <v>3</v>
      </c>
      <c r="B5" s="50" t="s">
        <v>62</v>
      </c>
      <c r="C5" s="51" t="s">
        <v>37</v>
      </c>
      <c r="D5" s="51" t="s">
        <v>274</v>
      </c>
      <c r="E5" s="51" t="s">
        <v>3</v>
      </c>
      <c r="F5" s="52">
        <v>16</v>
      </c>
      <c r="G5" s="52">
        <v>23</v>
      </c>
      <c r="H5" s="52">
        <v>19</v>
      </c>
      <c r="I5" s="52">
        <v>17</v>
      </c>
      <c r="J5" s="52">
        <v>16</v>
      </c>
      <c r="K5" s="52">
        <v>8</v>
      </c>
      <c r="L5" s="52">
        <v>1704</v>
      </c>
      <c r="M5" s="63">
        <v>339</v>
      </c>
      <c r="N5">
        <f t="shared" si="0"/>
        <v>117.875</v>
      </c>
      <c r="O5">
        <f t="shared" si="1"/>
        <v>97.375</v>
      </c>
      <c r="P5">
        <f t="shared" si="2"/>
        <v>87.125</v>
      </c>
      <c r="Q5">
        <f t="shared" si="3"/>
        <v>82</v>
      </c>
      <c r="R5">
        <f t="shared" si="4"/>
        <v>41</v>
      </c>
      <c r="S5">
        <f t="shared" si="5"/>
        <v>8733</v>
      </c>
      <c r="U5" s="10">
        <f t="shared" si="6"/>
        <v>18.068479284209239</v>
      </c>
      <c r="V5">
        <f t="shared" si="7"/>
        <v>12.21875</v>
      </c>
      <c r="W5">
        <f t="shared" si="8"/>
        <v>0.77644230769230771</v>
      </c>
      <c r="X5">
        <f t="shared" si="9"/>
        <v>5.0732869765169326</v>
      </c>
      <c r="Y5">
        <f t="shared" si="10"/>
        <v>8.4554782941948883</v>
      </c>
      <c r="Z5">
        <f t="shared" si="11"/>
        <v>1.1971153846153844</v>
      </c>
      <c r="AA5">
        <f t="shared" si="12"/>
        <v>0.84599999999999986</v>
      </c>
      <c r="AB5">
        <f t="shared" si="13"/>
        <v>1.5879599999999998</v>
      </c>
      <c r="AC5">
        <f t="shared" si="14"/>
        <v>1.4422115919015481</v>
      </c>
    </row>
    <row r="6" spans="1:29" x14ac:dyDescent="0.25">
      <c r="A6" s="9">
        <v>4</v>
      </c>
      <c r="B6" s="47" t="s">
        <v>218</v>
      </c>
      <c r="C6" s="48" t="s">
        <v>35</v>
      </c>
      <c r="D6" s="48" t="s">
        <v>274</v>
      </c>
      <c r="E6" s="48" t="s">
        <v>3</v>
      </c>
      <c r="F6" s="49">
        <v>17</v>
      </c>
      <c r="G6" s="49">
        <v>23</v>
      </c>
      <c r="H6" s="49">
        <v>6</v>
      </c>
      <c r="I6" s="49">
        <v>9</v>
      </c>
      <c r="J6" s="49">
        <v>3</v>
      </c>
      <c r="K6" s="49">
        <v>13</v>
      </c>
      <c r="L6" s="49">
        <v>12</v>
      </c>
      <c r="M6" s="62">
        <v>323</v>
      </c>
      <c r="N6">
        <f t="shared" si="0"/>
        <v>110.94117647058823</v>
      </c>
      <c r="O6">
        <f t="shared" si="1"/>
        <v>28.941176470588236</v>
      </c>
      <c r="P6">
        <f t="shared" si="2"/>
        <v>43.411764705882355</v>
      </c>
      <c r="Q6">
        <f t="shared" si="3"/>
        <v>14.470588235294118</v>
      </c>
      <c r="R6">
        <f t="shared" si="4"/>
        <v>62.705882352941174</v>
      </c>
      <c r="S6">
        <f t="shared" si="5"/>
        <v>57.882352941176471</v>
      </c>
      <c r="U6" s="10">
        <f t="shared" si="6"/>
        <v>16.353112872701406</v>
      </c>
      <c r="V6">
        <f t="shared" si="7"/>
        <v>11.5</v>
      </c>
      <c r="W6">
        <f t="shared" si="8"/>
        <v>0.23076923076923078</v>
      </c>
      <c r="X6">
        <f t="shared" si="9"/>
        <v>4.6223436419321748</v>
      </c>
      <c r="Y6">
        <f t="shared" si="10"/>
        <v>7.7039060698869575</v>
      </c>
      <c r="Z6">
        <f t="shared" si="11"/>
        <v>1.1233031674208143</v>
      </c>
      <c r="AA6">
        <f t="shared" si="12"/>
        <v>0.66811764705882337</v>
      </c>
      <c r="AB6">
        <f t="shared" si="13"/>
        <v>1.6948799999999999</v>
      </c>
      <c r="AC6">
        <f t="shared" si="14"/>
        <v>1.1360428274525372</v>
      </c>
    </row>
    <row r="7" spans="1:29" x14ac:dyDescent="0.25">
      <c r="A7" s="9">
        <v>5</v>
      </c>
      <c r="B7" s="47" t="s">
        <v>55</v>
      </c>
      <c r="C7" s="48" t="s">
        <v>37</v>
      </c>
      <c r="D7" s="48" t="s">
        <v>274</v>
      </c>
      <c r="E7" s="48" t="s">
        <v>3</v>
      </c>
      <c r="F7" s="49">
        <v>17</v>
      </c>
      <c r="G7" s="49">
        <v>22</v>
      </c>
      <c r="H7" s="49">
        <v>4</v>
      </c>
      <c r="I7" s="49">
        <v>5</v>
      </c>
      <c r="J7" s="49">
        <v>5</v>
      </c>
      <c r="K7" s="49">
        <v>9</v>
      </c>
      <c r="L7" s="49">
        <v>22</v>
      </c>
      <c r="M7" s="62">
        <v>367</v>
      </c>
      <c r="N7">
        <f t="shared" si="0"/>
        <v>106.11764705882354</v>
      </c>
      <c r="O7">
        <f t="shared" si="1"/>
        <v>19.294117647058822</v>
      </c>
      <c r="P7">
        <f t="shared" si="2"/>
        <v>24.117647058823529</v>
      </c>
      <c r="Q7">
        <f t="shared" si="3"/>
        <v>24.117647058823529</v>
      </c>
      <c r="R7">
        <f t="shared" si="4"/>
        <v>43.411764705882355</v>
      </c>
      <c r="S7">
        <f t="shared" si="5"/>
        <v>106.11764705882354</v>
      </c>
      <c r="U7" s="10">
        <f t="shared" si="6"/>
        <v>15.675684731174298</v>
      </c>
      <c r="V7">
        <f t="shared" si="7"/>
        <v>11.000000000000002</v>
      </c>
      <c r="W7">
        <f t="shared" si="8"/>
        <v>0.15384615384615385</v>
      </c>
      <c r="X7">
        <f t="shared" si="9"/>
        <v>4.5218385773281433</v>
      </c>
      <c r="Y7">
        <f t="shared" si="10"/>
        <v>7.5363976288802395</v>
      </c>
      <c r="Z7">
        <f t="shared" si="11"/>
        <v>1.0907239819004524</v>
      </c>
      <c r="AA7">
        <f t="shared" si="12"/>
        <v>0.69352941176470573</v>
      </c>
      <c r="AB7">
        <f t="shared" si="13"/>
        <v>1.5998399999999999</v>
      </c>
      <c r="AC7">
        <f t="shared" si="14"/>
        <v>1.1377451836629848</v>
      </c>
    </row>
    <row r="8" spans="1:29" x14ac:dyDescent="0.25">
      <c r="A8" s="9">
        <v>6</v>
      </c>
      <c r="B8" s="47" t="s">
        <v>228</v>
      </c>
      <c r="C8" s="48" t="s">
        <v>41</v>
      </c>
      <c r="D8" s="48" t="s">
        <v>274</v>
      </c>
      <c r="E8" s="48" t="s">
        <v>3</v>
      </c>
      <c r="F8" s="49">
        <v>17</v>
      </c>
      <c r="G8" s="49">
        <v>20</v>
      </c>
      <c r="H8" s="49">
        <v>6</v>
      </c>
      <c r="I8" s="49">
        <v>9</v>
      </c>
      <c r="J8" s="49">
        <v>10</v>
      </c>
      <c r="K8" s="49">
        <v>25</v>
      </c>
      <c r="L8" s="49">
        <v>957</v>
      </c>
      <c r="M8" s="62">
        <v>333</v>
      </c>
      <c r="N8">
        <f t="shared" si="0"/>
        <v>96.470588235294116</v>
      </c>
      <c r="O8">
        <f t="shared" si="1"/>
        <v>28.941176470588236</v>
      </c>
      <c r="P8">
        <f t="shared" si="2"/>
        <v>43.411764705882355</v>
      </c>
      <c r="Q8">
        <f t="shared" si="3"/>
        <v>48.235294117647058</v>
      </c>
      <c r="R8">
        <f t="shared" si="4"/>
        <v>120.58823529411765</v>
      </c>
      <c r="S8">
        <f t="shared" si="5"/>
        <v>4616.1176470588234</v>
      </c>
      <c r="U8" s="10">
        <f t="shared" si="6"/>
        <v>15.388046711059296</v>
      </c>
      <c r="V8">
        <f t="shared" si="7"/>
        <v>10</v>
      </c>
      <c r="W8">
        <f t="shared" si="8"/>
        <v>0.23076923076923078</v>
      </c>
      <c r="X8">
        <f t="shared" si="9"/>
        <v>5.1572774802900669</v>
      </c>
      <c r="Y8">
        <f t="shared" si="10"/>
        <v>8.5954624671501119</v>
      </c>
      <c r="Z8">
        <f t="shared" si="11"/>
        <v>1.1233031674208143</v>
      </c>
      <c r="AA8">
        <f t="shared" si="12"/>
        <v>0.75705882352941167</v>
      </c>
      <c r="AB8">
        <f t="shared" si="13"/>
        <v>1.98</v>
      </c>
      <c r="AC8">
        <f t="shared" si="14"/>
        <v>1.2969154893398407</v>
      </c>
    </row>
    <row r="9" spans="1:29" x14ac:dyDescent="0.25">
      <c r="A9" s="9">
        <v>7</v>
      </c>
      <c r="B9" s="47" t="s">
        <v>118</v>
      </c>
      <c r="C9" s="48" t="s">
        <v>35</v>
      </c>
      <c r="D9" s="48" t="s">
        <v>274</v>
      </c>
      <c r="E9" s="48" t="s">
        <v>3</v>
      </c>
      <c r="F9" s="49">
        <v>15</v>
      </c>
      <c r="G9" s="49">
        <v>17</v>
      </c>
      <c r="H9" s="49">
        <v>12</v>
      </c>
      <c r="I9" s="49">
        <v>28</v>
      </c>
      <c r="J9" s="49">
        <v>10</v>
      </c>
      <c r="K9" s="49">
        <v>10</v>
      </c>
      <c r="L9" s="49">
        <v>308</v>
      </c>
      <c r="M9" s="62">
        <v>280</v>
      </c>
      <c r="N9">
        <f t="shared" si="0"/>
        <v>92.933333333333337</v>
      </c>
      <c r="O9">
        <f t="shared" si="1"/>
        <v>65.599999999999994</v>
      </c>
      <c r="P9">
        <f t="shared" si="2"/>
        <v>153.06666666666666</v>
      </c>
      <c r="Q9">
        <f t="shared" si="3"/>
        <v>54.666666666666664</v>
      </c>
      <c r="R9">
        <f t="shared" si="4"/>
        <v>54.666666666666664</v>
      </c>
      <c r="S9">
        <f t="shared" si="5"/>
        <v>1683.7333333333333</v>
      </c>
      <c r="U9" s="10">
        <f t="shared" si="6"/>
        <v>15.087575375657821</v>
      </c>
      <c r="V9">
        <f t="shared" si="7"/>
        <v>9.6333333333333329</v>
      </c>
      <c r="W9">
        <f t="shared" si="8"/>
        <v>0.52307692307692311</v>
      </c>
      <c r="X9">
        <f t="shared" si="9"/>
        <v>4.9311651192475647</v>
      </c>
      <c r="Y9">
        <f t="shared" si="10"/>
        <v>8.2186085320792746</v>
      </c>
      <c r="Z9">
        <f t="shared" si="11"/>
        <v>1.3084615384615383</v>
      </c>
      <c r="AA9">
        <f t="shared" si="12"/>
        <v>0.77399999999999991</v>
      </c>
      <c r="AB9">
        <f t="shared" si="13"/>
        <v>1.6552799999999999</v>
      </c>
      <c r="AC9">
        <f t="shared" si="14"/>
        <v>1.1934235807860261</v>
      </c>
    </row>
    <row r="10" spans="1:29" x14ac:dyDescent="0.25">
      <c r="A10" s="9">
        <v>8</v>
      </c>
      <c r="B10" s="50" t="s">
        <v>199</v>
      </c>
      <c r="C10" s="51" t="s">
        <v>33</v>
      </c>
      <c r="D10" s="51" t="s">
        <v>274</v>
      </c>
      <c r="E10" s="51" t="s">
        <v>3</v>
      </c>
      <c r="F10" s="52">
        <v>18</v>
      </c>
      <c r="G10" s="52">
        <v>20</v>
      </c>
      <c r="H10" s="52">
        <v>10</v>
      </c>
      <c r="I10" s="52">
        <v>17</v>
      </c>
      <c r="J10" s="52">
        <v>14</v>
      </c>
      <c r="K10" s="52">
        <v>24</v>
      </c>
      <c r="L10" s="52">
        <v>1495</v>
      </c>
      <c r="M10" s="63">
        <v>360</v>
      </c>
      <c r="N10">
        <f t="shared" si="0"/>
        <v>91.111111111111114</v>
      </c>
      <c r="O10">
        <f t="shared" si="1"/>
        <v>45.555555555555557</v>
      </c>
      <c r="P10">
        <f t="shared" si="2"/>
        <v>77.444444444444443</v>
      </c>
      <c r="Q10">
        <f t="shared" si="3"/>
        <v>63.777777777777779</v>
      </c>
      <c r="R10">
        <f t="shared" si="4"/>
        <v>109.33333333333333</v>
      </c>
      <c r="S10">
        <f t="shared" si="5"/>
        <v>6810.5555555555557</v>
      </c>
      <c r="U10" s="10">
        <f t="shared" si="6"/>
        <v>15.085384777842247</v>
      </c>
      <c r="V10">
        <f t="shared" si="7"/>
        <v>9.4444444444444464</v>
      </c>
      <c r="W10">
        <f t="shared" si="8"/>
        <v>0.36324786324786329</v>
      </c>
      <c r="X10">
        <f t="shared" si="9"/>
        <v>5.2776924701499368</v>
      </c>
      <c r="Y10">
        <f t="shared" si="10"/>
        <v>8.7961541169165613</v>
      </c>
      <c r="Z10">
        <f t="shared" si="11"/>
        <v>1.1807692307692306</v>
      </c>
      <c r="AA10">
        <f t="shared" si="12"/>
        <v>0.79799999999999982</v>
      </c>
      <c r="AB10">
        <f t="shared" si="13"/>
        <v>1.9245599999999998</v>
      </c>
      <c r="AC10">
        <f t="shared" si="14"/>
        <v>1.3743632393807066</v>
      </c>
    </row>
    <row r="11" spans="1:29" x14ac:dyDescent="0.25">
      <c r="A11" s="9">
        <v>9</v>
      </c>
      <c r="B11" s="50" t="s">
        <v>278</v>
      </c>
      <c r="C11" s="51" t="s">
        <v>41</v>
      </c>
      <c r="D11" s="51" t="s">
        <v>274</v>
      </c>
      <c r="E11" s="51" t="s">
        <v>3</v>
      </c>
      <c r="F11" s="52">
        <v>14</v>
      </c>
      <c r="G11" s="52">
        <v>16</v>
      </c>
      <c r="H11" s="52">
        <v>2</v>
      </c>
      <c r="I11" s="52">
        <v>5</v>
      </c>
      <c r="J11" s="52">
        <v>13</v>
      </c>
      <c r="K11" s="52">
        <v>8</v>
      </c>
      <c r="L11" s="52">
        <v>6</v>
      </c>
      <c r="M11" s="63">
        <v>274</v>
      </c>
      <c r="N11">
        <f t="shared" si="0"/>
        <v>93.714285714285708</v>
      </c>
      <c r="O11">
        <f t="shared" si="1"/>
        <v>11.714285714285714</v>
      </c>
      <c r="P11">
        <f t="shared" si="2"/>
        <v>29.285714285714285</v>
      </c>
      <c r="Q11">
        <f t="shared" si="3"/>
        <v>76.142857142857139</v>
      </c>
      <c r="R11">
        <f t="shared" si="4"/>
        <v>46.857142857142854</v>
      </c>
      <c r="S11">
        <f t="shared" si="5"/>
        <v>35.142857142857146</v>
      </c>
      <c r="U11" s="10">
        <f t="shared" si="6"/>
        <v>14.489766002381899</v>
      </c>
      <c r="V11">
        <f t="shared" si="7"/>
        <v>9.7142857142857153</v>
      </c>
      <c r="W11">
        <f t="shared" si="8"/>
        <v>9.3406593406593408E-2</v>
      </c>
      <c r="X11">
        <f t="shared" si="9"/>
        <v>4.6820736946895893</v>
      </c>
      <c r="Y11">
        <f t="shared" si="10"/>
        <v>7.8034561578159822</v>
      </c>
      <c r="Z11">
        <f t="shared" si="11"/>
        <v>1.0994505494505493</v>
      </c>
      <c r="AA11">
        <f t="shared" si="12"/>
        <v>0.83057142857142841</v>
      </c>
      <c r="AB11">
        <f t="shared" si="13"/>
        <v>1.6168114285714283</v>
      </c>
      <c r="AC11">
        <f t="shared" si="14"/>
        <v>1.1352402880961832</v>
      </c>
    </row>
    <row r="12" spans="1:29" x14ac:dyDescent="0.25">
      <c r="A12" s="9">
        <v>10</v>
      </c>
      <c r="B12" s="50" t="s">
        <v>52</v>
      </c>
      <c r="C12" s="51" t="s">
        <v>33</v>
      </c>
      <c r="D12" s="51" t="s">
        <v>274</v>
      </c>
      <c r="E12" s="51" t="s">
        <v>3</v>
      </c>
      <c r="F12" s="52">
        <v>15</v>
      </c>
      <c r="G12" s="52">
        <v>17</v>
      </c>
      <c r="H12" s="52">
        <v>10</v>
      </c>
      <c r="I12" s="52">
        <v>4</v>
      </c>
      <c r="J12" s="52">
        <v>5</v>
      </c>
      <c r="K12" s="52">
        <v>3</v>
      </c>
      <c r="L12" s="52">
        <v>0</v>
      </c>
      <c r="M12" s="63">
        <v>270</v>
      </c>
      <c r="N12">
        <f t="shared" si="0"/>
        <v>92.933333333333337</v>
      </c>
      <c r="O12">
        <f t="shared" si="1"/>
        <v>54.666666666666664</v>
      </c>
      <c r="P12">
        <f t="shared" si="2"/>
        <v>21.866666666666667</v>
      </c>
      <c r="Q12">
        <f t="shared" si="3"/>
        <v>27.333333333333332</v>
      </c>
      <c r="R12">
        <f t="shared" si="4"/>
        <v>16.399999999999999</v>
      </c>
      <c r="S12">
        <f t="shared" si="5"/>
        <v>0</v>
      </c>
      <c r="U12" s="10">
        <f t="shared" si="6"/>
        <v>14.458937846153844</v>
      </c>
      <c r="V12">
        <f t="shared" si="7"/>
        <v>9.6333333333333329</v>
      </c>
      <c r="W12">
        <f t="shared" si="8"/>
        <v>0.4358974358974359</v>
      </c>
      <c r="X12">
        <f t="shared" si="9"/>
        <v>4.3897070769230755</v>
      </c>
      <c r="Y12">
        <f t="shared" si="10"/>
        <v>7.3161784615384597</v>
      </c>
      <c r="Z12">
        <f t="shared" si="11"/>
        <v>1.0869230769230767</v>
      </c>
      <c r="AA12">
        <f t="shared" si="12"/>
        <v>0.70199999999999985</v>
      </c>
      <c r="AB12">
        <f t="shared" si="13"/>
        <v>1.4667839999999999</v>
      </c>
      <c r="AC12">
        <f t="shared" si="14"/>
        <v>1.1339999999999999</v>
      </c>
    </row>
    <row r="13" spans="1:29" x14ac:dyDescent="0.25">
      <c r="A13" s="9">
        <v>11</v>
      </c>
      <c r="B13" s="50" t="s">
        <v>194</v>
      </c>
      <c r="C13" s="51" t="s">
        <v>35</v>
      </c>
      <c r="D13" s="51" t="s">
        <v>274</v>
      </c>
      <c r="E13" s="51" t="s">
        <v>3</v>
      </c>
      <c r="F13" s="52">
        <v>17</v>
      </c>
      <c r="G13" s="52">
        <v>18</v>
      </c>
      <c r="H13" s="52">
        <v>8</v>
      </c>
      <c r="I13" s="52">
        <v>7</v>
      </c>
      <c r="J13" s="52">
        <v>7</v>
      </c>
      <c r="K13" s="52">
        <v>13</v>
      </c>
      <c r="L13" s="52">
        <v>24</v>
      </c>
      <c r="M13" s="63">
        <v>297</v>
      </c>
      <c r="N13">
        <f t="shared" si="0"/>
        <v>86.82352941176471</v>
      </c>
      <c r="O13">
        <f t="shared" si="1"/>
        <v>38.588235294117645</v>
      </c>
      <c r="P13">
        <f t="shared" si="2"/>
        <v>33.764705882352942</v>
      </c>
      <c r="Q13">
        <f t="shared" si="3"/>
        <v>33.764705882352942</v>
      </c>
      <c r="R13">
        <f t="shared" si="4"/>
        <v>62.705882352941174</v>
      </c>
      <c r="S13">
        <f t="shared" si="5"/>
        <v>115.76470588235294</v>
      </c>
      <c r="U13" s="10">
        <f t="shared" si="6"/>
        <v>13.966612713728605</v>
      </c>
      <c r="V13">
        <f t="shared" si="7"/>
        <v>9.0000000000000018</v>
      </c>
      <c r="W13">
        <f t="shared" si="8"/>
        <v>0.30769230769230771</v>
      </c>
      <c r="X13">
        <f t="shared" si="9"/>
        <v>4.6589204060362954</v>
      </c>
      <c r="Y13">
        <f t="shared" si="10"/>
        <v>7.7648673433938251</v>
      </c>
      <c r="Z13">
        <f t="shared" si="11"/>
        <v>1.1070135746606333</v>
      </c>
      <c r="AA13">
        <f t="shared" si="12"/>
        <v>0.71894117647058808</v>
      </c>
      <c r="AB13">
        <f t="shared" si="13"/>
        <v>1.6948799999999999</v>
      </c>
      <c r="AC13">
        <f t="shared" si="14"/>
        <v>1.1380856549050742</v>
      </c>
    </row>
    <row r="14" spans="1:29" x14ac:dyDescent="0.25">
      <c r="A14" s="9">
        <v>12</v>
      </c>
      <c r="B14" s="50" t="s">
        <v>121</v>
      </c>
      <c r="C14" s="51" t="s">
        <v>31</v>
      </c>
      <c r="D14" s="51" t="s">
        <v>274</v>
      </c>
      <c r="E14" s="51" t="s">
        <v>3</v>
      </c>
      <c r="F14" s="52">
        <v>17</v>
      </c>
      <c r="G14" s="52">
        <v>18</v>
      </c>
      <c r="H14" s="52">
        <v>2</v>
      </c>
      <c r="I14" s="52">
        <v>3</v>
      </c>
      <c r="J14" s="52">
        <v>11</v>
      </c>
      <c r="K14" s="52">
        <v>13</v>
      </c>
      <c r="L14" s="52">
        <v>1133</v>
      </c>
      <c r="M14" s="63">
        <v>315</v>
      </c>
      <c r="N14">
        <f t="shared" si="0"/>
        <v>86.82352941176471</v>
      </c>
      <c r="O14">
        <f t="shared" si="1"/>
        <v>9.6470588235294112</v>
      </c>
      <c r="P14">
        <f t="shared" si="2"/>
        <v>14.470588235294118</v>
      </c>
      <c r="Q14">
        <f t="shared" si="3"/>
        <v>53.058823529411768</v>
      </c>
      <c r="R14">
        <f t="shared" si="4"/>
        <v>62.705882352941174</v>
      </c>
      <c r="S14">
        <f t="shared" si="5"/>
        <v>5465.0588235294117</v>
      </c>
      <c r="U14" s="10">
        <f t="shared" si="6"/>
        <v>13.942879130589422</v>
      </c>
      <c r="V14">
        <f t="shared" si="7"/>
        <v>9.0000000000000018</v>
      </c>
      <c r="W14">
        <f t="shared" si="8"/>
        <v>7.6923076923076927E-2</v>
      </c>
      <c r="X14">
        <f t="shared" si="9"/>
        <v>4.8659560536663431</v>
      </c>
      <c r="Y14">
        <f t="shared" si="10"/>
        <v>8.1099267561105712</v>
      </c>
      <c r="Z14">
        <f t="shared" si="11"/>
        <v>1.0744343891402712</v>
      </c>
      <c r="AA14">
        <f t="shared" si="12"/>
        <v>0.7697647058823528</v>
      </c>
      <c r="AB14">
        <f t="shared" si="13"/>
        <v>1.6948799999999999</v>
      </c>
      <c r="AC14">
        <f t="shared" si="14"/>
        <v>1.3268769586437195</v>
      </c>
    </row>
    <row r="15" spans="1:29" x14ac:dyDescent="0.25">
      <c r="A15" s="9">
        <v>13</v>
      </c>
      <c r="B15" s="47" t="s">
        <v>221</v>
      </c>
      <c r="C15" s="48" t="s">
        <v>41</v>
      </c>
      <c r="D15" s="48" t="s">
        <v>274</v>
      </c>
      <c r="E15" s="48" t="s">
        <v>3</v>
      </c>
      <c r="F15" s="49">
        <v>13</v>
      </c>
      <c r="G15" s="49">
        <v>13</v>
      </c>
      <c r="H15" s="49">
        <v>10</v>
      </c>
      <c r="I15" s="49">
        <v>4</v>
      </c>
      <c r="J15" s="49">
        <v>2</v>
      </c>
      <c r="K15" s="49">
        <v>13</v>
      </c>
      <c r="L15" s="49">
        <v>497</v>
      </c>
      <c r="M15" s="62">
        <v>237</v>
      </c>
      <c r="N15">
        <f t="shared" si="0"/>
        <v>82</v>
      </c>
      <c r="O15">
        <f t="shared" si="1"/>
        <v>63.07692307692308</v>
      </c>
      <c r="P15">
        <f t="shared" si="2"/>
        <v>25.23076923076923</v>
      </c>
      <c r="Q15">
        <f t="shared" si="3"/>
        <v>12.615384615384615</v>
      </c>
      <c r="R15">
        <f t="shared" si="4"/>
        <v>82</v>
      </c>
      <c r="S15">
        <f t="shared" si="5"/>
        <v>3134.9230769230771</v>
      </c>
      <c r="U15" s="10">
        <f t="shared" si="6"/>
        <v>13.793352958039609</v>
      </c>
      <c r="V15">
        <f t="shared" si="7"/>
        <v>8.5</v>
      </c>
      <c r="W15">
        <f t="shared" si="8"/>
        <v>0.50295857988165682</v>
      </c>
      <c r="X15">
        <f t="shared" si="9"/>
        <v>4.7903943781579521</v>
      </c>
      <c r="Y15">
        <f t="shared" si="10"/>
        <v>7.9839906302632535</v>
      </c>
      <c r="Z15">
        <f t="shared" si="11"/>
        <v>1.0926035502958578</v>
      </c>
      <c r="AA15">
        <f t="shared" si="12"/>
        <v>0.66323076923076907</v>
      </c>
      <c r="AB15">
        <f t="shared" si="13"/>
        <v>1.78992</v>
      </c>
      <c r="AC15">
        <f t="shared" si="14"/>
        <v>1.2446400586313249</v>
      </c>
    </row>
    <row r="16" spans="1:29" x14ac:dyDescent="0.25">
      <c r="A16" s="9">
        <v>14</v>
      </c>
      <c r="B16" s="47" t="s">
        <v>387</v>
      </c>
      <c r="C16" s="48" t="s">
        <v>31</v>
      </c>
      <c r="D16" s="48" t="s">
        <v>274</v>
      </c>
      <c r="E16" s="48" t="s">
        <v>3</v>
      </c>
      <c r="F16" s="49">
        <v>17</v>
      </c>
      <c r="G16" s="49">
        <v>17</v>
      </c>
      <c r="H16" s="49">
        <v>9</v>
      </c>
      <c r="I16" s="49">
        <v>17</v>
      </c>
      <c r="J16" s="49">
        <v>6</v>
      </c>
      <c r="K16" s="49">
        <v>8</v>
      </c>
      <c r="L16" s="49">
        <v>1985</v>
      </c>
      <c r="M16" s="62">
        <v>298</v>
      </c>
      <c r="N16">
        <f t="shared" si="0"/>
        <v>82</v>
      </c>
      <c r="O16">
        <f t="shared" si="1"/>
        <v>43.411764705882355</v>
      </c>
      <c r="P16">
        <f t="shared" si="2"/>
        <v>82</v>
      </c>
      <c r="Q16">
        <f t="shared" si="3"/>
        <v>28.941176470588236</v>
      </c>
      <c r="R16">
        <f t="shared" si="4"/>
        <v>38.588235294117645</v>
      </c>
      <c r="S16">
        <f t="shared" si="5"/>
        <v>9574.7058823529405</v>
      </c>
      <c r="U16" s="10">
        <f t="shared" si="6"/>
        <v>13.788848386506892</v>
      </c>
      <c r="V16">
        <f t="shared" si="7"/>
        <v>8.5</v>
      </c>
      <c r="W16">
        <f t="shared" si="8"/>
        <v>0.3461538461538462</v>
      </c>
      <c r="X16">
        <f t="shared" si="9"/>
        <v>4.9426945403530445</v>
      </c>
      <c r="Y16">
        <f t="shared" si="10"/>
        <v>8.2378242339217405</v>
      </c>
      <c r="Z16">
        <f t="shared" si="11"/>
        <v>1.1884615384615382</v>
      </c>
      <c r="AA16">
        <f t="shared" si="12"/>
        <v>0.70623529411764696</v>
      </c>
      <c r="AB16">
        <f t="shared" si="13"/>
        <v>1.5760799999999999</v>
      </c>
      <c r="AC16">
        <f t="shared" si="14"/>
        <v>1.4719177077738597</v>
      </c>
    </row>
    <row r="17" spans="1:29" x14ac:dyDescent="0.25">
      <c r="A17" s="9">
        <v>15</v>
      </c>
      <c r="B17" s="50" t="s">
        <v>388</v>
      </c>
      <c r="C17" s="51" t="s">
        <v>35</v>
      </c>
      <c r="D17" s="51" t="s">
        <v>274</v>
      </c>
      <c r="E17" s="51" t="s">
        <v>3</v>
      </c>
      <c r="F17" s="52">
        <v>16</v>
      </c>
      <c r="G17" s="52">
        <v>17</v>
      </c>
      <c r="H17" s="52">
        <v>6</v>
      </c>
      <c r="I17" s="52">
        <v>6</v>
      </c>
      <c r="J17" s="52">
        <v>2</v>
      </c>
      <c r="K17" s="52">
        <v>7</v>
      </c>
      <c r="L17" s="52">
        <v>22</v>
      </c>
      <c r="M17" s="63">
        <v>288</v>
      </c>
      <c r="N17">
        <f t="shared" si="0"/>
        <v>87.125</v>
      </c>
      <c r="O17">
        <f t="shared" si="1"/>
        <v>30.75</v>
      </c>
      <c r="P17">
        <f t="shared" si="2"/>
        <v>30.75</v>
      </c>
      <c r="Q17">
        <f t="shared" si="3"/>
        <v>10.25</v>
      </c>
      <c r="R17">
        <f t="shared" si="4"/>
        <v>35.875</v>
      </c>
      <c r="S17">
        <f t="shared" si="5"/>
        <v>112.75</v>
      </c>
      <c r="U17" s="10">
        <f t="shared" si="6"/>
        <v>13.736059642257306</v>
      </c>
      <c r="V17">
        <f t="shared" si="7"/>
        <v>9.03125</v>
      </c>
      <c r="W17">
        <f t="shared" si="8"/>
        <v>0.24519230769230771</v>
      </c>
      <c r="X17">
        <f t="shared" si="9"/>
        <v>4.4596173345649976</v>
      </c>
      <c r="Y17">
        <f t="shared" si="10"/>
        <v>7.43269555760833</v>
      </c>
      <c r="Z17">
        <f t="shared" si="11"/>
        <v>1.1019230769230768</v>
      </c>
      <c r="AA17">
        <f t="shared" si="12"/>
        <v>0.65699999999999992</v>
      </c>
      <c r="AB17">
        <f t="shared" si="13"/>
        <v>1.5627149999999999</v>
      </c>
      <c r="AC17">
        <f t="shared" si="14"/>
        <v>1.1379792576419212</v>
      </c>
    </row>
    <row r="18" spans="1:29" x14ac:dyDescent="0.25">
      <c r="A18" s="9">
        <v>16</v>
      </c>
      <c r="B18" s="47" t="s">
        <v>139</v>
      </c>
      <c r="C18" s="48" t="s">
        <v>37</v>
      </c>
      <c r="D18" s="48" t="s">
        <v>274</v>
      </c>
      <c r="E18" s="48" t="s">
        <v>3</v>
      </c>
      <c r="F18" s="49">
        <v>18</v>
      </c>
      <c r="G18" s="49">
        <v>18</v>
      </c>
      <c r="H18" s="49">
        <v>4</v>
      </c>
      <c r="I18" s="49">
        <v>14</v>
      </c>
      <c r="J18" s="49">
        <v>2</v>
      </c>
      <c r="K18" s="49">
        <v>13</v>
      </c>
      <c r="L18" s="49">
        <v>2246</v>
      </c>
      <c r="M18" s="62">
        <v>376</v>
      </c>
      <c r="N18">
        <f t="shared" si="0"/>
        <v>82</v>
      </c>
      <c r="O18">
        <f t="shared" si="1"/>
        <v>18.222222222222221</v>
      </c>
      <c r="P18">
        <f t="shared" si="2"/>
        <v>63.777777777777779</v>
      </c>
      <c r="Q18">
        <f t="shared" si="3"/>
        <v>9.1111111111111107</v>
      </c>
      <c r="R18">
        <f t="shared" si="4"/>
        <v>59.222222222222221</v>
      </c>
      <c r="S18">
        <f t="shared" si="5"/>
        <v>10231.777777777777</v>
      </c>
      <c r="U18" s="10">
        <f t="shared" si="6"/>
        <v>13.62981903536541</v>
      </c>
      <c r="V18">
        <f t="shared" si="7"/>
        <v>8.5</v>
      </c>
      <c r="W18">
        <f t="shared" si="8"/>
        <v>0.14529914529914531</v>
      </c>
      <c r="X18">
        <f t="shared" si="9"/>
        <v>4.9845198900662648</v>
      </c>
      <c r="Y18">
        <f t="shared" si="10"/>
        <v>8.3075331501104408</v>
      </c>
      <c r="Z18">
        <f t="shared" si="11"/>
        <v>1.1576923076923076</v>
      </c>
      <c r="AA18">
        <f t="shared" si="12"/>
        <v>0.65399999999999991</v>
      </c>
      <c r="AB18">
        <f t="shared" si="13"/>
        <v>1.6777199999999999</v>
      </c>
      <c r="AC18">
        <f t="shared" si="14"/>
        <v>1.4951075823739579</v>
      </c>
    </row>
    <row r="19" spans="1:29" x14ac:dyDescent="0.25">
      <c r="A19" s="9">
        <v>17</v>
      </c>
      <c r="B19" s="47" t="s">
        <v>58</v>
      </c>
      <c r="C19" s="48" t="s">
        <v>37</v>
      </c>
      <c r="D19" s="48" t="s">
        <v>274</v>
      </c>
      <c r="E19" s="48" t="s">
        <v>3</v>
      </c>
      <c r="F19" s="49">
        <v>17</v>
      </c>
      <c r="G19" s="49">
        <v>16</v>
      </c>
      <c r="H19" s="49">
        <v>6</v>
      </c>
      <c r="I19" s="49">
        <v>5</v>
      </c>
      <c r="J19" s="49">
        <v>5</v>
      </c>
      <c r="K19" s="49">
        <v>7</v>
      </c>
      <c r="L19" s="49">
        <v>48</v>
      </c>
      <c r="M19" s="62">
        <v>315</v>
      </c>
      <c r="N19">
        <f t="shared" si="0"/>
        <v>77.17647058823529</v>
      </c>
      <c r="O19">
        <f t="shared" si="1"/>
        <v>28.941176470588236</v>
      </c>
      <c r="P19">
        <f t="shared" si="2"/>
        <v>24.117647058823529</v>
      </c>
      <c r="Q19">
        <f t="shared" si="3"/>
        <v>24.117647058823529</v>
      </c>
      <c r="R19">
        <f t="shared" si="4"/>
        <v>33.764705882352942</v>
      </c>
      <c r="S19">
        <f t="shared" si="5"/>
        <v>231.52941176470588</v>
      </c>
      <c r="U19" s="10">
        <f t="shared" si="6"/>
        <v>12.709513934244537</v>
      </c>
      <c r="V19">
        <f t="shared" si="7"/>
        <v>8</v>
      </c>
      <c r="W19">
        <f t="shared" si="8"/>
        <v>0.23076923076923078</v>
      </c>
      <c r="X19">
        <f t="shared" si="9"/>
        <v>4.4787447034753063</v>
      </c>
      <c r="Y19">
        <f t="shared" si="10"/>
        <v>7.4645745057921777</v>
      </c>
      <c r="Z19">
        <f t="shared" si="11"/>
        <v>1.0907239819004524</v>
      </c>
      <c r="AA19">
        <f t="shared" si="12"/>
        <v>0.69352941176470573</v>
      </c>
      <c r="AB19">
        <f t="shared" si="13"/>
        <v>1.5523199999999999</v>
      </c>
      <c r="AC19">
        <f t="shared" si="14"/>
        <v>1.1421713098101487</v>
      </c>
    </row>
    <row r="20" spans="1:29" x14ac:dyDescent="0.25">
      <c r="A20" s="9">
        <v>18</v>
      </c>
      <c r="B20" s="50" t="s">
        <v>127</v>
      </c>
      <c r="C20" s="51" t="s">
        <v>31</v>
      </c>
      <c r="D20" s="51" t="s">
        <v>274</v>
      </c>
      <c r="E20" s="51" t="s">
        <v>3</v>
      </c>
      <c r="F20" s="52">
        <v>15</v>
      </c>
      <c r="G20" s="52">
        <v>14</v>
      </c>
      <c r="H20" s="52">
        <v>0</v>
      </c>
      <c r="I20" s="52">
        <v>15</v>
      </c>
      <c r="J20" s="52">
        <v>5</v>
      </c>
      <c r="K20" s="52">
        <v>6</v>
      </c>
      <c r="L20" s="52">
        <v>141</v>
      </c>
      <c r="M20" s="63">
        <v>281</v>
      </c>
      <c r="N20">
        <f t="shared" si="0"/>
        <v>76.533333333333331</v>
      </c>
      <c r="O20">
        <f t="shared" si="1"/>
        <v>0</v>
      </c>
      <c r="P20">
        <f t="shared" si="2"/>
        <v>82</v>
      </c>
      <c r="Q20">
        <f t="shared" si="3"/>
        <v>27.333333333333332</v>
      </c>
      <c r="R20">
        <f t="shared" si="4"/>
        <v>32.799999999999997</v>
      </c>
      <c r="S20">
        <f t="shared" si="5"/>
        <v>770.8</v>
      </c>
      <c r="U20" s="10">
        <f t="shared" si="6"/>
        <v>12.532566524037826</v>
      </c>
      <c r="V20">
        <f t="shared" si="7"/>
        <v>7.9333333333333336</v>
      </c>
      <c r="W20">
        <f t="shared" si="8"/>
        <v>0</v>
      </c>
      <c r="X20">
        <f t="shared" si="9"/>
        <v>4.5992331907044912</v>
      </c>
      <c r="Y20">
        <f t="shared" si="10"/>
        <v>7.665388651174152</v>
      </c>
      <c r="Z20">
        <f t="shared" si="11"/>
        <v>1.1884615384615382</v>
      </c>
      <c r="AA20">
        <f t="shared" si="12"/>
        <v>0.70199999999999985</v>
      </c>
      <c r="AB20">
        <f t="shared" si="13"/>
        <v>1.5475679999999998</v>
      </c>
      <c r="AC20">
        <f t="shared" si="14"/>
        <v>1.1612036522429534</v>
      </c>
    </row>
    <row r="21" spans="1:29" x14ac:dyDescent="0.25">
      <c r="A21" s="9">
        <v>19</v>
      </c>
      <c r="B21" s="50" t="s">
        <v>294</v>
      </c>
      <c r="C21" s="51" t="s">
        <v>35</v>
      </c>
      <c r="D21" s="51" t="s">
        <v>274</v>
      </c>
      <c r="E21" s="51" t="s">
        <v>3</v>
      </c>
      <c r="F21" s="52">
        <v>10</v>
      </c>
      <c r="G21" s="52">
        <v>9</v>
      </c>
      <c r="H21" s="52">
        <v>0</v>
      </c>
      <c r="I21" s="52">
        <v>16</v>
      </c>
      <c r="J21" s="52">
        <v>6</v>
      </c>
      <c r="K21" s="52">
        <v>7</v>
      </c>
      <c r="L21" s="52">
        <v>0</v>
      </c>
      <c r="M21" s="63">
        <v>180</v>
      </c>
      <c r="N21">
        <f t="shared" si="0"/>
        <v>73.8</v>
      </c>
      <c r="O21">
        <f t="shared" si="1"/>
        <v>0</v>
      </c>
      <c r="P21">
        <f t="shared" si="2"/>
        <v>131.19999999999999</v>
      </c>
      <c r="Q21">
        <f t="shared" si="3"/>
        <v>49.2</v>
      </c>
      <c r="R21">
        <f t="shared" si="4"/>
        <v>57.4</v>
      </c>
      <c r="S21">
        <f t="shared" si="5"/>
        <v>0</v>
      </c>
      <c r="U21" s="10">
        <f t="shared" si="6"/>
        <v>12.48388246153846</v>
      </c>
      <c r="V21">
        <f t="shared" si="7"/>
        <v>7.65</v>
      </c>
      <c r="W21">
        <f t="shared" si="8"/>
        <v>0</v>
      </c>
      <c r="X21">
        <f t="shared" si="9"/>
        <v>4.8338824615384608</v>
      </c>
      <c r="Y21">
        <f t="shared" si="10"/>
        <v>8.0564707692307671</v>
      </c>
      <c r="Z21">
        <f t="shared" si="11"/>
        <v>1.2715384615384613</v>
      </c>
      <c r="AA21">
        <f t="shared" si="12"/>
        <v>0.75959999999999983</v>
      </c>
      <c r="AB21">
        <f t="shared" si="13"/>
        <v>1.6687439999999998</v>
      </c>
      <c r="AC21">
        <f t="shared" si="14"/>
        <v>1.1339999999999999</v>
      </c>
    </row>
    <row r="22" spans="1:29" x14ac:dyDescent="0.25">
      <c r="A22" s="9">
        <v>20</v>
      </c>
      <c r="B22" s="47" t="s">
        <v>287</v>
      </c>
      <c r="C22" s="48" t="s">
        <v>35</v>
      </c>
      <c r="D22" s="48" t="s">
        <v>274</v>
      </c>
      <c r="E22" s="48" t="s">
        <v>3</v>
      </c>
      <c r="F22" s="49">
        <v>18</v>
      </c>
      <c r="G22" s="49">
        <v>16</v>
      </c>
      <c r="H22" s="49">
        <v>6</v>
      </c>
      <c r="I22" s="49">
        <v>4</v>
      </c>
      <c r="J22" s="49">
        <v>10</v>
      </c>
      <c r="K22" s="49">
        <v>12</v>
      </c>
      <c r="L22" s="49">
        <v>397</v>
      </c>
      <c r="M22" s="62">
        <v>324</v>
      </c>
      <c r="N22">
        <f t="shared" si="0"/>
        <v>72.888888888888886</v>
      </c>
      <c r="O22">
        <f t="shared" si="1"/>
        <v>27.333333333333332</v>
      </c>
      <c r="P22">
        <f t="shared" si="2"/>
        <v>18.222222222222221</v>
      </c>
      <c r="Q22">
        <f t="shared" si="3"/>
        <v>45.555555555555557</v>
      </c>
      <c r="R22">
        <f t="shared" si="4"/>
        <v>54.666666666666664</v>
      </c>
      <c r="S22">
        <f t="shared" si="5"/>
        <v>1808.5555555555557</v>
      </c>
      <c r="U22" s="10">
        <f t="shared" si="6"/>
        <v>12.457382404630788</v>
      </c>
      <c r="V22">
        <f t="shared" si="7"/>
        <v>7.5555555555555562</v>
      </c>
      <c r="W22">
        <f t="shared" si="8"/>
        <v>0.21794871794871795</v>
      </c>
      <c r="X22">
        <f t="shared" si="9"/>
        <v>4.683878131126515</v>
      </c>
      <c r="Y22">
        <f t="shared" si="10"/>
        <v>7.8064635518775249</v>
      </c>
      <c r="Z22">
        <f t="shared" si="11"/>
        <v>1.0807692307692305</v>
      </c>
      <c r="AA22">
        <f t="shared" si="12"/>
        <v>0.74999999999999989</v>
      </c>
      <c r="AB22">
        <f t="shared" si="13"/>
        <v>1.6552799999999999</v>
      </c>
      <c r="AC22">
        <f t="shared" si="14"/>
        <v>1.1978289003572846</v>
      </c>
    </row>
    <row r="23" spans="1:29" x14ac:dyDescent="0.25">
      <c r="A23" s="9">
        <v>21</v>
      </c>
      <c r="B23" s="50" t="s">
        <v>60</v>
      </c>
      <c r="C23" s="51" t="s">
        <v>35</v>
      </c>
      <c r="D23" s="51" t="s">
        <v>274</v>
      </c>
      <c r="E23" s="51" t="s">
        <v>3</v>
      </c>
      <c r="F23" s="52">
        <v>16</v>
      </c>
      <c r="G23" s="52">
        <v>13</v>
      </c>
      <c r="H23" s="52">
        <v>8</v>
      </c>
      <c r="I23" s="52">
        <v>40</v>
      </c>
      <c r="J23" s="52">
        <v>15</v>
      </c>
      <c r="K23" s="52">
        <v>8</v>
      </c>
      <c r="L23" s="52">
        <v>1268</v>
      </c>
      <c r="M23" s="63">
        <v>311</v>
      </c>
      <c r="N23">
        <f t="shared" si="0"/>
        <v>66.625</v>
      </c>
      <c r="O23">
        <f t="shared" si="1"/>
        <v>41</v>
      </c>
      <c r="P23">
        <f t="shared" si="2"/>
        <v>205</v>
      </c>
      <c r="Q23">
        <f t="shared" si="3"/>
        <v>76.875</v>
      </c>
      <c r="R23">
        <f t="shared" si="4"/>
        <v>41</v>
      </c>
      <c r="S23">
        <f t="shared" si="5"/>
        <v>6498.5</v>
      </c>
      <c r="U23" s="10">
        <f t="shared" si="6"/>
        <v>12.413136863529484</v>
      </c>
      <c r="V23">
        <f t="shared" si="7"/>
        <v>6.90625</v>
      </c>
      <c r="W23">
        <f t="shared" si="8"/>
        <v>0.32692307692307693</v>
      </c>
      <c r="X23">
        <f t="shared" si="9"/>
        <v>5.1799637866064066</v>
      </c>
      <c r="Y23">
        <f t="shared" si="10"/>
        <v>8.6332729776773434</v>
      </c>
      <c r="Z23">
        <f t="shared" si="11"/>
        <v>1.3961538461538461</v>
      </c>
      <c r="AA23">
        <f t="shared" si="12"/>
        <v>0.8324999999999998</v>
      </c>
      <c r="AB23">
        <f t="shared" si="13"/>
        <v>1.5879599999999998</v>
      </c>
      <c r="AC23">
        <f t="shared" si="14"/>
        <v>1.3633499404525604</v>
      </c>
    </row>
    <row r="24" spans="1:29" x14ac:dyDescent="0.25">
      <c r="A24" s="9">
        <v>22</v>
      </c>
      <c r="B24" s="47" t="s">
        <v>311</v>
      </c>
      <c r="C24" s="48" t="s">
        <v>31</v>
      </c>
      <c r="D24" s="48" t="s">
        <v>274</v>
      </c>
      <c r="E24" s="48" t="s">
        <v>3</v>
      </c>
      <c r="F24" s="49">
        <v>5</v>
      </c>
      <c r="G24" s="49">
        <v>4</v>
      </c>
      <c r="H24" s="49">
        <v>6</v>
      </c>
      <c r="I24" s="49">
        <v>2</v>
      </c>
      <c r="J24" s="49">
        <v>1</v>
      </c>
      <c r="K24" s="49">
        <v>0</v>
      </c>
      <c r="L24" s="49">
        <v>787</v>
      </c>
      <c r="M24" s="62">
        <v>64</v>
      </c>
      <c r="N24">
        <f t="shared" si="0"/>
        <v>65.599999999999994</v>
      </c>
      <c r="O24">
        <f t="shared" si="1"/>
        <v>98.4</v>
      </c>
      <c r="P24">
        <f t="shared" si="2"/>
        <v>32.799999999999997</v>
      </c>
      <c r="Q24">
        <f t="shared" si="3"/>
        <v>16.399999999999999</v>
      </c>
      <c r="R24">
        <f t="shared" si="4"/>
        <v>0</v>
      </c>
      <c r="S24">
        <f t="shared" si="5"/>
        <v>12906.8</v>
      </c>
      <c r="U24" s="10">
        <f t="shared" si="6"/>
        <v>12.338716474791584</v>
      </c>
      <c r="V24">
        <f t="shared" si="7"/>
        <v>6.8000000000000007</v>
      </c>
      <c r="W24">
        <f t="shared" si="8"/>
        <v>0.78461538461538471</v>
      </c>
      <c r="X24">
        <f t="shared" si="9"/>
        <v>4.7541010901761984</v>
      </c>
      <c r="Y24">
        <f t="shared" si="10"/>
        <v>7.9235018169603313</v>
      </c>
      <c r="Z24">
        <f t="shared" si="11"/>
        <v>1.1053846153846152</v>
      </c>
      <c r="AA24">
        <f t="shared" si="12"/>
        <v>0.67319999999999991</v>
      </c>
      <c r="AB24">
        <f t="shared" si="13"/>
        <v>1.3859999999999999</v>
      </c>
      <c r="AC24">
        <f t="shared" si="14"/>
        <v>1.5895164747915838</v>
      </c>
    </row>
    <row r="25" spans="1:29" x14ac:dyDescent="0.25">
      <c r="A25" s="9">
        <v>23</v>
      </c>
      <c r="B25" s="47" t="s">
        <v>279</v>
      </c>
      <c r="C25" s="48" t="s">
        <v>33</v>
      </c>
      <c r="D25" s="48" t="s">
        <v>274</v>
      </c>
      <c r="E25" s="48" t="s">
        <v>3</v>
      </c>
      <c r="F25" s="49">
        <v>13</v>
      </c>
      <c r="G25" s="49">
        <v>11</v>
      </c>
      <c r="H25" s="49">
        <v>8</v>
      </c>
      <c r="I25" s="49">
        <v>5</v>
      </c>
      <c r="J25" s="49">
        <v>2</v>
      </c>
      <c r="K25" s="49">
        <v>7</v>
      </c>
      <c r="L25" s="49">
        <v>0</v>
      </c>
      <c r="M25" s="62">
        <v>238</v>
      </c>
      <c r="N25">
        <f t="shared" si="0"/>
        <v>69.384615384615387</v>
      </c>
      <c r="O25">
        <f t="shared" si="1"/>
        <v>50.46153846153846</v>
      </c>
      <c r="P25">
        <f t="shared" si="2"/>
        <v>31.53846153846154</v>
      </c>
      <c r="Q25">
        <f t="shared" si="3"/>
        <v>12.615384615384615</v>
      </c>
      <c r="R25">
        <f t="shared" si="4"/>
        <v>44.153846153846153</v>
      </c>
      <c r="S25">
        <f t="shared" si="5"/>
        <v>0</v>
      </c>
      <c r="U25" s="10">
        <f t="shared" si="6"/>
        <v>12.098655147928994</v>
      </c>
      <c r="V25">
        <f t="shared" si="7"/>
        <v>7.1923076923076934</v>
      </c>
      <c r="W25">
        <f t="shared" si="8"/>
        <v>0.40236686390532544</v>
      </c>
      <c r="X25">
        <f t="shared" si="9"/>
        <v>4.5039805917159761</v>
      </c>
      <c r="Y25">
        <f t="shared" si="10"/>
        <v>7.5066343195266274</v>
      </c>
      <c r="Z25">
        <f t="shared" si="11"/>
        <v>1.1032544378698224</v>
      </c>
      <c r="AA25">
        <f t="shared" si="12"/>
        <v>0.66323076923076907</v>
      </c>
      <c r="AB25">
        <f t="shared" si="13"/>
        <v>1.6034953846153845</v>
      </c>
      <c r="AC25">
        <f t="shared" si="14"/>
        <v>1.1339999999999999</v>
      </c>
    </row>
    <row r="26" spans="1:29" x14ac:dyDescent="0.25">
      <c r="A26" s="9">
        <v>24</v>
      </c>
      <c r="B26" s="47" t="s">
        <v>389</v>
      </c>
      <c r="C26" s="48" t="s">
        <v>37</v>
      </c>
      <c r="D26" s="48" t="s">
        <v>274</v>
      </c>
      <c r="E26" s="48" t="s">
        <v>3</v>
      </c>
      <c r="F26" s="49">
        <v>16</v>
      </c>
      <c r="G26" s="49">
        <v>14</v>
      </c>
      <c r="H26" s="49">
        <v>4</v>
      </c>
      <c r="I26" s="49">
        <v>10</v>
      </c>
      <c r="J26" s="49">
        <v>6</v>
      </c>
      <c r="K26" s="49">
        <v>1</v>
      </c>
      <c r="L26" s="49">
        <v>0</v>
      </c>
      <c r="M26" s="62">
        <v>306</v>
      </c>
      <c r="N26">
        <f t="shared" si="0"/>
        <v>71.75</v>
      </c>
      <c r="O26">
        <f t="shared" si="1"/>
        <v>20.5</v>
      </c>
      <c r="P26">
        <f t="shared" si="2"/>
        <v>51.25</v>
      </c>
      <c r="Q26">
        <f t="shared" si="3"/>
        <v>30.75</v>
      </c>
      <c r="R26">
        <f t="shared" si="4"/>
        <v>5.125</v>
      </c>
      <c r="S26">
        <f t="shared" si="5"/>
        <v>0</v>
      </c>
      <c r="U26" s="10">
        <f t="shared" si="6"/>
        <v>11.993745000000001</v>
      </c>
      <c r="V26">
        <f t="shared" si="7"/>
        <v>7.4375000000000009</v>
      </c>
      <c r="W26">
        <f t="shared" si="8"/>
        <v>0.16346153846153846</v>
      </c>
      <c r="X26">
        <f t="shared" si="9"/>
        <v>4.3927834615384604</v>
      </c>
      <c r="Y26">
        <f t="shared" si="10"/>
        <v>7.3213057692307668</v>
      </c>
      <c r="Z26">
        <f t="shared" si="11"/>
        <v>1.1365384615384613</v>
      </c>
      <c r="AA26">
        <f t="shared" si="12"/>
        <v>0.71099999999999985</v>
      </c>
      <c r="AB26">
        <f t="shared" si="13"/>
        <v>1.4112449999999999</v>
      </c>
      <c r="AC26">
        <f t="shared" si="14"/>
        <v>1.1339999999999999</v>
      </c>
    </row>
    <row r="27" spans="1:29" x14ac:dyDescent="0.25">
      <c r="A27" s="9">
        <v>25</v>
      </c>
      <c r="B27" s="47" t="s">
        <v>117</v>
      </c>
      <c r="C27" s="48" t="s">
        <v>33</v>
      </c>
      <c r="D27" s="48" t="s">
        <v>274</v>
      </c>
      <c r="E27" s="48" t="s">
        <v>3</v>
      </c>
      <c r="F27" s="49">
        <v>17</v>
      </c>
      <c r="G27" s="49">
        <v>14</v>
      </c>
      <c r="H27" s="49">
        <v>6</v>
      </c>
      <c r="I27" s="49">
        <v>8</v>
      </c>
      <c r="J27" s="49">
        <v>7</v>
      </c>
      <c r="K27" s="49">
        <v>5</v>
      </c>
      <c r="L27" s="49">
        <v>1355</v>
      </c>
      <c r="M27" s="62">
        <v>319</v>
      </c>
      <c r="N27">
        <f t="shared" si="0"/>
        <v>67.529411764705884</v>
      </c>
      <c r="O27">
        <f t="shared" si="1"/>
        <v>28.941176470588236</v>
      </c>
      <c r="P27">
        <f t="shared" si="2"/>
        <v>38.588235294117645</v>
      </c>
      <c r="Q27">
        <f t="shared" si="3"/>
        <v>33.764705882352942</v>
      </c>
      <c r="R27">
        <f t="shared" si="4"/>
        <v>24.117647058823529</v>
      </c>
      <c r="S27">
        <f t="shared" si="5"/>
        <v>6535.8823529411766</v>
      </c>
      <c r="U27" s="10">
        <f t="shared" si="6"/>
        <v>11.934338044796201</v>
      </c>
      <c r="V27">
        <f t="shared" si="7"/>
        <v>7.0000000000000009</v>
      </c>
      <c r="W27">
        <f t="shared" si="8"/>
        <v>0.23076923076923078</v>
      </c>
      <c r="X27">
        <f t="shared" si="9"/>
        <v>4.7035688140269691</v>
      </c>
      <c r="Y27">
        <f t="shared" si="10"/>
        <v>7.8392813567116146</v>
      </c>
      <c r="Z27">
        <f t="shared" si="11"/>
        <v>1.1151583710407238</v>
      </c>
      <c r="AA27">
        <f t="shared" si="12"/>
        <v>0.71894117647058808</v>
      </c>
      <c r="AB27">
        <f t="shared" si="13"/>
        <v>1.5047999999999999</v>
      </c>
      <c r="AC27">
        <f t="shared" si="14"/>
        <v>1.3646692665156575</v>
      </c>
    </row>
    <row r="28" spans="1:29" x14ac:dyDescent="0.25">
      <c r="A28" s="9">
        <v>26</v>
      </c>
      <c r="B28" s="50" t="s">
        <v>209</v>
      </c>
      <c r="C28" s="51" t="s">
        <v>35</v>
      </c>
      <c r="D28" s="51" t="s">
        <v>274</v>
      </c>
      <c r="E28" s="51" t="s">
        <v>3</v>
      </c>
      <c r="F28" s="52">
        <v>18</v>
      </c>
      <c r="G28" s="52">
        <v>15</v>
      </c>
      <c r="H28" s="52">
        <v>2</v>
      </c>
      <c r="I28" s="52">
        <v>7</v>
      </c>
      <c r="J28" s="52">
        <v>9</v>
      </c>
      <c r="K28" s="52">
        <v>12</v>
      </c>
      <c r="L28" s="52">
        <v>332</v>
      </c>
      <c r="M28" s="63">
        <v>312</v>
      </c>
      <c r="N28">
        <f t="shared" si="0"/>
        <v>68.333333333333329</v>
      </c>
      <c r="O28">
        <f t="shared" si="1"/>
        <v>9.1111111111111107</v>
      </c>
      <c r="P28">
        <f t="shared" si="2"/>
        <v>31.888888888888889</v>
      </c>
      <c r="Q28">
        <f t="shared" si="3"/>
        <v>41</v>
      </c>
      <c r="R28">
        <f t="shared" si="4"/>
        <v>54.666666666666664</v>
      </c>
      <c r="S28">
        <f t="shared" si="5"/>
        <v>1512.4444444444443</v>
      </c>
      <c r="U28" s="10">
        <f t="shared" si="6"/>
        <v>11.840487384561095</v>
      </c>
      <c r="V28">
        <f t="shared" si="7"/>
        <v>7.083333333333333</v>
      </c>
      <c r="W28">
        <f t="shared" si="8"/>
        <v>7.2649572649572655E-2</v>
      </c>
      <c r="X28">
        <f t="shared" si="9"/>
        <v>4.68450447857819</v>
      </c>
      <c r="Y28">
        <f t="shared" si="10"/>
        <v>7.8075074642969833</v>
      </c>
      <c r="Z28">
        <f t="shared" si="11"/>
        <v>1.1038461538461537</v>
      </c>
      <c r="AA28">
        <f t="shared" si="12"/>
        <v>0.73799999999999988</v>
      </c>
      <c r="AB28">
        <f t="shared" si="13"/>
        <v>1.6552799999999999</v>
      </c>
      <c r="AC28">
        <f t="shared" si="14"/>
        <v>1.1873783247320364</v>
      </c>
    </row>
    <row r="29" spans="1:29" x14ac:dyDescent="0.25">
      <c r="A29" s="9">
        <v>27</v>
      </c>
      <c r="B29" s="50" t="s">
        <v>133</v>
      </c>
      <c r="C29" s="51" t="s">
        <v>41</v>
      </c>
      <c r="D29" s="51" t="s">
        <v>274</v>
      </c>
      <c r="E29" s="51" t="s">
        <v>3</v>
      </c>
      <c r="F29" s="52">
        <v>16</v>
      </c>
      <c r="G29" s="52">
        <v>12</v>
      </c>
      <c r="H29" s="52">
        <v>6</v>
      </c>
      <c r="I29" s="52">
        <v>7</v>
      </c>
      <c r="J29" s="52">
        <v>11</v>
      </c>
      <c r="K29" s="52">
        <v>3</v>
      </c>
      <c r="L29" s="52">
        <v>1778</v>
      </c>
      <c r="M29" s="63">
        <v>276</v>
      </c>
      <c r="N29">
        <f t="shared" si="0"/>
        <v>61.5</v>
      </c>
      <c r="O29">
        <f t="shared" si="1"/>
        <v>30.75</v>
      </c>
      <c r="P29">
        <f t="shared" si="2"/>
        <v>35.875</v>
      </c>
      <c r="Q29">
        <f t="shared" si="3"/>
        <v>56.375</v>
      </c>
      <c r="R29">
        <f t="shared" si="4"/>
        <v>15.375</v>
      </c>
      <c r="S29">
        <f t="shared" si="5"/>
        <v>9112.25</v>
      </c>
      <c r="U29" s="10">
        <f t="shared" si="6"/>
        <v>11.426600598375423</v>
      </c>
      <c r="V29">
        <f t="shared" si="7"/>
        <v>6.375</v>
      </c>
      <c r="W29">
        <f t="shared" si="8"/>
        <v>0.24519230769230771</v>
      </c>
      <c r="X29">
        <f t="shared" si="9"/>
        <v>4.806408290683116</v>
      </c>
      <c r="Y29">
        <f t="shared" si="10"/>
        <v>8.0106804844718607</v>
      </c>
      <c r="Z29">
        <f t="shared" si="11"/>
        <v>1.1105769230769229</v>
      </c>
      <c r="AA29">
        <f t="shared" si="12"/>
        <v>0.77849999999999986</v>
      </c>
      <c r="AB29">
        <f t="shared" si="13"/>
        <v>1.461735</v>
      </c>
      <c r="AC29">
        <f t="shared" si="14"/>
        <v>1.4555963676061929</v>
      </c>
    </row>
    <row r="30" spans="1:29" x14ac:dyDescent="0.25">
      <c r="A30" s="9">
        <v>28</v>
      </c>
      <c r="B30" s="50" t="s">
        <v>144</v>
      </c>
      <c r="C30" s="51" t="s">
        <v>37</v>
      </c>
      <c r="D30" s="51" t="s">
        <v>274</v>
      </c>
      <c r="E30" s="51" t="s">
        <v>3</v>
      </c>
      <c r="F30" s="52">
        <v>14</v>
      </c>
      <c r="G30" s="52">
        <v>10</v>
      </c>
      <c r="H30" s="52">
        <v>14</v>
      </c>
      <c r="I30" s="52">
        <v>5</v>
      </c>
      <c r="J30" s="52">
        <v>5</v>
      </c>
      <c r="K30" s="52">
        <v>3</v>
      </c>
      <c r="L30" s="52">
        <v>1240</v>
      </c>
      <c r="M30" s="63">
        <v>242</v>
      </c>
      <c r="N30">
        <f t="shared" si="0"/>
        <v>58.571428571428569</v>
      </c>
      <c r="O30">
        <f t="shared" si="1"/>
        <v>82</v>
      </c>
      <c r="P30">
        <f t="shared" si="2"/>
        <v>29.285714285714285</v>
      </c>
      <c r="Q30">
        <f t="shared" si="3"/>
        <v>29.285714285714285</v>
      </c>
      <c r="R30">
        <f t="shared" si="4"/>
        <v>17.571428571428573</v>
      </c>
      <c r="S30">
        <f t="shared" si="5"/>
        <v>7262.8571428571431</v>
      </c>
      <c r="U30" s="10">
        <f t="shared" si="6"/>
        <v>11.394748624126965</v>
      </c>
      <c r="V30">
        <f t="shared" si="7"/>
        <v>6.0714285714285712</v>
      </c>
      <c r="W30">
        <f t="shared" si="8"/>
        <v>0.65384615384615385</v>
      </c>
      <c r="X30">
        <f t="shared" si="9"/>
        <v>4.6694738988522388</v>
      </c>
      <c r="Y30">
        <f t="shared" si="10"/>
        <v>7.7824564980870647</v>
      </c>
      <c r="Z30">
        <f t="shared" si="11"/>
        <v>1.0994505494505493</v>
      </c>
      <c r="AA30">
        <f t="shared" si="12"/>
        <v>0.70714285714285707</v>
      </c>
      <c r="AB30">
        <f t="shared" si="13"/>
        <v>1.4725542857142857</v>
      </c>
      <c r="AC30">
        <f t="shared" si="14"/>
        <v>1.390326206544547</v>
      </c>
    </row>
    <row r="31" spans="1:29" x14ac:dyDescent="0.25">
      <c r="A31" s="9">
        <v>29</v>
      </c>
      <c r="B31" s="47" t="s">
        <v>328</v>
      </c>
      <c r="C31" s="48" t="s">
        <v>41</v>
      </c>
      <c r="D31" s="48" t="s">
        <v>274</v>
      </c>
      <c r="E31" s="48" t="s">
        <v>3</v>
      </c>
      <c r="F31" s="49">
        <v>17</v>
      </c>
      <c r="G31" s="49">
        <v>12</v>
      </c>
      <c r="H31" s="49">
        <v>6</v>
      </c>
      <c r="I31" s="49">
        <v>22</v>
      </c>
      <c r="J31" s="49">
        <v>4</v>
      </c>
      <c r="K31" s="49">
        <v>11</v>
      </c>
      <c r="L31" s="49">
        <v>1750</v>
      </c>
      <c r="M31" s="62">
        <v>265</v>
      </c>
      <c r="N31">
        <f t="shared" si="0"/>
        <v>57.882352941176471</v>
      </c>
      <c r="O31">
        <f t="shared" si="1"/>
        <v>28.941176470588236</v>
      </c>
      <c r="P31">
        <f t="shared" si="2"/>
        <v>106.11764705882354</v>
      </c>
      <c r="Q31">
        <f t="shared" si="3"/>
        <v>19.294117647058822</v>
      </c>
      <c r="R31">
        <f t="shared" si="4"/>
        <v>53.058823529411768</v>
      </c>
      <c r="S31">
        <f t="shared" si="5"/>
        <v>8441.176470588236</v>
      </c>
      <c r="U31" s="10">
        <f t="shared" si="6"/>
        <v>11.220050617371326</v>
      </c>
      <c r="V31">
        <f t="shared" si="7"/>
        <v>6</v>
      </c>
      <c r="W31">
        <f t="shared" si="8"/>
        <v>0.23076923076923078</v>
      </c>
      <c r="X31">
        <f t="shared" si="9"/>
        <v>4.9892813866020953</v>
      </c>
      <c r="Y31">
        <f t="shared" si="10"/>
        <v>8.3154689776701591</v>
      </c>
      <c r="Z31">
        <f t="shared" si="11"/>
        <v>1.2291855203619908</v>
      </c>
      <c r="AA31">
        <f t="shared" si="12"/>
        <v>0.68082352941176461</v>
      </c>
      <c r="AB31">
        <f t="shared" si="13"/>
        <v>1.6473599999999999</v>
      </c>
      <c r="AC31">
        <f t="shared" si="14"/>
        <v>1.43191233682834</v>
      </c>
    </row>
    <row r="32" spans="1:29" x14ac:dyDescent="0.25">
      <c r="A32" s="9">
        <v>30</v>
      </c>
      <c r="B32" s="50" t="s">
        <v>65</v>
      </c>
      <c r="C32" s="51" t="s">
        <v>37</v>
      </c>
      <c r="D32" s="51" t="s">
        <v>274</v>
      </c>
      <c r="E32" s="51" t="s">
        <v>3</v>
      </c>
      <c r="F32" s="52">
        <v>15</v>
      </c>
      <c r="G32" s="52">
        <v>10</v>
      </c>
      <c r="H32" s="52">
        <v>6</v>
      </c>
      <c r="I32" s="52">
        <v>16</v>
      </c>
      <c r="J32" s="52">
        <v>18</v>
      </c>
      <c r="K32" s="52">
        <v>10</v>
      </c>
      <c r="L32" s="52">
        <v>1899</v>
      </c>
      <c r="M32" s="63">
        <v>291</v>
      </c>
      <c r="N32">
        <f t="shared" si="0"/>
        <v>54.666666666666664</v>
      </c>
      <c r="O32">
        <f t="shared" si="1"/>
        <v>32.799999999999997</v>
      </c>
      <c r="P32">
        <f t="shared" si="2"/>
        <v>87.466666666666669</v>
      </c>
      <c r="Q32">
        <f t="shared" si="3"/>
        <v>98.4</v>
      </c>
      <c r="R32">
        <f t="shared" si="4"/>
        <v>54.666666666666664</v>
      </c>
      <c r="S32">
        <f t="shared" si="5"/>
        <v>10381.200000000001</v>
      </c>
      <c r="U32" s="10">
        <f t="shared" si="6"/>
        <v>11.170758539509979</v>
      </c>
      <c r="V32">
        <f t="shared" si="7"/>
        <v>5.666666666666667</v>
      </c>
      <c r="W32">
        <f t="shared" si="8"/>
        <v>0.26153846153846155</v>
      </c>
      <c r="X32">
        <f t="shared" si="9"/>
        <v>5.2425534113048515</v>
      </c>
      <c r="Y32">
        <f t="shared" si="10"/>
        <v>8.7375890188414189</v>
      </c>
      <c r="Z32">
        <f t="shared" si="11"/>
        <v>1.1976923076923076</v>
      </c>
      <c r="AA32">
        <f t="shared" si="12"/>
        <v>0.88919999999999988</v>
      </c>
      <c r="AB32">
        <f t="shared" si="13"/>
        <v>1.6552799999999999</v>
      </c>
      <c r="AC32">
        <f t="shared" si="14"/>
        <v>1.5003811036125445</v>
      </c>
    </row>
    <row r="33" spans="1:29" x14ac:dyDescent="0.25">
      <c r="A33" s="9">
        <v>31</v>
      </c>
      <c r="B33" s="50" t="s">
        <v>222</v>
      </c>
      <c r="C33" s="51" t="s">
        <v>35</v>
      </c>
      <c r="D33" s="51" t="s">
        <v>274</v>
      </c>
      <c r="E33" s="51" t="s">
        <v>3</v>
      </c>
      <c r="F33" s="52">
        <v>13</v>
      </c>
      <c r="G33" s="52">
        <v>10</v>
      </c>
      <c r="H33" s="52">
        <v>4</v>
      </c>
      <c r="I33" s="52">
        <v>4</v>
      </c>
      <c r="J33" s="52">
        <v>4</v>
      </c>
      <c r="K33" s="52">
        <v>3</v>
      </c>
      <c r="L33" s="52">
        <v>77</v>
      </c>
      <c r="M33" s="63">
        <v>212</v>
      </c>
      <c r="N33">
        <f t="shared" si="0"/>
        <v>63.07692307692308</v>
      </c>
      <c r="O33">
        <f t="shared" si="1"/>
        <v>25.23076923076923</v>
      </c>
      <c r="P33">
        <f t="shared" si="2"/>
        <v>25.23076923076923</v>
      </c>
      <c r="Q33">
        <f t="shared" si="3"/>
        <v>25.23076923076923</v>
      </c>
      <c r="R33">
        <f t="shared" si="4"/>
        <v>18.923076923076923</v>
      </c>
      <c r="S33">
        <f t="shared" si="5"/>
        <v>485.69230769230768</v>
      </c>
      <c r="U33" s="10">
        <f t="shared" si="6"/>
        <v>11.159063784398334</v>
      </c>
      <c r="V33">
        <f t="shared" si="7"/>
        <v>6.5384615384615383</v>
      </c>
      <c r="W33">
        <f t="shared" si="8"/>
        <v>0.20118343195266272</v>
      </c>
      <c r="X33">
        <f t="shared" si="9"/>
        <v>4.4194188139841337</v>
      </c>
      <c r="Y33">
        <f t="shared" si="10"/>
        <v>7.3656980233068889</v>
      </c>
      <c r="Z33">
        <f t="shared" si="11"/>
        <v>1.0926035502958578</v>
      </c>
      <c r="AA33">
        <f t="shared" si="12"/>
        <v>0.69646153846153835</v>
      </c>
      <c r="AB33">
        <f t="shared" si="13"/>
        <v>1.4792123076923076</v>
      </c>
      <c r="AC33">
        <f t="shared" si="14"/>
        <v>1.1511414175344306</v>
      </c>
    </row>
    <row r="34" spans="1:29" x14ac:dyDescent="0.25">
      <c r="A34" s="9">
        <v>32</v>
      </c>
      <c r="B34" s="47" t="s">
        <v>145</v>
      </c>
      <c r="C34" s="48" t="s">
        <v>33</v>
      </c>
      <c r="D34" s="48" t="s">
        <v>274</v>
      </c>
      <c r="E34" s="48" t="s">
        <v>3</v>
      </c>
      <c r="F34" s="49">
        <v>15</v>
      </c>
      <c r="G34" s="49">
        <v>10</v>
      </c>
      <c r="H34" s="49">
        <v>6</v>
      </c>
      <c r="I34" s="49">
        <v>19</v>
      </c>
      <c r="J34" s="49">
        <v>17</v>
      </c>
      <c r="K34" s="49">
        <v>4</v>
      </c>
      <c r="L34" s="49">
        <v>2519</v>
      </c>
      <c r="M34" s="62">
        <v>261</v>
      </c>
      <c r="N34">
        <f t="shared" si="0"/>
        <v>54.666666666666664</v>
      </c>
      <c r="O34">
        <f t="shared" si="1"/>
        <v>32.799999999999997</v>
      </c>
      <c r="P34">
        <f t="shared" si="2"/>
        <v>103.86666666666666</v>
      </c>
      <c r="Q34">
        <f t="shared" si="3"/>
        <v>92.933333333333337</v>
      </c>
      <c r="R34">
        <f t="shared" si="4"/>
        <v>21.866666666666667</v>
      </c>
      <c r="S34">
        <f t="shared" si="5"/>
        <v>13770.533333333333</v>
      </c>
      <c r="U34" s="10">
        <f t="shared" si="6"/>
        <v>11.142101743589743</v>
      </c>
      <c r="V34">
        <f t="shared" si="7"/>
        <v>5.666666666666667</v>
      </c>
      <c r="W34">
        <f t="shared" si="8"/>
        <v>0.26153846153846155</v>
      </c>
      <c r="X34">
        <f t="shared" si="9"/>
        <v>5.2138966153846145</v>
      </c>
      <c r="Y34">
        <f t="shared" si="10"/>
        <v>8.6898276923076914</v>
      </c>
      <c r="Z34">
        <f t="shared" si="11"/>
        <v>1.2253846153846151</v>
      </c>
      <c r="AA34">
        <f t="shared" si="12"/>
        <v>0.87479999999999991</v>
      </c>
      <c r="AB34">
        <f t="shared" si="13"/>
        <v>1.4937119999999999</v>
      </c>
      <c r="AC34">
        <f t="shared" si="14"/>
        <v>1.6199999999999999</v>
      </c>
    </row>
    <row r="35" spans="1:29" x14ac:dyDescent="0.25">
      <c r="A35" s="9">
        <v>33</v>
      </c>
      <c r="B35" s="50" t="s">
        <v>120</v>
      </c>
      <c r="C35" s="51" t="s">
        <v>41</v>
      </c>
      <c r="D35" s="51" t="s">
        <v>274</v>
      </c>
      <c r="E35" s="51" t="s">
        <v>3</v>
      </c>
      <c r="F35" s="52">
        <v>17</v>
      </c>
      <c r="G35" s="52">
        <v>12</v>
      </c>
      <c r="H35" s="52">
        <v>8</v>
      </c>
      <c r="I35" s="52">
        <v>31</v>
      </c>
      <c r="J35" s="52">
        <v>8</v>
      </c>
      <c r="K35" s="52">
        <v>10</v>
      </c>
      <c r="L35" s="52">
        <v>43</v>
      </c>
      <c r="M35" s="63">
        <v>294</v>
      </c>
      <c r="N35">
        <f t="shared" ref="N35:N66" si="15">G35*82/F35</f>
        <v>57.882352941176471</v>
      </c>
      <c r="O35">
        <f t="shared" ref="O35:O66" si="16">H35*82/F35</f>
        <v>38.588235294117645</v>
      </c>
      <c r="P35">
        <f t="shared" ref="P35:P66" si="17">I35*82/F35</f>
        <v>149.52941176470588</v>
      </c>
      <c r="Q35">
        <f t="shared" ref="Q35:Q66" si="18">J35*82/F35</f>
        <v>38.588235294117645</v>
      </c>
      <c r="R35">
        <f t="shared" ref="R35:R66" si="19">K35*82/F35</f>
        <v>48.235294117647058</v>
      </c>
      <c r="S35">
        <f t="shared" ref="S35:S66" si="20">L35*82/F35</f>
        <v>207.41176470588235</v>
      </c>
      <c r="U35" s="10">
        <f t="shared" ref="U35:U66" si="21">SUM(V35:X35)</f>
        <v>11.106748186003568</v>
      </c>
      <c r="V35">
        <f t="shared" ref="V35:V66" si="22">N35/MAX(N:N)*OFF_R</f>
        <v>6</v>
      </c>
      <c r="W35">
        <f t="shared" ref="W35:W66" si="23">O35/MAX(O:O)*PUN_R</f>
        <v>0.30769230769230771</v>
      </c>
      <c r="X35">
        <f t="shared" ref="X35:X66" si="24">SUM(Z35:AC35)</f>
        <v>4.7990558783112593</v>
      </c>
      <c r="Y35">
        <f t="shared" ref="Y35:Y66" si="25">X35/DEF_R*10</f>
        <v>7.9984264638520983</v>
      </c>
      <c r="Z35">
        <f t="shared" ref="Z35:Z66" si="26">(0.7*(HIT_F*DEF_R))+(P35/(MAX(P:P))*(0.3*(HIT_F*DEF_R)))</f>
        <v>1.3024886877828052</v>
      </c>
      <c r="AA35">
        <f t="shared" ref="AA35:AA66" si="27">(0.7*(BkS_F*DEF_R))+(Q35/(MAX(Q:Q))*(0.3*(BkS_F*DEF_R)))</f>
        <v>0.73164705882352932</v>
      </c>
      <c r="AB35">
        <f t="shared" ref="AB35:AB66" si="28">(0.7*(TkA_F*DEF_R))+(R35/(MAX(R:R))*(0.3*(TkA_F*DEF_R)))</f>
        <v>1.6235999999999999</v>
      </c>
      <c r="AC35">
        <f t="shared" ref="AC35:AC66" si="29">(0.7*(SH_F*DEF_R))+(S35/(MAX(S:S))*(0.3*(SH_F*DEF_R)))</f>
        <v>1.1413201317049249</v>
      </c>
    </row>
    <row r="36" spans="1:29" x14ac:dyDescent="0.25">
      <c r="A36" s="9">
        <v>34</v>
      </c>
      <c r="B36" s="50" t="s">
        <v>198</v>
      </c>
      <c r="C36" s="51" t="s">
        <v>41</v>
      </c>
      <c r="D36" s="51" t="s">
        <v>274</v>
      </c>
      <c r="E36" s="51" t="s">
        <v>3</v>
      </c>
      <c r="F36" s="52">
        <v>17</v>
      </c>
      <c r="G36" s="52">
        <v>12</v>
      </c>
      <c r="H36" s="52">
        <v>2</v>
      </c>
      <c r="I36" s="52">
        <v>3</v>
      </c>
      <c r="J36" s="52">
        <v>18</v>
      </c>
      <c r="K36" s="52">
        <v>5</v>
      </c>
      <c r="L36" s="52">
        <v>47</v>
      </c>
      <c r="M36" s="63">
        <v>297</v>
      </c>
      <c r="N36">
        <f t="shared" si="15"/>
        <v>57.882352941176471</v>
      </c>
      <c r="O36">
        <f t="shared" si="16"/>
        <v>9.6470588235294112</v>
      </c>
      <c r="P36">
        <f t="shared" si="17"/>
        <v>14.470588235294118</v>
      </c>
      <c r="Q36">
        <f t="shared" si="18"/>
        <v>86.82352941176471</v>
      </c>
      <c r="R36">
        <f t="shared" si="19"/>
        <v>24.117647058823529</v>
      </c>
      <c r="S36">
        <f t="shared" si="20"/>
        <v>226.70588235294119</v>
      </c>
      <c r="U36" s="10">
        <f t="shared" si="21"/>
        <v>10.656864422605393</v>
      </c>
      <c r="V36">
        <f t="shared" si="22"/>
        <v>6</v>
      </c>
      <c r="W36">
        <f t="shared" si="23"/>
        <v>7.6923076923076927E-2</v>
      </c>
      <c r="X36">
        <f t="shared" si="24"/>
        <v>4.5799413456823164</v>
      </c>
      <c r="Y36">
        <f t="shared" si="25"/>
        <v>7.6332355761371939</v>
      </c>
      <c r="Z36">
        <f t="shared" si="26"/>
        <v>1.0744343891402712</v>
      </c>
      <c r="AA36">
        <f t="shared" si="27"/>
        <v>0.85870588235294099</v>
      </c>
      <c r="AB36">
        <f t="shared" si="28"/>
        <v>1.5047999999999999</v>
      </c>
      <c r="AC36">
        <f t="shared" si="29"/>
        <v>1.1420010741891038</v>
      </c>
    </row>
    <row r="37" spans="1:29" x14ac:dyDescent="0.25">
      <c r="A37" s="9">
        <v>35</v>
      </c>
      <c r="B37" s="47" t="s">
        <v>61</v>
      </c>
      <c r="C37" s="48" t="s">
        <v>35</v>
      </c>
      <c r="D37" s="48" t="s">
        <v>274</v>
      </c>
      <c r="E37" s="48" t="s">
        <v>3</v>
      </c>
      <c r="F37" s="49">
        <v>17</v>
      </c>
      <c r="G37" s="49">
        <v>10</v>
      </c>
      <c r="H37" s="49">
        <v>26</v>
      </c>
      <c r="I37" s="49">
        <v>28</v>
      </c>
      <c r="J37" s="49">
        <v>8</v>
      </c>
      <c r="K37" s="49">
        <v>3</v>
      </c>
      <c r="L37" s="49">
        <v>10</v>
      </c>
      <c r="M37" s="62">
        <v>280</v>
      </c>
      <c r="N37">
        <f t="shared" si="15"/>
        <v>48.235294117647058</v>
      </c>
      <c r="O37">
        <f t="shared" si="16"/>
        <v>125.41176470588235</v>
      </c>
      <c r="P37">
        <f t="shared" si="17"/>
        <v>135.05882352941177</v>
      </c>
      <c r="Q37">
        <f t="shared" si="18"/>
        <v>38.588235294117645</v>
      </c>
      <c r="R37">
        <f t="shared" si="19"/>
        <v>14.470588235294118</v>
      </c>
      <c r="S37">
        <f t="shared" si="20"/>
        <v>48.235294117647058</v>
      </c>
      <c r="U37" s="10">
        <f t="shared" si="21"/>
        <v>10.602683713676511</v>
      </c>
      <c r="V37">
        <f t="shared" si="22"/>
        <v>5</v>
      </c>
      <c r="W37">
        <f t="shared" si="23"/>
        <v>1</v>
      </c>
      <c r="X37">
        <f t="shared" si="24"/>
        <v>4.6026837136765106</v>
      </c>
      <c r="Y37">
        <f t="shared" si="25"/>
        <v>7.671139522794185</v>
      </c>
      <c r="Z37">
        <f t="shared" si="26"/>
        <v>1.2780542986425338</v>
      </c>
      <c r="AA37">
        <f t="shared" si="27"/>
        <v>0.73164705882352932</v>
      </c>
      <c r="AB37">
        <f t="shared" si="28"/>
        <v>1.4572799999999999</v>
      </c>
      <c r="AC37">
        <f t="shared" si="29"/>
        <v>1.1357023562104476</v>
      </c>
    </row>
    <row r="38" spans="1:29" x14ac:dyDescent="0.25">
      <c r="A38" s="9">
        <v>36</v>
      </c>
      <c r="B38" s="50" t="s">
        <v>236</v>
      </c>
      <c r="C38" s="51" t="s">
        <v>35</v>
      </c>
      <c r="D38" s="51" t="s">
        <v>274</v>
      </c>
      <c r="E38" s="51" t="s">
        <v>3</v>
      </c>
      <c r="F38" s="52">
        <v>16</v>
      </c>
      <c r="G38" s="52">
        <v>10</v>
      </c>
      <c r="H38" s="52">
        <v>10</v>
      </c>
      <c r="I38" s="52">
        <v>12</v>
      </c>
      <c r="J38" s="52">
        <v>10</v>
      </c>
      <c r="K38" s="52">
        <v>6</v>
      </c>
      <c r="L38" s="52">
        <v>45</v>
      </c>
      <c r="M38" s="63">
        <v>266</v>
      </c>
      <c r="N38">
        <f t="shared" si="15"/>
        <v>51.25</v>
      </c>
      <c r="O38">
        <f t="shared" si="16"/>
        <v>51.25</v>
      </c>
      <c r="P38">
        <f t="shared" si="17"/>
        <v>61.5</v>
      </c>
      <c r="Q38">
        <f t="shared" si="18"/>
        <v>51.25</v>
      </c>
      <c r="R38">
        <f t="shared" si="19"/>
        <v>30.75</v>
      </c>
      <c r="S38">
        <f t="shared" si="20"/>
        <v>230.625</v>
      </c>
      <c r="U38" s="10">
        <f t="shared" si="21"/>
        <v>10.319609390631204</v>
      </c>
      <c r="V38">
        <f t="shared" si="22"/>
        <v>5.3125</v>
      </c>
      <c r="W38">
        <f t="shared" si="23"/>
        <v>0.40865384615384615</v>
      </c>
      <c r="X38">
        <f t="shared" si="24"/>
        <v>4.5984555444773569</v>
      </c>
      <c r="Y38">
        <f t="shared" si="25"/>
        <v>7.6640925741289276</v>
      </c>
      <c r="Z38">
        <f t="shared" si="26"/>
        <v>1.1538461538461537</v>
      </c>
      <c r="AA38">
        <f t="shared" si="27"/>
        <v>0.7649999999999999</v>
      </c>
      <c r="AB38">
        <f t="shared" si="28"/>
        <v>1.5374699999999999</v>
      </c>
      <c r="AC38">
        <f t="shared" si="29"/>
        <v>1.1421393906312027</v>
      </c>
    </row>
    <row r="39" spans="1:29" x14ac:dyDescent="0.25">
      <c r="A39" s="9">
        <v>37</v>
      </c>
      <c r="B39" s="47" t="s">
        <v>233</v>
      </c>
      <c r="C39" s="48" t="s">
        <v>33</v>
      </c>
      <c r="D39" s="48" t="s">
        <v>274</v>
      </c>
      <c r="E39" s="48" t="s">
        <v>3</v>
      </c>
      <c r="F39" s="49">
        <v>14</v>
      </c>
      <c r="G39" s="49">
        <v>9</v>
      </c>
      <c r="H39" s="49">
        <v>2</v>
      </c>
      <c r="I39" s="49">
        <v>10</v>
      </c>
      <c r="J39" s="49">
        <v>4</v>
      </c>
      <c r="K39" s="49">
        <v>7</v>
      </c>
      <c r="L39" s="49">
        <v>0</v>
      </c>
      <c r="M39" s="62">
        <v>208</v>
      </c>
      <c r="N39">
        <f t="shared" si="15"/>
        <v>52.714285714285715</v>
      </c>
      <c r="O39">
        <f t="shared" si="16"/>
        <v>11.714285714285714</v>
      </c>
      <c r="P39">
        <f t="shared" si="17"/>
        <v>58.571428571428569</v>
      </c>
      <c r="Q39">
        <f t="shared" si="18"/>
        <v>23.428571428571427</v>
      </c>
      <c r="R39">
        <f t="shared" si="19"/>
        <v>41</v>
      </c>
      <c r="S39">
        <f t="shared" si="20"/>
        <v>0</v>
      </c>
      <c r="U39" s="10">
        <f t="shared" si="21"/>
        <v>10.120267692307692</v>
      </c>
      <c r="V39">
        <f t="shared" si="22"/>
        <v>5.4642857142857144</v>
      </c>
      <c r="W39">
        <f t="shared" si="23"/>
        <v>9.3406593406593408E-2</v>
      </c>
      <c r="X39">
        <f t="shared" si="24"/>
        <v>4.5625753846153838</v>
      </c>
      <c r="Y39">
        <f t="shared" si="25"/>
        <v>7.6042923076923064</v>
      </c>
      <c r="Z39">
        <f t="shared" si="26"/>
        <v>1.1489010989010988</v>
      </c>
      <c r="AA39">
        <f t="shared" si="27"/>
        <v>0.69171428571428561</v>
      </c>
      <c r="AB39">
        <f t="shared" si="28"/>
        <v>1.5879599999999998</v>
      </c>
      <c r="AC39">
        <f t="shared" si="29"/>
        <v>1.1339999999999999</v>
      </c>
    </row>
    <row r="40" spans="1:29" x14ac:dyDescent="0.25">
      <c r="A40" s="9">
        <v>38</v>
      </c>
      <c r="B40" s="47" t="s">
        <v>34</v>
      </c>
      <c r="C40" s="48" t="s">
        <v>31</v>
      </c>
      <c r="D40" s="48" t="s">
        <v>274</v>
      </c>
      <c r="E40" s="48" t="s">
        <v>3</v>
      </c>
      <c r="F40" s="49">
        <v>18</v>
      </c>
      <c r="G40" s="49">
        <v>10</v>
      </c>
      <c r="H40" s="49">
        <v>12</v>
      </c>
      <c r="I40" s="49">
        <v>14</v>
      </c>
      <c r="J40" s="49">
        <v>13</v>
      </c>
      <c r="K40" s="49">
        <v>7</v>
      </c>
      <c r="L40" s="49">
        <v>838</v>
      </c>
      <c r="M40" s="62">
        <v>338</v>
      </c>
      <c r="N40">
        <f t="shared" si="15"/>
        <v>45.555555555555557</v>
      </c>
      <c r="O40">
        <f t="shared" si="16"/>
        <v>54.666666666666664</v>
      </c>
      <c r="P40">
        <f t="shared" si="17"/>
        <v>63.777777777777779</v>
      </c>
      <c r="Q40">
        <f t="shared" si="18"/>
        <v>59.222222222222221</v>
      </c>
      <c r="R40">
        <f t="shared" si="19"/>
        <v>31.888888888888889</v>
      </c>
      <c r="S40">
        <f t="shared" si="20"/>
        <v>3817.5555555555557</v>
      </c>
      <c r="U40" s="10">
        <f t="shared" si="21"/>
        <v>9.9136240023343962</v>
      </c>
      <c r="V40">
        <f t="shared" si="22"/>
        <v>4.7222222222222232</v>
      </c>
      <c r="W40">
        <f t="shared" si="23"/>
        <v>0.4358974358974359</v>
      </c>
      <c r="X40">
        <f t="shared" si="24"/>
        <v>4.7555043442147369</v>
      </c>
      <c r="Y40">
        <f t="shared" si="25"/>
        <v>7.9258405736912287</v>
      </c>
      <c r="Z40">
        <f t="shared" si="26"/>
        <v>1.1576923076923076</v>
      </c>
      <c r="AA40">
        <f t="shared" si="27"/>
        <v>0.78599999999999981</v>
      </c>
      <c r="AB40">
        <f t="shared" si="28"/>
        <v>1.5430799999999998</v>
      </c>
      <c r="AC40">
        <f t="shared" si="29"/>
        <v>1.2687320365224295</v>
      </c>
    </row>
    <row r="41" spans="1:29" x14ac:dyDescent="0.25">
      <c r="A41" s="9">
        <v>39</v>
      </c>
      <c r="B41" s="50" t="s">
        <v>64</v>
      </c>
      <c r="C41" s="51" t="s">
        <v>33</v>
      </c>
      <c r="D41" s="51" t="s">
        <v>274</v>
      </c>
      <c r="E41" s="51" t="s">
        <v>3</v>
      </c>
      <c r="F41" s="52">
        <v>17</v>
      </c>
      <c r="G41" s="52">
        <v>9</v>
      </c>
      <c r="H41" s="52">
        <v>20</v>
      </c>
      <c r="I41" s="52">
        <v>19</v>
      </c>
      <c r="J41" s="52">
        <v>3</v>
      </c>
      <c r="K41" s="52">
        <v>3</v>
      </c>
      <c r="L41" s="52">
        <v>55</v>
      </c>
      <c r="M41" s="63">
        <v>250</v>
      </c>
      <c r="N41">
        <f t="shared" si="15"/>
        <v>43.411764705882355</v>
      </c>
      <c r="O41">
        <f t="shared" si="16"/>
        <v>96.470588235294116</v>
      </c>
      <c r="P41">
        <f t="shared" si="17"/>
        <v>91.647058823529406</v>
      </c>
      <c r="Q41">
        <f t="shared" si="18"/>
        <v>14.470588235294118</v>
      </c>
      <c r="R41">
        <f t="shared" si="19"/>
        <v>14.470588235294118</v>
      </c>
      <c r="S41">
        <f t="shared" si="20"/>
        <v>265.29411764705884</v>
      </c>
      <c r="U41" s="10">
        <f t="shared" si="21"/>
        <v>9.7427425066687743</v>
      </c>
      <c r="V41">
        <f t="shared" si="22"/>
        <v>4.5000000000000009</v>
      </c>
      <c r="W41">
        <f t="shared" si="23"/>
        <v>0.76923076923076927</v>
      </c>
      <c r="X41">
        <f t="shared" si="24"/>
        <v>4.4735117374380042</v>
      </c>
      <c r="Y41">
        <f t="shared" si="25"/>
        <v>7.4558528957300076</v>
      </c>
      <c r="Z41">
        <f t="shared" si="26"/>
        <v>1.2047511312217192</v>
      </c>
      <c r="AA41">
        <f t="shared" si="27"/>
        <v>0.66811764705882337</v>
      </c>
      <c r="AB41">
        <f t="shared" si="28"/>
        <v>1.4572799999999999</v>
      </c>
      <c r="AC41">
        <f t="shared" si="29"/>
        <v>1.1433629591574621</v>
      </c>
    </row>
    <row r="42" spans="1:29" x14ac:dyDescent="0.25">
      <c r="A42" s="9">
        <v>40</v>
      </c>
      <c r="B42" s="47" t="s">
        <v>135</v>
      </c>
      <c r="C42" s="48" t="s">
        <v>37</v>
      </c>
      <c r="D42" s="48" t="s">
        <v>274</v>
      </c>
      <c r="E42" s="48" t="s">
        <v>3</v>
      </c>
      <c r="F42" s="49">
        <v>17</v>
      </c>
      <c r="G42" s="49">
        <v>9</v>
      </c>
      <c r="H42" s="49">
        <v>8</v>
      </c>
      <c r="I42" s="49">
        <v>22</v>
      </c>
      <c r="J42" s="49">
        <v>10</v>
      </c>
      <c r="K42" s="49">
        <v>5</v>
      </c>
      <c r="L42" s="49">
        <v>1634</v>
      </c>
      <c r="M42" s="62">
        <v>285</v>
      </c>
      <c r="N42">
        <f t="shared" si="15"/>
        <v>43.411764705882355</v>
      </c>
      <c r="O42">
        <f t="shared" si="16"/>
        <v>38.588235294117645</v>
      </c>
      <c r="P42">
        <f t="shared" si="17"/>
        <v>106.11764705882354</v>
      </c>
      <c r="Q42">
        <f t="shared" si="18"/>
        <v>48.235294117647058</v>
      </c>
      <c r="R42">
        <f t="shared" si="19"/>
        <v>24.117647058823529</v>
      </c>
      <c r="S42">
        <f t="shared" si="20"/>
        <v>7881.6470588235297</v>
      </c>
      <c r="U42" s="10">
        <f t="shared" si="21"/>
        <v>9.7109016563708579</v>
      </c>
      <c r="V42">
        <f t="shared" si="22"/>
        <v>4.5000000000000009</v>
      </c>
      <c r="W42">
        <f t="shared" si="23"/>
        <v>0.30769230769230771</v>
      </c>
      <c r="X42">
        <f t="shared" si="24"/>
        <v>4.9032093486785495</v>
      </c>
      <c r="Y42">
        <f t="shared" si="25"/>
        <v>8.1720155811309159</v>
      </c>
      <c r="Z42">
        <f t="shared" si="26"/>
        <v>1.2291855203619908</v>
      </c>
      <c r="AA42">
        <f t="shared" si="27"/>
        <v>0.75705882352941167</v>
      </c>
      <c r="AB42">
        <f t="shared" si="28"/>
        <v>1.5047999999999999</v>
      </c>
      <c r="AC42">
        <f t="shared" si="29"/>
        <v>1.412165004787147</v>
      </c>
    </row>
    <row r="43" spans="1:29" x14ac:dyDescent="0.25">
      <c r="A43" s="9">
        <v>41</v>
      </c>
      <c r="B43" s="47" t="s">
        <v>220</v>
      </c>
      <c r="C43" s="48" t="s">
        <v>33</v>
      </c>
      <c r="D43" s="48" t="s">
        <v>274</v>
      </c>
      <c r="E43" s="48" t="s">
        <v>3</v>
      </c>
      <c r="F43" s="49">
        <v>18</v>
      </c>
      <c r="G43" s="49">
        <v>10</v>
      </c>
      <c r="H43" s="49">
        <v>2</v>
      </c>
      <c r="I43" s="49">
        <v>15</v>
      </c>
      <c r="J43" s="49">
        <v>11</v>
      </c>
      <c r="K43" s="49">
        <v>7</v>
      </c>
      <c r="L43" s="49">
        <v>37</v>
      </c>
      <c r="M43" s="62">
        <v>257</v>
      </c>
      <c r="N43">
        <f t="shared" si="15"/>
        <v>45.555555555555557</v>
      </c>
      <c r="O43">
        <f t="shared" si="16"/>
        <v>9.1111111111111107</v>
      </c>
      <c r="P43">
        <f t="shared" si="17"/>
        <v>68.333333333333329</v>
      </c>
      <c r="Q43">
        <f t="shared" si="18"/>
        <v>50.111111111111114</v>
      </c>
      <c r="R43">
        <f t="shared" si="19"/>
        <v>31.888888888888889</v>
      </c>
      <c r="S43">
        <f t="shared" si="20"/>
        <v>168.55555555555554</v>
      </c>
      <c r="U43" s="10">
        <f t="shared" si="21"/>
        <v>9.4052851994584756</v>
      </c>
      <c r="V43">
        <f t="shared" si="22"/>
        <v>4.7222222222222232</v>
      </c>
      <c r="W43">
        <f t="shared" si="23"/>
        <v>7.2649572649572655E-2</v>
      </c>
      <c r="X43">
        <f t="shared" si="24"/>
        <v>4.6104134045866791</v>
      </c>
      <c r="Y43">
        <f t="shared" si="25"/>
        <v>7.6840223409777986</v>
      </c>
      <c r="Z43">
        <f t="shared" si="26"/>
        <v>1.1653846153846152</v>
      </c>
      <c r="AA43">
        <f t="shared" si="27"/>
        <v>0.7619999999999999</v>
      </c>
      <c r="AB43">
        <f t="shared" si="28"/>
        <v>1.5430799999999998</v>
      </c>
      <c r="AC43">
        <f t="shared" si="29"/>
        <v>1.1399487892020641</v>
      </c>
    </row>
    <row r="44" spans="1:29" x14ac:dyDescent="0.25">
      <c r="A44" s="9">
        <v>42</v>
      </c>
      <c r="B44" s="50" t="s">
        <v>187</v>
      </c>
      <c r="C44" s="51" t="s">
        <v>33</v>
      </c>
      <c r="D44" s="51" t="s">
        <v>274</v>
      </c>
      <c r="E44" s="51" t="s">
        <v>3</v>
      </c>
      <c r="F44" s="52">
        <v>18</v>
      </c>
      <c r="G44" s="52">
        <v>10</v>
      </c>
      <c r="H44" s="52">
        <v>4</v>
      </c>
      <c r="I44" s="52">
        <v>6</v>
      </c>
      <c r="J44" s="52">
        <v>5</v>
      </c>
      <c r="K44" s="52">
        <v>9</v>
      </c>
      <c r="L44" s="52">
        <v>97</v>
      </c>
      <c r="M44" s="63">
        <v>237</v>
      </c>
      <c r="N44">
        <f t="shared" si="15"/>
        <v>45.555555555555557</v>
      </c>
      <c r="O44">
        <f t="shared" si="16"/>
        <v>18.222222222222221</v>
      </c>
      <c r="P44">
        <f t="shared" si="17"/>
        <v>27.333333333333332</v>
      </c>
      <c r="Q44">
        <f t="shared" si="18"/>
        <v>22.777777777777779</v>
      </c>
      <c r="R44">
        <f t="shared" si="19"/>
        <v>41</v>
      </c>
      <c r="S44">
        <f t="shared" si="20"/>
        <v>441.88888888888891</v>
      </c>
      <c r="U44" s="10">
        <f t="shared" si="21"/>
        <v>9.3912306880698146</v>
      </c>
      <c r="V44">
        <f t="shared" si="22"/>
        <v>4.7222222222222232</v>
      </c>
      <c r="W44">
        <f t="shared" si="23"/>
        <v>0.14529914529914531</v>
      </c>
      <c r="X44">
        <f t="shared" si="24"/>
        <v>4.5237093205484467</v>
      </c>
      <c r="Y44">
        <f t="shared" si="25"/>
        <v>7.5395155342474105</v>
      </c>
      <c r="Z44">
        <f t="shared" si="26"/>
        <v>1.096153846153846</v>
      </c>
      <c r="AA44">
        <f t="shared" si="27"/>
        <v>0.69</v>
      </c>
      <c r="AB44">
        <f t="shared" si="28"/>
        <v>1.5879599999999998</v>
      </c>
      <c r="AC44">
        <f t="shared" si="29"/>
        <v>1.1495954743946009</v>
      </c>
    </row>
    <row r="45" spans="1:29" x14ac:dyDescent="0.25">
      <c r="A45" s="9">
        <v>43</v>
      </c>
      <c r="B45" s="50" t="s">
        <v>259</v>
      </c>
      <c r="C45" s="51" t="s">
        <v>35</v>
      </c>
      <c r="D45" s="51" t="s">
        <v>274</v>
      </c>
      <c r="E45" s="51" t="s">
        <v>3</v>
      </c>
      <c r="F45" s="52">
        <v>19</v>
      </c>
      <c r="G45" s="52">
        <v>9</v>
      </c>
      <c r="H45" s="52">
        <v>12</v>
      </c>
      <c r="I45" s="52">
        <v>38</v>
      </c>
      <c r="J45" s="52">
        <v>10</v>
      </c>
      <c r="K45" s="52">
        <v>16</v>
      </c>
      <c r="L45" s="52">
        <v>11</v>
      </c>
      <c r="M45" s="63">
        <v>263</v>
      </c>
      <c r="N45">
        <f t="shared" si="15"/>
        <v>38.842105263157897</v>
      </c>
      <c r="O45">
        <f t="shared" si="16"/>
        <v>51.789473684210527</v>
      </c>
      <c r="P45">
        <f t="shared" si="17"/>
        <v>164</v>
      </c>
      <c r="Q45">
        <f t="shared" si="18"/>
        <v>43.157894736842103</v>
      </c>
      <c r="R45">
        <f t="shared" si="19"/>
        <v>69.05263157894737</v>
      </c>
      <c r="S45">
        <f t="shared" si="20"/>
        <v>47.473684210526315</v>
      </c>
      <c r="U45" s="10">
        <f t="shared" si="21"/>
        <v>9.3716971773067197</v>
      </c>
      <c r="V45">
        <f t="shared" si="22"/>
        <v>4.026315789473685</v>
      </c>
      <c r="W45">
        <f t="shared" si="23"/>
        <v>0.41295546558704455</v>
      </c>
      <c r="X45">
        <f t="shared" si="24"/>
        <v>4.9324259222459901</v>
      </c>
      <c r="Y45">
        <f t="shared" si="25"/>
        <v>8.2207098704099835</v>
      </c>
      <c r="Z45">
        <f t="shared" si="26"/>
        <v>1.3269230769230766</v>
      </c>
      <c r="AA45">
        <f t="shared" si="27"/>
        <v>0.74368421052631561</v>
      </c>
      <c r="AB45">
        <f t="shared" si="28"/>
        <v>1.7261431578947368</v>
      </c>
      <c r="AC45">
        <f t="shared" si="29"/>
        <v>1.1356754769018615</v>
      </c>
    </row>
    <row r="46" spans="1:29" x14ac:dyDescent="0.25">
      <c r="A46" s="9">
        <v>44</v>
      </c>
      <c r="B46" s="47" t="s">
        <v>146</v>
      </c>
      <c r="C46" s="48" t="s">
        <v>41</v>
      </c>
      <c r="D46" s="48" t="s">
        <v>274</v>
      </c>
      <c r="E46" s="48" t="s">
        <v>3</v>
      </c>
      <c r="F46" s="49">
        <v>16</v>
      </c>
      <c r="G46" s="49">
        <v>9</v>
      </c>
      <c r="H46" s="49">
        <v>0</v>
      </c>
      <c r="I46" s="49">
        <v>6</v>
      </c>
      <c r="J46" s="49">
        <v>2</v>
      </c>
      <c r="K46" s="49">
        <v>4</v>
      </c>
      <c r="L46" s="49">
        <v>991</v>
      </c>
      <c r="M46" s="62">
        <v>283</v>
      </c>
      <c r="N46">
        <f t="shared" si="15"/>
        <v>46.125</v>
      </c>
      <c r="O46">
        <f t="shared" si="16"/>
        <v>0</v>
      </c>
      <c r="P46">
        <f t="shared" si="17"/>
        <v>30.75</v>
      </c>
      <c r="Q46">
        <f t="shared" si="18"/>
        <v>10.25</v>
      </c>
      <c r="R46">
        <f t="shared" si="19"/>
        <v>20.5</v>
      </c>
      <c r="S46">
        <f t="shared" si="20"/>
        <v>5078.875</v>
      </c>
      <c r="U46" s="10">
        <f t="shared" si="21"/>
        <v>9.3404005461569</v>
      </c>
      <c r="V46">
        <f t="shared" si="22"/>
        <v>4.78125</v>
      </c>
      <c r="W46">
        <f t="shared" si="23"/>
        <v>0</v>
      </c>
      <c r="X46">
        <f t="shared" si="24"/>
        <v>4.5591505461569</v>
      </c>
      <c r="Y46">
        <f t="shared" si="25"/>
        <v>7.5985842435948339</v>
      </c>
      <c r="Z46">
        <f t="shared" si="26"/>
        <v>1.1019230769230768</v>
      </c>
      <c r="AA46">
        <f t="shared" si="27"/>
        <v>0.65699999999999992</v>
      </c>
      <c r="AB46">
        <f t="shared" si="28"/>
        <v>1.48698</v>
      </c>
      <c r="AC46">
        <f t="shared" si="29"/>
        <v>1.313247469233823</v>
      </c>
    </row>
    <row r="47" spans="1:29" x14ac:dyDescent="0.25">
      <c r="A47" s="9">
        <v>45</v>
      </c>
      <c r="B47" s="47" t="s">
        <v>390</v>
      </c>
      <c r="C47" s="48" t="s">
        <v>35</v>
      </c>
      <c r="D47" s="48" t="s">
        <v>274</v>
      </c>
      <c r="E47" s="48" t="s">
        <v>3</v>
      </c>
      <c r="F47" s="49">
        <v>19</v>
      </c>
      <c r="G47" s="49">
        <v>10</v>
      </c>
      <c r="H47" s="49">
        <v>10</v>
      </c>
      <c r="I47" s="49">
        <v>3</v>
      </c>
      <c r="J47" s="49">
        <v>7</v>
      </c>
      <c r="K47" s="49">
        <v>9</v>
      </c>
      <c r="L47" s="49">
        <v>6</v>
      </c>
      <c r="M47" s="62">
        <v>285</v>
      </c>
      <c r="N47">
        <f t="shared" si="15"/>
        <v>43.157894736842103</v>
      </c>
      <c r="O47">
        <f t="shared" si="16"/>
        <v>43.157894736842103</v>
      </c>
      <c r="P47">
        <f t="shared" si="17"/>
        <v>12.947368421052632</v>
      </c>
      <c r="Q47">
        <f t="shared" si="18"/>
        <v>30.210526315789473</v>
      </c>
      <c r="R47">
        <f t="shared" si="19"/>
        <v>38.842105263157897</v>
      </c>
      <c r="S47">
        <f t="shared" si="20"/>
        <v>25.894736842105264</v>
      </c>
      <c r="U47" s="10">
        <f t="shared" si="21"/>
        <v>9.3114994835364584</v>
      </c>
      <c r="V47">
        <f t="shared" si="22"/>
        <v>4.473684210526315</v>
      </c>
      <c r="W47">
        <f t="shared" si="23"/>
        <v>0.34412955465587042</v>
      </c>
      <c r="X47">
        <f t="shared" si="24"/>
        <v>4.4936857183542722</v>
      </c>
      <c r="Y47">
        <f t="shared" si="25"/>
        <v>7.4894761972571198</v>
      </c>
      <c r="Z47">
        <f t="shared" si="26"/>
        <v>1.0718623481781375</v>
      </c>
      <c r="AA47">
        <f t="shared" si="27"/>
        <v>0.70957894736842098</v>
      </c>
      <c r="AB47">
        <f t="shared" si="28"/>
        <v>1.5773305263157893</v>
      </c>
      <c r="AC47">
        <f t="shared" si="29"/>
        <v>1.1349138964919245</v>
      </c>
    </row>
    <row r="48" spans="1:29" x14ac:dyDescent="0.25">
      <c r="A48" s="9">
        <v>46</v>
      </c>
      <c r="B48" s="47" t="s">
        <v>392</v>
      </c>
      <c r="C48" s="48" t="s">
        <v>35</v>
      </c>
      <c r="D48" s="48" t="s">
        <v>274</v>
      </c>
      <c r="E48" s="48" t="s">
        <v>3</v>
      </c>
      <c r="F48" s="49">
        <v>16</v>
      </c>
      <c r="G48" s="49">
        <v>8</v>
      </c>
      <c r="H48" s="49">
        <v>4</v>
      </c>
      <c r="I48" s="49">
        <v>18</v>
      </c>
      <c r="J48" s="49">
        <v>12</v>
      </c>
      <c r="K48" s="49">
        <v>3</v>
      </c>
      <c r="L48" s="49">
        <v>512</v>
      </c>
      <c r="M48" s="62">
        <v>261</v>
      </c>
      <c r="N48">
        <f t="shared" si="15"/>
        <v>41</v>
      </c>
      <c r="O48">
        <f t="shared" si="16"/>
        <v>20.5</v>
      </c>
      <c r="P48">
        <f t="shared" si="17"/>
        <v>92.25</v>
      </c>
      <c r="Q48">
        <f t="shared" si="18"/>
        <v>61.5</v>
      </c>
      <c r="R48">
        <f t="shared" si="19"/>
        <v>15.375</v>
      </c>
      <c r="S48">
        <f t="shared" si="20"/>
        <v>2624</v>
      </c>
      <c r="U48" s="10">
        <f t="shared" si="21"/>
        <v>9.0995739470791221</v>
      </c>
      <c r="V48">
        <f t="shared" si="22"/>
        <v>4.25</v>
      </c>
      <c r="W48">
        <f t="shared" si="23"/>
        <v>0.16346153846153846</v>
      </c>
      <c r="X48">
        <f t="shared" si="24"/>
        <v>4.6861124086175829</v>
      </c>
      <c r="Y48">
        <f t="shared" si="25"/>
        <v>7.8101873476959716</v>
      </c>
      <c r="Z48">
        <f t="shared" si="26"/>
        <v>1.2057692307692305</v>
      </c>
      <c r="AA48">
        <f t="shared" si="27"/>
        <v>0.79199999999999982</v>
      </c>
      <c r="AB48">
        <f t="shared" si="28"/>
        <v>1.461735</v>
      </c>
      <c r="AC48">
        <f t="shared" si="29"/>
        <v>1.2266081778483524</v>
      </c>
    </row>
    <row r="49" spans="1:29" x14ac:dyDescent="0.25">
      <c r="A49" s="9">
        <v>47</v>
      </c>
      <c r="B49" s="50" t="s">
        <v>395</v>
      </c>
      <c r="C49" s="51" t="s">
        <v>41</v>
      </c>
      <c r="D49" s="51" t="s">
        <v>274</v>
      </c>
      <c r="E49" s="51" t="s">
        <v>3</v>
      </c>
      <c r="F49" s="52">
        <v>8</v>
      </c>
      <c r="G49" s="52">
        <v>4</v>
      </c>
      <c r="H49" s="52">
        <v>2</v>
      </c>
      <c r="I49" s="52">
        <v>8</v>
      </c>
      <c r="J49" s="52">
        <v>1</v>
      </c>
      <c r="K49" s="52">
        <v>5</v>
      </c>
      <c r="L49" s="52">
        <v>0</v>
      </c>
      <c r="M49" s="63">
        <v>117</v>
      </c>
      <c r="N49">
        <f t="shared" si="15"/>
        <v>41</v>
      </c>
      <c r="O49">
        <f t="shared" si="16"/>
        <v>20.5</v>
      </c>
      <c r="P49">
        <f t="shared" si="17"/>
        <v>82</v>
      </c>
      <c r="Q49">
        <f t="shared" si="18"/>
        <v>10.25</v>
      </c>
      <c r="R49">
        <f t="shared" si="19"/>
        <v>51.25</v>
      </c>
      <c r="S49">
        <f t="shared" si="20"/>
        <v>0</v>
      </c>
      <c r="U49" s="10">
        <f t="shared" si="21"/>
        <v>9.0313730769230762</v>
      </c>
      <c r="V49">
        <f t="shared" si="22"/>
        <v>4.25</v>
      </c>
      <c r="W49">
        <f t="shared" si="23"/>
        <v>0.16346153846153846</v>
      </c>
      <c r="X49">
        <f t="shared" si="24"/>
        <v>4.6179115384615379</v>
      </c>
      <c r="Y49">
        <f t="shared" si="25"/>
        <v>7.6965192307692298</v>
      </c>
      <c r="Z49">
        <f t="shared" si="26"/>
        <v>1.1884615384615382</v>
      </c>
      <c r="AA49">
        <f t="shared" si="27"/>
        <v>0.65699999999999992</v>
      </c>
      <c r="AB49">
        <f t="shared" si="28"/>
        <v>1.63845</v>
      </c>
      <c r="AC49">
        <f t="shared" si="29"/>
        <v>1.1339999999999999</v>
      </c>
    </row>
    <row r="50" spans="1:29" x14ac:dyDescent="0.25">
      <c r="A50" s="9">
        <v>48</v>
      </c>
      <c r="B50" s="50" t="s">
        <v>297</v>
      </c>
      <c r="C50" s="51" t="s">
        <v>35</v>
      </c>
      <c r="D50" s="51" t="s">
        <v>274</v>
      </c>
      <c r="E50" s="51" t="s">
        <v>3</v>
      </c>
      <c r="F50" s="52">
        <v>17</v>
      </c>
      <c r="G50" s="52">
        <v>8</v>
      </c>
      <c r="H50" s="52">
        <v>10</v>
      </c>
      <c r="I50" s="52">
        <v>16</v>
      </c>
      <c r="J50" s="52">
        <v>8</v>
      </c>
      <c r="K50" s="52">
        <v>5</v>
      </c>
      <c r="L50" s="52">
        <v>19</v>
      </c>
      <c r="M50" s="63">
        <v>260</v>
      </c>
      <c r="N50">
        <f t="shared" si="15"/>
        <v>38.588235294117645</v>
      </c>
      <c r="O50">
        <f t="shared" si="16"/>
        <v>48.235294117647058</v>
      </c>
      <c r="P50">
        <f t="shared" si="17"/>
        <v>77.17647058823529</v>
      </c>
      <c r="Q50">
        <f t="shared" si="18"/>
        <v>38.588235294117645</v>
      </c>
      <c r="R50">
        <f t="shared" si="19"/>
        <v>24.117647058823529</v>
      </c>
      <c r="S50">
        <f t="shared" si="20"/>
        <v>91.647058823529406</v>
      </c>
      <c r="U50" s="10">
        <f t="shared" si="21"/>
        <v>8.9386136623202113</v>
      </c>
      <c r="V50">
        <f t="shared" si="22"/>
        <v>4</v>
      </c>
      <c r="W50">
        <f t="shared" si="23"/>
        <v>0.38461538461538464</v>
      </c>
      <c r="X50">
        <f t="shared" si="24"/>
        <v>4.5539982777048271</v>
      </c>
      <c r="Y50">
        <f t="shared" si="25"/>
        <v>7.5899971295080446</v>
      </c>
      <c r="Z50">
        <f t="shared" si="26"/>
        <v>1.1803167420814478</v>
      </c>
      <c r="AA50">
        <f t="shared" si="27"/>
        <v>0.73164705882352932</v>
      </c>
      <c r="AB50">
        <f t="shared" si="28"/>
        <v>1.5047999999999999</v>
      </c>
      <c r="AC50">
        <f t="shared" si="29"/>
        <v>1.1372344767998503</v>
      </c>
    </row>
    <row r="51" spans="1:29" x14ac:dyDescent="0.25">
      <c r="A51" s="9">
        <v>49</v>
      </c>
      <c r="B51" s="47" t="s">
        <v>59</v>
      </c>
      <c r="C51" s="48" t="s">
        <v>41</v>
      </c>
      <c r="D51" s="48" t="s">
        <v>274</v>
      </c>
      <c r="E51" s="48" t="s">
        <v>3</v>
      </c>
      <c r="F51" s="49">
        <v>15</v>
      </c>
      <c r="G51" s="49">
        <v>7</v>
      </c>
      <c r="H51" s="49">
        <v>2</v>
      </c>
      <c r="I51" s="49">
        <v>38</v>
      </c>
      <c r="J51" s="49">
        <v>8</v>
      </c>
      <c r="K51" s="49">
        <v>4</v>
      </c>
      <c r="L51" s="49">
        <v>0</v>
      </c>
      <c r="M51" s="62">
        <v>228</v>
      </c>
      <c r="N51">
        <f t="shared" si="15"/>
        <v>38.266666666666666</v>
      </c>
      <c r="O51">
        <f t="shared" si="16"/>
        <v>10.933333333333334</v>
      </c>
      <c r="P51">
        <f t="shared" si="17"/>
        <v>207.73333333333332</v>
      </c>
      <c r="Q51">
        <f t="shared" si="18"/>
        <v>43.733333333333334</v>
      </c>
      <c r="R51">
        <f t="shared" si="19"/>
        <v>21.866666666666667</v>
      </c>
      <c r="S51">
        <f t="shared" si="20"/>
        <v>0</v>
      </c>
      <c r="U51" s="10">
        <f t="shared" si="21"/>
        <v>8.827527384615383</v>
      </c>
      <c r="V51">
        <f t="shared" si="22"/>
        <v>3.9666666666666668</v>
      </c>
      <c r="W51">
        <f t="shared" si="23"/>
        <v>8.7179487179487189E-2</v>
      </c>
      <c r="X51">
        <f t="shared" si="24"/>
        <v>4.7736812307692302</v>
      </c>
      <c r="Y51">
        <f t="shared" si="25"/>
        <v>7.9561353846153837</v>
      </c>
      <c r="Z51">
        <f t="shared" si="26"/>
        <v>1.4007692307692305</v>
      </c>
      <c r="AA51">
        <f t="shared" si="27"/>
        <v>0.74519999999999986</v>
      </c>
      <c r="AB51">
        <f t="shared" si="28"/>
        <v>1.4937119999999999</v>
      </c>
      <c r="AC51">
        <f t="shared" si="29"/>
        <v>1.1339999999999999</v>
      </c>
    </row>
    <row r="52" spans="1:29" x14ac:dyDescent="0.25">
      <c r="A52" s="9">
        <v>50</v>
      </c>
      <c r="B52" s="50" t="s">
        <v>391</v>
      </c>
      <c r="C52" s="51" t="s">
        <v>31</v>
      </c>
      <c r="D52" s="51" t="s">
        <v>274</v>
      </c>
      <c r="E52" s="51" t="s">
        <v>3</v>
      </c>
      <c r="F52" s="52">
        <v>18</v>
      </c>
      <c r="G52" s="52">
        <v>8</v>
      </c>
      <c r="H52" s="52">
        <v>12</v>
      </c>
      <c r="I52" s="52">
        <v>23</v>
      </c>
      <c r="J52" s="52">
        <v>2</v>
      </c>
      <c r="K52" s="52">
        <v>9</v>
      </c>
      <c r="L52" s="52">
        <v>9</v>
      </c>
      <c r="M52" s="63">
        <v>245</v>
      </c>
      <c r="N52">
        <f t="shared" si="15"/>
        <v>36.444444444444443</v>
      </c>
      <c r="O52">
        <f t="shared" si="16"/>
        <v>54.666666666666664</v>
      </c>
      <c r="P52">
        <f t="shared" si="17"/>
        <v>104.77777777777777</v>
      </c>
      <c r="Q52">
        <f t="shared" si="18"/>
        <v>9.1111111111111107</v>
      </c>
      <c r="R52">
        <f t="shared" si="19"/>
        <v>41</v>
      </c>
      <c r="S52">
        <f t="shared" si="20"/>
        <v>41</v>
      </c>
      <c r="U52" s="10">
        <f t="shared" si="21"/>
        <v>8.8180052933771709</v>
      </c>
      <c r="V52">
        <f t="shared" si="22"/>
        <v>3.7777777777777781</v>
      </c>
      <c r="W52">
        <f t="shared" si="23"/>
        <v>0.4358974358974359</v>
      </c>
      <c r="X52">
        <f t="shared" si="24"/>
        <v>4.6043300797019571</v>
      </c>
      <c r="Y52">
        <f t="shared" si="25"/>
        <v>7.6738834661699284</v>
      </c>
      <c r="Z52">
        <f t="shared" si="26"/>
        <v>1.2269230769230768</v>
      </c>
      <c r="AA52">
        <f t="shared" si="27"/>
        <v>0.65399999999999991</v>
      </c>
      <c r="AB52">
        <f t="shared" si="28"/>
        <v>1.5879599999999998</v>
      </c>
      <c r="AC52">
        <f t="shared" si="29"/>
        <v>1.1354470027788803</v>
      </c>
    </row>
    <row r="53" spans="1:29" x14ac:dyDescent="0.25">
      <c r="A53" s="9">
        <v>51</v>
      </c>
      <c r="B53" s="50" t="s">
        <v>400</v>
      </c>
      <c r="C53" s="51" t="s">
        <v>31</v>
      </c>
      <c r="D53" s="51" t="s">
        <v>274</v>
      </c>
      <c r="E53" s="51" t="s">
        <v>3</v>
      </c>
      <c r="F53" s="52">
        <v>2</v>
      </c>
      <c r="G53" s="52">
        <v>1</v>
      </c>
      <c r="H53" s="52">
        <v>0</v>
      </c>
      <c r="I53" s="52">
        <v>2</v>
      </c>
      <c r="J53" s="52">
        <v>1</v>
      </c>
      <c r="K53" s="52">
        <v>0</v>
      </c>
      <c r="L53" s="52">
        <v>0</v>
      </c>
      <c r="M53" s="63">
        <v>24</v>
      </c>
      <c r="N53">
        <f t="shared" si="15"/>
        <v>41</v>
      </c>
      <c r="O53">
        <f t="shared" si="16"/>
        <v>0</v>
      </c>
      <c r="P53">
        <f t="shared" si="17"/>
        <v>82</v>
      </c>
      <c r="Q53">
        <f t="shared" si="18"/>
        <v>41</v>
      </c>
      <c r="R53">
        <f t="shared" si="19"/>
        <v>0</v>
      </c>
      <c r="S53">
        <f t="shared" si="20"/>
        <v>0</v>
      </c>
      <c r="U53" s="10">
        <f t="shared" si="21"/>
        <v>8.6964615384615378</v>
      </c>
      <c r="V53">
        <f t="shared" si="22"/>
        <v>4.25</v>
      </c>
      <c r="W53">
        <f t="shared" si="23"/>
        <v>0</v>
      </c>
      <c r="X53">
        <f t="shared" si="24"/>
        <v>4.4464615384615378</v>
      </c>
      <c r="Y53">
        <f t="shared" si="25"/>
        <v>7.4107692307692297</v>
      </c>
      <c r="Z53">
        <f t="shared" si="26"/>
        <v>1.1884615384615382</v>
      </c>
      <c r="AA53">
        <f t="shared" si="27"/>
        <v>0.73799999999999988</v>
      </c>
      <c r="AB53">
        <f t="shared" si="28"/>
        <v>1.3859999999999999</v>
      </c>
      <c r="AC53">
        <f t="shared" si="29"/>
        <v>1.1339999999999999</v>
      </c>
    </row>
    <row r="54" spans="1:29" x14ac:dyDescent="0.25">
      <c r="A54" s="9">
        <v>52</v>
      </c>
      <c r="B54" s="50" t="s">
        <v>56</v>
      </c>
      <c r="C54" s="51" t="s">
        <v>31</v>
      </c>
      <c r="D54" s="51" t="s">
        <v>274</v>
      </c>
      <c r="E54" s="51" t="s">
        <v>3</v>
      </c>
      <c r="F54" s="52">
        <v>16</v>
      </c>
      <c r="G54" s="52">
        <v>7</v>
      </c>
      <c r="H54" s="52">
        <v>6</v>
      </c>
      <c r="I54" s="52">
        <v>5</v>
      </c>
      <c r="J54" s="52">
        <v>7</v>
      </c>
      <c r="K54" s="52">
        <v>8</v>
      </c>
      <c r="L54" s="52">
        <v>70</v>
      </c>
      <c r="M54" s="63">
        <v>271</v>
      </c>
      <c r="N54">
        <f t="shared" si="15"/>
        <v>35.875</v>
      </c>
      <c r="O54">
        <f t="shared" si="16"/>
        <v>30.75</v>
      </c>
      <c r="P54">
        <f t="shared" si="17"/>
        <v>25.625</v>
      </c>
      <c r="Q54">
        <f t="shared" si="18"/>
        <v>35.875</v>
      </c>
      <c r="R54">
        <f t="shared" si="19"/>
        <v>41</v>
      </c>
      <c r="S54">
        <f t="shared" si="20"/>
        <v>358.75</v>
      </c>
      <c r="U54" s="10">
        <f t="shared" si="21"/>
        <v>8.5163328127767421</v>
      </c>
      <c r="V54">
        <f t="shared" si="22"/>
        <v>3.7187500000000004</v>
      </c>
      <c r="W54">
        <f t="shared" si="23"/>
        <v>0.24519230769230771</v>
      </c>
      <c r="X54">
        <f t="shared" si="24"/>
        <v>4.5523905050844347</v>
      </c>
      <c r="Y54">
        <f t="shared" si="25"/>
        <v>7.5873175084740572</v>
      </c>
      <c r="Z54">
        <f t="shared" si="26"/>
        <v>1.0932692307692307</v>
      </c>
      <c r="AA54">
        <f t="shared" si="27"/>
        <v>0.72449999999999992</v>
      </c>
      <c r="AB54">
        <f t="shared" si="28"/>
        <v>1.5879599999999998</v>
      </c>
      <c r="AC54">
        <f t="shared" si="29"/>
        <v>1.1466612743152043</v>
      </c>
    </row>
    <row r="55" spans="1:29" x14ac:dyDescent="0.25">
      <c r="A55" s="9">
        <v>53</v>
      </c>
      <c r="B55" s="50" t="s">
        <v>277</v>
      </c>
      <c r="C55" s="51" t="s">
        <v>31</v>
      </c>
      <c r="D55" s="51" t="s">
        <v>274</v>
      </c>
      <c r="E55" s="51" t="s">
        <v>3</v>
      </c>
      <c r="F55" s="52">
        <v>17</v>
      </c>
      <c r="G55" s="52">
        <v>7</v>
      </c>
      <c r="H55" s="52">
        <v>8</v>
      </c>
      <c r="I55" s="52">
        <v>17</v>
      </c>
      <c r="J55" s="52">
        <v>4</v>
      </c>
      <c r="K55" s="52">
        <v>11</v>
      </c>
      <c r="L55" s="52">
        <v>0</v>
      </c>
      <c r="M55" s="63">
        <v>281</v>
      </c>
      <c r="N55">
        <f t="shared" si="15"/>
        <v>33.764705882352942</v>
      </c>
      <c r="O55">
        <f t="shared" si="16"/>
        <v>38.588235294117645</v>
      </c>
      <c r="P55">
        <f t="shared" si="17"/>
        <v>82</v>
      </c>
      <c r="Q55">
        <f t="shared" si="18"/>
        <v>19.294117647058822</v>
      </c>
      <c r="R55">
        <f t="shared" si="19"/>
        <v>53.058823529411768</v>
      </c>
      <c r="S55">
        <f t="shared" si="20"/>
        <v>0</v>
      </c>
      <c r="U55" s="10">
        <f t="shared" si="21"/>
        <v>8.4583373755656108</v>
      </c>
      <c r="V55">
        <f t="shared" si="22"/>
        <v>3.5000000000000004</v>
      </c>
      <c r="W55">
        <f t="shared" si="23"/>
        <v>0.30769230769230771</v>
      </c>
      <c r="X55">
        <f t="shared" si="24"/>
        <v>4.6506450678733025</v>
      </c>
      <c r="Y55">
        <f t="shared" si="25"/>
        <v>7.7510751131221713</v>
      </c>
      <c r="Z55">
        <f t="shared" si="26"/>
        <v>1.1884615384615382</v>
      </c>
      <c r="AA55">
        <f t="shared" si="27"/>
        <v>0.68082352941176461</v>
      </c>
      <c r="AB55">
        <f t="shared" si="28"/>
        <v>1.6473599999999999</v>
      </c>
      <c r="AC55">
        <f t="shared" si="29"/>
        <v>1.1339999999999999</v>
      </c>
    </row>
    <row r="56" spans="1:29" x14ac:dyDescent="0.25">
      <c r="A56" s="9">
        <v>54</v>
      </c>
      <c r="B56" s="47" t="s">
        <v>126</v>
      </c>
      <c r="C56" s="48" t="s">
        <v>31</v>
      </c>
      <c r="D56" s="48" t="s">
        <v>274</v>
      </c>
      <c r="E56" s="48" t="s">
        <v>3</v>
      </c>
      <c r="F56" s="49">
        <v>18</v>
      </c>
      <c r="G56" s="49">
        <v>7</v>
      </c>
      <c r="H56" s="49">
        <v>0</v>
      </c>
      <c r="I56" s="49">
        <v>11</v>
      </c>
      <c r="J56" s="49">
        <v>8</v>
      </c>
      <c r="K56" s="49">
        <v>14</v>
      </c>
      <c r="L56" s="49">
        <v>1563</v>
      </c>
      <c r="M56" s="62">
        <v>357</v>
      </c>
      <c r="N56">
        <f t="shared" si="15"/>
        <v>31.888888888888889</v>
      </c>
      <c r="O56">
        <f t="shared" si="16"/>
        <v>0</v>
      </c>
      <c r="P56">
        <f t="shared" si="17"/>
        <v>50.111111111111114</v>
      </c>
      <c r="Q56">
        <f t="shared" si="18"/>
        <v>36.444444444444443</v>
      </c>
      <c r="R56">
        <f t="shared" si="19"/>
        <v>63.777777777777779</v>
      </c>
      <c r="S56">
        <f t="shared" si="20"/>
        <v>7120.333333333333</v>
      </c>
      <c r="U56" s="10">
        <f t="shared" si="21"/>
        <v>8.2516270894365213</v>
      </c>
      <c r="V56">
        <f t="shared" si="22"/>
        <v>3.3055555555555562</v>
      </c>
      <c r="W56">
        <f t="shared" si="23"/>
        <v>0</v>
      </c>
      <c r="X56">
        <f t="shared" si="24"/>
        <v>4.946071533880966</v>
      </c>
      <c r="Y56">
        <f t="shared" si="25"/>
        <v>8.2434525564682772</v>
      </c>
      <c r="Z56">
        <f t="shared" si="26"/>
        <v>1.1346153846153844</v>
      </c>
      <c r="AA56">
        <f t="shared" si="27"/>
        <v>0.72599999999999987</v>
      </c>
      <c r="AB56">
        <f t="shared" si="28"/>
        <v>1.7001599999999999</v>
      </c>
      <c r="AC56">
        <f t="shared" si="29"/>
        <v>1.3852961492655815</v>
      </c>
    </row>
    <row r="57" spans="1:29" x14ac:dyDescent="0.25">
      <c r="A57" s="9">
        <v>55</v>
      </c>
      <c r="B57" s="47" t="s">
        <v>393</v>
      </c>
      <c r="C57" s="48" t="s">
        <v>35</v>
      </c>
      <c r="D57" s="48" t="s">
        <v>274</v>
      </c>
      <c r="E57" s="48" t="s">
        <v>3</v>
      </c>
      <c r="F57" s="49">
        <v>18</v>
      </c>
      <c r="G57" s="49">
        <v>8</v>
      </c>
      <c r="H57" s="49">
        <v>0</v>
      </c>
      <c r="I57" s="49">
        <v>1</v>
      </c>
      <c r="J57" s="49">
        <v>8</v>
      </c>
      <c r="K57" s="49">
        <v>2</v>
      </c>
      <c r="L57" s="49">
        <v>0</v>
      </c>
      <c r="M57" s="62">
        <v>258</v>
      </c>
      <c r="N57">
        <f t="shared" si="15"/>
        <v>36.444444444444443</v>
      </c>
      <c r="O57">
        <f t="shared" si="16"/>
        <v>0</v>
      </c>
      <c r="P57">
        <f t="shared" si="17"/>
        <v>4.5555555555555554</v>
      </c>
      <c r="Q57">
        <f t="shared" si="18"/>
        <v>36.444444444444443</v>
      </c>
      <c r="R57">
        <f t="shared" si="19"/>
        <v>9.1111111111111107</v>
      </c>
      <c r="S57">
        <f t="shared" si="20"/>
        <v>0</v>
      </c>
      <c r="U57" s="10">
        <f t="shared" si="21"/>
        <v>8.1263500854700865</v>
      </c>
      <c r="V57">
        <f t="shared" si="22"/>
        <v>3.7777777777777781</v>
      </c>
      <c r="W57">
        <f t="shared" si="23"/>
        <v>0</v>
      </c>
      <c r="X57">
        <f t="shared" si="24"/>
        <v>4.348572307692308</v>
      </c>
      <c r="Y57">
        <f t="shared" si="25"/>
        <v>7.2476205128205127</v>
      </c>
      <c r="Z57">
        <f t="shared" si="26"/>
        <v>1.0576923076923075</v>
      </c>
      <c r="AA57">
        <f t="shared" si="27"/>
        <v>0.72599999999999987</v>
      </c>
      <c r="AB57">
        <f t="shared" si="28"/>
        <v>1.4308799999999999</v>
      </c>
      <c r="AC57">
        <f t="shared" si="29"/>
        <v>1.1339999999999999</v>
      </c>
    </row>
    <row r="58" spans="1:29" x14ac:dyDescent="0.25">
      <c r="A58" s="9">
        <v>56</v>
      </c>
      <c r="B58" s="50" t="s">
        <v>394</v>
      </c>
      <c r="C58" s="51" t="s">
        <v>31</v>
      </c>
      <c r="D58" s="51" t="s">
        <v>274</v>
      </c>
      <c r="E58" s="51" t="s">
        <v>3</v>
      </c>
      <c r="F58" s="52">
        <v>15</v>
      </c>
      <c r="G58" s="52">
        <v>5</v>
      </c>
      <c r="H58" s="52">
        <v>6</v>
      </c>
      <c r="I58" s="52">
        <v>10</v>
      </c>
      <c r="J58" s="52">
        <v>4</v>
      </c>
      <c r="K58" s="52">
        <v>10</v>
      </c>
      <c r="L58" s="52">
        <v>40</v>
      </c>
      <c r="M58" s="63">
        <v>208</v>
      </c>
      <c r="N58">
        <f t="shared" si="15"/>
        <v>27.333333333333332</v>
      </c>
      <c r="O58">
        <f t="shared" si="16"/>
        <v>32.799999999999997</v>
      </c>
      <c r="P58">
        <f t="shared" si="17"/>
        <v>54.666666666666664</v>
      </c>
      <c r="Q58">
        <f t="shared" si="18"/>
        <v>21.866666666666667</v>
      </c>
      <c r="R58">
        <f t="shared" si="19"/>
        <v>54.666666666666664</v>
      </c>
      <c r="S58">
        <f t="shared" si="20"/>
        <v>218.66666666666666</v>
      </c>
      <c r="U58" s="10">
        <f t="shared" si="21"/>
        <v>7.7217768353335163</v>
      </c>
      <c r="V58">
        <f t="shared" si="22"/>
        <v>2.8333333333333335</v>
      </c>
      <c r="W58">
        <f t="shared" si="23"/>
        <v>0.26153846153846155</v>
      </c>
      <c r="X58">
        <f t="shared" si="24"/>
        <v>4.6269050404617209</v>
      </c>
      <c r="Y58">
        <f t="shared" si="25"/>
        <v>7.7115084007695343</v>
      </c>
      <c r="Z58">
        <f t="shared" si="26"/>
        <v>1.142307692307692</v>
      </c>
      <c r="AA58">
        <f t="shared" si="27"/>
        <v>0.68759999999999988</v>
      </c>
      <c r="AB58">
        <f t="shared" si="28"/>
        <v>1.6552799999999999</v>
      </c>
      <c r="AC58">
        <f t="shared" si="29"/>
        <v>1.1417173481540293</v>
      </c>
    </row>
    <row r="59" spans="1:29" x14ac:dyDescent="0.25">
      <c r="A59" s="9">
        <v>57</v>
      </c>
      <c r="B59" s="47" t="s">
        <v>307</v>
      </c>
      <c r="C59" s="48" t="s">
        <v>35</v>
      </c>
      <c r="D59" s="48" t="s">
        <v>274</v>
      </c>
      <c r="E59" s="48" t="s">
        <v>3</v>
      </c>
      <c r="F59" s="49">
        <v>16</v>
      </c>
      <c r="G59" s="49">
        <v>5</v>
      </c>
      <c r="H59" s="49">
        <v>4</v>
      </c>
      <c r="I59" s="49">
        <v>22</v>
      </c>
      <c r="J59" s="49">
        <v>7</v>
      </c>
      <c r="K59" s="49">
        <v>9</v>
      </c>
      <c r="L59" s="49">
        <v>0</v>
      </c>
      <c r="M59" s="62">
        <v>212</v>
      </c>
      <c r="N59">
        <f t="shared" si="15"/>
        <v>25.625</v>
      </c>
      <c r="O59">
        <f t="shared" si="16"/>
        <v>20.5</v>
      </c>
      <c r="P59">
        <f t="shared" si="17"/>
        <v>112.75</v>
      </c>
      <c r="Q59">
        <f t="shared" si="18"/>
        <v>35.875</v>
      </c>
      <c r="R59">
        <f t="shared" si="19"/>
        <v>46.125</v>
      </c>
      <c r="S59">
        <f t="shared" si="20"/>
        <v>0</v>
      </c>
      <c r="U59" s="10">
        <f t="shared" si="21"/>
        <v>7.5318011538461533</v>
      </c>
      <c r="V59">
        <f t="shared" si="22"/>
        <v>2.65625</v>
      </c>
      <c r="W59">
        <f t="shared" si="23"/>
        <v>0.16346153846153846</v>
      </c>
      <c r="X59">
        <f t="shared" si="24"/>
        <v>4.712089615384615</v>
      </c>
      <c r="Y59">
        <f t="shared" si="25"/>
        <v>7.8534826923076917</v>
      </c>
      <c r="Z59">
        <f t="shared" si="26"/>
        <v>1.2403846153846152</v>
      </c>
      <c r="AA59">
        <f t="shared" si="27"/>
        <v>0.72449999999999992</v>
      </c>
      <c r="AB59">
        <f t="shared" si="28"/>
        <v>1.6132049999999998</v>
      </c>
      <c r="AC59">
        <f t="shared" si="29"/>
        <v>1.1339999999999999</v>
      </c>
    </row>
    <row r="60" spans="1:29" x14ac:dyDescent="0.25">
      <c r="A60" s="9">
        <v>58</v>
      </c>
      <c r="B60" s="50" t="s">
        <v>397</v>
      </c>
      <c r="C60" s="51" t="s">
        <v>41</v>
      </c>
      <c r="D60" s="51" t="s">
        <v>274</v>
      </c>
      <c r="E60" s="51" t="s">
        <v>3</v>
      </c>
      <c r="F60" s="52">
        <v>13</v>
      </c>
      <c r="G60" s="52">
        <v>4</v>
      </c>
      <c r="H60" s="52">
        <v>0</v>
      </c>
      <c r="I60" s="52">
        <v>10</v>
      </c>
      <c r="J60" s="52">
        <v>8</v>
      </c>
      <c r="K60" s="52">
        <v>7</v>
      </c>
      <c r="L60" s="52">
        <v>7</v>
      </c>
      <c r="M60" s="63">
        <v>165</v>
      </c>
      <c r="N60">
        <f t="shared" si="15"/>
        <v>25.23076923076923</v>
      </c>
      <c r="O60">
        <f t="shared" si="16"/>
        <v>0</v>
      </c>
      <c r="P60">
        <f t="shared" si="17"/>
        <v>63.07692307692308</v>
      </c>
      <c r="Q60">
        <f t="shared" si="18"/>
        <v>50.46153846153846</v>
      </c>
      <c r="R60">
        <f t="shared" si="19"/>
        <v>44.153846153846153</v>
      </c>
      <c r="S60">
        <f t="shared" si="20"/>
        <v>44.153846153846153</v>
      </c>
      <c r="U60" s="10">
        <f t="shared" si="21"/>
        <v>7.2738702633476695</v>
      </c>
      <c r="V60">
        <f t="shared" si="22"/>
        <v>2.6153846153846154</v>
      </c>
      <c r="W60">
        <f t="shared" si="23"/>
        <v>0</v>
      </c>
      <c r="X60">
        <f t="shared" si="24"/>
        <v>4.6584856479630545</v>
      </c>
      <c r="Y60">
        <f t="shared" si="25"/>
        <v>7.7641427466050903</v>
      </c>
      <c r="Z60">
        <f t="shared" si="26"/>
        <v>1.1565088757396449</v>
      </c>
      <c r="AA60">
        <f t="shared" si="27"/>
        <v>0.76292307692307681</v>
      </c>
      <c r="AB60">
        <f t="shared" si="28"/>
        <v>1.6034953846153845</v>
      </c>
      <c r="AC60">
        <f t="shared" si="29"/>
        <v>1.1355583106849481</v>
      </c>
    </row>
    <row r="61" spans="1:29" x14ac:dyDescent="0.25">
      <c r="A61" s="9">
        <v>59</v>
      </c>
      <c r="B61" s="47" t="s">
        <v>396</v>
      </c>
      <c r="C61" s="48" t="s">
        <v>41</v>
      </c>
      <c r="D61" s="48" t="s">
        <v>274</v>
      </c>
      <c r="E61" s="48" t="s">
        <v>3</v>
      </c>
      <c r="F61" s="49">
        <v>12</v>
      </c>
      <c r="G61" s="49">
        <v>4</v>
      </c>
      <c r="H61" s="49">
        <v>0</v>
      </c>
      <c r="I61" s="49">
        <v>7</v>
      </c>
      <c r="J61" s="49">
        <v>4</v>
      </c>
      <c r="K61" s="49">
        <v>2</v>
      </c>
      <c r="L61" s="49">
        <v>0</v>
      </c>
      <c r="M61" s="62">
        <v>105</v>
      </c>
      <c r="N61">
        <f t="shared" si="15"/>
        <v>27.333333333333332</v>
      </c>
      <c r="O61">
        <f t="shared" si="16"/>
        <v>0</v>
      </c>
      <c r="P61">
        <f t="shared" si="17"/>
        <v>47.833333333333336</v>
      </c>
      <c r="Q61">
        <f t="shared" si="18"/>
        <v>27.333333333333332</v>
      </c>
      <c r="R61">
        <f t="shared" si="19"/>
        <v>13.666666666666666</v>
      </c>
      <c r="S61">
        <f t="shared" si="20"/>
        <v>0</v>
      </c>
      <c r="U61" s="10">
        <f t="shared" si="21"/>
        <v>7.2534225641025643</v>
      </c>
      <c r="V61">
        <f t="shared" si="22"/>
        <v>2.8333333333333335</v>
      </c>
      <c r="W61">
        <f t="shared" si="23"/>
        <v>0</v>
      </c>
      <c r="X61">
        <f t="shared" si="24"/>
        <v>4.4200892307692303</v>
      </c>
      <c r="Y61">
        <f t="shared" si="25"/>
        <v>7.3668153846153839</v>
      </c>
      <c r="Z61">
        <f t="shared" si="26"/>
        <v>1.1307692307692305</v>
      </c>
      <c r="AA61">
        <f t="shared" si="27"/>
        <v>0.70199999999999985</v>
      </c>
      <c r="AB61">
        <f t="shared" si="28"/>
        <v>1.4533199999999999</v>
      </c>
      <c r="AC61">
        <f t="shared" si="29"/>
        <v>1.1339999999999999</v>
      </c>
    </row>
    <row r="62" spans="1:29" x14ac:dyDescent="0.25">
      <c r="A62" s="9">
        <v>60</v>
      </c>
      <c r="B62" s="50" t="s">
        <v>299</v>
      </c>
      <c r="C62" s="51" t="s">
        <v>37</v>
      </c>
      <c r="D62" s="51" t="s">
        <v>274</v>
      </c>
      <c r="E62" s="51" t="s">
        <v>3</v>
      </c>
      <c r="F62" s="52">
        <v>16</v>
      </c>
      <c r="G62" s="52">
        <v>4</v>
      </c>
      <c r="H62" s="52">
        <v>10</v>
      </c>
      <c r="I62" s="52">
        <v>24</v>
      </c>
      <c r="J62" s="52">
        <v>1</v>
      </c>
      <c r="K62" s="52">
        <v>5</v>
      </c>
      <c r="L62" s="52">
        <v>18</v>
      </c>
      <c r="M62" s="63">
        <v>236</v>
      </c>
      <c r="N62">
        <f t="shared" si="15"/>
        <v>20.5</v>
      </c>
      <c r="O62">
        <f t="shared" si="16"/>
        <v>51.25</v>
      </c>
      <c r="P62">
        <f t="shared" si="17"/>
        <v>123</v>
      </c>
      <c r="Q62">
        <f t="shared" si="18"/>
        <v>5.125</v>
      </c>
      <c r="R62">
        <f t="shared" si="19"/>
        <v>25.625</v>
      </c>
      <c r="S62">
        <f t="shared" si="20"/>
        <v>92.25</v>
      </c>
      <c r="U62" s="10">
        <f t="shared" si="21"/>
        <v>7.0843269100986337</v>
      </c>
      <c r="V62">
        <f t="shared" si="22"/>
        <v>2.125</v>
      </c>
      <c r="W62">
        <f t="shared" si="23"/>
        <v>0.40865384615384615</v>
      </c>
      <c r="X62">
        <f t="shared" si="24"/>
        <v>4.5506730639447879</v>
      </c>
      <c r="Y62">
        <f t="shared" si="25"/>
        <v>7.5844551065746471</v>
      </c>
      <c r="Z62">
        <f t="shared" si="26"/>
        <v>1.2576923076923074</v>
      </c>
      <c r="AA62">
        <f t="shared" si="27"/>
        <v>0.64349999999999985</v>
      </c>
      <c r="AB62">
        <f t="shared" si="28"/>
        <v>1.5122249999999999</v>
      </c>
      <c r="AC62">
        <f t="shared" si="29"/>
        <v>1.137255756252481</v>
      </c>
    </row>
    <row r="63" spans="1:29" x14ac:dyDescent="0.25">
      <c r="A63" s="9">
        <v>61</v>
      </c>
      <c r="B63" s="50" t="s">
        <v>69</v>
      </c>
      <c r="C63" s="51" t="s">
        <v>33</v>
      </c>
      <c r="D63" s="51" t="s">
        <v>274</v>
      </c>
      <c r="E63" s="51" t="s">
        <v>3</v>
      </c>
      <c r="F63" s="52">
        <v>18</v>
      </c>
      <c r="G63" s="52">
        <v>4</v>
      </c>
      <c r="H63" s="52">
        <v>10</v>
      </c>
      <c r="I63" s="52">
        <v>16</v>
      </c>
      <c r="J63" s="52">
        <v>5</v>
      </c>
      <c r="K63" s="52">
        <v>5</v>
      </c>
      <c r="L63" s="52">
        <v>39</v>
      </c>
      <c r="M63" s="63">
        <v>281</v>
      </c>
      <c r="N63">
        <f t="shared" si="15"/>
        <v>18.222222222222221</v>
      </c>
      <c r="O63">
        <f t="shared" si="16"/>
        <v>45.555555555555557</v>
      </c>
      <c r="P63">
        <f t="shared" si="17"/>
        <v>72.888888888888886</v>
      </c>
      <c r="Q63">
        <f t="shared" si="18"/>
        <v>22.777777777777779</v>
      </c>
      <c r="R63">
        <f t="shared" si="19"/>
        <v>22.777777777777779</v>
      </c>
      <c r="S63">
        <f t="shared" si="20"/>
        <v>177.66666666666666</v>
      </c>
      <c r="U63" s="10">
        <f t="shared" si="21"/>
        <v>6.7536840205888238</v>
      </c>
      <c r="V63">
        <f t="shared" si="22"/>
        <v>1.8888888888888891</v>
      </c>
      <c r="W63">
        <f t="shared" si="23"/>
        <v>0.36324786324786329</v>
      </c>
      <c r="X63">
        <f t="shared" si="24"/>
        <v>4.5015472684520716</v>
      </c>
      <c r="Y63">
        <f t="shared" si="25"/>
        <v>7.5025787807534527</v>
      </c>
      <c r="Z63">
        <f t="shared" si="26"/>
        <v>1.1730769230769229</v>
      </c>
      <c r="AA63">
        <f t="shared" si="27"/>
        <v>0.69</v>
      </c>
      <c r="AB63">
        <f t="shared" si="28"/>
        <v>1.4982</v>
      </c>
      <c r="AC63">
        <f t="shared" si="29"/>
        <v>1.1402703453751488</v>
      </c>
    </row>
    <row r="64" spans="1:29" x14ac:dyDescent="0.25">
      <c r="A64" s="9">
        <v>62</v>
      </c>
      <c r="B64" s="50" t="s">
        <v>399</v>
      </c>
      <c r="C64" s="51" t="s">
        <v>31</v>
      </c>
      <c r="D64" s="51" t="s">
        <v>274</v>
      </c>
      <c r="E64" s="51" t="s">
        <v>3</v>
      </c>
      <c r="F64" s="52">
        <v>13</v>
      </c>
      <c r="G64" s="52">
        <v>3</v>
      </c>
      <c r="H64" s="52">
        <v>2</v>
      </c>
      <c r="I64" s="52">
        <v>6</v>
      </c>
      <c r="J64" s="52">
        <v>5</v>
      </c>
      <c r="K64" s="52">
        <v>8</v>
      </c>
      <c r="L64" s="52">
        <v>0</v>
      </c>
      <c r="M64" s="63">
        <v>161</v>
      </c>
      <c r="N64">
        <f t="shared" si="15"/>
        <v>18.923076923076923</v>
      </c>
      <c r="O64">
        <f t="shared" si="16"/>
        <v>12.615384615384615</v>
      </c>
      <c r="P64">
        <f t="shared" si="17"/>
        <v>37.846153846153847</v>
      </c>
      <c r="Q64">
        <f t="shared" si="18"/>
        <v>31.53846153846154</v>
      </c>
      <c r="R64">
        <f t="shared" si="19"/>
        <v>50.46153846153846</v>
      </c>
      <c r="S64">
        <f t="shared" si="20"/>
        <v>0</v>
      </c>
      <c r="U64" s="10">
        <f t="shared" si="21"/>
        <v>6.6576785798816562</v>
      </c>
      <c r="V64">
        <f t="shared" si="22"/>
        <v>1.9615384615384619</v>
      </c>
      <c r="W64">
        <f t="shared" si="23"/>
        <v>0.10059171597633136</v>
      </c>
      <c r="X64">
        <f t="shared" si="24"/>
        <v>4.5955484023668633</v>
      </c>
      <c r="Y64">
        <f t="shared" si="25"/>
        <v>7.6592473372781056</v>
      </c>
      <c r="Z64">
        <f t="shared" si="26"/>
        <v>1.1139053254437867</v>
      </c>
      <c r="AA64">
        <f t="shared" si="27"/>
        <v>0.71307692307692294</v>
      </c>
      <c r="AB64">
        <f t="shared" si="28"/>
        <v>1.6345661538461538</v>
      </c>
      <c r="AC64">
        <f t="shared" si="29"/>
        <v>1.1339999999999999</v>
      </c>
    </row>
    <row r="65" spans="1:29" x14ac:dyDescent="0.25">
      <c r="A65" s="9">
        <v>63</v>
      </c>
      <c r="B65" s="47" t="s">
        <v>232</v>
      </c>
      <c r="C65" s="48" t="s">
        <v>37</v>
      </c>
      <c r="D65" s="48" t="s">
        <v>274</v>
      </c>
      <c r="E65" s="48" t="s">
        <v>3</v>
      </c>
      <c r="F65" s="49">
        <v>17</v>
      </c>
      <c r="G65" s="49">
        <v>4</v>
      </c>
      <c r="H65" s="49">
        <v>2</v>
      </c>
      <c r="I65" s="49">
        <v>9</v>
      </c>
      <c r="J65" s="49">
        <v>6</v>
      </c>
      <c r="K65" s="49">
        <v>5</v>
      </c>
      <c r="L65" s="49">
        <v>0</v>
      </c>
      <c r="M65" s="62">
        <v>189</v>
      </c>
      <c r="N65">
        <f t="shared" si="15"/>
        <v>19.294117647058822</v>
      </c>
      <c r="O65">
        <f t="shared" si="16"/>
        <v>9.6470588235294112</v>
      </c>
      <c r="P65">
        <f t="shared" si="17"/>
        <v>43.411764705882355</v>
      </c>
      <c r="Q65">
        <f t="shared" si="18"/>
        <v>28.941176470588236</v>
      </c>
      <c r="R65">
        <f t="shared" si="19"/>
        <v>24.117647058823529</v>
      </c>
      <c r="S65">
        <f t="shared" si="20"/>
        <v>0</v>
      </c>
      <c r="U65" s="10">
        <f t="shared" si="21"/>
        <v>6.5452615384615385</v>
      </c>
      <c r="V65">
        <f t="shared" si="22"/>
        <v>2</v>
      </c>
      <c r="W65">
        <f t="shared" si="23"/>
        <v>7.6923076923076927E-2</v>
      </c>
      <c r="X65">
        <f t="shared" si="24"/>
        <v>4.4683384615384609</v>
      </c>
      <c r="Y65">
        <f t="shared" si="25"/>
        <v>7.4472307692307682</v>
      </c>
      <c r="Z65">
        <f t="shared" si="26"/>
        <v>1.1233031674208143</v>
      </c>
      <c r="AA65">
        <f t="shared" si="27"/>
        <v>0.70623529411764696</v>
      </c>
      <c r="AB65">
        <f t="shared" si="28"/>
        <v>1.5047999999999999</v>
      </c>
      <c r="AC65">
        <f t="shared" si="29"/>
        <v>1.1339999999999999</v>
      </c>
    </row>
    <row r="66" spans="1:29" x14ac:dyDescent="0.25">
      <c r="A66" s="9">
        <v>64</v>
      </c>
      <c r="B66" s="47" t="s">
        <v>317</v>
      </c>
      <c r="C66" s="48" t="s">
        <v>33</v>
      </c>
      <c r="D66" s="48" t="s">
        <v>274</v>
      </c>
      <c r="E66" s="48" t="s">
        <v>3</v>
      </c>
      <c r="F66" s="49">
        <v>12</v>
      </c>
      <c r="G66" s="49">
        <v>2</v>
      </c>
      <c r="H66" s="49">
        <v>2</v>
      </c>
      <c r="I66" s="49">
        <v>10</v>
      </c>
      <c r="J66" s="49">
        <v>9</v>
      </c>
      <c r="K66" s="49">
        <v>3</v>
      </c>
      <c r="L66" s="49">
        <v>408</v>
      </c>
      <c r="M66" s="62">
        <v>174</v>
      </c>
      <c r="N66">
        <f t="shared" si="15"/>
        <v>13.666666666666666</v>
      </c>
      <c r="O66">
        <f t="shared" si="16"/>
        <v>13.666666666666666</v>
      </c>
      <c r="P66">
        <f t="shared" si="17"/>
        <v>68.333333333333329</v>
      </c>
      <c r="Q66">
        <f t="shared" si="18"/>
        <v>61.5</v>
      </c>
      <c r="R66">
        <f t="shared" si="19"/>
        <v>20.5</v>
      </c>
      <c r="S66">
        <f t="shared" si="20"/>
        <v>2788</v>
      </c>
      <c r="U66" s="10">
        <f t="shared" si="21"/>
        <v>6.2024018299895154</v>
      </c>
      <c r="V66">
        <f t="shared" si="22"/>
        <v>1.4166666666666667</v>
      </c>
      <c r="W66">
        <f t="shared" si="23"/>
        <v>0.10897435897435898</v>
      </c>
      <c r="X66">
        <f t="shared" si="24"/>
        <v>4.6767608043484898</v>
      </c>
      <c r="Y66">
        <f t="shared" si="25"/>
        <v>7.794601340580817</v>
      </c>
      <c r="Z66">
        <f t="shared" si="26"/>
        <v>1.1653846153846152</v>
      </c>
      <c r="AA66">
        <f t="shared" si="27"/>
        <v>0.79199999999999982</v>
      </c>
      <c r="AB66">
        <f t="shared" si="28"/>
        <v>1.48698</v>
      </c>
      <c r="AC66">
        <f t="shared" si="29"/>
        <v>1.2323961889638744</v>
      </c>
    </row>
    <row r="67" spans="1:29" x14ac:dyDescent="0.25">
      <c r="A67" s="9">
        <v>65</v>
      </c>
      <c r="B67" s="47" t="s">
        <v>398</v>
      </c>
      <c r="C67" s="48" t="s">
        <v>31</v>
      </c>
      <c r="D67" s="48" t="s">
        <v>274</v>
      </c>
      <c r="E67" s="48" t="s">
        <v>3</v>
      </c>
      <c r="F67" s="49">
        <v>15</v>
      </c>
      <c r="G67" s="49">
        <v>3</v>
      </c>
      <c r="H67" s="49">
        <v>2</v>
      </c>
      <c r="I67" s="49">
        <v>5</v>
      </c>
      <c r="J67" s="49">
        <v>5</v>
      </c>
      <c r="K67" s="49">
        <v>3</v>
      </c>
      <c r="L67" s="49">
        <v>4</v>
      </c>
      <c r="M67" s="62">
        <v>113</v>
      </c>
      <c r="N67">
        <f t="shared" ref="N67:N73" si="30">G67*82/F67</f>
        <v>16.399999999999999</v>
      </c>
      <c r="O67">
        <f t="shared" ref="O67:O73" si="31">H67*82/F67</f>
        <v>10.933333333333334</v>
      </c>
      <c r="P67">
        <f t="shared" ref="P67:P73" si="32">I67*82/F67</f>
        <v>27.333333333333332</v>
      </c>
      <c r="Q67">
        <f t="shared" ref="Q67:Q73" si="33">J67*82/F67</f>
        <v>27.333333333333332</v>
      </c>
      <c r="R67">
        <f t="shared" ref="R67:R73" si="34">K67*82/F67</f>
        <v>16.399999999999999</v>
      </c>
      <c r="S67">
        <f t="shared" ref="S67:S73" si="35">L67*82/F67</f>
        <v>21.866666666666667</v>
      </c>
      <c r="U67" s="10">
        <f t="shared" ref="U67:U98" si="36">SUM(V67:X67)</f>
        <v>6.1868890681487354</v>
      </c>
      <c r="V67">
        <f t="shared" ref="V67:V73" si="37">N67/MAX(N:N)*OFF_R</f>
        <v>1.7000000000000002</v>
      </c>
      <c r="W67">
        <f t="shared" ref="W67:W73" si="38">O67/MAX(O:O)*PUN_R</f>
        <v>8.7179487179487189E-2</v>
      </c>
      <c r="X67">
        <f t="shared" ref="X67:X73" si="39">SUM(Z67:AC67)</f>
        <v>4.3997095809692484</v>
      </c>
      <c r="Y67">
        <f t="shared" ref="Y67:Y98" si="40">X67/DEF_R*10</f>
        <v>7.3328493016154139</v>
      </c>
      <c r="Z67">
        <f t="shared" ref="Z67:Z73" si="41">(0.7*(HIT_F*DEF_R))+(P67/(MAX(P:P))*(0.3*(HIT_F*DEF_R)))</f>
        <v>1.096153846153846</v>
      </c>
      <c r="AA67">
        <f t="shared" ref="AA67:AA73" si="42">(0.7*(BkS_F*DEF_R))+(Q67/(MAX(Q:Q))*(0.3*(BkS_F*DEF_R)))</f>
        <v>0.70199999999999985</v>
      </c>
      <c r="AB67">
        <f t="shared" ref="AB67:AB73" si="43">(0.7*(TkA_F*DEF_R))+(R67/(MAX(R:R))*(0.3*(TkA_F*DEF_R)))</f>
        <v>1.4667839999999999</v>
      </c>
      <c r="AC67">
        <f t="shared" ref="AC67:AC73" si="44">(0.7*(SH_F*DEF_R))+(S67/(MAX(S:S))*(0.3*(SH_F*DEF_R)))</f>
        <v>1.1347717348154029</v>
      </c>
    </row>
    <row r="68" spans="1:29" x14ac:dyDescent="0.25">
      <c r="A68" s="9">
        <v>66</v>
      </c>
      <c r="B68" s="47" t="s">
        <v>402</v>
      </c>
      <c r="C68" s="48" t="s">
        <v>31</v>
      </c>
      <c r="D68" s="48" t="s">
        <v>274</v>
      </c>
      <c r="E68" s="48" t="s">
        <v>3</v>
      </c>
      <c r="F68" s="49">
        <v>5</v>
      </c>
      <c r="G68" s="49">
        <v>1</v>
      </c>
      <c r="H68" s="49">
        <v>0</v>
      </c>
      <c r="I68" s="49">
        <v>1</v>
      </c>
      <c r="J68" s="49">
        <v>1</v>
      </c>
      <c r="K68" s="49">
        <v>0</v>
      </c>
      <c r="L68" s="49">
        <v>0</v>
      </c>
      <c r="M68" s="62">
        <v>34</v>
      </c>
      <c r="N68">
        <f t="shared" si="30"/>
        <v>16.399999999999999</v>
      </c>
      <c r="O68">
        <f t="shared" si="31"/>
        <v>0</v>
      </c>
      <c r="P68">
        <f t="shared" si="32"/>
        <v>16.399999999999999</v>
      </c>
      <c r="Q68">
        <f t="shared" si="33"/>
        <v>16.399999999999999</v>
      </c>
      <c r="R68">
        <f t="shared" si="34"/>
        <v>0</v>
      </c>
      <c r="S68">
        <f t="shared" si="35"/>
        <v>0</v>
      </c>
      <c r="U68" s="10">
        <f t="shared" si="36"/>
        <v>5.9708923076923073</v>
      </c>
      <c r="V68">
        <f t="shared" si="37"/>
        <v>1.7000000000000002</v>
      </c>
      <c r="W68">
        <f t="shared" si="38"/>
        <v>0</v>
      </c>
      <c r="X68">
        <f t="shared" si="39"/>
        <v>4.2708923076923071</v>
      </c>
      <c r="Y68">
        <f t="shared" si="40"/>
        <v>7.1181538461538452</v>
      </c>
      <c r="Z68">
        <f t="shared" si="41"/>
        <v>1.0776923076923075</v>
      </c>
      <c r="AA68">
        <f t="shared" si="42"/>
        <v>0.67319999999999991</v>
      </c>
      <c r="AB68">
        <f t="shared" si="43"/>
        <v>1.3859999999999999</v>
      </c>
      <c r="AC68">
        <f t="shared" si="44"/>
        <v>1.1339999999999999</v>
      </c>
    </row>
    <row r="69" spans="1:29" x14ac:dyDescent="0.25">
      <c r="A69" s="9">
        <v>67</v>
      </c>
      <c r="B69" s="47" t="s">
        <v>250</v>
      </c>
      <c r="C69" s="48" t="s">
        <v>37</v>
      </c>
      <c r="D69" s="48" t="s">
        <v>274</v>
      </c>
      <c r="E69" s="48" t="s">
        <v>3</v>
      </c>
      <c r="F69" s="49">
        <v>11</v>
      </c>
      <c r="G69" s="49">
        <v>1</v>
      </c>
      <c r="H69" s="49">
        <v>6</v>
      </c>
      <c r="I69" s="49">
        <v>6</v>
      </c>
      <c r="J69" s="49">
        <v>6</v>
      </c>
      <c r="K69" s="49">
        <v>6</v>
      </c>
      <c r="L69" s="49">
        <v>0</v>
      </c>
      <c r="M69" s="62">
        <v>132</v>
      </c>
      <c r="N69">
        <f t="shared" si="30"/>
        <v>7.4545454545454541</v>
      </c>
      <c r="O69">
        <f t="shared" si="31"/>
        <v>44.727272727272727</v>
      </c>
      <c r="P69">
        <f t="shared" si="32"/>
        <v>44.727272727272727</v>
      </c>
      <c r="Q69">
        <f t="shared" si="33"/>
        <v>44.727272727272727</v>
      </c>
      <c r="R69">
        <f t="shared" si="34"/>
        <v>44.727272727272727</v>
      </c>
      <c r="S69">
        <f t="shared" si="35"/>
        <v>0</v>
      </c>
      <c r="U69" s="10">
        <f t="shared" si="36"/>
        <v>5.7430332867132856</v>
      </c>
      <c r="V69">
        <f t="shared" si="37"/>
        <v>0.77272727272727271</v>
      </c>
      <c r="W69">
        <f t="shared" si="38"/>
        <v>0.35664335664335667</v>
      </c>
      <c r="X69">
        <f t="shared" si="39"/>
        <v>4.6136626573426565</v>
      </c>
      <c r="Y69">
        <f t="shared" si="40"/>
        <v>7.6894377622377608</v>
      </c>
      <c r="Z69">
        <f t="shared" si="41"/>
        <v>1.1255244755244753</v>
      </c>
      <c r="AA69">
        <f t="shared" si="42"/>
        <v>0.74781818181818172</v>
      </c>
      <c r="AB69">
        <f t="shared" si="43"/>
        <v>1.60632</v>
      </c>
      <c r="AC69">
        <f t="shared" si="44"/>
        <v>1.1339999999999999</v>
      </c>
    </row>
    <row r="70" spans="1:29" x14ac:dyDescent="0.25">
      <c r="A70" s="9">
        <v>68</v>
      </c>
      <c r="B70" s="50" t="s">
        <v>401</v>
      </c>
      <c r="C70" s="51" t="s">
        <v>37</v>
      </c>
      <c r="D70" s="51" t="s">
        <v>274</v>
      </c>
      <c r="E70" s="51" t="s">
        <v>3</v>
      </c>
      <c r="F70" s="52">
        <v>9</v>
      </c>
      <c r="G70" s="52">
        <v>1</v>
      </c>
      <c r="H70" s="52">
        <v>2</v>
      </c>
      <c r="I70" s="52">
        <v>2</v>
      </c>
      <c r="J70" s="52">
        <v>2</v>
      </c>
      <c r="K70" s="52">
        <v>1</v>
      </c>
      <c r="L70" s="52">
        <v>0</v>
      </c>
      <c r="M70" s="63">
        <v>93</v>
      </c>
      <c r="N70">
        <f t="shared" si="30"/>
        <v>9.1111111111111107</v>
      </c>
      <c r="O70">
        <f t="shared" si="31"/>
        <v>18.222222222222221</v>
      </c>
      <c r="P70">
        <f t="shared" si="32"/>
        <v>18.222222222222221</v>
      </c>
      <c r="Q70">
        <f t="shared" si="33"/>
        <v>18.222222222222221</v>
      </c>
      <c r="R70">
        <f t="shared" si="34"/>
        <v>9.1111111111111107</v>
      </c>
      <c r="S70">
        <f t="shared" si="35"/>
        <v>0</v>
      </c>
      <c r="U70" s="10">
        <f t="shared" si="36"/>
        <v>5.4133928205128203</v>
      </c>
      <c r="V70">
        <f t="shared" si="37"/>
        <v>0.94444444444444453</v>
      </c>
      <c r="W70">
        <f t="shared" si="38"/>
        <v>0.14529914529914531</v>
      </c>
      <c r="X70">
        <f t="shared" si="39"/>
        <v>4.3236492307692309</v>
      </c>
      <c r="Y70">
        <f t="shared" si="40"/>
        <v>7.2060820512820509</v>
      </c>
      <c r="Z70">
        <f t="shared" si="41"/>
        <v>1.0807692307692305</v>
      </c>
      <c r="AA70">
        <f t="shared" si="42"/>
        <v>0.67799999999999994</v>
      </c>
      <c r="AB70">
        <f t="shared" si="43"/>
        <v>1.4308799999999999</v>
      </c>
      <c r="AC70">
        <f t="shared" si="44"/>
        <v>1.1339999999999999</v>
      </c>
    </row>
    <row r="71" spans="1:29" x14ac:dyDescent="0.25">
      <c r="A71" s="9">
        <v>69</v>
      </c>
      <c r="B71" s="50" t="s">
        <v>47</v>
      </c>
      <c r="C71" s="51" t="s">
        <v>37</v>
      </c>
      <c r="D71" s="51" t="s">
        <v>274</v>
      </c>
      <c r="E71" s="51" t="s">
        <v>3</v>
      </c>
      <c r="F71" s="52">
        <v>12</v>
      </c>
      <c r="G71" s="52">
        <v>0</v>
      </c>
      <c r="H71" s="52">
        <v>4</v>
      </c>
      <c r="I71" s="52">
        <v>15</v>
      </c>
      <c r="J71" s="52">
        <v>6</v>
      </c>
      <c r="K71" s="52">
        <v>8</v>
      </c>
      <c r="L71" s="52">
        <v>632</v>
      </c>
      <c r="M71" s="63">
        <v>159</v>
      </c>
      <c r="N71">
        <f t="shared" si="30"/>
        <v>0</v>
      </c>
      <c r="O71">
        <f t="shared" si="31"/>
        <v>27.333333333333332</v>
      </c>
      <c r="P71">
        <f t="shared" si="32"/>
        <v>102.5</v>
      </c>
      <c r="Q71">
        <f t="shared" si="33"/>
        <v>41</v>
      </c>
      <c r="R71">
        <f t="shared" si="34"/>
        <v>54.666666666666664</v>
      </c>
      <c r="S71">
        <f t="shared" si="35"/>
        <v>4318.666666666667</v>
      </c>
      <c r="U71" s="10">
        <f t="shared" si="36"/>
        <v>5.1207232670677207</v>
      </c>
      <c r="V71">
        <f t="shared" si="37"/>
        <v>0</v>
      </c>
      <c r="W71">
        <f t="shared" si="38"/>
        <v>0.21794871794871795</v>
      </c>
      <c r="X71">
        <f t="shared" si="39"/>
        <v>4.9027745491190027</v>
      </c>
      <c r="Y71">
        <f t="shared" si="40"/>
        <v>8.1712909151983375</v>
      </c>
      <c r="Z71">
        <f t="shared" si="41"/>
        <v>1.223076923076923</v>
      </c>
      <c r="AA71">
        <f t="shared" si="42"/>
        <v>0.73799999999999988</v>
      </c>
      <c r="AB71">
        <f t="shared" si="43"/>
        <v>1.6552799999999999</v>
      </c>
      <c r="AC71">
        <f t="shared" si="44"/>
        <v>1.2864176260420801</v>
      </c>
    </row>
    <row r="72" spans="1:29" x14ac:dyDescent="0.25">
      <c r="A72" s="9">
        <v>70</v>
      </c>
      <c r="B72" s="50" t="s">
        <v>403</v>
      </c>
      <c r="C72" s="51" t="s">
        <v>35</v>
      </c>
      <c r="D72" s="51" t="s">
        <v>274</v>
      </c>
      <c r="E72" s="51" t="s">
        <v>3</v>
      </c>
      <c r="F72" s="52">
        <v>8</v>
      </c>
      <c r="G72" s="52">
        <v>0</v>
      </c>
      <c r="H72" s="52">
        <v>0</v>
      </c>
      <c r="I72" s="52">
        <v>26</v>
      </c>
      <c r="J72" s="52">
        <v>4</v>
      </c>
      <c r="K72" s="52">
        <v>2</v>
      </c>
      <c r="L72" s="52">
        <v>0</v>
      </c>
      <c r="M72" s="63">
        <v>89</v>
      </c>
      <c r="N72">
        <f t="shared" si="30"/>
        <v>0</v>
      </c>
      <c r="O72">
        <f t="shared" si="31"/>
        <v>0</v>
      </c>
      <c r="P72">
        <f t="shared" si="32"/>
        <v>266.5</v>
      </c>
      <c r="Q72">
        <f t="shared" si="33"/>
        <v>41</v>
      </c>
      <c r="R72">
        <f t="shared" si="34"/>
        <v>20.5</v>
      </c>
      <c r="S72">
        <f t="shared" si="35"/>
        <v>0</v>
      </c>
      <c r="U72" s="10">
        <f t="shared" si="36"/>
        <v>4.858979999999999</v>
      </c>
      <c r="V72">
        <f t="shared" si="37"/>
        <v>0</v>
      </c>
      <c r="W72">
        <f t="shared" si="38"/>
        <v>0</v>
      </c>
      <c r="X72">
        <f t="shared" si="39"/>
        <v>4.858979999999999</v>
      </c>
      <c r="Y72">
        <f t="shared" si="40"/>
        <v>8.0982999999999983</v>
      </c>
      <c r="Z72">
        <f t="shared" si="41"/>
        <v>1.4999999999999998</v>
      </c>
      <c r="AA72">
        <f t="shared" si="42"/>
        <v>0.73799999999999988</v>
      </c>
      <c r="AB72">
        <f t="shared" si="43"/>
        <v>1.48698</v>
      </c>
      <c r="AC72">
        <f t="shared" si="44"/>
        <v>1.1339999999999999</v>
      </c>
    </row>
    <row r="73" spans="1:29" x14ac:dyDescent="0.25">
      <c r="A73" s="9">
        <v>71</v>
      </c>
      <c r="B73" s="47" t="s">
        <v>404</v>
      </c>
      <c r="C73" s="48" t="s">
        <v>37</v>
      </c>
      <c r="D73" s="48" t="s">
        <v>274</v>
      </c>
      <c r="E73" s="48" t="s">
        <v>3</v>
      </c>
      <c r="F73" s="49">
        <v>1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8</v>
      </c>
      <c r="M73" s="62">
        <v>15</v>
      </c>
      <c r="N73">
        <f t="shared" si="30"/>
        <v>0</v>
      </c>
      <c r="O73">
        <f t="shared" si="31"/>
        <v>0</v>
      </c>
      <c r="P73">
        <f t="shared" si="32"/>
        <v>0</v>
      </c>
      <c r="Q73">
        <f t="shared" si="33"/>
        <v>0</v>
      </c>
      <c r="R73">
        <f t="shared" si="34"/>
        <v>0</v>
      </c>
      <c r="S73">
        <f t="shared" si="35"/>
        <v>656</v>
      </c>
      <c r="U73" s="10">
        <f t="shared" si="36"/>
        <v>4.223152044462088</v>
      </c>
      <c r="V73">
        <f t="shared" si="37"/>
        <v>0</v>
      </c>
      <c r="W73">
        <f t="shared" si="38"/>
        <v>0</v>
      </c>
      <c r="X73">
        <f t="shared" si="39"/>
        <v>4.223152044462088</v>
      </c>
      <c r="Y73">
        <f t="shared" si="40"/>
        <v>7.0385867407701461</v>
      </c>
      <c r="Z73">
        <f t="shared" si="41"/>
        <v>1.0499999999999998</v>
      </c>
      <c r="AA73">
        <f t="shared" si="42"/>
        <v>0.62999999999999989</v>
      </c>
      <c r="AB73">
        <f t="shared" si="43"/>
        <v>1.3859999999999999</v>
      </c>
      <c r="AC73">
        <f t="shared" si="44"/>
        <v>1.157152044462088</v>
      </c>
    </row>
    <row r="74" spans="1:29" x14ac:dyDescent="0.25">
      <c r="U74" s="10"/>
    </row>
    <row r="75" spans="1:29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A75" sqref="A75:XFD7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0" t="s">
        <v>53</v>
      </c>
      <c r="C3" s="51" t="s">
        <v>31</v>
      </c>
      <c r="D3" s="51" t="s">
        <v>274</v>
      </c>
      <c r="E3" s="51" t="s">
        <v>1</v>
      </c>
      <c r="F3" s="52">
        <v>17</v>
      </c>
      <c r="G3" s="52">
        <v>22</v>
      </c>
      <c r="H3" s="52">
        <v>8</v>
      </c>
      <c r="I3" s="52">
        <v>8</v>
      </c>
      <c r="J3" s="52">
        <v>1</v>
      </c>
      <c r="K3" s="52">
        <v>7</v>
      </c>
      <c r="L3" s="52">
        <v>1285</v>
      </c>
      <c r="M3" s="63">
        <v>352</v>
      </c>
      <c r="N3">
        <f t="shared" ref="N3:N34" si="0">G3*82/F3</f>
        <v>106.11764705882354</v>
      </c>
      <c r="O3">
        <f t="shared" ref="O3:O34" si="1">H3*82/F3</f>
        <v>38.588235294117645</v>
      </c>
      <c r="P3">
        <f t="shared" ref="P3:P34" si="2">I3*82/F3</f>
        <v>38.588235294117645</v>
      </c>
      <c r="Q3">
        <f t="shared" ref="Q3:Q34" si="3">J3*82/F3</f>
        <v>4.8235294117647056</v>
      </c>
      <c r="R3">
        <f t="shared" ref="R3:R34" si="4">K3*82/F3</f>
        <v>33.764705882352942</v>
      </c>
      <c r="S3">
        <f t="shared" ref="S3:S34" si="5">L3*82/F3</f>
        <v>6198.2352941176468</v>
      </c>
      <c r="U3" s="10">
        <f t="shared" ref="U3:U34" si="6">SUM(V3:X3)</f>
        <v>17.861597529428757</v>
      </c>
      <c r="V3">
        <f t="shared" ref="V3:V34" si="7">N3/MAX(N:N)*OFF_C</f>
        <v>13</v>
      </c>
      <c r="W3">
        <f t="shared" ref="W3:W34" si="8">O3/MAX(O:O)*PUN_C</f>
        <v>0.15686274509803921</v>
      </c>
      <c r="X3">
        <f t="shared" ref="X3:X34" si="9">SUM(Z3:AC3)</f>
        <v>4.7047347843307179</v>
      </c>
      <c r="Y3">
        <f t="shared" ref="Y3:Y34" si="10">X3/DEF_C*10</f>
        <v>7.8412246405511965</v>
      </c>
      <c r="Z3">
        <f t="shared" ref="Z3:Z34" si="11">(0.7*(HIT_F*DEF_C))+(P3/(MAX(P:P))*(0.3*(HIT_F*DEF_C)))</f>
        <v>1.1117647058823528</v>
      </c>
      <c r="AA3">
        <f t="shared" ref="AA3:AA34" si="12">(0.7*(BkS_F*DEF_C))+(Q3/(MAX(Q:Q))*(0.3*(BkS_F*DEF_C)))</f>
        <v>0.64349999999999985</v>
      </c>
      <c r="AB3">
        <f t="shared" ref="AB3:AB34" si="13">(0.7*(TkA_F*DEF_C))+(R3/(MAX(R:R))*(0.3*(TkA_F*DEF_C)))</f>
        <v>1.6177151702786376</v>
      </c>
      <c r="AC3">
        <f t="shared" ref="AC3:AC34" si="14">(0.7*(SH_F*DEF_C))+(S3/(MAX(S:S))*(0.3*(SH_F*DEF_C)))</f>
        <v>1.3317549081697275</v>
      </c>
    </row>
    <row r="4" spans="1:29" x14ac:dyDescent="0.25">
      <c r="A4" s="9">
        <v>2</v>
      </c>
      <c r="B4" s="47" t="s">
        <v>75</v>
      </c>
      <c r="C4" s="48" t="s">
        <v>31</v>
      </c>
      <c r="D4" s="48" t="s">
        <v>274</v>
      </c>
      <c r="E4" s="48" t="s">
        <v>1</v>
      </c>
      <c r="F4" s="49">
        <v>17</v>
      </c>
      <c r="G4" s="49">
        <v>20</v>
      </c>
      <c r="H4" s="49">
        <v>48</v>
      </c>
      <c r="I4" s="49">
        <v>8</v>
      </c>
      <c r="J4" s="49">
        <v>4</v>
      </c>
      <c r="K4" s="49">
        <v>9</v>
      </c>
      <c r="L4" s="49">
        <v>1853</v>
      </c>
      <c r="M4" s="62">
        <v>334</v>
      </c>
      <c r="N4">
        <f t="shared" si="0"/>
        <v>96.470588235294116</v>
      </c>
      <c r="O4">
        <f t="shared" si="1"/>
        <v>231.52941176470588</v>
      </c>
      <c r="P4">
        <f t="shared" si="2"/>
        <v>38.588235294117645</v>
      </c>
      <c r="Q4">
        <f t="shared" si="3"/>
        <v>19.294117647058822</v>
      </c>
      <c r="R4">
        <f t="shared" si="4"/>
        <v>43.411764705882355</v>
      </c>
      <c r="S4">
        <f t="shared" si="5"/>
        <v>8938</v>
      </c>
      <c r="U4" s="10">
        <f t="shared" si="6"/>
        <v>17.658209693723222</v>
      </c>
      <c r="V4">
        <f t="shared" si="7"/>
        <v>11.818181818181818</v>
      </c>
      <c r="W4">
        <f t="shared" si="8"/>
        <v>0.94117647058823528</v>
      </c>
      <c r="X4">
        <f t="shared" si="9"/>
        <v>4.8988514049531675</v>
      </c>
      <c r="Y4">
        <f t="shared" si="10"/>
        <v>8.1647523415886134</v>
      </c>
      <c r="Z4">
        <f t="shared" si="11"/>
        <v>1.1117647058823528</v>
      </c>
      <c r="AA4">
        <f t="shared" si="12"/>
        <v>0.68399999999999983</v>
      </c>
      <c r="AB4">
        <f t="shared" si="13"/>
        <v>1.6839195046439628</v>
      </c>
      <c r="AC4">
        <f t="shared" si="14"/>
        <v>1.4191671944268522</v>
      </c>
    </row>
    <row r="5" spans="1:29" x14ac:dyDescent="0.25">
      <c r="A5" s="9">
        <v>3</v>
      </c>
      <c r="B5" s="47" t="s">
        <v>241</v>
      </c>
      <c r="C5" s="48" t="s">
        <v>41</v>
      </c>
      <c r="D5" s="48" t="s">
        <v>274</v>
      </c>
      <c r="E5" s="48" t="s">
        <v>1</v>
      </c>
      <c r="F5" s="49">
        <v>18</v>
      </c>
      <c r="G5" s="49">
        <v>22</v>
      </c>
      <c r="H5" s="49">
        <v>8</v>
      </c>
      <c r="I5" s="49">
        <v>15</v>
      </c>
      <c r="J5" s="49">
        <v>10</v>
      </c>
      <c r="K5" s="49">
        <v>19</v>
      </c>
      <c r="L5" s="49">
        <v>477</v>
      </c>
      <c r="M5" s="62">
        <v>346</v>
      </c>
      <c r="N5">
        <f t="shared" si="0"/>
        <v>100.22222222222223</v>
      </c>
      <c r="O5">
        <f t="shared" si="1"/>
        <v>36.444444444444443</v>
      </c>
      <c r="P5">
        <f t="shared" si="2"/>
        <v>68.333333333333329</v>
      </c>
      <c r="Q5">
        <f t="shared" si="3"/>
        <v>45.555555555555557</v>
      </c>
      <c r="R5">
        <f t="shared" si="4"/>
        <v>86.555555555555557</v>
      </c>
      <c r="S5">
        <f t="shared" si="5"/>
        <v>2173</v>
      </c>
      <c r="U5" s="10">
        <f t="shared" si="6"/>
        <v>17.526130564937958</v>
      </c>
      <c r="V5">
        <f t="shared" si="7"/>
        <v>12.277777777777777</v>
      </c>
      <c r="W5">
        <f t="shared" si="8"/>
        <v>0.14814814814814814</v>
      </c>
      <c r="X5">
        <f t="shared" si="9"/>
        <v>5.1002046390120324</v>
      </c>
      <c r="Y5">
        <f t="shared" si="10"/>
        <v>8.5003410650200539</v>
      </c>
      <c r="Z5">
        <f t="shared" si="11"/>
        <v>1.1593749999999998</v>
      </c>
      <c r="AA5">
        <f t="shared" si="12"/>
        <v>0.75749999999999984</v>
      </c>
      <c r="AB5">
        <f t="shared" si="13"/>
        <v>1.98</v>
      </c>
      <c r="AC5">
        <f t="shared" si="14"/>
        <v>1.2033296390120329</v>
      </c>
    </row>
    <row r="6" spans="1:29" x14ac:dyDescent="0.25">
      <c r="A6" s="9">
        <v>4</v>
      </c>
      <c r="B6" s="50" t="s">
        <v>212</v>
      </c>
      <c r="C6" s="51" t="s">
        <v>33</v>
      </c>
      <c r="D6" s="51" t="s">
        <v>274</v>
      </c>
      <c r="E6" s="51" t="s">
        <v>1</v>
      </c>
      <c r="F6" s="52">
        <v>17</v>
      </c>
      <c r="G6" s="52">
        <v>21</v>
      </c>
      <c r="H6" s="52">
        <v>14</v>
      </c>
      <c r="I6" s="52">
        <v>13</v>
      </c>
      <c r="J6" s="52">
        <v>10</v>
      </c>
      <c r="K6" s="52">
        <v>9</v>
      </c>
      <c r="L6" s="52">
        <v>41</v>
      </c>
      <c r="M6" s="63">
        <v>301</v>
      </c>
      <c r="N6">
        <f t="shared" si="0"/>
        <v>101.29411764705883</v>
      </c>
      <c r="O6">
        <f t="shared" si="1"/>
        <v>67.529411764705884</v>
      </c>
      <c r="P6">
        <f t="shared" si="2"/>
        <v>62.705882352941174</v>
      </c>
      <c r="Q6">
        <f t="shared" si="3"/>
        <v>48.235294117647058</v>
      </c>
      <c r="R6">
        <f t="shared" si="4"/>
        <v>43.411764705882355</v>
      </c>
      <c r="S6">
        <f t="shared" si="5"/>
        <v>197.76470588235293</v>
      </c>
      <c r="U6" s="10">
        <f t="shared" si="6"/>
        <v>17.423197554392274</v>
      </c>
      <c r="V6">
        <f t="shared" si="7"/>
        <v>12.409090909090908</v>
      </c>
      <c r="W6">
        <f t="shared" si="8"/>
        <v>0.27450980392156865</v>
      </c>
      <c r="X6">
        <f t="shared" si="9"/>
        <v>4.7395968413797966</v>
      </c>
      <c r="Y6">
        <f t="shared" si="10"/>
        <v>7.8993280689663283</v>
      </c>
      <c r="Z6">
        <f t="shared" si="11"/>
        <v>1.1503676470588233</v>
      </c>
      <c r="AA6">
        <f t="shared" si="12"/>
        <v>0.7649999999999999</v>
      </c>
      <c r="AB6">
        <f t="shared" si="13"/>
        <v>1.6839195046439628</v>
      </c>
      <c r="AC6">
        <f t="shared" si="14"/>
        <v>1.1403096896770106</v>
      </c>
    </row>
    <row r="7" spans="1:29" x14ac:dyDescent="0.25">
      <c r="A7" s="9">
        <v>5</v>
      </c>
      <c r="B7" s="47" t="s">
        <v>73</v>
      </c>
      <c r="C7" s="48" t="s">
        <v>35</v>
      </c>
      <c r="D7" s="48" t="s">
        <v>274</v>
      </c>
      <c r="E7" s="48" t="s">
        <v>1</v>
      </c>
      <c r="F7" s="49">
        <v>16</v>
      </c>
      <c r="G7" s="49">
        <v>19</v>
      </c>
      <c r="H7" s="49">
        <v>4</v>
      </c>
      <c r="I7" s="49">
        <v>49</v>
      </c>
      <c r="J7" s="49">
        <v>7</v>
      </c>
      <c r="K7" s="49">
        <v>6</v>
      </c>
      <c r="L7" s="49">
        <v>25</v>
      </c>
      <c r="M7" s="62">
        <v>333</v>
      </c>
      <c r="N7">
        <f t="shared" si="0"/>
        <v>97.375</v>
      </c>
      <c r="O7">
        <f t="shared" si="1"/>
        <v>20.5</v>
      </c>
      <c r="P7">
        <f t="shared" si="2"/>
        <v>251.125</v>
      </c>
      <c r="Q7">
        <f t="shared" si="3"/>
        <v>35.875</v>
      </c>
      <c r="R7">
        <f t="shared" si="4"/>
        <v>30.75</v>
      </c>
      <c r="S7">
        <f t="shared" si="5"/>
        <v>128.125</v>
      </c>
      <c r="U7" s="10">
        <f t="shared" si="6"/>
        <v>16.929784129338998</v>
      </c>
      <c r="V7">
        <f t="shared" si="7"/>
        <v>11.928977272727273</v>
      </c>
      <c r="W7">
        <f t="shared" si="8"/>
        <v>8.3333333333333329E-2</v>
      </c>
      <c r="X7">
        <f t="shared" si="9"/>
        <v>4.9174735232783906</v>
      </c>
      <c r="Y7">
        <f t="shared" si="10"/>
        <v>8.1957892054639849</v>
      </c>
      <c r="Z7">
        <f t="shared" si="11"/>
        <v>1.4519531249999997</v>
      </c>
      <c r="AA7">
        <f t="shared" si="12"/>
        <v>0.73040624999999992</v>
      </c>
      <c r="AB7">
        <f t="shared" si="13"/>
        <v>1.5970263157894735</v>
      </c>
      <c r="AC7">
        <f t="shared" si="14"/>
        <v>1.138087832488917</v>
      </c>
    </row>
    <row r="8" spans="1:29" x14ac:dyDescent="0.25">
      <c r="A8" s="9">
        <v>6</v>
      </c>
      <c r="B8" s="47" t="s">
        <v>379</v>
      </c>
      <c r="C8" s="48" t="s">
        <v>41</v>
      </c>
      <c r="D8" s="48" t="s">
        <v>274</v>
      </c>
      <c r="E8" s="48" t="s">
        <v>1</v>
      </c>
      <c r="F8" s="49">
        <v>7</v>
      </c>
      <c r="G8" s="49">
        <v>8</v>
      </c>
      <c r="H8" s="49">
        <v>4</v>
      </c>
      <c r="I8" s="49">
        <v>24</v>
      </c>
      <c r="J8" s="49">
        <v>3</v>
      </c>
      <c r="K8" s="49">
        <v>3</v>
      </c>
      <c r="L8" s="49">
        <v>0</v>
      </c>
      <c r="M8" s="62">
        <v>105</v>
      </c>
      <c r="N8">
        <f t="shared" si="0"/>
        <v>93.714285714285708</v>
      </c>
      <c r="O8">
        <f t="shared" si="1"/>
        <v>46.857142857142854</v>
      </c>
      <c r="P8">
        <f t="shared" si="2"/>
        <v>281.14285714285717</v>
      </c>
      <c r="Q8">
        <f t="shared" si="3"/>
        <v>35.142857142857146</v>
      </c>
      <c r="R8">
        <f t="shared" si="4"/>
        <v>35.142857142857146</v>
      </c>
      <c r="S8">
        <f t="shared" si="5"/>
        <v>0</v>
      </c>
      <c r="U8" s="10">
        <f t="shared" si="6"/>
        <v>16.660525746183637</v>
      </c>
      <c r="V8">
        <f t="shared" si="7"/>
        <v>11.480519480519479</v>
      </c>
      <c r="W8">
        <f t="shared" si="8"/>
        <v>0.19047619047619047</v>
      </c>
      <c r="X8">
        <f t="shared" si="9"/>
        <v>4.9895300751879699</v>
      </c>
      <c r="Y8">
        <f t="shared" si="10"/>
        <v>8.315883458646617</v>
      </c>
      <c r="Z8">
        <f t="shared" si="11"/>
        <v>1.4999999999999998</v>
      </c>
      <c r="AA8">
        <f t="shared" si="12"/>
        <v>0.7283571428571427</v>
      </c>
      <c r="AB8">
        <f t="shared" si="13"/>
        <v>1.627172932330827</v>
      </c>
      <c r="AC8">
        <f t="shared" si="14"/>
        <v>1.1339999999999999</v>
      </c>
    </row>
    <row r="9" spans="1:29" x14ac:dyDescent="0.25">
      <c r="A9" s="9">
        <v>7</v>
      </c>
      <c r="B9" s="50" t="s">
        <v>105</v>
      </c>
      <c r="C9" s="51" t="s">
        <v>35</v>
      </c>
      <c r="D9" s="51" t="s">
        <v>274</v>
      </c>
      <c r="E9" s="51" t="s">
        <v>1</v>
      </c>
      <c r="F9" s="52">
        <v>17</v>
      </c>
      <c r="G9" s="52">
        <v>19</v>
      </c>
      <c r="H9" s="52">
        <v>10</v>
      </c>
      <c r="I9" s="52">
        <v>31</v>
      </c>
      <c r="J9" s="52">
        <v>12</v>
      </c>
      <c r="K9" s="52">
        <v>10</v>
      </c>
      <c r="L9" s="52">
        <v>186</v>
      </c>
      <c r="M9" s="63">
        <v>357</v>
      </c>
      <c r="N9">
        <f t="shared" si="0"/>
        <v>91.647058823529406</v>
      </c>
      <c r="O9">
        <f t="shared" si="1"/>
        <v>48.235294117647058</v>
      </c>
      <c r="P9">
        <f t="shared" si="2"/>
        <v>149.52941176470588</v>
      </c>
      <c r="Q9">
        <f t="shared" si="3"/>
        <v>57.882352941176471</v>
      </c>
      <c r="R9">
        <f t="shared" si="4"/>
        <v>48.235294117647058</v>
      </c>
      <c r="S9">
        <f t="shared" si="5"/>
        <v>897.17647058823525</v>
      </c>
      <c r="U9" s="10">
        <f t="shared" si="6"/>
        <v>16.38433551161782</v>
      </c>
      <c r="V9">
        <f t="shared" si="7"/>
        <v>11.227272727272727</v>
      </c>
      <c r="W9">
        <f t="shared" si="8"/>
        <v>0.19607843137254902</v>
      </c>
      <c r="X9">
        <f t="shared" si="9"/>
        <v>4.960984352972547</v>
      </c>
      <c r="Y9">
        <f t="shared" si="10"/>
        <v>8.2683072549542445</v>
      </c>
      <c r="Z9">
        <f t="shared" si="11"/>
        <v>1.2893382352941174</v>
      </c>
      <c r="AA9">
        <f t="shared" si="12"/>
        <v>0.79199999999999982</v>
      </c>
      <c r="AB9">
        <f t="shared" si="13"/>
        <v>1.7170216718266254</v>
      </c>
      <c r="AC9">
        <f t="shared" si="14"/>
        <v>1.1626244458518049</v>
      </c>
    </row>
    <row r="10" spans="1:29" x14ac:dyDescent="0.25">
      <c r="A10" s="9">
        <v>8</v>
      </c>
      <c r="B10" s="50" t="s">
        <v>68</v>
      </c>
      <c r="C10" s="51" t="s">
        <v>35</v>
      </c>
      <c r="D10" s="51" t="s">
        <v>274</v>
      </c>
      <c r="E10" s="51" t="s">
        <v>1</v>
      </c>
      <c r="F10" s="52">
        <v>17</v>
      </c>
      <c r="G10" s="52">
        <v>19</v>
      </c>
      <c r="H10" s="52">
        <v>6</v>
      </c>
      <c r="I10" s="52">
        <v>5</v>
      </c>
      <c r="J10" s="52">
        <v>7</v>
      </c>
      <c r="K10" s="52">
        <v>17</v>
      </c>
      <c r="L10" s="52">
        <v>52</v>
      </c>
      <c r="M10" s="63">
        <v>300</v>
      </c>
      <c r="N10">
        <f t="shared" si="0"/>
        <v>91.647058823529406</v>
      </c>
      <c r="O10">
        <f t="shared" si="1"/>
        <v>28.941176470588236</v>
      </c>
      <c r="P10">
        <f t="shared" si="2"/>
        <v>24.117647058823529</v>
      </c>
      <c r="Q10">
        <f t="shared" si="3"/>
        <v>33.764705882352942</v>
      </c>
      <c r="R10">
        <f t="shared" si="4"/>
        <v>82</v>
      </c>
      <c r="S10">
        <f t="shared" si="5"/>
        <v>250.8235294117647</v>
      </c>
      <c r="U10" s="10">
        <f t="shared" si="6"/>
        <v>16.24876210262688</v>
      </c>
      <c r="V10">
        <f t="shared" si="7"/>
        <v>11.227272727272727</v>
      </c>
      <c r="W10">
        <f t="shared" si="8"/>
        <v>0.11764705882352941</v>
      </c>
      <c r="X10">
        <f t="shared" si="9"/>
        <v>4.9038423165306249</v>
      </c>
      <c r="Y10">
        <f t="shared" si="10"/>
        <v>8.173070527551042</v>
      </c>
      <c r="Z10">
        <f t="shared" si="11"/>
        <v>1.0886029411764704</v>
      </c>
      <c r="AA10">
        <f t="shared" si="12"/>
        <v>0.72449999999999992</v>
      </c>
      <c r="AB10">
        <f t="shared" si="13"/>
        <v>1.9487368421052631</v>
      </c>
      <c r="AC10">
        <f t="shared" si="14"/>
        <v>1.1420025332488917</v>
      </c>
    </row>
    <row r="11" spans="1:29" x14ac:dyDescent="0.25">
      <c r="A11" s="9">
        <v>9</v>
      </c>
      <c r="B11" s="47" t="s">
        <v>243</v>
      </c>
      <c r="C11" s="48" t="s">
        <v>41</v>
      </c>
      <c r="D11" s="48" t="s">
        <v>274</v>
      </c>
      <c r="E11" s="48" t="s">
        <v>1</v>
      </c>
      <c r="F11" s="49">
        <v>18</v>
      </c>
      <c r="G11" s="49">
        <v>19</v>
      </c>
      <c r="H11" s="49">
        <v>18</v>
      </c>
      <c r="I11" s="49">
        <v>21</v>
      </c>
      <c r="J11" s="49">
        <v>6</v>
      </c>
      <c r="K11" s="49">
        <v>5</v>
      </c>
      <c r="L11" s="49">
        <v>94</v>
      </c>
      <c r="M11" s="62">
        <v>323</v>
      </c>
      <c r="N11">
        <f t="shared" si="0"/>
        <v>86.555555555555557</v>
      </c>
      <c r="O11">
        <f t="shared" si="1"/>
        <v>82</v>
      </c>
      <c r="P11">
        <f t="shared" si="2"/>
        <v>95.666666666666671</v>
      </c>
      <c r="Q11">
        <f t="shared" si="3"/>
        <v>27.333333333333332</v>
      </c>
      <c r="R11">
        <f t="shared" si="4"/>
        <v>22.777777777777779</v>
      </c>
      <c r="S11">
        <f t="shared" si="5"/>
        <v>428.22222222222223</v>
      </c>
      <c r="U11" s="10">
        <f t="shared" si="6"/>
        <v>15.53647192092755</v>
      </c>
      <c r="V11">
        <f t="shared" si="7"/>
        <v>10.603535353535353</v>
      </c>
      <c r="W11">
        <f t="shared" si="8"/>
        <v>0.33333333333333331</v>
      </c>
      <c r="X11">
        <f t="shared" si="9"/>
        <v>4.599603234058864</v>
      </c>
      <c r="Y11">
        <f t="shared" si="10"/>
        <v>7.666005390098106</v>
      </c>
      <c r="Z11">
        <f t="shared" si="11"/>
        <v>1.2031249999999998</v>
      </c>
      <c r="AA11">
        <f t="shared" si="12"/>
        <v>0.70649999999999991</v>
      </c>
      <c r="AB11">
        <f t="shared" si="13"/>
        <v>1.5423157894736841</v>
      </c>
      <c r="AC11">
        <f t="shared" si="14"/>
        <v>1.1476624445851804</v>
      </c>
    </row>
    <row r="12" spans="1:29" x14ac:dyDescent="0.25">
      <c r="A12" s="9">
        <v>10</v>
      </c>
      <c r="B12" s="47" t="s">
        <v>77</v>
      </c>
      <c r="C12" s="48" t="s">
        <v>33</v>
      </c>
      <c r="D12" s="48" t="s">
        <v>274</v>
      </c>
      <c r="E12" s="48" t="s">
        <v>1</v>
      </c>
      <c r="F12" s="49">
        <v>15</v>
      </c>
      <c r="G12" s="49">
        <v>15</v>
      </c>
      <c r="H12" s="49">
        <v>10</v>
      </c>
      <c r="I12" s="49">
        <v>9</v>
      </c>
      <c r="J12" s="49">
        <v>11</v>
      </c>
      <c r="K12" s="49">
        <v>14</v>
      </c>
      <c r="L12" s="49">
        <v>75</v>
      </c>
      <c r="M12" s="62">
        <v>295</v>
      </c>
      <c r="N12">
        <f t="shared" si="0"/>
        <v>82</v>
      </c>
      <c r="O12">
        <f t="shared" si="1"/>
        <v>54.666666666666664</v>
      </c>
      <c r="P12">
        <f t="shared" si="2"/>
        <v>49.2</v>
      </c>
      <c r="Q12">
        <f t="shared" si="3"/>
        <v>60.133333333333333</v>
      </c>
      <c r="R12">
        <f t="shared" si="4"/>
        <v>76.533333333333331</v>
      </c>
      <c r="S12">
        <f t="shared" si="5"/>
        <v>410</v>
      </c>
      <c r="U12" s="10">
        <f t="shared" si="6"/>
        <v>15.253028884272879</v>
      </c>
      <c r="V12">
        <f t="shared" si="7"/>
        <v>10.045454545454545</v>
      </c>
      <c r="W12">
        <f t="shared" si="8"/>
        <v>0.22222222222222221</v>
      </c>
      <c r="X12">
        <f t="shared" si="9"/>
        <v>4.985352116596113</v>
      </c>
      <c r="Y12">
        <f t="shared" si="10"/>
        <v>8.3089201943268556</v>
      </c>
      <c r="Z12">
        <f t="shared" si="11"/>
        <v>1.1287499999999997</v>
      </c>
      <c r="AA12">
        <f t="shared" si="12"/>
        <v>0.7982999999999999</v>
      </c>
      <c r="AB12">
        <f t="shared" si="13"/>
        <v>1.9112210526315789</v>
      </c>
      <c r="AC12">
        <f t="shared" si="14"/>
        <v>1.1470810639645344</v>
      </c>
    </row>
    <row r="13" spans="1:29" x14ac:dyDescent="0.25">
      <c r="A13" s="9">
        <v>11</v>
      </c>
      <c r="B13" s="50" t="s">
        <v>189</v>
      </c>
      <c r="C13" s="51" t="s">
        <v>33</v>
      </c>
      <c r="D13" s="51" t="s">
        <v>274</v>
      </c>
      <c r="E13" s="51" t="s">
        <v>1</v>
      </c>
      <c r="F13" s="52">
        <v>18</v>
      </c>
      <c r="G13" s="52">
        <v>19</v>
      </c>
      <c r="H13" s="52">
        <v>0</v>
      </c>
      <c r="I13" s="52">
        <v>2</v>
      </c>
      <c r="J13" s="52">
        <v>1</v>
      </c>
      <c r="K13" s="52">
        <v>12</v>
      </c>
      <c r="L13" s="52">
        <v>84</v>
      </c>
      <c r="M13" s="63">
        <v>373</v>
      </c>
      <c r="N13">
        <f t="shared" si="0"/>
        <v>86.555555555555557</v>
      </c>
      <c r="O13">
        <f t="shared" si="1"/>
        <v>0</v>
      </c>
      <c r="P13">
        <f t="shared" si="2"/>
        <v>9.1111111111111107</v>
      </c>
      <c r="Q13">
        <f t="shared" si="3"/>
        <v>4.5555555555555554</v>
      </c>
      <c r="R13">
        <f t="shared" si="4"/>
        <v>54.666666666666664</v>
      </c>
      <c r="S13">
        <f t="shared" si="5"/>
        <v>382.66666666666669</v>
      </c>
      <c r="U13" s="10">
        <f t="shared" si="6"/>
        <v>15.218235574639094</v>
      </c>
      <c r="V13">
        <f t="shared" si="7"/>
        <v>10.603535353535353</v>
      </c>
      <c r="W13">
        <f t="shared" si="8"/>
        <v>0</v>
      </c>
      <c r="X13">
        <f t="shared" si="9"/>
        <v>4.6147002211037407</v>
      </c>
      <c r="Y13">
        <f t="shared" si="10"/>
        <v>7.6911670351729011</v>
      </c>
      <c r="Z13">
        <f t="shared" si="11"/>
        <v>1.0645833333333332</v>
      </c>
      <c r="AA13">
        <f t="shared" si="12"/>
        <v>0.64274999999999993</v>
      </c>
      <c r="AB13">
        <f t="shared" si="13"/>
        <v>1.761157894736842</v>
      </c>
      <c r="AC13">
        <f t="shared" si="14"/>
        <v>1.1462089930335655</v>
      </c>
    </row>
    <row r="14" spans="1:29" x14ac:dyDescent="0.25">
      <c r="A14" s="9">
        <v>12</v>
      </c>
      <c r="B14" s="50" t="s">
        <v>137</v>
      </c>
      <c r="C14" s="51" t="s">
        <v>31</v>
      </c>
      <c r="D14" s="51" t="s">
        <v>274</v>
      </c>
      <c r="E14" s="51" t="s">
        <v>1</v>
      </c>
      <c r="F14" s="52">
        <v>15</v>
      </c>
      <c r="G14" s="52">
        <v>15</v>
      </c>
      <c r="H14" s="52">
        <v>4</v>
      </c>
      <c r="I14" s="52">
        <v>7</v>
      </c>
      <c r="J14" s="52">
        <v>8</v>
      </c>
      <c r="K14" s="52">
        <v>11</v>
      </c>
      <c r="L14" s="52">
        <v>1646</v>
      </c>
      <c r="M14" s="63">
        <v>276</v>
      </c>
      <c r="N14">
        <f t="shared" si="0"/>
        <v>82</v>
      </c>
      <c r="O14">
        <f t="shared" si="1"/>
        <v>21.866666666666667</v>
      </c>
      <c r="P14">
        <f t="shared" si="2"/>
        <v>38.266666666666666</v>
      </c>
      <c r="Q14">
        <f t="shared" si="3"/>
        <v>43.733333333333334</v>
      </c>
      <c r="R14">
        <f t="shared" si="4"/>
        <v>60.133333333333333</v>
      </c>
      <c r="S14">
        <f t="shared" si="5"/>
        <v>8998.1333333333332</v>
      </c>
      <c r="U14" s="10">
        <f t="shared" si="6"/>
        <v>15.217752869028944</v>
      </c>
      <c r="V14">
        <f t="shared" si="7"/>
        <v>10.045454545454545</v>
      </c>
      <c r="W14">
        <f t="shared" si="8"/>
        <v>8.8888888888888892E-2</v>
      </c>
      <c r="X14">
        <f t="shared" si="9"/>
        <v>5.0834094346855103</v>
      </c>
      <c r="Y14">
        <f t="shared" si="10"/>
        <v>8.4723490578091845</v>
      </c>
      <c r="Z14">
        <f t="shared" si="11"/>
        <v>1.1112499999999998</v>
      </c>
      <c r="AA14">
        <f t="shared" si="12"/>
        <v>0.75239999999999985</v>
      </c>
      <c r="AB14">
        <f t="shared" si="13"/>
        <v>1.7986736842105262</v>
      </c>
      <c r="AC14">
        <f t="shared" si="14"/>
        <v>1.4210857504749841</v>
      </c>
    </row>
    <row r="15" spans="1:29" x14ac:dyDescent="0.25">
      <c r="A15" s="9">
        <v>13</v>
      </c>
      <c r="B15" s="47" t="s">
        <v>312</v>
      </c>
      <c r="C15" s="48" t="s">
        <v>35</v>
      </c>
      <c r="D15" s="48" t="s">
        <v>274</v>
      </c>
      <c r="E15" s="48" t="s">
        <v>1</v>
      </c>
      <c r="F15" s="49">
        <v>18</v>
      </c>
      <c r="G15" s="49">
        <v>18</v>
      </c>
      <c r="H15" s="49">
        <v>12</v>
      </c>
      <c r="I15" s="49">
        <v>17</v>
      </c>
      <c r="J15" s="49">
        <v>8</v>
      </c>
      <c r="K15" s="49">
        <v>12</v>
      </c>
      <c r="L15" s="49">
        <v>891</v>
      </c>
      <c r="M15" s="62">
        <v>312</v>
      </c>
      <c r="N15">
        <f t="shared" si="0"/>
        <v>82</v>
      </c>
      <c r="O15">
        <f t="shared" si="1"/>
        <v>54.666666666666664</v>
      </c>
      <c r="P15">
        <f t="shared" si="2"/>
        <v>77.444444444444443</v>
      </c>
      <c r="Q15">
        <f t="shared" si="3"/>
        <v>36.444444444444443</v>
      </c>
      <c r="R15">
        <f t="shared" si="4"/>
        <v>54.666666666666664</v>
      </c>
      <c r="S15">
        <f t="shared" si="5"/>
        <v>4059</v>
      </c>
      <c r="U15" s="10">
        <f t="shared" si="6"/>
        <v>15.198295528995834</v>
      </c>
      <c r="V15">
        <f t="shared" si="7"/>
        <v>10.045454545454545</v>
      </c>
      <c r="W15">
        <f t="shared" si="8"/>
        <v>0.22222222222222221</v>
      </c>
      <c r="X15">
        <f t="shared" si="9"/>
        <v>4.9306187613190673</v>
      </c>
      <c r="Y15">
        <f t="shared" si="10"/>
        <v>8.2176979355317794</v>
      </c>
      <c r="Z15">
        <f t="shared" si="11"/>
        <v>1.1739583333333332</v>
      </c>
      <c r="AA15">
        <f t="shared" si="12"/>
        <v>0.73199999999999987</v>
      </c>
      <c r="AB15">
        <f t="shared" si="13"/>
        <v>1.761157894736842</v>
      </c>
      <c r="AC15">
        <f t="shared" si="14"/>
        <v>1.2635025332488916</v>
      </c>
    </row>
    <row r="16" spans="1:29" x14ac:dyDescent="0.25">
      <c r="A16" s="9">
        <v>14</v>
      </c>
      <c r="B16" s="47" t="s">
        <v>191</v>
      </c>
      <c r="C16" s="48" t="s">
        <v>41</v>
      </c>
      <c r="D16" s="48" t="s">
        <v>274</v>
      </c>
      <c r="E16" s="48" t="s">
        <v>1</v>
      </c>
      <c r="F16" s="49">
        <v>14</v>
      </c>
      <c r="G16" s="49">
        <v>14</v>
      </c>
      <c r="H16" s="49">
        <v>6</v>
      </c>
      <c r="I16" s="49">
        <v>7</v>
      </c>
      <c r="J16" s="49">
        <v>3</v>
      </c>
      <c r="K16" s="49">
        <v>8</v>
      </c>
      <c r="L16" s="49">
        <v>24</v>
      </c>
      <c r="M16" s="62">
        <v>238</v>
      </c>
      <c r="N16">
        <f t="shared" si="0"/>
        <v>82</v>
      </c>
      <c r="O16">
        <f t="shared" si="1"/>
        <v>35.142857142857146</v>
      </c>
      <c r="P16">
        <f t="shared" si="2"/>
        <v>41</v>
      </c>
      <c r="Q16">
        <f t="shared" si="3"/>
        <v>17.571428571428573</v>
      </c>
      <c r="R16">
        <f t="shared" si="4"/>
        <v>46.857142857142854</v>
      </c>
      <c r="S16">
        <f t="shared" si="5"/>
        <v>140.57142857142858</v>
      </c>
      <c r="U16" s="10">
        <f t="shared" si="6"/>
        <v>14.829164105731106</v>
      </c>
      <c r="V16">
        <f t="shared" si="7"/>
        <v>10.045454545454545</v>
      </c>
      <c r="W16">
        <f t="shared" si="8"/>
        <v>0.14285714285714288</v>
      </c>
      <c r="X16">
        <f t="shared" si="9"/>
        <v>4.6408524174194188</v>
      </c>
      <c r="Y16">
        <f t="shared" si="10"/>
        <v>7.7347540290323646</v>
      </c>
      <c r="Z16">
        <f t="shared" si="11"/>
        <v>1.1156249999999999</v>
      </c>
      <c r="AA16">
        <f t="shared" si="12"/>
        <v>0.6791785714285713</v>
      </c>
      <c r="AB16">
        <f t="shared" si="13"/>
        <v>1.707563909774436</v>
      </c>
      <c r="AC16">
        <f t="shared" si="14"/>
        <v>1.1384849362164118</v>
      </c>
    </row>
    <row r="17" spans="1:29" x14ac:dyDescent="0.25">
      <c r="A17" s="9">
        <v>15</v>
      </c>
      <c r="B17" s="50" t="s">
        <v>275</v>
      </c>
      <c r="C17" s="51" t="s">
        <v>31</v>
      </c>
      <c r="D17" s="51" t="s">
        <v>274</v>
      </c>
      <c r="E17" s="51" t="s">
        <v>1</v>
      </c>
      <c r="F17" s="52">
        <v>14</v>
      </c>
      <c r="G17" s="52">
        <v>14</v>
      </c>
      <c r="H17" s="52">
        <v>6</v>
      </c>
      <c r="I17" s="52">
        <v>5</v>
      </c>
      <c r="J17" s="52">
        <v>8</v>
      </c>
      <c r="K17" s="52">
        <v>6</v>
      </c>
      <c r="L17" s="52">
        <v>48</v>
      </c>
      <c r="M17" s="63">
        <v>249</v>
      </c>
      <c r="N17">
        <f t="shared" si="0"/>
        <v>82</v>
      </c>
      <c r="O17">
        <f t="shared" si="1"/>
        <v>35.142857142857146</v>
      </c>
      <c r="P17">
        <f t="shared" si="2"/>
        <v>29.285714285714285</v>
      </c>
      <c r="Q17">
        <f t="shared" si="3"/>
        <v>46.857142857142854</v>
      </c>
      <c r="R17">
        <f t="shared" si="4"/>
        <v>35.142857142857146</v>
      </c>
      <c r="S17">
        <f t="shared" si="5"/>
        <v>281.14285714285717</v>
      </c>
      <c r="U17" s="10">
        <f t="shared" si="6"/>
        <v>14.816472350218195</v>
      </c>
      <c r="V17">
        <f t="shared" si="7"/>
        <v>10.045454545454545</v>
      </c>
      <c r="W17">
        <f t="shared" si="8"/>
        <v>0.14285714285714288</v>
      </c>
      <c r="X17">
        <f t="shared" si="9"/>
        <v>4.6281606619065077</v>
      </c>
      <c r="Y17">
        <f t="shared" si="10"/>
        <v>7.7136011031775134</v>
      </c>
      <c r="Z17">
        <f t="shared" si="11"/>
        <v>1.0968749999999998</v>
      </c>
      <c r="AA17">
        <f t="shared" si="12"/>
        <v>0.76114285714285701</v>
      </c>
      <c r="AB17">
        <f t="shared" si="13"/>
        <v>1.627172932330827</v>
      </c>
      <c r="AC17">
        <f t="shared" si="14"/>
        <v>1.1429698724328237</v>
      </c>
    </row>
    <row r="18" spans="1:29" x14ac:dyDescent="0.25">
      <c r="A18" s="9">
        <v>16</v>
      </c>
      <c r="B18" s="50" t="s">
        <v>211</v>
      </c>
      <c r="C18" s="51" t="s">
        <v>41</v>
      </c>
      <c r="D18" s="51" t="s">
        <v>274</v>
      </c>
      <c r="E18" s="51" t="s">
        <v>1</v>
      </c>
      <c r="F18" s="52">
        <v>18</v>
      </c>
      <c r="G18" s="52">
        <v>18</v>
      </c>
      <c r="H18" s="52">
        <v>6</v>
      </c>
      <c r="I18" s="52">
        <v>3</v>
      </c>
      <c r="J18" s="52">
        <v>4</v>
      </c>
      <c r="K18" s="52">
        <v>3</v>
      </c>
      <c r="L18" s="52">
        <v>10</v>
      </c>
      <c r="M18" s="63">
        <v>350</v>
      </c>
      <c r="N18">
        <f t="shared" si="0"/>
        <v>82</v>
      </c>
      <c r="O18">
        <f t="shared" si="1"/>
        <v>27.333333333333332</v>
      </c>
      <c r="P18">
        <f t="shared" si="2"/>
        <v>13.666666666666666</v>
      </c>
      <c r="Q18">
        <f t="shared" si="3"/>
        <v>18.222222222222221</v>
      </c>
      <c r="R18">
        <f t="shared" si="4"/>
        <v>13.666666666666666</v>
      </c>
      <c r="S18">
        <f t="shared" si="5"/>
        <v>45.555555555555557</v>
      </c>
      <c r="U18" s="10">
        <f t="shared" si="6"/>
        <v>14.524683581801479</v>
      </c>
      <c r="V18">
        <f t="shared" si="7"/>
        <v>10.045454545454545</v>
      </c>
      <c r="W18">
        <f t="shared" si="8"/>
        <v>0.1111111111111111</v>
      </c>
      <c r="X18">
        <f t="shared" si="9"/>
        <v>4.3681179252358247</v>
      </c>
      <c r="Y18">
        <f t="shared" si="10"/>
        <v>7.2801965420597083</v>
      </c>
      <c r="Z18">
        <f t="shared" si="11"/>
        <v>1.0718749999999999</v>
      </c>
      <c r="AA18">
        <f t="shared" si="12"/>
        <v>0.68099999999999983</v>
      </c>
      <c r="AB18">
        <f t="shared" si="13"/>
        <v>1.4797894736842103</v>
      </c>
      <c r="AC18">
        <f t="shared" si="14"/>
        <v>1.1354534515516148</v>
      </c>
    </row>
    <row r="19" spans="1:29" x14ac:dyDescent="0.25">
      <c r="A19" s="9">
        <v>17</v>
      </c>
      <c r="B19" s="47" t="s">
        <v>376</v>
      </c>
      <c r="C19" s="48" t="s">
        <v>37</v>
      </c>
      <c r="D19" s="48" t="s">
        <v>274</v>
      </c>
      <c r="E19" s="48" t="s">
        <v>1</v>
      </c>
      <c r="F19" s="49">
        <v>17</v>
      </c>
      <c r="G19" s="49">
        <v>16</v>
      </c>
      <c r="H19" s="49">
        <v>6</v>
      </c>
      <c r="I19" s="49">
        <v>14</v>
      </c>
      <c r="J19" s="49">
        <v>20</v>
      </c>
      <c r="K19" s="49">
        <v>3</v>
      </c>
      <c r="L19" s="49">
        <v>1524</v>
      </c>
      <c r="M19" s="62">
        <v>312</v>
      </c>
      <c r="N19">
        <f t="shared" si="0"/>
        <v>77.17647058823529</v>
      </c>
      <c r="O19">
        <f t="shared" si="1"/>
        <v>28.941176470588236</v>
      </c>
      <c r="P19">
        <f t="shared" si="2"/>
        <v>67.529411764705884</v>
      </c>
      <c r="Q19">
        <f t="shared" si="3"/>
        <v>96.470588235294116</v>
      </c>
      <c r="R19">
        <f t="shared" si="4"/>
        <v>14.470588235294118</v>
      </c>
      <c r="S19">
        <f t="shared" si="5"/>
        <v>7351.0588235294117</v>
      </c>
      <c r="U19" s="10">
        <f t="shared" si="6"/>
        <v>14.484123032351683</v>
      </c>
      <c r="V19">
        <f t="shared" si="7"/>
        <v>9.4545454545454533</v>
      </c>
      <c r="W19">
        <f t="shared" si="8"/>
        <v>0.11764705882352941</v>
      </c>
      <c r="X19">
        <f t="shared" si="9"/>
        <v>4.9119305189827003</v>
      </c>
      <c r="Y19">
        <f t="shared" si="10"/>
        <v>8.1865508649711671</v>
      </c>
      <c r="Z19">
        <f t="shared" si="11"/>
        <v>1.1580882352941175</v>
      </c>
      <c r="AA19">
        <f t="shared" si="12"/>
        <v>0.89999999999999991</v>
      </c>
      <c r="AB19">
        <f t="shared" si="13"/>
        <v>1.4853065015479876</v>
      </c>
      <c r="AC19">
        <f t="shared" si="14"/>
        <v>1.3685357821405952</v>
      </c>
    </row>
    <row r="20" spans="1:29" x14ac:dyDescent="0.25">
      <c r="A20" s="9">
        <v>18</v>
      </c>
      <c r="B20" s="50" t="s">
        <v>136</v>
      </c>
      <c r="C20" s="51" t="s">
        <v>37</v>
      </c>
      <c r="D20" s="51" t="s">
        <v>274</v>
      </c>
      <c r="E20" s="51" t="s">
        <v>1</v>
      </c>
      <c r="F20" s="52">
        <v>17</v>
      </c>
      <c r="G20" s="52">
        <v>15</v>
      </c>
      <c r="H20" s="52">
        <v>8</v>
      </c>
      <c r="I20" s="52">
        <v>16</v>
      </c>
      <c r="J20" s="52">
        <v>7</v>
      </c>
      <c r="K20" s="52">
        <v>12</v>
      </c>
      <c r="L20" s="52">
        <v>1353</v>
      </c>
      <c r="M20" s="63">
        <v>328</v>
      </c>
      <c r="N20">
        <f t="shared" si="0"/>
        <v>72.352941176470594</v>
      </c>
      <c r="O20">
        <f t="shared" si="1"/>
        <v>38.588235294117645</v>
      </c>
      <c r="P20">
        <f t="shared" si="2"/>
        <v>77.17647058823529</v>
      </c>
      <c r="Q20">
        <f t="shared" si="3"/>
        <v>33.764705882352942</v>
      </c>
      <c r="R20">
        <f t="shared" si="4"/>
        <v>57.882352941176471</v>
      </c>
      <c r="S20">
        <f t="shared" si="5"/>
        <v>6526.2352941176468</v>
      </c>
      <c r="U20" s="10">
        <f t="shared" si="6"/>
        <v>14.043974286032416</v>
      </c>
      <c r="V20">
        <f t="shared" si="7"/>
        <v>8.8636363636363651</v>
      </c>
      <c r="W20">
        <f t="shared" si="8"/>
        <v>0.15686274509803921</v>
      </c>
      <c r="X20">
        <f t="shared" si="9"/>
        <v>5.0234751772980113</v>
      </c>
      <c r="Y20">
        <f t="shared" si="10"/>
        <v>8.3724586288300191</v>
      </c>
      <c r="Z20">
        <f t="shared" si="11"/>
        <v>1.1735294117647057</v>
      </c>
      <c r="AA20">
        <f t="shared" si="12"/>
        <v>0.72449999999999992</v>
      </c>
      <c r="AB20">
        <f t="shared" si="13"/>
        <v>1.7832260061919503</v>
      </c>
      <c r="AC20">
        <f t="shared" si="14"/>
        <v>1.3422197593413552</v>
      </c>
    </row>
    <row r="21" spans="1:29" x14ac:dyDescent="0.25">
      <c r="A21" s="9">
        <v>19</v>
      </c>
      <c r="B21" s="50" t="s">
        <v>196</v>
      </c>
      <c r="C21" s="51" t="s">
        <v>35</v>
      </c>
      <c r="D21" s="51" t="s">
        <v>274</v>
      </c>
      <c r="E21" s="51" t="s">
        <v>1</v>
      </c>
      <c r="F21" s="52">
        <v>16</v>
      </c>
      <c r="G21" s="52">
        <v>14</v>
      </c>
      <c r="H21" s="52">
        <v>23</v>
      </c>
      <c r="I21" s="52">
        <v>19</v>
      </c>
      <c r="J21" s="52">
        <v>13</v>
      </c>
      <c r="K21" s="52">
        <v>5</v>
      </c>
      <c r="L21" s="52">
        <v>0</v>
      </c>
      <c r="M21" s="63">
        <v>289</v>
      </c>
      <c r="N21">
        <f t="shared" si="0"/>
        <v>71.75</v>
      </c>
      <c r="O21">
        <f t="shared" si="1"/>
        <v>117.875</v>
      </c>
      <c r="P21">
        <f t="shared" si="2"/>
        <v>97.375</v>
      </c>
      <c r="Q21">
        <f t="shared" si="3"/>
        <v>66.625</v>
      </c>
      <c r="R21">
        <f t="shared" si="4"/>
        <v>25.625</v>
      </c>
      <c r="S21">
        <f t="shared" si="5"/>
        <v>0</v>
      </c>
      <c r="U21" s="10">
        <f t="shared" si="6"/>
        <v>13.987122782097288</v>
      </c>
      <c r="V21">
        <f t="shared" si="7"/>
        <v>8.7897727272727266</v>
      </c>
      <c r="W21">
        <f t="shared" si="8"/>
        <v>0.47916666666666669</v>
      </c>
      <c r="X21">
        <f t="shared" si="9"/>
        <v>4.7181833881578941</v>
      </c>
      <c r="Y21">
        <f t="shared" si="10"/>
        <v>7.8636389802631568</v>
      </c>
      <c r="Z21">
        <f t="shared" si="11"/>
        <v>1.2058593749999997</v>
      </c>
      <c r="AA21">
        <f t="shared" si="12"/>
        <v>0.81646874999999985</v>
      </c>
      <c r="AB21">
        <f t="shared" si="13"/>
        <v>1.5618552631578946</v>
      </c>
      <c r="AC21">
        <f t="shared" si="14"/>
        <v>1.1339999999999999</v>
      </c>
    </row>
    <row r="22" spans="1:29" x14ac:dyDescent="0.25">
      <c r="A22" s="9">
        <v>20</v>
      </c>
      <c r="B22" s="50" t="s">
        <v>67</v>
      </c>
      <c r="C22" s="51" t="s">
        <v>37</v>
      </c>
      <c r="D22" s="51" t="s">
        <v>274</v>
      </c>
      <c r="E22" s="51" t="s">
        <v>1</v>
      </c>
      <c r="F22" s="52">
        <v>18</v>
      </c>
      <c r="G22" s="52">
        <v>14</v>
      </c>
      <c r="H22" s="52">
        <v>24</v>
      </c>
      <c r="I22" s="52">
        <v>35</v>
      </c>
      <c r="J22" s="52">
        <v>19</v>
      </c>
      <c r="K22" s="52">
        <v>12</v>
      </c>
      <c r="L22" s="52">
        <v>1004</v>
      </c>
      <c r="M22" s="63">
        <v>341</v>
      </c>
      <c r="N22">
        <f t="shared" si="0"/>
        <v>63.777777777777779</v>
      </c>
      <c r="O22">
        <f t="shared" si="1"/>
        <v>109.33333333333333</v>
      </c>
      <c r="P22">
        <f t="shared" si="2"/>
        <v>159.44444444444446</v>
      </c>
      <c r="Q22">
        <f t="shared" si="3"/>
        <v>86.555555555555557</v>
      </c>
      <c r="R22">
        <f t="shared" si="4"/>
        <v>54.666666666666664</v>
      </c>
      <c r="S22">
        <f t="shared" si="5"/>
        <v>4573.7777777777774</v>
      </c>
      <c r="U22" s="10">
        <f t="shared" si="6"/>
        <v>13.476118521428074</v>
      </c>
      <c r="V22">
        <f t="shared" si="7"/>
        <v>7.8131313131313131</v>
      </c>
      <c r="W22">
        <f t="shared" si="8"/>
        <v>0.44444444444444442</v>
      </c>
      <c r="X22">
        <f t="shared" si="9"/>
        <v>5.2185427638523159</v>
      </c>
      <c r="Y22">
        <f t="shared" si="10"/>
        <v>8.6975712730871937</v>
      </c>
      <c r="Z22">
        <f t="shared" si="11"/>
        <v>1.3052083333333331</v>
      </c>
      <c r="AA22">
        <f t="shared" si="12"/>
        <v>0.87224999999999986</v>
      </c>
      <c r="AB22">
        <f t="shared" si="13"/>
        <v>1.761157894736842</v>
      </c>
      <c r="AC22">
        <f t="shared" si="14"/>
        <v>1.2799265357821406</v>
      </c>
    </row>
    <row r="23" spans="1:29" x14ac:dyDescent="0.25">
      <c r="A23" s="9">
        <v>21</v>
      </c>
      <c r="B23" s="47" t="s">
        <v>377</v>
      </c>
      <c r="C23" s="48" t="s">
        <v>41</v>
      </c>
      <c r="D23" s="48" t="s">
        <v>274</v>
      </c>
      <c r="E23" s="48" t="s">
        <v>1</v>
      </c>
      <c r="F23" s="49">
        <v>18</v>
      </c>
      <c r="G23" s="49">
        <v>15</v>
      </c>
      <c r="H23" s="49">
        <v>8</v>
      </c>
      <c r="I23" s="49">
        <v>15</v>
      </c>
      <c r="J23" s="49">
        <v>3</v>
      </c>
      <c r="K23" s="49">
        <v>10</v>
      </c>
      <c r="L23" s="49">
        <v>33</v>
      </c>
      <c r="M23" s="62">
        <v>358</v>
      </c>
      <c r="N23">
        <f t="shared" si="0"/>
        <v>68.333333333333329</v>
      </c>
      <c r="O23">
        <f t="shared" si="1"/>
        <v>36.444444444444443</v>
      </c>
      <c r="P23">
        <f t="shared" si="2"/>
        <v>68.333333333333329</v>
      </c>
      <c r="Q23">
        <f t="shared" si="3"/>
        <v>13.666666666666666</v>
      </c>
      <c r="R23">
        <f t="shared" si="4"/>
        <v>45.555555555555557</v>
      </c>
      <c r="S23">
        <f t="shared" si="5"/>
        <v>150.33333333333334</v>
      </c>
      <c r="U23" s="10">
        <f t="shared" si="6"/>
        <v>13.184413238427965</v>
      </c>
      <c r="V23">
        <f t="shared" si="7"/>
        <v>8.3712121212121193</v>
      </c>
      <c r="W23">
        <f t="shared" si="8"/>
        <v>0.14814814814814814</v>
      </c>
      <c r="X23">
        <f t="shared" si="9"/>
        <v>4.6650529690676974</v>
      </c>
      <c r="Y23">
        <f t="shared" si="10"/>
        <v>7.7750882817794951</v>
      </c>
      <c r="Z23">
        <f t="shared" si="11"/>
        <v>1.1593749999999998</v>
      </c>
      <c r="AA23">
        <f t="shared" si="12"/>
        <v>0.6682499999999999</v>
      </c>
      <c r="AB23">
        <f t="shared" si="13"/>
        <v>1.6986315789473683</v>
      </c>
      <c r="AC23">
        <f t="shared" si="14"/>
        <v>1.1387963901203293</v>
      </c>
    </row>
    <row r="24" spans="1:29" x14ac:dyDescent="0.25">
      <c r="A24" s="9">
        <v>22</v>
      </c>
      <c r="B24" s="47" t="s">
        <v>125</v>
      </c>
      <c r="C24" s="48" t="s">
        <v>31</v>
      </c>
      <c r="D24" s="48" t="s">
        <v>274</v>
      </c>
      <c r="E24" s="48" t="s">
        <v>1</v>
      </c>
      <c r="F24" s="49">
        <v>17</v>
      </c>
      <c r="G24" s="49">
        <v>14</v>
      </c>
      <c r="H24" s="49">
        <v>10</v>
      </c>
      <c r="I24" s="49">
        <v>30</v>
      </c>
      <c r="J24" s="49">
        <v>5</v>
      </c>
      <c r="K24" s="49">
        <v>6</v>
      </c>
      <c r="L24" s="49">
        <v>72</v>
      </c>
      <c r="M24" s="62">
        <v>261</v>
      </c>
      <c r="N24">
        <f t="shared" si="0"/>
        <v>67.529411764705884</v>
      </c>
      <c r="O24">
        <f t="shared" si="1"/>
        <v>48.235294117647058</v>
      </c>
      <c r="P24">
        <f t="shared" si="2"/>
        <v>144.70588235294119</v>
      </c>
      <c r="Q24">
        <f t="shared" si="3"/>
        <v>24.117647058823529</v>
      </c>
      <c r="R24">
        <f t="shared" si="4"/>
        <v>28.941176470588236</v>
      </c>
      <c r="S24">
        <f t="shared" si="5"/>
        <v>347.29411764705884</v>
      </c>
      <c r="U24" s="10">
        <f t="shared" si="6"/>
        <v>13.177616784906931</v>
      </c>
      <c r="V24">
        <f t="shared" si="7"/>
        <v>8.2727272727272734</v>
      </c>
      <c r="W24">
        <f t="shared" si="8"/>
        <v>0.19607843137254902</v>
      </c>
      <c r="X24">
        <f t="shared" si="9"/>
        <v>4.7088110808071093</v>
      </c>
      <c r="Y24">
        <f t="shared" si="10"/>
        <v>7.8480184680118494</v>
      </c>
      <c r="Z24">
        <f t="shared" si="11"/>
        <v>1.2816176470588232</v>
      </c>
      <c r="AA24">
        <f t="shared" si="12"/>
        <v>0.6974999999999999</v>
      </c>
      <c r="AB24">
        <f t="shared" si="13"/>
        <v>1.5846130030959751</v>
      </c>
      <c r="AC24">
        <f t="shared" si="14"/>
        <v>1.1450804306523115</v>
      </c>
    </row>
    <row r="25" spans="1:29" x14ac:dyDescent="0.25">
      <c r="A25" s="9">
        <v>23</v>
      </c>
      <c r="B25" s="50" t="s">
        <v>226</v>
      </c>
      <c r="C25" s="51" t="s">
        <v>31</v>
      </c>
      <c r="D25" s="51" t="s">
        <v>274</v>
      </c>
      <c r="E25" s="51" t="s">
        <v>1</v>
      </c>
      <c r="F25" s="52">
        <v>16</v>
      </c>
      <c r="G25" s="52">
        <v>13</v>
      </c>
      <c r="H25" s="52">
        <v>4</v>
      </c>
      <c r="I25" s="52">
        <v>1</v>
      </c>
      <c r="J25" s="52">
        <v>2</v>
      </c>
      <c r="K25" s="52">
        <v>10</v>
      </c>
      <c r="L25" s="52">
        <v>233</v>
      </c>
      <c r="M25" s="63">
        <v>301</v>
      </c>
      <c r="N25">
        <f t="shared" si="0"/>
        <v>66.625</v>
      </c>
      <c r="O25">
        <f t="shared" si="1"/>
        <v>20.5</v>
      </c>
      <c r="P25">
        <f t="shared" si="2"/>
        <v>5.125</v>
      </c>
      <c r="Q25">
        <f t="shared" si="3"/>
        <v>10.25</v>
      </c>
      <c r="R25">
        <f t="shared" si="4"/>
        <v>51.25</v>
      </c>
      <c r="S25">
        <f t="shared" si="5"/>
        <v>1194.125</v>
      </c>
      <c r="U25" s="10">
        <f t="shared" si="6"/>
        <v>12.871964901627649</v>
      </c>
      <c r="V25">
        <f t="shared" si="7"/>
        <v>8.1619318181818183</v>
      </c>
      <c r="W25">
        <f t="shared" si="8"/>
        <v>8.3333333333333329E-2</v>
      </c>
      <c r="X25">
        <f t="shared" si="9"/>
        <v>4.626699750112496</v>
      </c>
      <c r="Y25">
        <f t="shared" si="10"/>
        <v>7.7111662501874934</v>
      </c>
      <c r="Z25">
        <f t="shared" si="11"/>
        <v>1.0582031249999999</v>
      </c>
      <c r="AA25">
        <f t="shared" si="12"/>
        <v>0.65868749999999987</v>
      </c>
      <c r="AB25">
        <f t="shared" si="13"/>
        <v>1.7377105263157893</v>
      </c>
      <c r="AC25">
        <f t="shared" si="14"/>
        <v>1.1720985987967067</v>
      </c>
    </row>
    <row r="26" spans="1:29" x14ac:dyDescent="0.25">
      <c r="A26" s="9">
        <v>24</v>
      </c>
      <c r="B26" s="47" t="s">
        <v>76</v>
      </c>
      <c r="C26" s="48" t="s">
        <v>41</v>
      </c>
      <c r="D26" s="48" t="s">
        <v>274</v>
      </c>
      <c r="E26" s="48" t="s">
        <v>1</v>
      </c>
      <c r="F26" s="49">
        <v>18</v>
      </c>
      <c r="G26" s="49">
        <v>13</v>
      </c>
      <c r="H26" s="49">
        <v>25</v>
      </c>
      <c r="I26" s="49">
        <v>35</v>
      </c>
      <c r="J26" s="49">
        <v>8</v>
      </c>
      <c r="K26" s="49">
        <v>8</v>
      </c>
      <c r="L26" s="49">
        <v>1485</v>
      </c>
      <c r="M26" s="62">
        <v>334</v>
      </c>
      <c r="N26">
        <f t="shared" si="0"/>
        <v>59.222222222222221</v>
      </c>
      <c r="O26">
        <f t="shared" si="1"/>
        <v>113.88888888888889</v>
      </c>
      <c r="P26">
        <f t="shared" si="2"/>
        <v>159.44444444444446</v>
      </c>
      <c r="Q26">
        <f t="shared" si="3"/>
        <v>36.444444444444443</v>
      </c>
      <c r="R26">
        <f t="shared" si="4"/>
        <v>36.444444444444443</v>
      </c>
      <c r="S26">
        <f t="shared" si="5"/>
        <v>6765</v>
      </c>
      <c r="U26" s="10">
        <f t="shared" si="6"/>
        <v>12.741164619919516</v>
      </c>
      <c r="V26">
        <f t="shared" si="7"/>
        <v>7.2550505050505052</v>
      </c>
      <c r="W26">
        <f t="shared" si="8"/>
        <v>0.46296296296296297</v>
      </c>
      <c r="X26">
        <f t="shared" si="9"/>
        <v>5.0231511519060472</v>
      </c>
      <c r="Y26">
        <f t="shared" si="10"/>
        <v>8.3719185865100787</v>
      </c>
      <c r="Z26">
        <f t="shared" si="11"/>
        <v>1.3052083333333331</v>
      </c>
      <c r="AA26">
        <f t="shared" si="12"/>
        <v>0.73199999999999987</v>
      </c>
      <c r="AB26">
        <f t="shared" si="13"/>
        <v>1.6361052631578947</v>
      </c>
      <c r="AC26">
        <f t="shared" si="14"/>
        <v>1.3498375554148194</v>
      </c>
    </row>
    <row r="27" spans="1:29" x14ac:dyDescent="0.25">
      <c r="A27" s="9">
        <v>25</v>
      </c>
      <c r="B27" s="50" t="s">
        <v>128</v>
      </c>
      <c r="C27" s="51" t="s">
        <v>35</v>
      </c>
      <c r="D27" s="51" t="s">
        <v>274</v>
      </c>
      <c r="E27" s="51" t="s">
        <v>1</v>
      </c>
      <c r="F27" s="52">
        <v>17</v>
      </c>
      <c r="G27" s="52">
        <v>13</v>
      </c>
      <c r="H27" s="52">
        <v>6</v>
      </c>
      <c r="I27" s="52">
        <v>20</v>
      </c>
      <c r="J27" s="52">
        <v>4</v>
      </c>
      <c r="K27" s="52">
        <v>11</v>
      </c>
      <c r="L27" s="52">
        <v>114</v>
      </c>
      <c r="M27" s="63">
        <v>292</v>
      </c>
      <c r="N27">
        <f t="shared" si="0"/>
        <v>62.705882352941174</v>
      </c>
      <c r="O27">
        <f t="shared" si="1"/>
        <v>28.941176470588236</v>
      </c>
      <c r="P27">
        <f t="shared" si="2"/>
        <v>96.470588235294116</v>
      </c>
      <c r="Q27">
        <f t="shared" si="3"/>
        <v>19.294117647058822</v>
      </c>
      <c r="R27">
        <f t="shared" si="4"/>
        <v>53.058823529411768</v>
      </c>
      <c r="S27">
        <f t="shared" si="5"/>
        <v>549.88235294117646</v>
      </c>
      <c r="U27" s="10">
        <f t="shared" si="6"/>
        <v>12.589544859556373</v>
      </c>
      <c r="V27">
        <f t="shared" si="7"/>
        <v>7.6818181818181808</v>
      </c>
      <c r="W27">
        <f t="shared" si="8"/>
        <v>0.11764705882352941</v>
      </c>
      <c r="X27">
        <f t="shared" si="9"/>
        <v>4.7900796189146631</v>
      </c>
      <c r="Y27">
        <f t="shared" si="10"/>
        <v>7.983466031524439</v>
      </c>
      <c r="Z27">
        <f t="shared" si="11"/>
        <v>1.2044117647058821</v>
      </c>
      <c r="AA27">
        <f t="shared" si="12"/>
        <v>0.68399999999999983</v>
      </c>
      <c r="AB27">
        <f t="shared" si="13"/>
        <v>1.7501238390092877</v>
      </c>
      <c r="AC27">
        <f t="shared" si="14"/>
        <v>1.1515440151994933</v>
      </c>
    </row>
    <row r="28" spans="1:29" x14ac:dyDescent="0.25">
      <c r="A28" s="9">
        <v>26</v>
      </c>
      <c r="B28" s="50" t="s">
        <v>276</v>
      </c>
      <c r="C28" s="51" t="s">
        <v>37</v>
      </c>
      <c r="D28" s="51" t="s">
        <v>274</v>
      </c>
      <c r="E28" s="51" t="s">
        <v>1</v>
      </c>
      <c r="F28" s="52">
        <v>16</v>
      </c>
      <c r="G28" s="52">
        <v>12</v>
      </c>
      <c r="H28" s="52">
        <v>6</v>
      </c>
      <c r="I28" s="52">
        <v>3</v>
      </c>
      <c r="J28" s="52">
        <v>4</v>
      </c>
      <c r="K28" s="52">
        <v>8</v>
      </c>
      <c r="L28" s="52">
        <v>285</v>
      </c>
      <c r="M28" s="63">
        <v>296</v>
      </c>
      <c r="N28">
        <f t="shared" si="0"/>
        <v>61.5</v>
      </c>
      <c r="O28">
        <f t="shared" si="1"/>
        <v>30.75</v>
      </c>
      <c r="P28">
        <f t="shared" si="2"/>
        <v>15.375</v>
      </c>
      <c r="Q28">
        <f t="shared" si="3"/>
        <v>20.5</v>
      </c>
      <c r="R28">
        <f t="shared" si="4"/>
        <v>41</v>
      </c>
      <c r="S28">
        <f t="shared" si="5"/>
        <v>1460.625</v>
      </c>
      <c r="U28" s="10">
        <f t="shared" si="6"/>
        <v>12.269044995517193</v>
      </c>
      <c r="V28">
        <f t="shared" si="7"/>
        <v>7.5340909090909083</v>
      </c>
      <c r="W28">
        <f t="shared" si="8"/>
        <v>0.125</v>
      </c>
      <c r="X28">
        <f t="shared" si="9"/>
        <v>4.6099540864262849</v>
      </c>
      <c r="Y28">
        <f t="shared" si="10"/>
        <v>7.6832568107104748</v>
      </c>
      <c r="Z28">
        <f t="shared" si="11"/>
        <v>1.0746093749999999</v>
      </c>
      <c r="AA28">
        <f t="shared" si="12"/>
        <v>0.68737499999999985</v>
      </c>
      <c r="AB28">
        <f t="shared" si="13"/>
        <v>1.6673684210526314</v>
      </c>
      <c r="AC28">
        <f t="shared" si="14"/>
        <v>1.180601290373654</v>
      </c>
    </row>
    <row r="29" spans="1:29" x14ac:dyDescent="0.25">
      <c r="A29" s="9">
        <v>27</v>
      </c>
      <c r="B29" s="50" t="s">
        <v>256</v>
      </c>
      <c r="C29" s="51" t="s">
        <v>31</v>
      </c>
      <c r="D29" s="51" t="s">
        <v>274</v>
      </c>
      <c r="E29" s="51" t="s">
        <v>1</v>
      </c>
      <c r="F29" s="52">
        <v>15</v>
      </c>
      <c r="G29" s="52">
        <v>11</v>
      </c>
      <c r="H29" s="52">
        <v>4</v>
      </c>
      <c r="I29" s="52">
        <v>21</v>
      </c>
      <c r="J29" s="52">
        <v>13</v>
      </c>
      <c r="K29" s="52">
        <v>5</v>
      </c>
      <c r="L29" s="52">
        <v>148</v>
      </c>
      <c r="M29" s="63">
        <v>265</v>
      </c>
      <c r="N29">
        <f t="shared" si="0"/>
        <v>60.133333333333333</v>
      </c>
      <c r="O29">
        <f t="shared" si="1"/>
        <v>21.866666666666667</v>
      </c>
      <c r="P29">
        <f t="shared" si="2"/>
        <v>114.8</v>
      </c>
      <c r="Q29">
        <f t="shared" si="3"/>
        <v>71.066666666666663</v>
      </c>
      <c r="R29">
        <f t="shared" si="4"/>
        <v>27.333333333333332</v>
      </c>
      <c r="S29">
        <f t="shared" si="5"/>
        <v>809.06666666666672</v>
      </c>
      <c r="U29" s="10">
        <f t="shared" si="6"/>
        <v>12.251597802480656</v>
      </c>
      <c r="V29">
        <f t="shared" si="7"/>
        <v>7.3666666666666663</v>
      </c>
      <c r="W29">
        <f t="shared" si="8"/>
        <v>8.8888888888888892E-2</v>
      </c>
      <c r="X29">
        <f t="shared" si="9"/>
        <v>4.7960422469251025</v>
      </c>
      <c r="Y29">
        <f t="shared" si="10"/>
        <v>7.9934037448751702</v>
      </c>
      <c r="Z29">
        <f t="shared" si="11"/>
        <v>1.2337499999999997</v>
      </c>
      <c r="AA29">
        <f t="shared" si="12"/>
        <v>0.82889999999999986</v>
      </c>
      <c r="AB29">
        <f t="shared" si="13"/>
        <v>1.573578947368421</v>
      </c>
      <c r="AC29">
        <f t="shared" si="14"/>
        <v>1.1598132995566814</v>
      </c>
    </row>
    <row r="30" spans="1:29" x14ac:dyDescent="0.25">
      <c r="A30" s="9">
        <v>28</v>
      </c>
      <c r="B30" s="47" t="s">
        <v>123</v>
      </c>
      <c r="C30" s="48" t="s">
        <v>37</v>
      </c>
      <c r="D30" s="48" t="s">
        <v>274</v>
      </c>
      <c r="E30" s="48" t="s">
        <v>1</v>
      </c>
      <c r="F30" s="49">
        <v>18</v>
      </c>
      <c r="G30" s="49">
        <v>13</v>
      </c>
      <c r="H30" s="49">
        <v>12</v>
      </c>
      <c r="I30" s="49">
        <v>26</v>
      </c>
      <c r="J30" s="49">
        <v>8</v>
      </c>
      <c r="K30" s="49">
        <v>3</v>
      </c>
      <c r="L30" s="49">
        <v>171</v>
      </c>
      <c r="M30" s="62">
        <v>309</v>
      </c>
      <c r="N30">
        <f t="shared" si="0"/>
        <v>59.222222222222221</v>
      </c>
      <c r="O30">
        <f t="shared" si="1"/>
        <v>54.666666666666664</v>
      </c>
      <c r="P30">
        <f t="shared" si="2"/>
        <v>118.44444444444444</v>
      </c>
      <c r="Q30">
        <f t="shared" si="3"/>
        <v>36.444444444444443</v>
      </c>
      <c r="R30">
        <f t="shared" si="4"/>
        <v>13.666666666666666</v>
      </c>
      <c r="S30">
        <f t="shared" si="5"/>
        <v>779</v>
      </c>
      <c r="U30" s="10">
        <f t="shared" si="6"/>
        <v>12.087499555822887</v>
      </c>
      <c r="V30">
        <f t="shared" si="7"/>
        <v>7.2550505050505052</v>
      </c>
      <c r="W30">
        <f t="shared" si="8"/>
        <v>0.22222222222222221</v>
      </c>
      <c r="X30">
        <f t="shared" si="9"/>
        <v>4.6102268285501591</v>
      </c>
      <c r="Y30">
        <f t="shared" si="10"/>
        <v>7.6837113809169324</v>
      </c>
      <c r="Z30">
        <f t="shared" si="11"/>
        <v>1.239583333333333</v>
      </c>
      <c r="AA30">
        <f t="shared" si="12"/>
        <v>0.73199999999999987</v>
      </c>
      <c r="AB30">
        <f t="shared" si="13"/>
        <v>1.4797894736842103</v>
      </c>
      <c r="AC30">
        <f t="shared" si="14"/>
        <v>1.1588540215326155</v>
      </c>
    </row>
    <row r="31" spans="1:29" x14ac:dyDescent="0.25">
      <c r="A31" s="9">
        <v>29</v>
      </c>
      <c r="B31" s="47" t="s">
        <v>103</v>
      </c>
      <c r="C31" s="48" t="s">
        <v>33</v>
      </c>
      <c r="D31" s="48" t="s">
        <v>274</v>
      </c>
      <c r="E31" s="48" t="s">
        <v>1</v>
      </c>
      <c r="F31" s="49">
        <v>15</v>
      </c>
      <c r="G31" s="49">
        <v>11</v>
      </c>
      <c r="H31" s="49">
        <v>8</v>
      </c>
      <c r="I31" s="49">
        <v>7</v>
      </c>
      <c r="J31" s="49">
        <v>3</v>
      </c>
      <c r="K31" s="49">
        <v>6</v>
      </c>
      <c r="L31" s="49">
        <v>17</v>
      </c>
      <c r="M31" s="62">
        <v>235</v>
      </c>
      <c r="N31">
        <f t="shared" si="0"/>
        <v>60.133333333333333</v>
      </c>
      <c r="O31">
        <f t="shared" si="1"/>
        <v>43.733333333333334</v>
      </c>
      <c r="P31">
        <f t="shared" si="2"/>
        <v>38.266666666666666</v>
      </c>
      <c r="Q31">
        <f t="shared" si="3"/>
        <v>16.399999999999999</v>
      </c>
      <c r="R31">
        <f t="shared" si="4"/>
        <v>32.799999999999997</v>
      </c>
      <c r="S31">
        <f t="shared" si="5"/>
        <v>92.933333333333337</v>
      </c>
      <c r="U31" s="10">
        <f t="shared" si="6"/>
        <v>12.079654222451843</v>
      </c>
      <c r="V31">
        <f t="shared" si="7"/>
        <v>7.3666666666666663</v>
      </c>
      <c r="W31">
        <f t="shared" si="8"/>
        <v>0.17777777777777778</v>
      </c>
      <c r="X31">
        <f t="shared" si="9"/>
        <v>4.535209778007399</v>
      </c>
      <c r="Y31">
        <f t="shared" si="10"/>
        <v>7.5586829633456656</v>
      </c>
      <c r="Z31">
        <f t="shared" si="11"/>
        <v>1.1112499999999998</v>
      </c>
      <c r="AA31">
        <f t="shared" si="12"/>
        <v>0.67589999999999983</v>
      </c>
      <c r="AB31">
        <f t="shared" si="13"/>
        <v>1.6110947368421051</v>
      </c>
      <c r="AC31">
        <f t="shared" si="14"/>
        <v>1.1369650411652943</v>
      </c>
    </row>
    <row r="32" spans="1:29" x14ac:dyDescent="0.25">
      <c r="A32" s="9">
        <v>30</v>
      </c>
      <c r="B32" s="47" t="s">
        <v>177</v>
      </c>
      <c r="C32" s="48" t="s">
        <v>33</v>
      </c>
      <c r="D32" s="48" t="s">
        <v>274</v>
      </c>
      <c r="E32" s="48" t="s">
        <v>1</v>
      </c>
      <c r="F32" s="49">
        <v>19</v>
      </c>
      <c r="G32" s="49">
        <v>13</v>
      </c>
      <c r="H32" s="49">
        <v>2</v>
      </c>
      <c r="I32" s="49">
        <v>26</v>
      </c>
      <c r="J32" s="49">
        <v>18</v>
      </c>
      <c r="K32" s="49">
        <v>14</v>
      </c>
      <c r="L32" s="49">
        <v>36</v>
      </c>
      <c r="M32" s="62">
        <v>356</v>
      </c>
      <c r="N32">
        <f t="shared" si="0"/>
        <v>56.10526315789474</v>
      </c>
      <c r="O32">
        <f t="shared" si="1"/>
        <v>8.6315789473684212</v>
      </c>
      <c r="P32">
        <f t="shared" si="2"/>
        <v>112.21052631578948</v>
      </c>
      <c r="Q32">
        <f t="shared" si="3"/>
        <v>77.684210526315795</v>
      </c>
      <c r="R32">
        <f t="shared" si="4"/>
        <v>60.421052631578945</v>
      </c>
      <c r="S32">
        <f t="shared" si="5"/>
        <v>155.36842105263159</v>
      </c>
      <c r="U32" s="10">
        <f t="shared" si="6"/>
        <v>11.924925010926005</v>
      </c>
      <c r="V32">
        <f t="shared" si="7"/>
        <v>6.8732057416267951</v>
      </c>
      <c r="W32">
        <f t="shared" si="8"/>
        <v>3.5087719298245612E-2</v>
      </c>
      <c r="X32">
        <f t="shared" si="9"/>
        <v>5.0166315500009642</v>
      </c>
      <c r="Y32">
        <f t="shared" si="10"/>
        <v>8.3610525833349403</v>
      </c>
      <c r="Z32">
        <f t="shared" si="11"/>
        <v>1.2296052631578944</v>
      </c>
      <c r="AA32">
        <f t="shared" si="12"/>
        <v>0.84742105263157885</v>
      </c>
      <c r="AB32">
        <f t="shared" si="13"/>
        <v>1.8006481994459833</v>
      </c>
      <c r="AC32">
        <f t="shared" si="14"/>
        <v>1.1389570347655078</v>
      </c>
    </row>
    <row r="33" spans="1:29" x14ac:dyDescent="0.25">
      <c r="A33" s="9">
        <v>31</v>
      </c>
      <c r="B33" s="50" t="s">
        <v>114</v>
      </c>
      <c r="C33" s="51" t="s">
        <v>33</v>
      </c>
      <c r="D33" s="51" t="s">
        <v>274</v>
      </c>
      <c r="E33" s="51" t="s">
        <v>1</v>
      </c>
      <c r="F33" s="52">
        <v>10</v>
      </c>
      <c r="G33" s="52">
        <v>6</v>
      </c>
      <c r="H33" s="52">
        <v>4</v>
      </c>
      <c r="I33" s="52">
        <v>7</v>
      </c>
      <c r="J33" s="52">
        <v>6</v>
      </c>
      <c r="K33" s="52">
        <v>7</v>
      </c>
      <c r="L33" s="52">
        <v>26</v>
      </c>
      <c r="M33" s="63">
        <v>154</v>
      </c>
      <c r="N33">
        <f t="shared" si="0"/>
        <v>49.2</v>
      </c>
      <c r="O33">
        <f t="shared" si="1"/>
        <v>32.799999999999997</v>
      </c>
      <c r="P33">
        <f t="shared" si="2"/>
        <v>57.4</v>
      </c>
      <c r="Q33">
        <f t="shared" si="3"/>
        <v>49.2</v>
      </c>
      <c r="R33">
        <f t="shared" si="4"/>
        <v>57.4</v>
      </c>
      <c r="S33">
        <f t="shared" si="5"/>
        <v>213.2</v>
      </c>
      <c r="U33" s="10">
        <f t="shared" si="6"/>
        <v>10.990899003341303</v>
      </c>
      <c r="V33">
        <f t="shared" si="7"/>
        <v>6.0272727272727273</v>
      </c>
      <c r="W33">
        <f t="shared" si="8"/>
        <v>0.13333333333333333</v>
      </c>
      <c r="X33">
        <f t="shared" si="9"/>
        <v>4.8302929427352419</v>
      </c>
      <c r="Y33">
        <f t="shared" si="10"/>
        <v>8.0504882378920701</v>
      </c>
      <c r="Z33">
        <f t="shared" si="11"/>
        <v>1.1418749999999998</v>
      </c>
      <c r="AA33">
        <f t="shared" si="12"/>
        <v>0.76769999999999983</v>
      </c>
      <c r="AB33">
        <f t="shared" si="13"/>
        <v>1.7799157894736841</v>
      </c>
      <c r="AC33">
        <f t="shared" si="14"/>
        <v>1.1408021532615578</v>
      </c>
    </row>
    <row r="34" spans="1:29" x14ac:dyDescent="0.25">
      <c r="A34" s="9">
        <v>32</v>
      </c>
      <c r="B34" s="50" t="s">
        <v>235</v>
      </c>
      <c r="C34" s="51" t="s">
        <v>41</v>
      </c>
      <c r="D34" s="51" t="s">
        <v>274</v>
      </c>
      <c r="E34" s="51" t="s">
        <v>1</v>
      </c>
      <c r="F34" s="52">
        <v>18</v>
      </c>
      <c r="G34" s="52">
        <v>10</v>
      </c>
      <c r="H34" s="52">
        <v>9</v>
      </c>
      <c r="I34" s="52">
        <v>9</v>
      </c>
      <c r="J34" s="52">
        <v>7</v>
      </c>
      <c r="K34" s="52">
        <v>18</v>
      </c>
      <c r="L34" s="52">
        <v>1042</v>
      </c>
      <c r="M34" s="63">
        <v>300</v>
      </c>
      <c r="N34">
        <f t="shared" si="0"/>
        <v>45.555555555555557</v>
      </c>
      <c r="O34">
        <f t="shared" si="1"/>
        <v>41</v>
      </c>
      <c r="P34">
        <f t="shared" si="2"/>
        <v>41</v>
      </c>
      <c r="Q34">
        <f t="shared" si="3"/>
        <v>31.888888888888889</v>
      </c>
      <c r="R34">
        <f t="shared" si="4"/>
        <v>82</v>
      </c>
      <c r="S34">
        <f t="shared" si="5"/>
        <v>4746.8888888888887</v>
      </c>
      <c r="U34" s="10">
        <f t="shared" si="6"/>
        <v>10.816536241258287</v>
      </c>
      <c r="V34">
        <f t="shared" si="7"/>
        <v>5.5808080808080804</v>
      </c>
      <c r="W34">
        <f t="shared" si="8"/>
        <v>0.16666666666666666</v>
      </c>
      <c r="X34">
        <f t="shared" si="9"/>
        <v>5.0690614937835399</v>
      </c>
      <c r="Y34">
        <f t="shared" si="10"/>
        <v>8.4484358229725665</v>
      </c>
      <c r="Z34">
        <f t="shared" si="11"/>
        <v>1.1156249999999999</v>
      </c>
      <c r="AA34">
        <f t="shared" si="12"/>
        <v>0.71924999999999983</v>
      </c>
      <c r="AB34">
        <f t="shared" si="13"/>
        <v>1.9487368421052631</v>
      </c>
      <c r="AC34">
        <f t="shared" si="14"/>
        <v>1.2854496516782774</v>
      </c>
    </row>
    <row r="35" spans="1:29" x14ac:dyDescent="0.25">
      <c r="A35" s="9">
        <v>33</v>
      </c>
      <c r="B35" s="47" t="s">
        <v>296</v>
      </c>
      <c r="C35" s="48" t="s">
        <v>37</v>
      </c>
      <c r="D35" s="48" t="s">
        <v>274</v>
      </c>
      <c r="E35" s="48" t="s">
        <v>1</v>
      </c>
      <c r="F35" s="49">
        <v>18</v>
      </c>
      <c r="G35" s="49">
        <v>11</v>
      </c>
      <c r="H35" s="49">
        <v>8</v>
      </c>
      <c r="I35" s="49">
        <v>20</v>
      </c>
      <c r="J35" s="49">
        <v>2</v>
      </c>
      <c r="K35" s="49">
        <v>3</v>
      </c>
      <c r="L35" s="49">
        <v>3</v>
      </c>
      <c r="M35" s="62">
        <v>269</v>
      </c>
      <c r="N35">
        <f t="shared" ref="N35:N66" si="15">G35*82/F35</f>
        <v>50.111111111111114</v>
      </c>
      <c r="O35">
        <f t="shared" ref="O35:O66" si="16">H35*82/F35</f>
        <v>36.444444444444443</v>
      </c>
      <c r="P35">
        <f t="shared" ref="P35:P66" si="17">I35*82/F35</f>
        <v>91.111111111111114</v>
      </c>
      <c r="Q35">
        <f t="shared" ref="Q35:Q66" si="18">J35*82/F35</f>
        <v>9.1111111111111107</v>
      </c>
      <c r="R35">
        <f t="shared" ref="R35:R66" si="19">K35*82/F35</f>
        <v>13.666666666666666</v>
      </c>
      <c r="S35">
        <f t="shared" ref="S35:S66" si="20">L35*82/F35</f>
        <v>13.666666666666666</v>
      </c>
      <c r="U35" s="10">
        <f t="shared" ref="U35:U66" si="21">SUM(V35:X35)</f>
        <v>10.752595879520063</v>
      </c>
      <c r="V35">
        <f t="shared" ref="V35:V66" si="22">N35/MAX(N:N)*OFF_C</f>
        <v>6.1388888888888884</v>
      </c>
      <c r="W35">
        <f t="shared" ref="W35:W66" si="23">O35/MAX(O:O)*PUN_C</f>
        <v>0.14814814814814814</v>
      </c>
      <c r="X35">
        <f t="shared" ref="X35:X66" si="24">SUM(Z35:AC35)</f>
        <v>4.465558842483027</v>
      </c>
      <c r="Y35">
        <f t="shared" ref="Y35:Y66" si="25">X35/DEF_C*10</f>
        <v>7.4425980708050457</v>
      </c>
      <c r="Z35">
        <f t="shared" ref="Z35:Z66" si="26">(0.7*(HIT_F*DEF_C))+(P35/(MAX(P:P))*(0.3*(HIT_F*DEF_C)))</f>
        <v>1.1958333333333331</v>
      </c>
      <c r="AA35">
        <f t="shared" ref="AA35:AA66" si="27">(0.7*(BkS_F*DEF_C))+(Q35/(MAX(Q:Q))*(0.3*(BkS_F*DEF_C)))</f>
        <v>0.65549999999999986</v>
      </c>
      <c r="AB35">
        <f t="shared" ref="AB35:AB66" si="28">(0.7*(TkA_F*DEF_C))+(R35/(MAX(R:R))*(0.3*(TkA_F*DEF_C)))</f>
        <v>1.4797894736842103</v>
      </c>
      <c r="AC35">
        <f t="shared" ref="AC35:AC66" si="29">(0.7*(SH_F*DEF_C))+(S35/(MAX(S:S))*(0.3*(SH_F*DEF_C)))</f>
        <v>1.1344360354654843</v>
      </c>
    </row>
    <row r="36" spans="1:29" x14ac:dyDescent="0.25">
      <c r="A36" s="9">
        <v>34</v>
      </c>
      <c r="B36" s="50" t="s">
        <v>107</v>
      </c>
      <c r="C36" s="51" t="s">
        <v>35</v>
      </c>
      <c r="D36" s="51" t="s">
        <v>274</v>
      </c>
      <c r="E36" s="51" t="s">
        <v>1</v>
      </c>
      <c r="F36" s="52">
        <v>13</v>
      </c>
      <c r="G36" s="52">
        <v>7</v>
      </c>
      <c r="H36" s="52">
        <v>8</v>
      </c>
      <c r="I36" s="52">
        <v>13</v>
      </c>
      <c r="J36" s="52">
        <v>9</v>
      </c>
      <c r="K36" s="52">
        <v>8</v>
      </c>
      <c r="L36" s="52">
        <v>1046</v>
      </c>
      <c r="M36" s="63">
        <v>241</v>
      </c>
      <c r="N36">
        <f t="shared" si="15"/>
        <v>44.153846153846153</v>
      </c>
      <c r="O36">
        <f t="shared" si="16"/>
        <v>50.46153846153846</v>
      </c>
      <c r="P36">
        <f t="shared" si="17"/>
        <v>82</v>
      </c>
      <c r="Q36">
        <f t="shared" si="18"/>
        <v>56.769230769230766</v>
      </c>
      <c r="R36">
        <f t="shared" si="19"/>
        <v>50.46153846153846</v>
      </c>
      <c r="S36">
        <f t="shared" si="20"/>
        <v>6597.8461538461543</v>
      </c>
      <c r="U36" s="10">
        <f t="shared" si="21"/>
        <v>10.661157831005475</v>
      </c>
      <c r="V36">
        <f t="shared" si="22"/>
        <v>5.4090909090909083</v>
      </c>
      <c r="W36">
        <f t="shared" si="23"/>
        <v>0.20512820512820512</v>
      </c>
      <c r="X36">
        <f t="shared" si="24"/>
        <v>5.0469387167863626</v>
      </c>
      <c r="Y36">
        <f t="shared" si="25"/>
        <v>8.4115645279772711</v>
      </c>
      <c r="Z36">
        <f t="shared" si="26"/>
        <v>1.1812499999999999</v>
      </c>
      <c r="AA36">
        <f t="shared" si="27"/>
        <v>0.7888846153846153</v>
      </c>
      <c r="AB36">
        <f t="shared" si="28"/>
        <v>1.7322995951417002</v>
      </c>
      <c r="AC36">
        <f t="shared" si="29"/>
        <v>1.3445045062600476</v>
      </c>
    </row>
    <row r="37" spans="1:29" x14ac:dyDescent="0.25">
      <c r="A37" s="9">
        <v>35</v>
      </c>
      <c r="B37" s="47" t="s">
        <v>380</v>
      </c>
      <c r="C37" s="48" t="s">
        <v>41</v>
      </c>
      <c r="D37" s="48" t="s">
        <v>274</v>
      </c>
      <c r="E37" s="48" t="s">
        <v>1</v>
      </c>
      <c r="F37" s="49">
        <v>13</v>
      </c>
      <c r="G37" s="49">
        <v>7</v>
      </c>
      <c r="H37" s="49">
        <v>13</v>
      </c>
      <c r="I37" s="49">
        <v>27</v>
      </c>
      <c r="J37" s="49">
        <v>2</v>
      </c>
      <c r="K37" s="49">
        <v>5</v>
      </c>
      <c r="L37" s="49">
        <v>0</v>
      </c>
      <c r="M37" s="62">
        <v>188</v>
      </c>
      <c r="N37">
        <f t="shared" si="15"/>
        <v>44.153846153846153</v>
      </c>
      <c r="O37">
        <f t="shared" si="16"/>
        <v>82</v>
      </c>
      <c r="P37">
        <f t="shared" si="17"/>
        <v>170.30769230769232</v>
      </c>
      <c r="Q37">
        <f t="shared" si="18"/>
        <v>12.615384615384615</v>
      </c>
      <c r="R37">
        <f t="shared" si="19"/>
        <v>31.53846153846154</v>
      </c>
      <c r="S37">
        <f t="shared" si="20"/>
        <v>0</v>
      </c>
      <c r="U37" s="10">
        <f t="shared" si="21"/>
        <v>10.466765335541648</v>
      </c>
      <c r="V37">
        <f t="shared" si="22"/>
        <v>5.4090909090909083</v>
      </c>
      <c r="W37">
        <f t="shared" si="23"/>
        <v>0.33333333333333331</v>
      </c>
      <c r="X37">
        <f t="shared" si="24"/>
        <v>4.7243410931174079</v>
      </c>
      <c r="Y37">
        <f t="shared" si="25"/>
        <v>7.8739018218623471</v>
      </c>
      <c r="Z37">
        <f t="shared" si="26"/>
        <v>1.3225961538461537</v>
      </c>
      <c r="AA37">
        <f t="shared" si="27"/>
        <v>0.66530769230769216</v>
      </c>
      <c r="AB37">
        <f t="shared" si="28"/>
        <v>1.6024372469635626</v>
      </c>
      <c r="AC37">
        <f t="shared" si="29"/>
        <v>1.1339999999999999</v>
      </c>
    </row>
    <row r="38" spans="1:29" x14ac:dyDescent="0.25">
      <c r="A38" s="9">
        <v>36</v>
      </c>
      <c r="B38" s="47" t="s">
        <v>175</v>
      </c>
      <c r="C38" s="48" t="s">
        <v>35</v>
      </c>
      <c r="D38" s="48" t="s">
        <v>274</v>
      </c>
      <c r="E38" s="48" t="s">
        <v>1</v>
      </c>
      <c r="F38" s="49">
        <v>9</v>
      </c>
      <c r="G38" s="49">
        <v>5</v>
      </c>
      <c r="H38" s="49">
        <v>4</v>
      </c>
      <c r="I38" s="49">
        <v>14</v>
      </c>
      <c r="J38" s="49">
        <v>3</v>
      </c>
      <c r="K38" s="49">
        <v>1</v>
      </c>
      <c r="L38" s="49">
        <v>151</v>
      </c>
      <c r="M38" s="62">
        <v>133</v>
      </c>
      <c r="N38">
        <f t="shared" si="15"/>
        <v>45.555555555555557</v>
      </c>
      <c r="O38">
        <f t="shared" si="16"/>
        <v>36.444444444444443</v>
      </c>
      <c r="P38">
        <f t="shared" si="17"/>
        <v>127.55555555555556</v>
      </c>
      <c r="Q38">
        <f t="shared" si="18"/>
        <v>27.333333333333332</v>
      </c>
      <c r="R38">
        <f t="shared" si="19"/>
        <v>9.1111111111111107</v>
      </c>
      <c r="S38">
        <f t="shared" si="20"/>
        <v>1375.7777777777778</v>
      </c>
      <c r="U38" s="10">
        <f t="shared" si="21"/>
        <v>10.31604344827114</v>
      </c>
      <c r="V38">
        <f t="shared" si="22"/>
        <v>5.5808080808080804</v>
      </c>
      <c r="W38">
        <f t="shared" si="23"/>
        <v>0.14814814814814814</v>
      </c>
      <c r="X38">
        <f t="shared" si="24"/>
        <v>4.5870872193149115</v>
      </c>
      <c r="Y38">
        <f t="shared" si="25"/>
        <v>7.6451453655248525</v>
      </c>
      <c r="Z38">
        <f t="shared" si="26"/>
        <v>1.2541666666666664</v>
      </c>
      <c r="AA38">
        <f t="shared" si="27"/>
        <v>0.70649999999999991</v>
      </c>
      <c r="AB38">
        <f t="shared" si="28"/>
        <v>1.4485263157894737</v>
      </c>
      <c r="AC38">
        <f t="shared" si="29"/>
        <v>1.1778942368587713</v>
      </c>
    </row>
    <row r="39" spans="1:29" x14ac:dyDescent="0.25">
      <c r="A39" s="9">
        <v>37</v>
      </c>
      <c r="B39" s="50" t="s">
        <v>288</v>
      </c>
      <c r="C39" s="51" t="s">
        <v>41</v>
      </c>
      <c r="D39" s="51" t="s">
        <v>274</v>
      </c>
      <c r="E39" s="51" t="s">
        <v>1</v>
      </c>
      <c r="F39" s="52">
        <v>17</v>
      </c>
      <c r="G39" s="52">
        <v>8</v>
      </c>
      <c r="H39" s="52">
        <v>10</v>
      </c>
      <c r="I39" s="52">
        <v>32</v>
      </c>
      <c r="J39" s="52">
        <v>12</v>
      </c>
      <c r="K39" s="52">
        <v>9</v>
      </c>
      <c r="L39" s="52">
        <v>2689</v>
      </c>
      <c r="M39" s="63">
        <v>300</v>
      </c>
      <c r="N39">
        <f t="shared" si="15"/>
        <v>38.588235294117645</v>
      </c>
      <c r="O39">
        <f t="shared" si="16"/>
        <v>48.235294117647058</v>
      </c>
      <c r="P39">
        <f t="shared" si="17"/>
        <v>154.35294117647058</v>
      </c>
      <c r="Q39">
        <f t="shared" si="18"/>
        <v>57.882352941176471</v>
      </c>
      <c r="R39">
        <f t="shared" si="19"/>
        <v>43.411764705882355</v>
      </c>
      <c r="S39">
        <f t="shared" si="20"/>
        <v>12970.470588235294</v>
      </c>
      <c r="U39" s="10">
        <f t="shared" si="21"/>
        <v>10.244152792708453</v>
      </c>
      <c r="V39">
        <f t="shared" si="22"/>
        <v>4.7272727272727266</v>
      </c>
      <c r="W39">
        <f t="shared" si="23"/>
        <v>0.19607843137254902</v>
      </c>
      <c r="X39">
        <f t="shared" si="24"/>
        <v>5.3208016340631774</v>
      </c>
      <c r="Y39">
        <f t="shared" si="25"/>
        <v>8.8680027234386287</v>
      </c>
      <c r="Z39">
        <f t="shared" si="26"/>
        <v>1.2970588235294116</v>
      </c>
      <c r="AA39">
        <f t="shared" si="27"/>
        <v>0.79199999999999982</v>
      </c>
      <c r="AB39">
        <f t="shared" si="28"/>
        <v>1.6839195046439628</v>
      </c>
      <c r="AC39">
        <f t="shared" si="29"/>
        <v>1.5478233058898034</v>
      </c>
    </row>
    <row r="40" spans="1:29" x14ac:dyDescent="0.25">
      <c r="A40" s="9">
        <v>38</v>
      </c>
      <c r="B40" s="50" t="s">
        <v>72</v>
      </c>
      <c r="C40" s="51" t="s">
        <v>33</v>
      </c>
      <c r="D40" s="51" t="s">
        <v>274</v>
      </c>
      <c r="E40" s="51" t="s">
        <v>1</v>
      </c>
      <c r="F40" s="52">
        <v>17</v>
      </c>
      <c r="G40" s="52">
        <v>9</v>
      </c>
      <c r="H40" s="52">
        <v>6</v>
      </c>
      <c r="I40" s="52">
        <v>22</v>
      </c>
      <c r="J40" s="52">
        <v>12</v>
      </c>
      <c r="K40" s="52">
        <v>7</v>
      </c>
      <c r="L40" s="52">
        <v>50</v>
      </c>
      <c r="M40" s="63">
        <v>291</v>
      </c>
      <c r="N40">
        <f t="shared" si="15"/>
        <v>43.411764705882355</v>
      </c>
      <c r="O40">
        <f t="shared" si="16"/>
        <v>28.941176470588236</v>
      </c>
      <c r="P40">
        <f t="shared" si="17"/>
        <v>106.11764705882354</v>
      </c>
      <c r="Q40">
        <f t="shared" si="18"/>
        <v>57.882352941176471</v>
      </c>
      <c r="R40">
        <f t="shared" si="19"/>
        <v>33.764705882352942</v>
      </c>
      <c r="S40">
        <f t="shared" si="20"/>
        <v>241.1764705882353</v>
      </c>
      <c r="U40" s="10">
        <f t="shared" si="21"/>
        <v>10.207091731969005</v>
      </c>
      <c r="V40">
        <f t="shared" si="22"/>
        <v>5.3181818181818175</v>
      </c>
      <c r="W40">
        <f t="shared" si="23"/>
        <v>0.11764705882352941</v>
      </c>
      <c r="X40">
        <f t="shared" si="24"/>
        <v>4.7712628549636573</v>
      </c>
      <c r="Y40">
        <f t="shared" si="25"/>
        <v>7.9521047582727622</v>
      </c>
      <c r="Z40">
        <f t="shared" si="26"/>
        <v>1.2198529411764705</v>
      </c>
      <c r="AA40">
        <f t="shared" si="27"/>
        <v>0.79199999999999982</v>
      </c>
      <c r="AB40">
        <f t="shared" si="28"/>
        <v>1.6177151702786376</v>
      </c>
      <c r="AC40">
        <f t="shared" si="29"/>
        <v>1.1416947435085496</v>
      </c>
    </row>
    <row r="41" spans="1:29" x14ac:dyDescent="0.25">
      <c r="A41" s="9">
        <v>39</v>
      </c>
      <c r="B41" s="50" t="s">
        <v>115</v>
      </c>
      <c r="C41" s="51" t="s">
        <v>41</v>
      </c>
      <c r="D41" s="51" t="s">
        <v>274</v>
      </c>
      <c r="E41" s="51" t="s">
        <v>1</v>
      </c>
      <c r="F41" s="52">
        <v>16</v>
      </c>
      <c r="G41" s="52">
        <v>8</v>
      </c>
      <c r="H41" s="52">
        <v>2</v>
      </c>
      <c r="I41" s="52">
        <v>9</v>
      </c>
      <c r="J41" s="52">
        <v>8</v>
      </c>
      <c r="K41" s="52">
        <v>6</v>
      </c>
      <c r="L41" s="52">
        <v>1743</v>
      </c>
      <c r="M41" s="63">
        <v>272</v>
      </c>
      <c r="N41">
        <f t="shared" si="15"/>
        <v>41</v>
      </c>
      <c r="O41">
        <f t="shared" si="16"/>
        <v>10.25</v>
      </c>
      <c r="P41">
        <f t="shared" si="17"/>
        <v>46.125</v>
      </c>
      <c r="Q41">
        <f t="shared" si="18"/>
        <v>41</v>
      </c>
      <c r="R41">
        <f t="shared" si="19"/>
        <v>30.75</v>
      </c>
      <c r="S41">
        <f t="shared" si="20"/>
        <v>8932.875</v>
      </c>
      <c r="U41" s="10">
        <f t="shared" si="21"/>
        <v>9.9490020613107077</v>
      </c>
      <c r="V41">
        <f t="shared" si="22"/>
        <v>5.0227272727272725</v>
      </c>
      <c r="W41">
        <f t="shared" si="23"/>
        <v>4.1666666666666664E-2</v>
      </c>
      <c r="X41">
        <f t="shared" si="24"/>
        <v>4.8846081219167692</v>
      </c>
      <c r="Y41">
        <f t="shared" si="25"/>
        <v>8.1410135365279483</v>
      </c>
      <c r="Z41">
        <f t="shared" si="26"/>
        <v>1.1238281249999997</v>
      </c>
      <c r="AA41">
        <f t="shared" si="27"/>
        <v>0.74474999999999991</v>
      </c>
      <c r="AB41">
        <f t="shared" si="28"/>
        <v>1.5970263157894735</v>
      </c>
      <c r="AC41">
        <f t="shared" si="29"/>
        <v>1.4190036811272957</v>
      </c>
    </row>
    <row r="42" spans="1:29" x14ac:dyDescent="0.25">
      <c r="A42" s="9">
        <v>40</v>
      </c>
      <c r="B42" s="47" t="s">
        <v>245</v>
      </c>
      <c r="C42" s="48" t="s">
        <v>41</v>
      </c>
      <c r="D42" s="48" t="s">
        <v>274</v>
      </c>
      <c r="E42" s="48" t="s">
        <v>1</v>
      </c>
      <c r="F42" s="49">
        <v>17</v>
      </c>
      <c r="G42" s="49">
        <v>9</v>
      </c>
      <c r="H42" s="49">
        <v>6</v>
      </c>
      <c r="I42" s="49">
        <v>3</v>
      </c>
      <c r="J42" s="49">
        <v>10</v>
      </c>
      <c r="K42" s="49">
        <v>4</v>
      </c>
      <c r="L42" s="49">
        <v>86</v>
      </c>
      <c r="M42" s="62">
        <v>265</v>
      </c>
      <c r="N42">
        <f t="shared" si="15"/>
        <v>43.411764705882355</v>
      </c>
      <c r="O42">
        <f t="shared" si="16"/>
        <v>28.941176470588236</v>
      </c>
      <c r="P42">
        <f t="shared" si="17"/>
        <v>14.470588235294118</v>
      </c>
      <c r="Q42">
        <f t="shared" si="18"/>
        <v>48.235294117647058</v>
      </c>
      <c r="R42">
        <f t="shared" si="19"/>
        <v>19.294117647058822</v>
      </c>
      <c r="S42">
        <f t="shared" si="20"/>
        <v>414.8235294117647</v>
      </c>
      <c r="U42" s="10">
        <f t="shared" si="21"/>
        <v>9.9396342692765849</v>
      </c>
      <c r="V42">
        <f t="shared" si="22"/>
        <v>5.3181818181818175</v>
      </c>
      <c r="W42">
        <f t="shared" si="23"/>
        <v>0.11764705882352941</v>
      </c>
      <c r="X42">
        <f t="shared" si="24"/>
        <v>4.5038053922712376</v>
      </c>
      <c r="Y42">
        <f t="shared" si="25"/>
        <v>7.5063423204520632</v>
      </c>
      <c r="Z42">
        <f t="shared" si="26"/>
        <v>1.0731617647058822</v>
      </c>
      <c r="AA42">
        <f t="shared" si="27"/>
        <v>0.7649999999999999</v>
      </c>
      <c r="AB42">
        <f t="shared" si="28"/>
        <v>1.5184086687306499</v>
      </c>
      <c r="AC42">
        <f t="shared" si="29"/>
        <v>1.1472349588347055</v>
      </c>
    </row>
    <row r="43" spans="1:29" x14ac:dyDescent="0.25">
      <c r="A43" s="9">
        <v>41</v>
      </c>
      <c r="B43" s="47" t="s">
        <v>378</v>
      </c>
      <c r="C43" s="48" t="s">
        <v>33</v>
      </c>
      <c r="D43" s="48" t="s">
        <v>274</v>
      </c>
      <c r="E43" s="48" t="s">
        <v>1</v>
      </c>
      <c r="F43" s="49">
        <v>17</v>
      </c>
      <c r="G43" s="49">
        <v>8</v>
      </c>
      <c r="H43" s="49">
        <v>19</v>
      </c>
      <c r="I43" s="49">
        <v>30</v>
      </c>
      <c r="J43" s="49">
        <v>9</v>
      </c>
      <c r="K43" s="49">
        <v>5</v>
      </c>
      <c r="L43" s="49">
        <v>36</v>
      </c>
      <c r="M43" s="62">
        <v>260</v>
      </c>
      <c r="N43">
        <f t="shared" si="15"/>
        <v>38.588235294117645</v>
      </c>
      <c r="O43">
        <f t="shared" si="16"/>
        <v>91.647058823529406</v>
      </c>
      <c r="P43">
        <f t="shared" si="17"/>
        <v>144.70588235294119</v>
      </c>
      <c r="Q43">
        <f t="shared" si="18"/>
        <v>43.411764705882355</v>
      </c>
      <c r="R43">
        <f t="shared" si="19"/>
        <v>24.117647058823529</v>
      </c>
      <c r="S43">
        <f t="shared" si="20"/>
        <v>173.64705882352942</v>
      </c>
      <c r="U43" s="10">
        <f t="shared" si="21"/>
        <v>9.8239904451788611</v>
      </c>
      <c r="V43">
        <f t="shared" si="22"/>
        <v>4.7272727272727266</v>
      </c>
      <c r="W43">
        <f t="shared" si="23"/>
        <v>0.37254901960784309</v>
      </c>
      <c r="X43">
        <f t="shared" si="24"/>
        <v>4.7241686982982909</v>
      </c>
      <c r="Y43">
        <f t="shared" si="25"/>
        <v>7.8736144971638176</v>
      </c>
      <c r="Z43">
        <f t="shared" si="26"/>
        <v>1.2816176470588232</v>
      </c>
      <c r="AA43">
        <f t="shared" si="27"/>
        <v>0.75149999999999983</v>
      </c>
      <c r="AB43">
        <f t="shared" si="28"/>
        <v>1.5515108359133125</v>
      </c>
      <c r="AC43">
        <f t="shared" si="29"/>
        <v>1.1395402153261558</v>
      </c>
    </row>
    <row r="44" spans="1:29" x14ac:dyDescent="0.25">
      <c r="A44" s="9">
        <v>42</v>
      </c>
      <c r="B44" s="50" t="s">
        <v>74</v>
      </c>
      <c r="C44" s="51" t="s">
        <v>41</v>
      </c>
      <c r="D44" s="51" t="s">
        <v>274</v>
      </c>
      <c r="E44" s="51" t="s">
        <v>1</v>
      </c>
      <c r="F44" s="52">
        <v>2</v>
      </c>
      <c r="G44" s="52">
        <v>1</v>
      </c>
      <c r="H44" s="52">
        <v>2</v>
      </c>
      <c r="I44" s="52">
        <v>0</v>
      </c>
      <c r="J44" s="52">
        <v>2</v>
      </c>
      <c r="K44" s="52">
        <v>0</v>
      </c>
      <c r="L44" s="52">
        <v>0</v>
      </c>
      <c r="M44" s="63">
        <v>19</v>
      </c>
      <c r="N44">
        <f t="shared" si="15"/>
        <v>41</v>
      </c>
      <c r="O44">
        <f t="shared" si="16"/>
        <v>82</v>
      </c>
      <c r="P44">
        <f t="shared" si="17"/>
        <v>0</v>
      </c>
      <c r="Q44">
        <f t="shared" si="18"/>
        <v>82</v>
      </c>
      <c r="R44">
        <f t="shared" si="19"/>
        <v>0</v>
      </c>
      <c r="S44">
        <f t="shared" si="20"/>
        <v>0</v>
      </c>
      <c r="U44" s="10">
        <f t="shared" si="21"/>
        <v>9.7855606060606046</v>
      </c>
      <c r="V44">
        <f t="shared" si="22"/>
        <v>5.0227272727272725</v>
      </c>
      <c r="W44">
        <f t="shared" si="23"/>
        <v>0.33333333333333331</v>
      </c>
      <c r="X44">
        <f t="shared" si="24"/>
        <v>4.4294999999999991</v>
      </c>
      <c r="Y44">
        <f t="shared" si="25"/>
        <v>7.3824999999999985</v>
      </c>
      <c r="Z44">
        <f t="shared" si="26"/>
        <v>1.0499999999999998</v>
      </c>
      <c r="AA44">
        <f t="shared" si="27"/>
        <v>0.85949999999999982</v>
      </c>
      <c r="AB44">
        <f t="shared" si="28"/>
        <v>1.3859999999999999</v>
      </c>
      <c r="AC44">
        <f t="shared" si="29"/>
        <v>1.1339999999999999</v>
      </c>
    </row>
    <row r="45" spans="1:29" x14ac:dyDescent="0.25">
      <c r="A45" s="9">
        <v>43</v>
      </c>
      <c r="B45" s="50" t="s">
        <v>215</v>
      </c>
      <c r="C45" s="51" t="s">
        <v>31</v>
      </c>
      <c r="D45" s="51" t="s">
        <v>274</v>
      </c>
      <c r="E45" s="51" t="s">
        <v>1</v>
      </c>
      <c r="F45" s="52">
        <v>16</v>
      </c>
      <c r="G45" s="52">
        <v>8</v>
      </c>
      <c r="H45" s="52">
        <v>7</v>
      </c>
      <c r="I45" s="52">
        <v>10</v>
      </c>
      <c r="J45" s="52">
        <v>5</v>
      </c>
      <c r="K45" s="52">
        <v>7</v>
      </c>
      <c r="L45" s="52">
        <v>4</v>
      </c>
      <c r="M45" s="63">
        <v>247</v>
      </c>
      <c r="N45">
        <f t="shared" si="15"/>
        <v>41</v>
      </c>
      <c r="O45">
        <f t="shared" si="16"/>
        <v>35.875</v>
      </c>
      <c r="P45">
        <f t="shared" si="17"/>
        <v>51.25</v>
      </c>
      <c r="Q45">
        <f t="shared" si="18"/>
        <v>25.625</v>
      </c>
      <c r="R45">
        <f t="shared" si="19"/>
        <v>35.875</v>
      </c>
      <c r="S45">
        <f t="shared" si="20"/>
        <v>20.5</v>
      </c>
      <c r="U45" s="10">
        <f t="shared" si="21"/>
        <v>9.7691620276798847</v>
      </c>
      <c r="V45">
        <f t="shared" si="22"/>
        <v>5.0227272727272725</v>
      </c>
      <c r="W45">
        <f t="shared" si="23"/>
        <v>0.14583333333333334</v>
      </c>
      <c r="X45">
        <f t="shared" si="24"/>
        <v>4.6006014216192792</v>
      </c>
      <c r="Y45">
        <f t="shared" si="25"/>
        <v>7.667669036032132</v>
      </c>
      <c r="Z45">
        <f t="shared" si="26"/>
        <v>1.1320312499999998</v>
      </c>
      <c r="AA45">
        <f t="shared" si="27"/>
        <v>0.70171874999999984</v>
      </c>
      <c r="AB45">
        <f t="shared" si="28"/>
        <v>1.6321973684210525</v>
      </c>
      <c r="AC45">
        <f t="shared" si="29"/>
        <v>1.1346540531982265</v>
      </c>
    </row>
    <row r="46" spans="1:29" x14ac:dyDescent="0.25">
      <c r="A46" s="9">
        <v>44</v>
      </c>
      <c r="B46" s="47" t="s">
        <v>298</v>
      </c>
      <c r="C46" s="48" t="s">
        <v>37</v>
      </c>
      <c r="D46" s="48" t="s">
        <v>274</v>
      </c>
      <c r="E46" s="48" t="s">
        <v>1</v>
      </c>
      <c r="F46" s="49">
        <v>17</v>
      </c>
      <c r="G46" s="49">
        <v>8</v>
      </c>
      <c r="H46" s="49">
        <v>10</v>
      </c>
      <c r="I46" s="49">
        <v>2</v>
      </c>
      <c r="J46" s="49">
        <v>4</v>
      </c>
      <c r="K46" s="49">
        <v>11</v>
      </c>
      <c r="L46" s="49">
        <v>5</v>
      </c>
      <c r="M46" s="62">
        <v>264</v>
      </c>
      <c r="N46">
        <f t="shared" si="15"/>
        <v>38.588235294117645</v>
      </c>
      <c r="O46">
        <f t="shared" si="16"/>
        <v>48.235294117647058</v>
      </c>
      <c r="P46">
        <f t="shared" si="17"/>
        <v>9.6470588235294112</v>
      </c>
      <c r="Q46">
        <f t="shared" si="18"/>
        <v>19.294117647058822</v>
      </c>
      <c r="R46">
        <f t="shared" si="19"/>
        <v>53.058823529411768</v>
      </c>
      <c r="S46">
        <f t="shared" si="20"/>
        <v>24.117647058823529</v>
      </c>
      <c r="U46" s="10">
        <f t="shared" si="21"/>
        <v>9.5576856484760064</v>
      </c>
      <c r="V46">
        <f t="shared" si="22"/>
        <v>4.7272727272727266</v>
      </c>
      <c r="W46">
        <f t="shared" si="23"/>
        <v>0.19607843137254902</v>
      </c>
      <c r="X46">
        <f t="shared" si="24"/>
        <v>4.6343344898307306</v>
      </c>
      <c r="Y46">
        <f t="shared" si="25"/>
        <v>7.723890816384551</v>
      </c>
      <c r="Z46">
        <f t="shared" si="26"/>
        <v>1.065441176470588</v>
      </c>
      <c r="AA46">
        <f t="shared" si="27"/>
        <v>0.68399999999999983</v>
      </c>
      <c r="AB46">
        <f t="shared" si="28"/>
        <v>1.7501238390092877</v>
      </c>
      <c r="AC46">
        <f t="shared" si="29"/>
        <v>1.134769474350855</v>
      </c>
    </row>
    <row r="47" spans="1:29" x14ac:dyDescent="0.25">
      <c r="A47" s="9">
        <v>45</v>
      </c>
      <c r="B47" s="47" t="s">
        <v>104</v>
      </c>
      <c r="C47" s="48" t="s">
        <v>31</v>
      </c>
      <c r="D47" s="48" t="s">
        <v>274</v>
      </c>
      <c r="E47" s="48" t="s">
        <v>1</v>
      </c>
      <c r="F47" s="49">
        <v>17</v>
      </c>
      <c r="G47" s="49">
        <v>8</v>
      </c>
      <c r="H47" s="49">
        <v>2</v>
      </c>
      <c r="I47" s="49">
        <v>17</v>
      </c>
      <c r="J47" s="49">
        <v>7</v>
      </c>
      <c r="K47" s="49">
        <v>11</v>
      </c>
      <c r="L47" s="49">
        <v>8</v>
      </c>
      <c r="M47" s="62">
        <v>251</v>
      </c>
      <c r="N47">
        <f t="shared" si="15"/>
        <v>38.588235294117645</v>
      </c>
      <c r="O47">
        <f t="shared" si="16"/>
        <v>9.6470588235294112</v>
      </c>
      <c r="P47">
        <f t="shared" si="17"/>
        <v>82</v>
      </c>
      <c r="Q47">
        <f t="shared" si="18"/>
        <v>33.764705882352942</v>
      </c>
      <c r="R47">
        <f t="shared" si="19"/>
        <v>53.058823529411768</v>
      </c>
      <c r="S47">
        <f t="shared" si="20"/>
        <v>38.588235294117645</v>
      </c>
      <c r="U47" s="10">
        <f t="shared" si="21"/>
        <v>9.5575934115178924</v>
      </c>
      <c r="V47">
        <f t="shared" si="22"/>
        <v>4.7272727272727266</v>
      </c>
      <c r="W47">
        <f t="shared" si="23"/>
        <v>3.9215686274509803E-2</v>
      </c>
      <c r="X47">
        <f t="shared" si="24"/>
        <v>4.7911049979706553</v>
      </c>
      <c r="Y47">
        <f t="shared" si="25"/>
        <v>7.9851749966177588</v>
      </c>
      <c r="Z47">
        <f t="shared" si="26"/>
        <v>1.1812499999999999</v>
      </c>
      <c r="AA47">
        <f t="shared" si="27"/>
        <v>0.72449999999999992</v>
      </c>
      <c r="AB47">
        <f t="shared" si="28"/>
        <v>1.7501238390092877</v>
      </c>
      <c r="AC47">
        <f t="shared" si="29"/>
        <v>1.1352311589613679</v>
      </c>
    </row>
    <row r="48" spans="1:29" x14ac:dyDescent="0.25">
      <c r="A48" s="9">
        <v>46</v>
      </c>
      <c r="B48" s="47" t="s">
        <v>295</v>
      </c>
      <c r="C48" s="48" t="s">
        <v>33</v>
      </c>
      <c r="D48" s="48" t="s">
        <v>274</v>
      </c>
      <c r="E48" s="48" t="s">
        <v>1</v>
      </c>
      <c r="F48" s="49">
        <v>16</v>
      </c>
      <c r="G48" s="49">
        <v>7</v>
      </c>
      <c r="H48" s="49">
        <v>14</v>
      </c>
      <c r="I48" s="49">
        <v>7</v>
      </c>
      <c r="J48" s="49">
        <v>7</v>
      </c>
      <c r="K48" s="49">
        <v>11</v>
      </c>
      <c r="L48" s="49">
        <v>0</v>
      </c>
      <c r="M48" s="62">
        <v>231</v>
      </c>
      <c r="N48">
        <f t="shared" si="15"/>
        <v>35.875</v>
      </c>
      <c r="O48">
        <f t="shared" si="16"/>
        <v>71.75</v>
      </c>
      <c r="P48">
        <f t="shared" si="17"/>
        <v>35.875</v>
      </c>
      <c r="Q48">
        <f t="shared" si="18"/>
        <v>35.875</v>
      </c>
      <c r="R48">
        <f t="shared" si="19"/>
        <v>56.375</v>
      </c>
      <c r="S48">
        <f t="shared" si="20"/>
        <v>0</v>
      </c>
      <c r="U48" s="10">
        <f t="shared" si="21"/>
        <v>9.4312627342503994</v>
      </c>
      <c r="V48">
        <f t="shared" si="22"/>
        <v>4.3948863636363633</v>
      </c>
      <c r="W48">
        <f t="shared" si="23"/>
        <v>0.29166666666666669</v>
      </c>
      <c r="X48">
        <f t="shared" si="24"/>
        <v>4.7447097039473682</v>
      </c>
      <c r="Y48">
        <f t="shared" si="25"/>
        <v>7.9078495065789465</v>
      </c>
      <c r="Z48">
        <f t="shared" si="26"/>
        <v>1.1074218749999998</v>
      </c>
      <c r="AA48">
        <f t="shared" si="27"/>
        <v>0.73040624999999992</v>
      </c>
      <c r="AB48">
        <f t="shared" si="28"/>
        <v>1.7728815789473682</v>
      </c>
      <c r="AC48">
        <f t="shared" si="29"/>
        <v>1.1339999999999999</v>
      </c>
    </row>
    <row r="49" spans="1:29" x14ac:dyDescent="0.25">
      <c r="A49" s="9">
        <v>47</v>
      </c>
      <c r="B49" s="50" t="s">
        <v>300</v>
      </c>
      <c r="C49" s="51" t="s">
        <v>33</v>
      </c>
      <c r="D49" s="51" t="s">
        <v>274</v>
      </c>
      <c r="E49" s="51" t="s">
        <v>1</v>
      </c>
      <c r="F49" s="52">
        <v>17</v>
      </c>
      <c r="G49" s="52">
        <v>7</v>
      </c>
      <c r="H49" s="52">
        <v>6</v>
      </c>
      <c r="I49" s="52">
        <v>12</v>
      </c>
      <c r="J49" s="52">
        <v>3</v>
      </c>
      <c r="K49" s="52">
        <v>10</v>
      </c>
      <c r="L49" s="52">
        <v>387</v>
      </c>
      <c r="M49" s="63">
        <v>269</v>
      </c>
      <c r="N49">
        <f t="shared" si="15"/>
        <v>33.764705882352942</v>
      </c>
      <c r="O49">
        <f t="shared" si="16"/>
        <v>28.941176470588236</v>
      </c>
      <c r="P49">
        <f t="shared" si="17"/>
        <v>57.882352941176471</v>
      </c>
      <c r="Q49">
        <f t="shared" si="18"/>
        <v>14.470588235294118</v>
      </c>
      <c r="R49">
        <f t="shared" si="19"/>
        <v>48.235294117647058</v>
      </c>
      <c r="S49">
        <f t="shared" si="20"/>
        <v>1866.7058823529412</v>
      </c>
      <c r="U49" s="10">
        <f t="shared" si="21"/>
        <v>8.9777367405934942</v>
      </c>
      <c r="V49">
        <f t="shared" si="22"/>
        <v>4.1363636363636367</v>
      </c>
      <c r="W49">
        <f t="shared" si="23"/>
        <v>0.11764705882352941</v>
      </c>
      <c r="X49">
        <f t="shared" si="24"/>
        <v>4.7237260454063286</v>
      </c>
      <c r="Y49">
        <f t="shared" si="25"/>
        <v>7.8728767423438804</v>
      </c>
      <c r="Z49">
        <f t="shared" si="26"/>
        <v>1.1426470588235291</v>
      </c>
      <c r="AA49">
        <f t="shared" si="27"/>
        <v>0.67049999999999987</v>
      </c>
      <c r="AB49">
        <f t="shared" si="28"/>
        <v>1.7170216718266254</v>
      </c>
      <c r="AC49">
        <f t="shared" si="29"/>
        <v>1.1935573147561747</v>
      </c>
    </row>
    <row r="50" spans="1:29" x14ac:dyDescent="0.25">
      <c r="A50" s="9">
        <v>48</v>
      </c>
      <c r="B50" s="47" t="s">
        <v>66</v>
      </c>
      <c r="C50" s="48" t="s">
        <v>37</v>
      </c>
      <c r="D50" s="48" t="s">
        <v>274</v>
      </c>
      <c r="E50" s="48" t="s">
        <v>1</v>
      </c>
      <c r="F50" s="49">
        <v>12</v>
      </c>
      <c r="G50" s="49">
        <v>5</v>
      </c>
      <c r="H50" s="49">
        <v>6</v>
      </c>
      <c r="I50" s="49">
        <v>11</v>
      </c>
      <c r="J50" s="49">
        <v>2</v>
      </c>
      <c r="K50" s="49">
        <v>3</v>
      </c>
      <c r="L50" s="49">
        <v>0</v>
      </c>
      <c r="M50" s="62">
        <v>163</v>
      </c>
      <c r="N50">
        <f t="shared" si="15"/>
        <v>34.166666666666664</v>
      </c>
      <c r="O50">
        <f t="shared" si="16"/>
        <v>41</v>
      </c>
      <c r="P50">
        <f t="shared" si="17"/>
        <v>75.166666666666671</v>
      </c>
      <c r="Q50">
        <f t="shared" si="18"/>
        <v>13.666666666666666</v>
      </c>
      <c r="R50">
        <f t="shared" si="19"/>
        <v>20.5</v>
      </c>
      <c r="S50">
        <f t="shared" si="20"/>
        <v>0</v>
      </c>
      <c r="U50" s="10">
        <f t="shared" si="21"/>
        <v>8.8515194377990412</v>
      </c>
      <c r="V50">
        <f t="shared" si="22"/>
        <v>4.1856060606060597</v>
      </c>
      <c r="W50">
        <f t="shared" si="23"/>
        <v>0.16666666666666666</v>
      </c>
      <c r="X50">
        <f t="shared" si="24"/>
        <v>4.4992467105263145</v>
      </c>
      <c r="Y50">
        <f t="shared" si="25"/>
        <v>7.498744517543857</v>
      </c>
      <c r="Z50">
        <f t="shared" si="26"/>
        <v>1.1703124999999999</v>
      </c>
      <c r="AA50">
        <f t="shared" si="27"/>
        <v>0.6682499999999999</v>
      </c>
      <c r="AB50">
        <f t="shared" si="28"/>
        <v>1.5266842105263156</v>
      </c>
      <c r="AC50">
        <f t="shared" si="29"/>
        <v>1.1339999999999999</v>
      </c>
    </row>
    <row r="51" spans="1:29" x14ac:dyDescent="0.25">
      <c r="A51" s="9">
        <v>49</v>
      </c>
      <c r="B51" s="50" t="s">
        <v>319</v>
      </c>
      <c r="C51" s="51" t="s">
        <v>37</v>
      </c>
      <c r="D51" s="51" t="s">
        <v>274</v>
      </c>
      <c r="E51" s="51" t="s">
        <v>1</v>
      </c>
      <c r="F51" s="52">
        <v>13</v>
      </c>
      <c r="G51" s="52">
        <v>5</v>
      </c>
      <c r="H51" s="52">
        <v>8</v>
      </c>
      <c r="I51" s="52">
        <v>13</v>
      </c>
      <c r="J51" s="52">
        <v>8</v>
      </c>
      <c r="K51" s="52">
        <v>3</v>
      </c>
      <c r="L51" s="52">
        <v>31</v>
      </c>
      <c r="M51" s="63">
        <v>184</v>
      </c>
      <c r="N51">
        <f t="shared" si="15"/>
        <v>31.53846153846154</v>
      </c>
      <c r="O51">
        <f t="shared" si="16"/>
        <v>50.46153846153846</v>
      </c>
      <c r="P51">
        <f t="shared" si="17"/>
        <v>82</v>
      </c>
      <c r="Q51">
        <f t="shared" si="18"/>
        <v>50.46153846153846</v>
      </c>
      <c r="R51">
        <f t="shared" si="19"/>
        <v>18.923076923076923</v>
      </c>
      <c r="S51">
        <f t="shared" si="20"/>
        <v>195.53846153846155</v>
      </c>
      <c r="U51" s="10">
        <f t="shared" si="21"/>
        <v>8.6773463474488679</v>
      </c>
      <c r="V51">
        <f t="shared" si="22"/>
        <v>3.8636363636363633</v>
      </c>
      <c r="W51">
        <f t="shared" si="23"/>
        <v>0.20512820512820512</v>
      </c>
      <c r="X51">
        <f t="shared" si="24"/>
        <v>4.6085817786843002</v>
      </c>
      <c r="Y51">
        <f t="shared" si="25"/>
        <v>7.6809696311405009</v>
      </c>
      <c r="Z51">
        <f t="shared" si="26"/>
        <v>1.1812499999999999</v>
      </c>
      <c r="AA51">
        <f t="shared" si="27"/>
        <v>0.77123076923076916</v>
      </c>
      <c r="AB51">
        <f t="shared" si="28"/>
        <v>1.5158623481781375</v>
      </c>
      <c r="AC51">
        <f t="shared" si="29"/>
        <v>1.1402386612753932</v>
      </c>
    </row>
    <row r="52" spans="1:29" x14ac:dyDescent="0.25">
      <c r="A52" s="9">
        <v>50</v>
      </c>
      <c r="B52" s="47" t="s">
        <v>197</v>
      </c>
      <c r="C52" s="48" t="s">
        <v>31</v>
      </c>
      <c r="D52" s="48" t="s">
        <v>274</v>
      </c>
      <c r="E52" s="48" t="s">
        <v>1</v>
      </c>
      <c r="F52" s="49">
        <v>17</v>
      </c>
      <c r="G52" s="49">
        <v>6</v>
      </c>
      <c r="H52" s="49">
        <v>4</v>
      </c>
      <c r="I52" s="49">
        <v>16</v>
      </c>
      <c r="J52" s="49">
        <v>11</v>
      </c>
      <c r="K52" s="49">
        <v>7</v>
      </c>
      <c r="L52" s="49">
        <v>557</v>
      </c>
      <c r="M52" s="62">
        <v>227</v>
      </c>
      <c r="N52">
        <f t="shared" si="15"/>
        <v>28.941176470588236</v>
      </c>
      <c r="O52">
        <f t="shared" si="16"/>
        <v>19.294117647058822</v>
      </c>
      <c r="P52">
        <f t="shared" si="17"/>
        <v>77.17647058823529</v>
      </c>
      <c r="Q52">
        <f t="shared" si="18"/>
        <v>53.058823529411768</v>
      </c>
      <c r="R52">
        <f t="shared" si="19"/>
        <v>33.764705882352942</v>
      </c>
      <c r="S52">
        <f t="shared" si="20"/>
        <v>2686.705882352941</v>
      </c>
      <c r="U52" s="10">
        <f t="shared" si="21"/>
        <v>8.4133499427321521</v>
      </c>
      <c r="V52">
        <f t="shared" si="22"/>
        <v>3.545454545454545</v>
      </c>
      <c r="W52">
        <f t="shared" si="23"/>
        <v>7.8431372549019607E-2</v>
      </c>
      <c r="X52">
        <f t="shared" si="24"/>
        <v>4.7894640247285869</v>
      </c>
      <c r="Y52">
        <f t="shared" si="25"/>
        <v>7.9824400412143115</v>
      </c>
      <c r="Z52">
        <f t="shared" si="26"/>
        <v>1.1735294117647057</v>
      </c>
      <c r="AA52">
        <f t="shared" si="27"/>
        <v>0.77849999999999986</v>
      </c>
      <c r="AB52">
        <f t="shared" si="28"/>
        <v>1.6177151702786376</v>
      </c>
      <c r="AC52">
        <f t="shared" si="29"/>
        <v>1.2197194426852438</v>
      </c>
    </row>
    <row r="53" spans="1:29" x14ac:dyDescent="0.25">
      <c r="A53" s="9">
        <v>51</v>
      </c>
      <c r="B53" s="47" t="s">
        <v>383</v>
      </c>
      <c r="C53" s="48" t="s">
        <v>35</v>
      </c>
      <c r="D53" s="48" t="s">
        <v>274</v>
      </c>
      <c r="E53" s="48" t="s">
        <v>1</v>
      </c>
      <c r="F53" s="49">
        <v>5</v>
      </c>
      <c r="G53" s="49">
        <v>2</v>
      </c>
      <c r="H53" s="49">
        <v>0</v>
      </c>
      <c r="I53" s="49">
        <v>4</v>
      </c>
      <c r="J53" s="49">
        <v>1</v>
      </c>
      <c r="K53" s="49">
        <v>0</v>
      </c>
      <c r="L53" s="49">
        <v>20</v>
      </c>
      <c r="M53" s="62">
        <v>69</v>
      </c>
      <c r="N53">
        <f t="shared" si="15"/>
        <v>32.799999999999997</v>
      </c>
      <c r="O53">
        <f t="shared" si="16"/>
        <v>0</v>
      </c>
      <c r="P53">
        <f t="shared" si="17"/>
        <v>65.599999999999994</v>
      </c>
      <c r="Q53">
        <f t="shared" si="18"/>
        <v>16.399999999999999</v>
      </c>
      <c r="R53">
        <f t="shared" si="19"/>
        <v>0</v>
      </c>
      <c r="S53">
        <f t="shared" si="20"/>
        <v>328</v>
      </c>
      <c r="U53" s="10">
        <f t="shared" si="21"/>
        <v>8.3795466693534451</v>
      </c>
      <c r="V53">
        <f t="shared" si="22"/>
        <v>4.0181818181818176</v>
      </c>
      <c r="W53">
        <f t="shared" si="23"/>
        <v>0</v>
      </c>
      <c r="X53">
        <f t="shared" si="24"/>
        <v>4.3613648511716274</v>
      </c>
      <c r="Y53">
        <f t="shared" si="25"/>
        <v>7.268941418619379</v>
      </c>
      <c r="Z53">
        <f t="shared" si="26"/>
        <v>1.1549999999999998</v>
      </c>
      <c r="AA53">
        <f t="shared" si="27"/>
        <v>0.67589999999999983</v>
      </c>
      <c r="AB53">
        <f t="shared" si="28"/>
        <v>1.3859999999999999</v>
      </c>
      <c r="AC53">
        <f t="shared" si="29"/>
        <v>1.1444648511716276</v>
      </c>
    </row>
    <row r="54" spans="1:29" x14ac:dyDescent="0.25">
      <c r="A54" s="9">
        <v>52</v>
      </c>
      <c r="B54" s="50" t="s">
        <v>71</v>
      </c>
      <c r="C54" s="51" t="s">
        <v>37</v>
      </c>
      <c r="D54" s="51" t="s">
        <v>274</v>
      </c>
      <c r="E54" s="51" t="s">
        <v>1</v>
      </c>
      <c r="F54" s="52">
        <v>17</v>
      </c>
      <c r="G54" s="52">
        <v>5</v>
      </c>
      <c r="H54" s="52">
        <v>30</v>
      </c>
      <c r="I54" s="52">
        <v>57</v>
      </c>
      <c r="J54" s="52">
        <v>3</v>
      </c>
      <c r="K54" s="52">
        <v>3</v>
      </c>
      <c r="L54" s="52">
        <v>0</v>
      </c>
      <c r="M54" s="63">
        <v>255</v>
      </c>
      <c r="N54">
        <f t="shared" si="15"/>
        <v>24.117647058823529</v>
      </c>
      <c r="O54">
        <f t="shared" si="16"/>
        <v>144.70588235294119</v>
      </c>
      <c r="P54">
        <f t="shared" si="17"/>
        <v>274.94117647058823</v>
      </c>
      <c r="Q54">
        <f t="shared" si="18"/>
        <v>14.470588235294118</v>
      </c>
      <c r="R54">
        <f t="shared" si="19"/>
        <v>14.470588235294118</v>
      </c>
      <c r="S54">
        <f t="shared" si="20"/>
        <v>0</v>
      </c>
      <c r="U54" s="10">
        <f t="shared" si="21"/>
        <v>8.3226607796228542</v>
      </c>
      <c r="V54">
        <f t="shared" si="22"/>
        <v>2.9545454545454546</v>
      </c>
      <c r="W54">
        <f t="shared" si="23"/>
        <v>0.58823529411764708</v>
      </c>
      <c r="X54">
        <f t="shared" si="24"/>
        <v>4.7798800309597524</v>
      </c>
      <c r="Y54">
        <f t="shared" si="25"/>
        <v>7.9664667182662541</v>
      </c>
      <c r="Z54">
        <f t="shared" si="26"/>
        <v>1.4900735294117644</v>
      </c>
      <c r="AA54">
        <f t="shared" si="27"/>
        <v>0.67049999999999987</v>
      </c>
      <c r="AB54">
        <f t="shared" si="28"/>
        <v>1.4853065015479876</v>
      </c>
      <c r="AC54">
        <f t="shared" si="29"/>
        <v>1.1339999999999999</v>
      </c>
    </row>
    <row r="55" spans="1:29" x14ac:dyDescent="0.25">
      <c r="A55" s="9">
        <v>53</v>
      </c>
      <c r="B55" s="47" t="s">
        <v>329</v>
      </c>
      <c r="C55" s="48" t="s">
        <v>41</v>
      </c>
      <c r="D55" s="48" t="s">
        <v>274</v>
      </c>
      <c r="E55" s="48" t="s">
        <v>1</v>
      </c>
      <c r="F55" s="49">
        <v>13</v>
      </c>
      <c r="G55" s="49">
        <v>4</v>
      </c>
      <c r="H55" s="49">
        <v>5</v>
      </c>
      <c r="I55" s="49">
        <v>17</v>
      </c>
      <c r="J55" s="49">
        <v>7</v>
      </c>
      <c r="K55" s="49">
        <v>6</v>
      </c>
      <c r="L55" s="49">
        <v>1251</v>
      </c>
      <c r="M55" s="62">
        <v>140</v>
      </c>
      <c r="N55">
        <f t="shared" si="15"/>
        <v>25.23076923076923</v>
      </c>
      <c r="O55">
        <f t="shared" si="16"/>
        <v>31.53846153846154</v>
      </c>
      <c r="P55">
        <f t="shared" si="17"/>
        <v>107.23076923076923</v>
      </c>
      <c r="Q55">
        <f t="shared" si="18"/>
        <v>44.153846153846153</v>
      </c>
      <c r="R55">
        <f t="shared" si="19"/>
        <v>37.846153846153847</v>
      </c>
      <c r="S55">
        <f t="shared" si="20"/>
        <v>7890.9230769230771</v>
      </c>
      <c r="U55" s="10">
        <f t="shared" si="21"/>
        <v>8.2258106234648416</v>
      </c>
      <c r="V55">
        <f t="shared" si="22"/>
        <v>3.0909090909090904</v>
      </c>
      <c r="W55">
        <f t="shared" si="23"/>
        <v>0.12820512820512822</v>
      </c>
      <c r="X55">
        <f t="shared" si="24"/>
        <v>5.0066964043506239</v>
      </c>
      <c r="Y55">
        <f t="shared" si="25"/>
        <v>8.3444940072510398</v>
      </c>
      <c r="Z55">
        <f t="shared" si="26"/>
        <v>1.2216346153846152</v>
      </c>
      <c r="AA55">
        <f t="shared" si="27"/>
        <v>0.75357692307692292</v>
      </c>
      <c r="AB55">
        <f t="shared" si="28"/>
        <v>1.6457246963562753</v>
      </c>
      <c r="AC55">
        <f t="shared" si="29"/>
        <v>1.3857601695328103</v>
      </c>
    </row>
    <row r="56" spans="1:29" x14ac:dyDescent="0.25">
      <c r="A56" s="9">
        <v>54</v>
      </c>
      <c r="B56" s="47" t="s">
        <v>381</v>
      </c>
      <c r="C56" s="48" t="s">
        <v>33</v>
      </c>
      <c r="D56" s="48" t="s">
        <v>274</v>
      </c>
      <c r="E56" s="48" t="s">
        <v>1</v>
      </c>
      <c r="F56" s="49">
        <v>18</v>
      </c>
      <c r="G56" s="49">
        <v>5</v>
      </c>
      <c r="H56" s="49">
        <v>4</v>
      </c>
      <c r="I56" s="49">
        <v>26</v>
      </c>
      <c r="J56" s="49">
        <v>5</v>
      </c>
      <c r="K56" s="49">
        <v>10</v>
      </c>
      <c r="L56" s="49">
        <v>1902</v>
      </c>
      <c r="M56" s="62">
        <v>282</v>
      </c>
      <c r="N56">
        <f t="shared" si="15"/>
        <v>22.777777777777779</v>
      </c>
      <c r="O56">
        <f t="shared" si="16"/>
        <v>18.222222222222221</v>
      </c>
      <c r="P56">
        <f t="shared" si="17"/>
        <v>118.44444444444444</v>
      </c>
      <c r="Q56">
        <f t="shared" si="18"/>
        <v>22.777777777777779</v>
      </c>
      <c r="R56">
        <f t="shared" si="19"/>
        <v>45.555555555555557</v>
      </c>
      <c r="S56">
        <f t="shared" si="20"/>
        <v>8664.6666666666661</v>
      </c>
      <c r="U56" s="10">
        <f t="shared" si="21"/>
        <v>7.9068895118759777</v>
      </c>
      <c r="V56">
        <f t="shared" si="22"/>
        <v>2.7904040404040402</v>
      </c>
      <c r="W56">
        <f t="shared" si="23"/>
        <v>7.407407407407407E-2</v>
      </c>
      <c r="X56">
        <f t="shared" si="24"/>
        <v>5.0424113973978635</v>
      </c>
      <c r="Y56">
        <f t="shared" si="25"/>
        <v>8.4040189956631064</v>
      </c>
      <c r="Z56">
        <f t="shared" si="26"/>
        <v>1.239583333333333</v>
      </c>
      <c r="AA56">
        <f t="shared" si="27"/>
        <v>0.69374999999999987</v>
      </c>
      <c r="AB56">
        <f t="shared" si="28"/>
        <v>1.6986315789473683</v>
      </c>
      <c r="AC56">
        <f t="shared" si="29"/>
        <v>1.4104464851171628</v>
      </c>
    </row>
    <row r="57" spans="1:29" x14ac:dyDescent="0.25">
      <c r="A57" s="9">
        <v>55</v>
      </c>
      <c r="B57" s="50" t="s">
        <v>301</v>
      </c>
      <c r="C57" s="51" t="s">
        <v>37</v>
      </c>
      <c r="D57" s="51" t="s">
        <v>274</v>
      </c>
      <c r="E57" s="51" t="s">
        <v>1</v>
      </c>
      <c r="F57" s="52">
        <v>16</v>
      </c>
      <c r="G57" s="52">
        <v>5</v>
      </c>
      <c r="H57" s="52">
        <v>6</v>
      </c>
      <c r="I57" s="52">
        <v>8</v>
      </c>
      <c r="J57" s="52">
        <v>6</v>
      </c>
      <c r="K57" s="52">
        <v>4</v>
      </c>
      <c r="L57" s="52">
        <v>0</v>
      </c>
      <c r="M57" s="63">
        <v>221</v>
      </c>
      <c r="N57">
        <f t="shared" si="15"/>
        <v>25.625</v>
      </c>
      <c r="O57">
        <f t="shared" si="16"/>
        <v>30.75</v>
      </c>
      <c r="P57">
        <f t="shared" si="17"/>
        <v>41</v>
      </c>
      <c r="Q57">
        <f t="shared" si="18"/>
        <v>30.75</v>
      </c>
      <c r="R57">
        <f t="shared" si="19"/>
        <v>20.5</v>
      </c>
      <c r="S57">
        <f t="shared" si="20"/>
        <v>0</v>
      </c>
      <c r="U57" s="10">
        <f t="shared" si="21"/>
        <v>7.7565762559808604</v>
      </c>
      <c r="V57">
        <f t="shared" si="22"/>
        <v>3.139204545454545</v>
      </c>
      <c r="W57">
        <f t="shared" si="23"/>
        <v>0.125</v>
      </c>
      <c r="X57">
        <f t="shared" si="24"/>
        <v>4.4923717105263155</v>
      </c>
      <c r="Y57">
        <f t="shared" si="25"/>
        <v>7.4872861842105252</v>
      </c>
      <c r="Z57">
        <f t="shared" si="26"/>
        <v>1.1156249999999999</v>
      </c>
      <c r="AA57">
        <f t="shared" si="27"/>
        <v>0.71606249999999982</v>
      </c>
      <c r="AB57">
        <f t="shared" si="28"/>
        <v>1.5266842105263156</v>
      </c>
      <c r="AC57">
        <f t="shared" si="29"/>
        <v>1.1339999999999999</v>
      </c>
    </row>
    <row r="58" spans="1:29" x14ac:dyDescent="0.25">
      <c r="A58" s="9">
        <v>56</v>
      </c>
      <c r="B58" s="47" t="s">
        <v>253</v>
      </c>
      <c r="C58" s="48" t="s">
        <v>33</v>
      </c>
      <c r="D58" s="48" t="s">
        <v>274</v>
      </c>
      <c r="E58" s="48" t="s">
        <v>1</v>
      </c>
      <c r="F58" s="49">
        <v>4</v>
      </c>
      <c r="G58" s="49">
        <v>1</v>
      </c>
      <c r="H58" s="49">
        <v>4</v>
      </c>
      <c r="I58" s="49">
        <v>9</v>
      </c>
      <c r="J58" s="49">
        <v>2</v>
      </c>
      <c r="K58" s="49">
        <v>1</v>
      </c>
      <c r="L58" s="49">
        <v>39</v>
      </c>
      <c r="M58" s="62">
        <v>54</v>
      </c>
      <c r="N58">
        <f t="shared" si="15"/>
        <v>20.5</v>
      </c>
      <c r="O58">
        <f t="shared" si="16"/>
        <v>82</v>
      </c>
      <c r="P58">
        <f t="shared" si="17"/>
        <v>184.5</v>
      </c>
      <c r="Q58">
        <f t="shared" si="18"/>
        <v>41</v>
      </c>
      <c r="R58">
        <f t="shared" si="19"/>
        <v>20.5</v>
      </c>
      <c r="S58">
        <f t="shared" si="20"/>
        <v>799.5</v>
      </c>
      <c r="U58" s="10">
        <f t="shared" si="21"/>
        <v>7.6209517549541266</v>
      </c>
      <c r="V58">
        <f t="shared" si="22"/>
        <v>2.5113636363636362</v>
      </c>
      <c r="W58">
        <f t="shared" si="23"/>
        <v>0.33333333333333331</v>
      </c>
      <c r="X58">
        <f t="shared" si="24"/>
        <v>4.7762547852571569</v>
      </c>
      <c r="Y58">
        <f t="shared" si="25"/>
        <v>7.960424642095262</v>
      </c>
      <c r="Z58">
        <f t="shared" si="26"/>
        <v>1.3453124999999997</v>
      </c>
      <c r="AA58">
        <f t="shared" si="27"/>
        <v>0.74474999999999991</v>
      </c>
      <c r="AB58">
        <f t="shared" si="28"/>
        <v>1.5266842105263156</v>
      </c>
      <c r="AC58">
        <f t="shared" si="29"/>
        <v>1.1595080747308422</v>
      </c>
    </row>
    <row r="59" spans="1:29" x14ac:dyDescent="0.25">
      <c r="A59" s="9">
        <v>57</v>
      </c>
      <c r="B59" s="50" t="s">
        <v>244</v>
      </c>
      <c r="C59" s="51" t="s">
        <v>37</v>
      </c>
      <c r="D59" s="51" t="s">
        <v>274</v>
      </c>
      <c r="E59" s="51" t="s">
        <v>1</v>
      </c>
      <c r="F59" s="52">
        <v>18</v>
      </c>
      <c r="G59" s="52">
        <v>4</v>
      </c>
      <c r="H59" s="52">
        <v>25</v>
      </c>
      <c r="I59" s="52">
        <v>39</v>
      </c>
      <c r="J59" s="52">
        <v>4</v>
      </c>
      <c r="K59" s="52">
        <v>4</v>
      </c>
      <c r="L59" s="52">
        <v>817</v>
      </c>
      <c r="M59" s="63">
        <v>226</v>
      </c>
      <c r="N59">
        <f t="shared" si="15"/>
        <v>18.222222222222221</v>
      </c>
      <c r="O59">
        <f t="shared" si="16"/>
        <v>113.88888888888889</v>
      </c>
      <c r="P59">
        <f t="shared" si="17"/>
        <v>177.66666666666666</v>
      </c>
      <c r="Q59">
        <f t="shared" si="18"/>
        <v>18.222222222222221</v>
      </c>
      <c r="R59">
        <f t="shared" si="19"/>
        <v>18.222222222222221</v>
      </c>
      <c r="S59">
        <f t="shared" si="20"/>
        <v>3721.8888888888887</v>
      </c>
      <c r="U59" s="10">
        <f t="shared" si="21"/>
        <v>7.4744608186320836</v>
      </c>
      <c r="V59">
        <f t="shared" si="22"/>
        <v>2.2323232323232323</v>
      </c>
      <c r="W59">
        <f t="shared" si="23"/>
        <v>0.46296296296296297</v>
      </c>
      <c r="X59">
        <f t="shared" si="24"/>
        <v>4.7791746233458881</v>
      </c>
      <c r="Y59">
        <f t="shared" si="25"/>
        <v>7.9652910389098128</v>
      </c>
      <c r="Z59">
        <f t="shared" si="26"/>
        <v>1.3343749999999996</v>
      </c>
      <c r="AA59">
        <f t="shared" si="27"/>
        <v>0.68099999999999983</v>
      </c>
      <c r="AB59">
        <f t="shared" si="28"/>
        <v>1.5110526315789472</v>
      </c>
      <c r="AC59">
        <f t="shared" si="29"/>
        <v>1.2527469917669409</v>
      </c>
    </row>
    <row r="60" spans="1:29" x14ac:dyDescent="0.25">
      <c r="A60" s="9">
        <v>58</v>
      </c>
      <c r="B60" s="47" t="s">
        <v>251</v>
      </c>
      <c r="C60" s="48" t="s">
        <v>35</v>
      </c>
      <c r="D60" s="48" t="s">
        <v>274</v>
      </c>
      <c r="E60" s="48" t="s">
        <v>1</v>
      </c>
      <c r="F60" s="49">
        <v>17</v>
      </c>
      <c r="G60" s="49">
        <v>3</v>
      </c>
      <c r="H60" s="49">
        <v>0</v>
      </c>
      <c r="I60" s="49">
        <v>41</v>
      </c>
      <c r="J60" s="49">
        <v>14</v>
      </c>
      <c r="K60" s="49">
        <v>11</v>
      </c>
      <c r="L60" s="49">
        <v>3158</v>
      </c>
      <c r="M60" s="62">
        <v>238</v>
      </c>
      <c r="N60">
        <f t="shared" si="15"/>
        <v>14.470588235294118</v>
      </c>
      <c r="O60">
        <f t="shared" si="16"/>
        <v>0</v>
      </c>
      <c r="P60">
        <f t="shared" si="17"/>
        <v>197.76470588235293</v>
      </c>
      <c r="Q60">
        <f t="shared" si="18"/>
        <v>67.529411764705884</v>
      </c>
      <c r="R60">
        <f t="shared" si="19"/>
        <v>53.058823529411768</v>
      </c>
      <c r="S60">
        <f t="shared" si="20"/>
        <v>15232.705882352941</v>
      </c>
      <c r="U60" s="10">
        <f t="shared" si="21"/>
        <v>7.3283952293836183</v>
      </c>
      <c r="V60">
        <f t="shared" si="22"/>
        <v>1.7727272727272725</v>
      </c>
      <c r="W60">
        <f t="shared" si="23"/>
        <v>0</v>
      </c>
      <c r="X60">
        <f t="shared" si="24"/>
        <v>5.5556679566563458</v>
      </c>
      <c r="Y60">
        <f t="shared" si="25"/>
        <v>9.2594465944272422</v>
      </c>
      <c r="Z60">
        <f t="shared" si="26"/>
        <v>1.3665441176470585</v>
      </c>
      <c r="AA60">
        <f t="shared" si="27"/>
        <v>0.81899999999999995</v>
      </c>
      <c r="AB60">
        <f t="shared" si="28"/>
        <v>1.7501238390092877</v>
      </c>
      <c r="AC60">
        <f t="shared" si="29"/>
        <v>1.6199999999999999</v>
      </c>
    </row>
    <row r="61" spans="1:29" x14ac:dyDescent="0.25">
      <c r="A61" s="9">
        <v>59</v>
      </c>
      <c r="B61" s="47" t="s">
        <v>334</v>
      </c>
      <c r="C61" s="48" t="s">
        <v>41</v>
      </c>
      <c r="D61" s="48" t="s">
        <v>274</v>
      </c>
      <c r="E61" s="48" t="s">
        <v>1</v>
      </c>
      <c r="F61" s="49">
        <v>15</v>
      </c>
      <c r="G61" s="49">
        <v>2</v>
      </c>
      <c r="H61" s="49">
        <v>24</v>
      </c>
      <c r="I61" s="49">
        <v>38</v>
      </c>
      <c r="J61" s="49">
        <v>6</v>
      </c>
      <c r="K61" s="49">
        <v>8</v>
      </c>
      <c r="L61" s="49">
        <v>1596</v>
      </c>
      <c r="M61" s="62">
        <v>185</v>
      </c>
      <c r="N61">
        <f t="shared" si="15"/>
        <v>10.933333333333334</v>
      </c>
      <c r="O61">
        <f t="shared" si="16"/>
        <v>131.19999999999999</v>
      </c>
      <c r="P61">
        <f t="shared" si="17"/>
        <v>207.73333333333332</v>
      </c>
      <c r="Q61">
        <f t="shared" si="18"/>
        <v>32.799999999999997</v>
      </c>
      <c r="R61">
        <f t="shared" si="19"/>
        <v>43.733333333333334</v>
      </c>
      <c r="S61">
        <f t="shared" si="20"/>
        <v>8724.7999999999993</v>
      </c>
      <c r="U61" s="10">
        <f t="shared" si="21"/>
        <v>7.0755186296820405</v>
      </c>
      <c r="V61">
        <f t="shared" si="22"/>
        <v>1.3393939393939394</v>
      </c>
      <c r="W61">
        <f t="shared" si="23"/>
        <v>0.53333333333333333</v>
      </c>
      <c r="X61">
        <f t="shared" si="24"/>
        <v>5.2027913569547675</v>
      </c>
      <c r="Y61">
        <f t="shared" si="25"/>
        <v>8.6713189282579464</v>
      </c>
      <c r="Z61">
        <f t="shared" si="26"/>
        <v>1.3824999999999998</v>
      </c>
      <c r="AA61">
        <f t="shared" si="27"/>
        <v>0.72179999999999989</v>
      </c>
      <c r="AB61">
        <f t="shared" si="28"/>
        <v>1.6861263157894735</v>
      </c>
      <c r="AC61">
        <f t="shared" si="29"/>
        <v>1.4123650411652944</v>
      </c>
    </row>
    <row r="62" spans="1:29" x14ac:dyDescent="0.25">
      <c r="A62" s="9">
        <v>60</v>
      </c>
      <c r="B62" s="50" t="s">
        <v>320</v>
      </c>
      <c r="C62" s="51" t="s">
        <v>37</v>
      </c>
      <c r="D62" s="51" t="s">
        <v>274</v>
      </c>
      <c r="E62" s="51" t="s">
        <v>1</v>
      </c>
      <c r="F62" s="52">
        <v>13</v>
      </c>
      <c r="G62" s="52">
        <v>3</v>
      </c>
      <c r="H62" s="52">
        <v>4</v>
      </c>
      <c r="I62" s="52">
        <v>10</v>
      </c>
      <c r="J62" s="52">
        <v>7</v>
      </c>
      <c r="K62" s="52">
        <v>3</v>
      </c>
      <c r="L62" s="52">
        <v>0</v>
      </c>
      <c r="M62" s="63">
        <v>180</v>
      </c>
      <c r="N62">
        <f t="shared" si="15"/>
        <v>18.923076923076923</v>
      </c>
      <c r="O62">
        <f t="shared" si="16"/>
        <v>25.23076923076923</v>
      </c>
      <c r="P62">
        <f t="shared" si="17"/>
        <v>63.07692307692308</v>
      </c>
      <c r="Q62">
        <f t="shared" si="18"/>
        <v>44.153846153846153</v>
      </c>
      <c r="R62">
        <f t="shared" si="19"/>
        <v>18.923076923076923</v>
      </c>
      <c r="S62">
        <f t="shared" si="20"/>
        <v>0</v>
      </c>
      <c r="U62" s="10">
        <f t="shared" si="21"/>
        <v>6.9751467304625194</v>
      </c>
      <c r="V62">
        <f t="shared" si="22"/>
        <v>2.3181818181818179</v>
      </c>
      <c r="W62">
        <f t="shared" si="23"/>
        <v>0.10256410256410256</v>
      </c>
      <c r="X62">
        <f t="shared" si="24"/>
        <v>4.5544008097165989</v>
      </c>
      <c r="Y62">
        <f t="shared" si="25"/>
        <v>7.5906680161943321</v>
      </c>
      <c r="Z62">
        <f t="shared" si="26"/>
        <v>1.1509615384615381</v>
      </c>
      <c r="AA62">
        <f t="shared" si="27"/>
        <v>0.75357692307692292</v>
      </c>
      <c r="AB62">
        <f t="shared" si="28"/>
        <v>1.5158623481781375</v>
      </c>
      <c r="AC62">
        <f t="shared" si="29"/>
        <v>1.1339999999999999</v>
      </c>
    </row>
    <row r="63" spans="1:29" x14ac:dyDescent="0.25">
      <c r="A63" s="9">
        <v>61</v>
      </c>
      <c r="B63" s="50" t="s">
        <v>382</v>
      </c>
      <c r="C63" s="51" t="s">
        <v>37</v>
      </c>
      <c r="D63" s="51" t="s">
        <v>274</v>
      </c>
      <c r="E63" s="51" t="s">
        <v>1</v>
      </c>
      <c r="F63" s="52">
        <v>13</v>
      </c>
      <c r="G63" s="52">
        <v>3</v>
      </c>
      <c r="H63" s="52">
        <v>0</v>
      </c>
      <c r="I63" s="52">
        <v>6</v>
      </c>
      <c r="J63" s="52">
        <v>2</v>
      </c>
      <c r="K63" s="52">
        <v>5</v>
      </c>
      <c r="L63" s="52">
        <v>0</v>
      </c>
      <c r="M63" s="63">
        <v>127</v>
      </c>
      <c r="N63">
        <f t="shared" si="15"/>
        <v>18.923076923076923</v>
      </c>
      <c r="O63">
        <f t="shared" si="16"/>
        <v>0</v>
      </c>
      <c r="P63">
        <f t="shared" si="17"/>
        <v>37.846153846153847</v>
      </c>
      <c r="Q63">
        <f t="shared" si="18"/>
        <v>12.615384615384615</v>
      </c>
      <c r="R63">
        <f t="shared" si="19"/>
        <v>31.53846153846154</v>
      </c>
      <c r="S63">
        <f t="shared" si="20"/>
        <v>0</v>
      </c>
      <c r="U63" s="10">
        <f t="shared" si="21"/>
        <v>6.8305036805299952</v>
      </c>
      <c r="V63">
        <f t="shared" si="22"/>
        <v>2.3181818181818179</v>
      </c>
      <c r="W63">
        <f t="shared" si="23"/>
        <v>0</v>
      </c>
      <c r="X63">
        <f t="shared" si="24"/>
        <v>4.5123218623481769</v>
      </c>
      <c r="Y63">
        <f t="shared" si="25"/>
        <v>7.5205364372469621</v>
      </c>
      <c r="Z63">
        <f t="shared" si="26"/>
        <v>1.1105769230769229</v>
      </c>
      <c r="AA63">
        <f t="shared" si="27"/>
        <v>0.66530769230769216</v>
      </c>
      <c r="AB63">
        <f t="shared" si="28"/>
        <v>1.6024372469635626</v>
      </c>
      <c r="AC63">
        <f t="shared" si="29"/>
        <v>1.1339999999999999</v>
      </c>
    </row>
    <row r="64" spans="1:29" x14ac:dyDescent="0.25">
      <c r="A64" s="9">
        <v>62</v>
      </c>
      <c r="B64" s="50" t="s">
        <v>285</v>
      </c>
      <c r="C64" s="51" t="s">
        <v>41</v>
      </c>
      <c r="D64" s="51" t="s">
        <v>274</v>
      </c>
      <c r="E64" s="51" t="s">
        <v>1</v>
      </c>
      <c r="F64" s="52">
        <v>6</v>
      </c>
      <c r="G64" s="52">
        <v>1</v>
      </c>
      <c r="H64" s="52">
        <v>0</v>
      </c>
      <c r="I64" s="52">
        <v>4</v>
      </c>
      <c r="J64" s="52">
        <v>7</v>
      </c>
      <c r="K64" s="52">
        <v>5</v>
      </c>
      <c r="L64" s="52">
        <v>144</v>
      </c>
      <c r="M64" s="63">
        <v>82</v>
      </c>
      <c r="N64">
        <f t="shared" si="15"/>
        <v>13.666666666666666</v>
      </c>
      <c r="O64">
        <f t="shared" si="16"/>
        <v>0</v>
      </c>
      <c r="P64">
        <f t="shared" si="17"/>
        <v>54.666666666666664</v>
      </c>
      <c r="Q64">
        <f t="shared" si="18"/>
        <v>95.666666666666671</v>
      </c>
      <c r="R64">
        <f t="shared" si="19"/>
        <v>68.333333333333329</v>
      </c>
      <c r="S64">
        <f t="shared" si="20"/>
        <v>1968</v>
      </c>
      <c r="U64" s="10">
        <f t="shared" si="21"/>
        <v>6.7612288996932417</v>
      </c>
      <c r="V64">
        <f t="shared" si="22"/>
        <v>1.6742424242424243</v>
      </c>
      <c r="W64">
        <f t="shared" si="23"/>
        <v>0</v>
      </c>
      <c r="X64">
        <f t="shared" si="24"/>
        <v>5.0869864754508178</v>
      </c>
      <c r="Y64">
        <f t="shared" si="25"/>
        <v>8.4783107924180303</v>
      </c>
      <c r="Z64">
        <f t="shared" si="26"/>
        <v>1.1374999999999997</v>
      </c>
      <c r="AA64">
        <f t="shared" si="27"/>
        <v>0.89774999999999983</v>
      </c>
      <c r="AB64">
        <f t="shared" si="28"/>
        <v>1.8549473684210525</v>
      </c>
      <c r="AC64">
        <f t="shared" si="29"/>
        <v>1.1967891070297656</v>
      </c>
    </row>
    <row r="65" spans="1:29" x14ac:dyDescent="0.25">
      <c r="A65" s="9">
        <v>63</v>
      </c>
      <c r="B65" s="50" t="s">
        <v>70</v>
      </c>
      <c r="C65" s="51" t="s">
        <v>31</v>
      </c>
      <c r="D65" s="51" t="s">
        <v>274</v>
      </c>
      <c r="E65" s="51" t="s">
        <v>1</v>
      </c>
      <c r="F65" s="52">
        <v>14</v>
      </c>
      <c r="G65" s="52">
        <v>2</v>
      </c>
      <c r="H65" s="52">
        <v>8</v>
      </c>
      <c r="I65" s="52">
        <v>27</v>
      </c>
      <c r="J65" s="52">
        <v>6</v>
      </c>
      <c r="K65" s="52">
        <v>12</v>
      </c>
      <c r="L65" s="52">
        <v>231</v>
      </c>
      <c r="M65" s="63">
        <v>229</v>
      </c>
      <c r="N65">
        <f t="shared" si="15"/>
        <v>11.714285714285714</v>
      </c>
      <c r="O65">
        <f t="shared" si="16"/>
        <v>46.857142857142854</v>
      </c>
      <c r="P65">
        <f t="shared" si="17"/>
        <v>158.14285714285714</v>
      </c>
      <c r="Q65">
        <f t="shared" si="18"/>
        <v>35.142857142857146</v>
      </c>
      <c r="R65">
        <f t="shared" si="19"/>
        <v>70.285714285714292</v>
      </c>
      <c r="S65">
        <f t="shared" si="20"/>
        <v>1353</v>
      </c>
      <c r="U65" s="10">
        <f t="shared" si="21"/>
        <v>6.702536644142886</v>
      </c>
      <c r="V65">
        <f t="shared" si="22"/>
        <v>1.4350649350649349</v>
      </c>
      <c r="W65">
        <f t="shared" si="23"/>
        <v>0.19047619047619047</v>
      </c>
      <c r="X65">
        <f t="shared" si="24"/>
        <v>5.0769955186017608</v>
      </c>
      <c r="Y65">
        <f t="shared" si="25"/>
        <v>8.4616591976696007</v>
      </c>
      <c r="Z65">
        <f t="shared" si="26"/>
        <v>1.3031249999999996</v>
      </c>
      <c r="AA65">
        <f t="shared" si="27"/>
        <v>0.7283571428571427</v>
      </c>
      <c r="AB65">
        <f t="shared" si="28"/>
        <v>1.868345864661654</v>
      </c>
      <c r="AC65">
        <f t="shared" si="29"/>
        <v>1.1771675110829638</v>
      </c>
    </row>
    <row r="66" spans="1:29" x14ac:dyDescent="0.25">
      <c r="A66" s="9">
        <v>64</v>
      </c>
      <c r="B66" s="47" t="s">
        <v>385</v>
      </c>
      <c r="C66" s="48" t="s">
        <v>33</v>
      </c>
      <c r="D66" s="48" t="s">
        <v>274</v>
      </c>
      <c r="E66" s="48" t="s">
        <v>1</v>
      </c>
      <c r="F66" s="49">
        <v>12</v>
      </c>
      <c r="G66" s="49">
        <v>2</v>
      </c>
      <c r="H66" s="49">
        <v>6</v>
      </c>
      <c r="I66" s="49">
        <v>11</v>
      </c>
      <c r="J66" s="49">
        <v>3</v>
      </c>
      <c r="K66" s="49">
        <v>4</v>
      </c>
      <c r="L66" s="49">
        <v>0</v>
      </c>
      <c r="M66" s="62">
        <v>125</v>
      </c>
      <c r="N66">
        <f t="shared" si="15"/>
        <v>13.666666666666666</v>
      </c>
      <c r="O66">
        <f t="shared" si="16"/>
        <v>41</v>
      </c>
      <c r="P66">
        <f t="shared" si="17"/>
        <v>75.166666666666671</v>
      </c>
      <c r="Q66">
        <f t="shared" si="18"/>
        <v>20.5</v>
      </c>
      <c r="R66">
        <f t="shared" si="19"/>
        <v>27.333333333333332</v>
      </c>
      <c r="S66">
        <f t="shared" si="20"/>
        <v>0</v>
      </c>
      <c r="U66" s="10">
        <f t="shared" si="21"/>
        <v>6.4061755382775116</v>
      </c>
      <c r="V66">
        <f t="shared" si="22"/>
        <v>1.6742424242424243</v>
      </c>
      <c r="W66">
        <f t="shared" si="23"/>
        <v>0.16666666666666666</v>
      </c>
      <c r="X66">
        <f t="shared" si="24"/>
        <v>4.5652664473684208</v>
      </c>
      <c r="Y66">
        <f t="shared" si="25"/>
        <v>7.6087774122807019</v>
      </c>
      <c r="Z66">
        <f t="shared" si="26"/>
        <v>1.1703124999999999</v>
      </c>
      <c r="AA66">
        <f t="shared" si="27"/>
        <v>0.68737499999999985</v>
      </c>
      <c r="AB66">
        <f t="shared" si="28"/>
        <v>1.573578947368421</v>
      </c>
      <c r="AC66">
        <f t="shared" si="29"/>
        <v>1.1339999999999999</v>
      </c>
    </row>
    <row r="67" spans="1:29" x14ac:dyDescent="0.25">
      <c r="A67" s="9">
        <v>65</v>
      </c>
      <c r="B67" s="50" t="s">
        <v>384</v>
      </c>
      <c r="C67" s="51" t="s">
        <v>41</v>
      </c>
      <c r="D67" s="51" t="s">
        <v>274</v>
      </c>
      <c r="E67" s="51" t="s">
        <v>1</v>
      </c>
      <c r="F67" s="52">
        <v>12</v>
      </c>
      <c r="G67" s="52">
        <v>2</v>
      </c>
      <c r="H67" s="52">
        <v>4</v>
      </c>
      <c r="I67" s="52">
        <v>14</v>
      </c>
      <c r="J67" s="52">
        <v>3</v>
      </c>
      <c r="K67" s="52">
        <v>2</v>
      </c>
      <c r="L67" s="52">
        <v>517</v>
      </c>
      <c r="M67" s="63">
        <v>107</v>
      </c>
      <c r="N67">
        <f t="shared" ref="N67:N74" si="30">G67*82/F67</f>
        <v>13.666666666666666</v>
      </c>
      <c r="O67">
        <f t="shared" ref="O67:O74" si="31">H67*82/F67</f>
        <v>27.333333333333332</v>
      </c>
      <c r="P67">
        <f t="shared" ref="P67:P74" si="32">I67*82/F67</f>
        <v>95.666666666666671</v>
      </c>
      <c r="Q67">
        <f t="shared" ref="Q67:Q74" si="33">J67*82/F67</f>
        <v>20.5</v>
      </c>
      <c r="R67">
        <f t="shared" ref="R67:R74" si="34">K67*82/F67</f>
        <v>13.666666666666666</v>
      </c>
      <c r="S67">
        <f t="shared" ref="S67:S74" si="35">L67*82/F67</f>
        <v>3532.8333333333335</v>
      </c>
      <c r="U67" s="10">
        <f t="shared" ref="U67:U98" si="36">SUM(V67:X67)</f>
        <v>6.4023581768654845</v>
      </c>
      <c r="V67">
        <f t="shared" ref="V67:V74" si="37">N67/MAX(N:N)*OFF_C</f>
        <v>1.6742424242424243</v>
      </c>
      <c r="W67">
        <f t="shared" ref="W67:W74" si="38">O67/MAX(O:O)*PUN_C</f>
        <v>0.1111111111111111</v>
      </c>
      <c r="X67">
        <f t="shared" ref="X67:X74" si="39">SUM(Z67:AC67)</f>
        <v>4.617004641511949</v>
      </c>
      <c r="Y67">
        <f t="shared" ref="Y67:Y98" si="40">X67/DEF_C*10</f>
        <v>7.6950077358532489</v>
      </c>
      <c r="Z67">
        <f t="shared" ref="Z67:Z74" si="41">(0.7*(HIT_F*DEF_C))+(P67/(MAX(P:P))*(0.3*(HIT_F*DEF_C)))</f>
        <v>1.2031249999999998</v>
      </c>
      <c r="AA67">
        <f t="shared" ref="AA67:AA74" si="42">(0.7*(BkS_F*DEF_C))+(Q67/(MAX(Q:Q))*(0.3*(BkS_F*DEF_C)))</f>
        <v>0.68737499999999985</v>
      </c>
      <c r="AB67">
        <f t="shared" ref="AB67:AB74" si="43">(0.7*(TkA_F*DEF_C))+(R67/(MAX(R:R))*(0.3*(TkA_F*DEF_C)))</f>
        <v>1.4797894736842103</v>
      </c>
      <c r="AC67">
        <f t="shared" ref="AC67:AC74" si="44">(0.7*(SH_F*DEF_C))+(S67/(MAX(S:S))*(0.3*(SH_F*DEF_C)))</f>
        <v>1.2467151678277391</v>
      </c>
    </row>
    <row r="68" spans="1:29" x14ac:dyDescent="0.25">
      <c r="A68" s="9">
        <v>66</v>
      </c>
      <c r="B68" s="50" t="s">
        <v>291</v>
      </c>
      <c r="C68" s="51" t="s">
        <v>33</v>
      </c>
      <c r="D68" s="51" t="s">
        <v>274</v>
      </c>
      <c r="E68" s="51" t="s">
        <v>1</v>
      </c>
      <c r="F68" s="52">
        <v>18</v>
      </c>
      <c r="G68" s="52">
        <v>2</v>
      </c>
      <c r="H68" s="52">
        <v>8</v>
      </c>
      <c r="I68" s="52">
        <v>9</v>
      </c>
      <c r="J68" s="52">
        <v>11</v>
      </c>
      <c r="K68" s="52">
        <v>3</v>
      </c>
      <c r="L68" s="52">
        <v>1500</v>
      </c>
      <c r="M68" s="63">
        <v>278</v>
      </c>
      <c r="N68">
        <f t="shared" si="30"/>
        <v>9.1111111111111107</v>
      </c>
      <c r="O68">
        <f t="shared" si="31"/>
        <v>36.444444444444443</v>
      </c>
      <c r="P68">
        <f t="shared" si="32"/>
        <v>41</v>
      </c>
      <c r="Q68">
        <f t="shared" si="33"/>
        <v>50.111111111111114</v>
      </c>
      <c r="R68">
        <f t="shared" si="34"/>
        <v>13.666666666666666</v>
      </c>
      <c r="S68">
        <f t="shared" si="35"/>
        <v>6833.333333333333</v>
      </c>
      <c r="U68" s="10">
        <f t="shared" si="36"/>
        <v>5.9819919707362157</v>
      </c>
      <c r="V68">
        <f t="shared" si="37"/>
        <v>1.1161616161616161</v>
      </c>
      <c r="W68">
        <f t="shared" si="38"/>
        <v>0.14814814814814814</v>
      </c>
      <c r="X68">
        <f t="shared" si="39"/>
        <v>4.7176822064264519</v>
      </c>
      <c r="Y68">
        <f t="shared" si="40"/>
        <v>7.8628036773774204</v>
      </c>
      <c r="Z68">
        <f t="shared" si="41"/>
        <v>1.1156249999999999</v>
      </c>
      <c r="AA68">
        <f t="shared" si="42"/>
        <v>0.77024999999999988</v>
      </c>
      <c r="AB68">
        <f t="shared" si="43"/>
        <v>1.4797894736842103</v>
      </c>
      <c r="AC68">
        <f t="shared" si="44"/>
        <v>1.3520177327422418</v>
      </c>
    </row>
    <row r="69" spans="1:29" x14ac:dyDescent="0.25">
      <c r="A69" s="9">
        <v>67</v>
      </c>
      <c r="B69" s="47" t="s">
        <v>184</v>
      </c>
      <c r="C69" s="48" t="s">
        <v>33</v>
      </c>
      <c r="D69" s="48" t="s">
        <v>274</v>
      </c>
      <c r="E69" s="48" t="s">
        <v>1</v>
      </c>
      <c r="F69" s="49">
        <v>16</v>
      </c>
      <c r="G69" s="49">
        <v>2</v>
      </c>
      <c r="H69" s="49">
        <v>0</v>
      </c>
      <c r="I69" s="49">
        <v>7</v>
      </c>
      <c r="J69" s="49">
        <v>6</v>
      </c>
      <c r="K69" s="49">
        <v>6</v>
      </c>
      <c r="L69" s="49">
        <v>180</v>
      </c>
      <c r="M69" s="62">
        <v>178</v>
      </c>
      <c r="N69">
        <f t="shared" si="30"/>
        <v>10.25</v>
      </c>
      <c r="O69">
        <f t="shared" si="31"/>
        <v>0</v>
      </c>
      <c r="P69">
        <f t="shared" si="32"/>
        <v>35.875</v>
      </c>
      <c r="Q69">
        <f t="shared" si="33"/>
        <v>30.75</v>
      </c>
      <c r="R69">
        <f t="shared" si="34"/>
        <v>30.75</v>
      </c>
      <c r="S69">
        <f t="shared" si="35"/>
        <v>922.5</v>
      </c>
      <c r="U69" s="10">
        <f t="shared" si="36"/>
        <v>5.8396249028914937</v>
      </c>
      <c r="V69">
        <f t="shared" si="37"/>
        <v>1.2556818181818181</v>
      </c>
      <c r="W69">
        <f t="shared" si="38"/>
        <v>0</v>
      </c>
      <c r="X69">
        <f t="shared" si="39"/>
        <v>4.5839430847096754</v>
      </c>
      <c r="Y69">
        <f t="shared" si="40"/>
        <v>7.6399051411827923</v>
      </c>
      <c r="Z69">
        <f t="shared" si="41"/>
        <v>1.1074218749999998</v>
      </c>
      <c r="AA69">
        <f t="shared" si="42"/>
        <v>0.71606249999999982</v>
      </c>
      <c r="AB69">
        <f t="shared" si="43"/>
        <v>1.5970263157894735</v>
      </c>
      <c r="AC69">
        <f t="shared" si="44"/>
        <v>1.1634323939202025</v>
      </c>
    </row>
    <row r="70" spans="1:29" x14ac:dyDescent="0.25">
      <c r="A70" s="9">
        <v>68</v>
      </c>
      <c r="B70" s="47" t="s">
        <v>292</v>
      </c>
      <c r="C70" s="48" t="s">
        <v>37</v>
      </c>
      <c r="D70" s="48" t="s">
        <v>274</v>
      </c>
      <c r="E70" s="48" t="s">
        <v>1</v>
      </c>
      <c r="F70" s="49">
        <v>8</v>
      </c>
      <c r="G70" s="49">
        <v>1</v>
      </c>
      <c r="H70" s="49">
        <v>0</v>
      </c>
      <c r="I70" s="49">
        <v>5</v>
      </c>
      <c r="J70" s="49">
        <v>0</v>
      </c>
      <c r="K70" s="49">
        <v>0</v>
      </c>
      <c r="L70" s="49">
        <v>0</v>
      </c>
      <c r="M70" s="62">
        <v>67</v>
      </c>
      <c r="N70">
        <f t="shared" si="30"/>
        <v>10.25</v>
      </c>
      <c r="O70">
        <f t="shared" si="31"/>
        <v>0</v>
      </c>
      <c r="P70">
        <f t="shared" si="32"/>
        <v>51.25</v>
      </c>
      <c r="Q70">
        <f t="shared" si="33"/>
        <v>0</v>
      </c>
      <c r="R70">
        <f t="shared" si="34"/>
        <v>0</v>
      </c>
      <c r="S70">
        <f t="shared" si="35"/>
        <v>0</v>
      </c>
      <c r="U70" s="10">
        <f t="shared" si="36"/>
        <v>5.5377130681818176</v>
      </c>
      <c r="V70">
        <f t="shared" si="37"/>
        <v>1.2556818181818181</v>
      </c>
      <c r="W70">
        <f t="shared" si="38"/>
        <v>0</v>
      </c>
      <c r="X70">
        <f t="shared" si="39"/>
        <v>4.2820312499999993</v>
      </c>
      <c r="Y70">
        <f t="shared" si="40"/>
        <v>7.1367187499999982</v>
      </c>
      <c r="Z70">
        <f t="shared" si="41"/>
        <v>1.1320312499999998</v>
      </c>
      <c r="AA70">
        <f t="shared" si="42"/>
        <v>0.62999999999999989</v>
      </c>
      <c r="AB70">
        <f t="shared" si="43"/>
        <v>1.3859999999999999</v>
      </c>
      <c r="AC70">
        <f t="shared" si="44"/>
        <v>1.1339999999999999</v>
      </c>
    </row>
    <row r="71" spans="1:29" x14ac:dyDescent="0.25">
      <c r="A71" s="9">
        <v>69</v>
      </c>
      <c r="B71" s="50" t="s">
        <v>323</v>
      </c>
      <c r="C71" s="51" t="s">
        <v>37</v>
      </c>
      <c r="D71" s="51" t="s">
        <v>274</v>
      </c>
      <c r="E71" s="51" t="s">
        <v>1</v>
      </c>
      <c r="F71" s="52">
        <v>9</v>
      </c>
      <c r="G71" s="52">
        <v>0</v>
      </c>
      <c r="H71" s="52">
        <v>27</v>
      </c>
      <c r="I71" s="52">
        <v>8</v>
      </c>
      <c r="J71" s="52">
        <v>3</v>
      </c>
      <c r="K71" s="52">
        <v>1</v>
      </c>
      <c r="L71" s="52">
        <v>0</v>
      </c>
      <c r="M71" s="63">
        <v>50</v>
      </c>
      <c r="N71">
        <f t="shared" si="30"/>
        <v>0</v>
      </c>
      <c r="O71">
        <f t="shared" si="31"/>
        <v>246</v>
      </c>
      <c r="P71">
        <f t="shared" si="32"/>
        <v>72.888888888888886</v>
      </c>
      <c r="Q71">
        <f t="shared" si="33"/>
        <v>27.333333333333332</v>
      </c>
      <c r="R71">
        <f t="shared" si="34"/>
        <v>9.1111111111111107</v>
      </c>
      <c r="S71">
        <f t="shared" si="35"/>
        <v>0</v>
      </c>
      <c r="U71" s="10">
        <f t="shared" si="36"/>
        <v>5.4556929824561404</v>
      </c>
      <c r="V71">
        <f t="shared" si="37"/>
        <v>0</v>
      </c>
      <c r="W71">
        <f t="shared" si="38"/>
        <v>1</v>
      </c>
      <c r="X71">
        <f t="shared" si="39"/>
        <v>4.4556929824561404</v>
      </c>
      <c r="Y71">
        <f t="shared" si="40"/>
        <v>7.4261549707602335</v>
      </c>
      <c r="Z71">
        <f t="shared" si="41"/>
        <v>1.1666666666666665</v>
      </c>
      <c r="AA71">
        <f t="shared" si="42"/>
        <v>0.70649999999999991</v>
      </c>
      <c r="AB71">
        <f t="shared" si="43"/>
        <v>1.4485263157894737</v>
      </c>
      <c r="AC71">
        <f t="shared" si="44"/>
        <v>1.1339999999999999</v>
      </c>
    </row>
    <row r="72" spans="1:29" x14ac:dyDescent="0.25">
      <c r="A72" s="9">
        <v>70</v>
      </c>
      <c r="B72" s="47" t="s">
        <v>386</v>
      </c>
      <c r="C72" s="48" t="s">
        <v>33</v>
      </c>
      <c r="D72" s="48" t="s">
        <v>274</v>
      </c>
      <c r="E72" s="48" t="s">
        <v>1</v>
      </c>
      <c r="F72" s="49">
        <v>2</v>
      </c>
      <c r="G72" s="49">
        <v>0</v>
      </c>
      <c r="H72" s="49">
        <v>0</v>
      </c>
      <c r="I72" s="49">
        <v>6</v>
      </c>
      <c r="J72" s="49">
        <v>1</v>
      </c>
      <c r="K72" s="49">
        <v>1</v>
      </c>
      <c r="L72" s="49">
        <v>202</v>
      </c>
      <c r="M72" s="62">
        <v>20</v>
      </c>
      <c r="N72">
        <f t="shared" si="30"/>
        <v>0</v>
      </c>
      <c r="O72">
        <f t="shared" si="31"/>
        <v>0</v>
      </c>
      <c r="P72">
        <f t="shared" si="32"/>
        <v>246</v>
      </c>
      <c r="Q72">
        <f t="shared" si="33"/>
        <v>41</v>
      </c>
      <c r="R72">
        <f t="shared" si="34"/>
        <v>41</v>
      </c>
      <c r="S72">
        <f t="shared" si="35"/>
        <v>8282</v>
      </c>
      <c r="U72" s="10">
        <f t="shared" si="36"/>
        <v>5.254105913136228</v>
      </c>
      <c r="V72">
        <f t="shared" si="37"/>
        <v>0</v>
      </c>
      <c r="W72">
        <f t="shared" si="38"/>
        <v>0</v>
      </c>
      <c r="X72">
        <f t="shared" si="39"/>
        <v>5.254105913136228</v>
      </c>
      <c r="Y72">
        <f t="shared" si="40"/>
        <v>8.7568431885603797</v>
      </c>
      <c r="Z72">
        <f t="shared" si="41"/>
        <v>1.4437499999999996</v>
      </c>
      <c r="AA72">
        <f t="shared" si="42"/>
        <v>0.74474999999999991</v>
      </c>
      <c r="AB72">
        <f t="shared" si="43"/>
        <v>1.6673684210526314</v>
      </c>
      <c r="AC72">
        <f t="shared" si="44"/>
        <v>1.3982374920835972</v>
      </c>
    </row>
    <row r="73" spans="1:29" x14ac:dyDescent="0.25">
      <c r="A73" s="9">
        <v>71</v>
      </c>
      <c r="B73" s="50" t="s">
        <v>310</v>
      </c>
      <c r="C73" s="51" t="s">
        <v>33</v>
      </c>
      <c r="D73" s="51" t="s">
        <v>274</v>
      </c>
      <c r="E73" s="51" t="s">
        <v>1</v>
      </c>
      <c r="F73" s="52">
        <v>15</v>
      </c>
      <c r="G73" s="52">
        <v>1</v>
      </c>
      <c r="H73" s="52">
        <v>0</v>
      </c>
      <c r="I73" s="52">
        <v>7</v>
      </c>
      <c r="J73" s="52">
        <v>10</v>
      </c>
      <c r="K73" s="52">
        <v>3</v>
      </c>
      <c r="L73" s="52">
        <v>0</v>
      </c>
      <c r="M73" s="63">
        <v>210</v>
      </c>
      <c r="N73">
        <f t="shared" si="30"/>
        <v>5.4666666666666668</v>
      </c>
      <c r="O73">
        <f t="shared" si="31"/>
        <v>0</v>
      </c>
      <c r="P73">
        <f t="shared" si="32"/>
        <v>38.266666666666666</v>
      </c>
      <c r="Q73">
        <f t="shared" si="33"/>
        <v>54.666666666666664</v>
      </c>
      <c r="R73">
        <f t="shared" si="34"/>
        <v>16.399999999999999</v>
      </c>
      <c r="S73">
        <f t="shared" si="35"/>
        <v>0</v>
      </c>
      <c r="U73" s="10">
        <f t="shared" si="36"/>
        <v>5.196494338118022</v>
      </c>
      <c r="V73">
        <f t="shared" si="37"/>
        <v>0.66969696969696968</v>
      </c>
      <c r="W73">
        <f t="shared" si="38"/>
        <v>0</v>
      </c>
      <c r="X73">
        <f t="shared" si="39"/>
        <v>4.5267973684210521</v>
      </c>
      <c r="Y73">
        <f t="shared" si="40"/>
        <v>7.544662280701754</v>
      </c>
      <c r="Z73">
        <f t="shared" si="41"/>
        <v>1.1112499999999998</v>
      </c>
      <c r="AA73">
        <f t="shared" si="42"/>
        <v>0.78299999999999992</v>
      </c>
      <c r="AB73">
        <f t="shared" si="43"/>
        <v>1.4985473684210526</v>
      </c>
      <c r="AC73">
        <f t="shared" si="44"/>
        <v>1.1339999999999999</v>
      </c>
    </row>
    <row r="74" spans="1:29" x14ac:dyDescent="0.25">
      <c r="A74" s="9">
        <v>72</v>
      </c>
      <c r="B74" s="47" t="s">
        <v>249</v>
      </c>
      <c r="C74" s="48" t="s">
        <v>37</v>
      </c>
      <c r="D74" s="48" t="s">
        <v>274</v>
      </c>
      <c r="E74" s="48" t="s">
        <v>1</v>
      </c>
      <c r="F74" s="49">
        <v>3</v>
      </c>
      <c r="G74" s="49">
        <v>0</v>
      </c>
      <c r="H74" s="49">
        <v>2</v>
      </c>
      <c r="I74" s="49">
        <v>0</v>
      </c>
      <c r="J74" s="49">
        <v>1</v>
      </c>
      <c r="K74" s="49">
        <v>2</v>
      </c>
      <c r="L74" s="49">
        <v>9</v>
      </c>
      <c r="M74" s="62">
        <v>24</v>
      </c>
      <c r="N74">
        <f t="shared" si="30"/>
        <v>0</v>
      </c>
      <c r="O74">
        <f t="shared" si="31"/>
        <v>54.666666666666664</v>
      </c>
      <c r="P74">
        <f t="shared" si="32"/>
        <v>0</v>
      </c>
      <c r="Q74">
        <f t="shared" si="33"/>
        <v>27.333333333333332</v>
      </c>
      <c r="R74">
        <f t="shared" si="34"/>
        <v>54.666666666666664</v>
      </c>
      <c r="S74">
        <f t="shared" si="35"/>
        <v>246</v>
      </c>
      <c r="U74" s="10">
        <f t="shared" si="36"/>
        <v>4.8817287553377851</v>
      </c>
      <c r="V74">
        <f t="shared" si="37"/>
        <v>0</v>
      </c>
      <c r="W74">
        <f t="shared" si="38"/>
        <v>0.22222222222222221</v>
      </c>
      <c r="X74">
        <f t="shared" si="39"/>
        <v>4.6595065331155627</v>
      </c>
      <c r="Y74">
        <f t="shared" si="40"/>
        <v>7.7658442218592718</v>
      </c>
      <c r="Z74">
        <f t="shared" si="41"/>
        <v>1.0499999999999998</v>
      </c>
      <c r="AA74">
        <f t="shared" si="42"/>
        <v>0.70649999999999991</v>
      </c>
      <c r="AB74">
        <f t="shared" si="43"/>
        <v>1.761157894736842</v>
      </c>
      <c r="AC74">
        <f t="shared" si="44"/>
        <v>1.1418486383787205</v>
      </c>
    </row>
    <row r="75" spans="1:29" x14ac:dyDescent="0.25">
      <c r="U75" s="10"/>
    </row>
    <row r="76" spans="1:29" x14ac:dyDescent="0.25">
      <c r="B76" s="11"/>
      <c r="C76" s="11"/>
      <c r="D76" s="11"/>
      <c r="E76" s="11"/>
      <c r="F76" s="12"/>
      <c r="G76" s="12"/>
      <c r="H76" s="12"/>
      <c r="I76" s="12"/>
      <c r="J76" s="12"/>
      <c r="K76" s="12"/>
      <c r="L76" s="12"/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4"/>
      <c r="H83" s="12"/>
      <c r="I83" s="12"/>
      <c r="J83" s="12"/>
      <c r="K83" s="12"/>
      <c r="L83" s="12"/>
      <c r="U83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B1" sqref="B1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John Gibson</v>
      </c>
      <c r="C1" s="42">
        <f>G!M3</f>
        <v>898</v>
      </c>
      <c r="D1" s="25" t="str">
        <f>D!B3</f>
        <v>John Carlson</v>
      </c>
      <c r="E1" s="27">
        <f>D!U3</f>
        <v>16.675579329938085</v>
      </c>
      <c r="F1" s="25" t="str">
        <f>'C'!B3</f>
        <v>Patrice Bergeron</v>
      </c>
      <c r="G1" s="27">
        <f>'C'!U3</f>
        <v>18.114253484758002</v>
      </c>
      <c r="H1" s="25" t="str">
        <f>'R'!B3</f>
        <v>Alexander Radulov</v>
      </c>
      <c r="I1" s="27">
        <f>'R'!U3</f>
        <v>18.517651697865453</v>
      </c>
      <c r="J1" s="25" t="str">
        <f>L!B3</f>
        <v>Claude Giroux</v>
      </c>
      <c r="K1" s="30">
        <f>L!U3</f>
        <v>17.861597529428757</v>
      </c>
    </row>
    <row r="2" spans="1:11" x14ac:dyDescent="0.25">
      <c r="A2" s="23">
        <v>2</v>
      </c>
      <c r="B2" s="40" t="str">
        <f>G!B4</f>
        <v>Craig Anderson</v>
      </c>
      <c r="C2" s="42">
        <f>G!M4</f>
        <v>893</v>
      </c>
      <c r="D2" s="2" t="str">
        <f>D!B4</f>
        <v>Thomas Chabot</v>
      </c>
      <c r="E2" s="28">
        <f>D!U4</f>
        <v>16.376099041399641</v>
      </c>
      <c r="F2" s="2" t="str">
        <f>'C'!B4</f>
        <v>Auston Matthews</v>
      </c>
      <c r="G2" s="28">
        <f>'C'!U4</f>
        <v>17.856228269077484</v>
      </c>
      <c r="H2" s="2" t="str">
        <f>'R'!B4</f>
        <v>Mikko Rantanen</v>
      </c>
      <c r="I2" s="28">
        <f>'R'!U4</f>
        <v>18.293291883764834</v>
      </c>
      <c r="J2" s="2" t="str">
        <f>L!B4</f>
        <v>Brad Marchand</v>
      </c>
      <c r="K2" s="31">
        <f>L!U4</f>
        <v>17.658209693723222</v>
      </c>
    </row>
    <row r="3" spans="1:11" x14ac:dyDescent="0.25">
      <c r="A3" s="23">
        <v>3</v>
      </c>
      <c r="B3" s="40" t="str">
        <f>G!B5</f>
        <v>Marc-Andre Fleury</v>
      </c>
      <c r="C3" s="42">
        <f>G!M5</f>
        <v>871</v>
      </c>
      <c r="D3" s="2" t="str">
        <f>D!B5</f>
        <v>Brent Burns</v>
      </c>
      <c r="E3" s="28">
        <f>D!U5</f>
        <v>16.276921568380011</v>
      </c>
      <c r="F3" s="2" t="str">
        <f>'C'!B5</f>
        <v>Ryan O'Reilly</v>
      </c>
      <c r="G3" s="28">
        <f>'C'!U5</f>
        <v>17.817523304107059</v>
      </c>
      <c r="H3" s="2" t="str">
        <f>'R'!B5</f>
        <v>Blake Wheeler</v>
      </c>
      <c r="I3" s="28">
        <f>'R'!U5</f>
        <v>18.068479284209239</v>
      </c>
      <c r="J3" s="2" t="str">
        <f>L!B5</f>
        <v>Sebastian Aho</v>
      </c>
      <c r="K3" s="31">
        <f>L!U5</f>
        <v>17.526130564937958</v>
      </c>
    </row>
    <row r="4" spans="1:11" x14ac:dyDescent="0.25">
      <c r="A4" s="23">
        <v>4</v>
      </c>
      <c r="B4" s="40" t="str">
        <f>G!B6</f>
        <v>Henrik Lundqvist</v>
      </c>
      <c r="C4" s="42">
        <f>G!M6</f>
        <v>851</v>
      </c>
      <c r="D4" s="2" t="str">
        <f>D!B6</f>
        <v>Morgan Rielly</v>
      </c>
      <c r="E4" s="28">
        <f>D!U6</f>
        <v>16.261510845995289</v>
      </c>
      <c r="F4" s="2" t="str">
        <f>'C'!B6</f>
        <v>Nathan MacKinnon</v>
      </c>
      <c r="G4" s="28">
        <f>'C'!U6</f>
        <v>17.36134316892424</v>
      </c>
      <c r="H4" s="2" t="str">
        <f>'R'!B6</f>
        <v>David Pastrnak</v>
      </c>
      <c r="I4" s="28">
        <f>'R'!U6</f>
        <v>16.353112872701406</v>
      </c>
      <c r="J4" s="2" t="str">
        <f>L!B6</f>
        <v>Max Domi</v>
      </c>
      <c r="K4" s="31">
        <f>L!U6</f>
        <v>17.423197554392274</v>
      </c>
    </row>
    <row r="5" spans="1:11" ht="15.75" thickBot="1" x14ac:dyDescent="0.3">
      <c r="A5" s="24">
        <v>5</v>
      </c>
      <c r="B5" s="41" t="str">
        <f>G!B7</f>
        <v>Frederik Andersen</v>
      </c>
      <c r="C5" s="54">
        <f>G!M7</f>
        <v>830</v>
      </c>
      <c r="D5" s="2" t="str">
        <f>D!B7</f>
        <v>Torey Krug</v>
      </c>
      <c r="E5" s="28">
        <f>D!U7</f>
        <v>16.234871800586422</v>
      </c>
      <c r="F5" s="2" t="str">
        <f>'C'!B7</f>
        <v>Evgeni Malkin</v>
      </c>
      <c r="G5" s="28">
        <f>'C'!U7</f>
        <v>17.348953941701275</v>
      </c>
      <c r="H5" s="2" t="str">
        <f>'R'!B7</f>
        <v>Patrick Kane</v>
      </c>
      <c r="I5" s="28">
        <f>'R'!U7</f>
        <v>15.675684731174298</v>
      </c>
      <c r="J5" s="2" t="str">
        <f>L!B7</f>
        <v>Alex Ovechkin</v>
      </c>
      <c r="K5" s="31">
        <f>L!U7</f>
        <v>16.929784129338998</v>
      </c>
    </row>
    <row r="6" spans="1:11" x14ac:dyDescent="0.25">
      <c r="A6" s="22">
        <v>6</v>
      </c>
      <c r="B6" s="39" t="str">
        <f>G!B8</f>
        <v>Jacob Markstrom</v>
      </c>
      <c r="C6" s="42">
        <f>G!M8</f>
        <v>799</v>
      </c>
      <c r="D6" s="25" t="str">
        <f>D!B8</f>
        <v>Dustin Byfuglien</v>
      </c>
      <c r="E6" s="27">
        <f>D!U8</f>
        <v>15.502324290671389</v>
      </c>
      <c r="F6" s="25" t="str">
        <f>'C'!B8</f>
        <v>Connor McDavid</v>
      </c>
      <c r="G6" s="27">
        <f>'C'!U8</f>
        <v>16.823269038926135</v>
      </c>
      <c r="H6" s="25" t="str">
        <f>'R'!B8</f>
        <v>Mitchell Marner</v>
      </c>
      <c r="I6" s="27">
        <f>'R'!U8</f>
        <v>15.388046711059296</v>
      </c>
      <c r="J6" s="25" t="str">
        <f>L!B8</f>
        <v>Brady Tkachuk</v>
      </c>
      <c r="K6" s="30">
        <f>L!U8</f>
        <v>16.660525746183637</v>
      </c>
    </row>
    <row r="7" spans="1:11" x14ac:dyDescent="0.25">
      <c r="A7" s="23">
        <v>7</v>
      </c>
      <c r="B7" s="40" t="str">
        <f>G!B9</f>
        <v>Devan Dubnyk</v>
      </c>
      <c r="C7" s="42">
        <f>G!M9</f>
        <v>787</v>
      </c>
      <c r="D7" s="2" t="str">
        <f>D!B9</f>
        <v>Keith Yandle</v>
      </c>
      <c r="E7" s="28">
        <f>D!U9</f>
        <v>15.192562542814814</v>
      </c>
      <c r="F7" s="2" t="str">
        <f>'C'!B9</f>
        <v>Evgeny Kuznetsov</v>
      </c>
      <c r="G7" s="28">
        <f>'C'!U9</f>
        <v>16.611179802866864</v>
      </c>
      <c r="H7" s="2" t="str">
        <f>'R'!B9</f>
        <v>Kyle Palmieri</v>
      </c>
      <c r="I7" s="28">
        <f>'R'!U9</f>
        <v>15.087575375657821</v>
      </c>
      <c r="J7" s="2" t="str">
        <f>L!B9</f>
        <v>Gabriel Landeskog</v>
      </c>
      <c r="K7" s="31">
        <f>L!U9</f>
        <v>16.38433551161782</v>
      </c>
    </row>
    <row r="8" spans="1:11" x14ac:dyDescent="0.25">
      <c r="A8" s="23">
        <v>8</v>
      </c>
      <c r="B8" s="40" t="str">
        <f>G!B10</f>
        <v>Andrei Vasilevskiy</v>
      </c>
      <c r="C8" s="42">
        <f>G!M10</f>
        <v>784</v>
      </c>
      <c r="D8" s="2" t="str">
        <f>D!B10</f>
        <v>Mark Giordano</v>
      </c>
      <c r="E8" s="28">
        <f>D!U10</f>
        <v>14.473224848096866</v>
      </c>
      <c r="F8" s="2" t="str">
        <f>'C'!B10</f>
        <v>Elias Pettersson</v>
      </c>
      <c r="G8" s="28">
        <f>'C'!U10</f>
        <v>16.37617321003869</v>
      </c>
      <c r="H8" s="2" t="str">
        <f>'R'!B10</f>
        <v>Mark Stone</v>
      </c>
      <c r="I8" s="28">
        <f>'R'!U10</f>
        <v>15.085384777842247</v>
      </c>
      <c r="J8" s="2" t="str">
        <f>L!B10</f>
        <v>Jeff Skinner</v>
      </c>
      <c r="K8" s="31">
        <f>L!U10</f>
        <v>16.24876210262688</v>
      </c>
    </row>
    <row r="9" spans="1:11" x14ac:dyDescent="0.25">
      <c r="A9" s="23">
        <v>9</v>
      </c>
      <c r="B9" s="40" t="str">
        <f>G!B11</f>
        <v>Martin Jones</v>
      </c>
      <c r="C9" s="42">
        <f>G!M11</f>
        <v>779</v>
      </c>
      <c r="D9" s="2" t="str">
        <f>D!B11</f>
        <v>Kris Letang</v>
      </c>
      <c r="E9" s="28">
        <f>D!U11</f>
        <v>14.462562939387997</v>
      </c>
      <c r="F9" s="2" t="str">
        <f>'C'!B11</f>
        <v>Mark Scheifele</v>
      </c>
      <c r="G9" s="28">
        <f>'C'!U11</f>
        <v>16.270308509027458</v>
      </c>
      <c r="H9" s="2" t="str">
        <f>'R'!B11</f>
        <v>Evgenii Dadonov</v>
      </c>
      <c r="I9" s="28">
        <f>'R'!U11</f>
        <v>14.489766002381899</v>
      </c>
      <c r="J9" s="2" t="str">
        <f>L!B11</f>
        <v>Matthew Tkachuk</v>
      </c>
      <c r="K9" s="31">
        <f>L!U11</f>
        <v>15.53647192092755</v>
      </c>
    </row>
    <row r="10" spans="1:11" ht="15.75" thickBot="1" x14ac:dyDescent="0.3">
      <c r="A10" s="24">
        <v>10</v>
      </c>
      <c r="B10" s="41" t="str">
        <f>G!B12</f>
        <v>Connor Hellebuyck</v>
      </c>
      <c r="C10" s="54">
        <f>G!M12</f>
        <v>778</v>
      </c>
      <c r="D10" s="2" t="str">
        <f>D!B12</f>
        <v>Charlie McAvoy</v>
      </c>
      <c r="E10" s="28">
        <f>D!U12</f>
        <v>14.222956833613788</v>
      </c>
      <c r="F10" s="2" t="str">
        <f>'C'!B12</f>
        <v>Nicklas Backstrom</v>
      </c>
      <c r="G10" s="28">
        <f>'C'!U12</f>
        <v>15.715601688682511</v>
      </c>
      <c r="H10" s="2" t="str">
        <f>'R'!B12</f>
        <v>Phil Kessel</v>
      </c>
      <c r="I10" s="28">
        <f>'R'!U12</f>
        <v>14.458937846153844</v>
      </c>
      <c r="J10" s="2" t="str">
        <f>L!B12</f>
        <v>Taylor Hall</v>
      </c>
      <c r="K10" s="31">
        <f>L!U12</f>
        <v>15.253028884272879</v>
      </c>
    </row>
    <row r="11" spans="1:11" x14ac:dyDescent="0.25">
      <c r="A11" s="22">
        <v>11</v>
      </c>
      <c r="B11" s="39" t="str">
        <f>G!B13</f>
        <v>Braden Holtby</v>
      </c>
      <c r="C11" s="42">
        <f>G!M13</f>
        <v>741</v>
      </c>
      <c r="D11" s="25" t="str">
        <f>D!B13</f>
        <v>Seth Jones</v>
      </c>
      <c r="E11" s="27">
        <f>D!U13</f>
        <v>14.055844653192512</v>
      </c>
      <c r="F11" s="25" t="str">
        <f>'C'!B13</f>
        <v>Jack Eichel</v>
      </c>
      <c r="G11" s="27">
        <f>'C'!U13</f>
        <v>14.865923074051954</v>
      </c>
      <c r="H11" s="25" t="str">
        <f>'R'!B13</f>
        <v>Nikita Kucherov</v>
      </c>
      <c r="I11" s="27">
        <f>'R'!U13</f>
        <v>13.966612713728605</v>
      </c>
      <c r="J11" s="25" t="str">
        <f>L!B13</f>
        <v>Johnny Gaudreau</v>
      </c>
      <c r="K11" s="30">
        <f>L!U13</f>
        <v>15.218235574639094</v>
      </c>
    </row>
    <row r="12" spans="1:11" x14ac:dyDescent="0.25">
      <c r="A12" s="23">
        <v>12</v>
      </c>
      <c r="B12" s="40" t="str">
        <f>G!B14</f>
        <v>Cam Talbot</v>
      </c>
      <c r="C12" s="42">
        <f>G!M14</f>
        <v>739</v>
      </c>
      <c r="D12" s="2" t="str">
        <f>D!B14</f>
        <v>Justin Schultz</v>
      </c>
      <c r="E12" s="28">
        <f>D!U14</f>
        <v>13.768711471455372</v>
      </c>
      <c r="F12" s="2" t="str">
        <f>'C'!B14</f>
        <v>John Tavares</v>
      </c>
      <c r="G12" s="28">
        <f>'C'!U14</f>
        <v>14.839322687912265</v>
      </c>
      <c r="H12" s="2" t="str">
        <f>'R'!B14</f>
        <v>Mikael Granlund</v>
      </c>
      <c r="I12" s="28">
        <f>'R'!U14</f>
        <v>13.942879130589422</v>
      </c>
      <c r="J12" s="2" t="str">
        <f>L!B14</f>
        <v>Tomas Hertl</v>
      </c>
      <c r="K12" s="31">
        <f>L!U14</f>
        <v>15.217752869028944</v>
      </c>
    </row>
    <row r="13" spans="1:11" x14ac:dyDescent="0.25">
      <c r="A13" s="23">
        <v>13</v>
      </c>
      <c r="B13" s="40" t="str">
        <f>G!B15</f>
        <v>Carter Hutton</v>
      </c>
      <c r="C13" s="42">
        <f>G!M15</f>
        <v>734</v>
      </c>
      <c r="D13" s="2" t="str">
        <f>D!B15</f>
        <v>Ryan McDonagh</v>
      </c>
      <c r="E13" s="28">
        <f>D!U15</f>
        <v>13.540412172749882</v>
      </c>
      <c r="F13" s="2" t="str">
        <f>'C'!B15</f>
        <v>Brayden Point</v>
      </c>
      <c r="G13" s="28">
        <f>'C'!U15</f>
        <v>14.800331381144982</v>
      </c>
      <c r="H13" s="2" t="str">
        <f>'R'!B15</f>
        <v>Viktor Arvidsson</v>
      </c>
      <c r="I13" s="28">
        <f>'R'!U15</f>
        <v>13.793352958039609</v>
      </c>
      <c r="J13" s="2" t="str">
        <f>L!B15</f>
        <v>Timo Meier</v>
      </c>
      <c r="K13" s="31">
        <f>L!U15</f>
        <v>15.198295528995834</v>
      </c>
    </row>
    <row r="14" spans="1:11" x14ac:dyDescent="0.25">
      <c r="A14" s="23">
        <v>14</v>
      </c>
      <c r="B14" s="40" t="str">
        <f>G!B16</f>
        <v>Keith Kinkaid</v>
      </c>
      <c r="C14" s="42">
        <f>G!M16</f>
        <v>733</v>
      </c>
      <c r="D14" s="2" t="str">
        <f>D!B16</f>
        <v>Ryan Suter</v>
      </c>
      <c r="E14" s="28">
        <f>D!U16</f>
        <v>13.42119369039083</v>
      </c>
      <c r="F14" s="2" t="str">
        <f>'C'!B16</f>
        <v>Sidney Crosby</v>
      </c>
      <c r="G14" s="28">
        <f>'C'!U16</f>
        <v>14.782722154283956</v>
      </c>
      <c r="H14" s="2" t="str">
        <f>'R'!B16</f>
        <v>Yanni Gourde</v>
      </c>
      <c r="I14" s="28">
        <f>'R'!U16</f>
        <v>13.788848386506892</v>
      </c>
      <c r="J14" s="2" t="str">
        <f>L!B16</f>
        <v>Mike Hoffman</v>
      </c>
      <c r="K14" s="31">
        <f>L!U16</f>
        <v>14.829164105731106</v>
      </c>
    </row>
    <row r="15" spans="1:11" ht="15.75" thickBot="1" x14ac:dyDescent="0.3">
      <c r="A15" s="24">
        <v>15</v>
      </c>
      <c r="B15" s="41" t="str">
        <f>G!B17</f>
        <v>Carey Price</v>
      </c>
      <c r="C15" s="54">
        <f>G!M17</f>
        <v>722</v>
      </c>
      <c r="D15" s="2" t="str">
        <f>D!B17</f>
        <v>John Klingberg</v>
      </c>
      <c r="E15" s="28">
        <f>D!U17</f>
        <v>13.212796315700725</v>
      </c>
      <c r="F15" s="2" t="str">
        <f>'C'!B17</f>
        <v>Dylan Larkin</v>
      </c>
      <c r="G15" s="28">
        <f>'C'!U17</f>
        <v>14.54463324533782</v>
      </c>
      <c r="H15" s="2" t="str">
        <f>'R'!B17</f>
        <v>Josh Bailey</v>
      </c>
      <c r="I15" s="28">
        <f>'R'!U17</f>
        <v>13.736059642257306</v>
      </c>
      <c r="J15" s="2" t="str">
        <f>L!B17</f>
        <v>Jonathan Huberdeau</v>
      </c>
      <c r="K15" s="31">
        <f>L!U17</f>
        <v>14.816472350218195</v>
      </c>
    </row>
    <row r="16" spans="1:11" x14ac:dyDescent="0.25">
      <c r="A16" s="22">
        <v>16</v>
      </c>
      <c r="B16" s="39" t="str">
        <f>G!B18</f>
        <v>Semyon Varlamov</v>
      </c>
      <c r="C16" s="42">
        <f>G!M18</f>
        <v>716</v>
      </c>
      <c r="D16" s="25" t="str">
        <f>D!B18</f>
        <v>Tony DeAngelo</v>
      </c>
      <c r="E16" s="27">
        <f>D!U18</f>
        <v>13.002249447052895</v>
      </c>
      <c r="F16" s="25" t="str">
        <f>'C'!B18</f>
        <v>Matt Duchene</v>
      </c>
      <c r="G16" s="27">
        <f>'C'!U18</f>
        <v>14.236765911013689</v>
      </c>
      <c r="H16" s="25" t="str">
        <f>'R'!B18</f>
        <v>Elias Lindholm</v>
      </c>
      <c r="I16" s="27">
        <f>'R'!U18</f>
        <v>13.62981903536541</v>
      </c>
      <c r="J16" s="25" t="str">
        <f>L!B18</f>
        <v>Artemi Panarin</v>
      </c>
      <c r="K16" s="30">
        <f>L!U18</f>
        <v>14.524683581801479</v>
      </c>
    </row>
    <row r="17" spans="1:11" x14ac:dyDescent="0.25">
      <c r="A17" s="23">
        <v>17</v>
      </c>
      <c r="B17" s="40" t="str">
        <f>G!B19</f>
        <v>Ben Bishop</v>
      </c>
      <c r="C17" s="42">
        <f>G!M19</f>
        <v>713</v>
      </c>
      <c r="D17" s="2" t="str">
        <f>D!B19</f>
        <v>Oliver Ekman-Larsson</v>
      </c>
      <c r="E17" s="28">
        <f>D!U19</f>
        <v>12.947452885676539</v>
      </c>
      <c r="F17" s="2" t="str">
        <f>'C'!B19</f>
        <v>Ryan Johansen</v>
      </c>
      <c r="G17" s="28">
        <f>'C'!U19</f>
        <v>14.179984381362143</v>
      </c>
      <c r="H17" s="2" t="str">
        <f>'R'!B19</f>
        <v>Jakub Voracek</v>
      </c>
      <c r="I17" s="28">
        <f>'R'!U19</f>
        <v>12.709513934244537</v>
      </c>
      <c r="J17" s="2" t="str">
        <f>L!B19</f>
        <v>Zach Parise</v>
      </c>
      <c r="K17" s="31">
        <f>L!U19</f>
        <v>14.484123032351683</v>
      </c>
    </row>
    <row r="18" spans="1:11" ht="15" customHeight="1" x14ac:dyDescent="0.25">
      <c r="A18" s="23">
        <v>18</v>
      </c>
      <c r="B18" s="40" t="str">
        <f>G!B20</f>
        <v>Sergei Bobrovsky</v>
      </c>
      <c r="C18" s="42">
        <f>G!M20</f>
        <v>701</v>
      </c>
      <c r="D18" s="2" t="str">
        <f>D!B20</f>
        <v>P.K. Subban</v>
      </c>
      <c r="E18" s="28">
        <f>D!U20</f>
        <v>12.885804468387583</v>
      </c>
      <c r="F18" s="2" t="str">
        <f>'C'!B20</f>
        <v>Sean Monahan</v>
      </c>
      <c r="G18" s="28">
        <f>'C'!U20</f>
        <v>14.059203920550683</v>
      </c>
      <c r="H18" s="2" t="str">
        <f>'R'!B20</f>
        <v>Vladimir Tarasenko</v>
      </c>
      <c r="I18" s="28">
        <f>'R'!U20</f>
        <v>12.532566524037826</v>
      </c>
      <c r="J18" s="2" t="str">
        <f>L!B20</f>
        <v>Filip Forsberg</v>
      </c>
      <c r="K18" s="31">
        <f>L!U20</f>
        <v>14.043974286032416</v>
      </c>
    </row>
    <row r="19" spans="1:11" x14ac:dyDescent="0.25">
      <c r="A19" s="23">
        <v>19</v>
      </c>
      <c r="B19" s="40" t="str">
        <f>G!B21</f>
        <v>Jimmy Howard</v>
      </c>
      <c r="C19" s="42">
        <f>G!M21</f>
        <v>699</v>
      </c>
      <c r="D19" s="2" t="str">
        <f>D!B21</f>
        <v>Tyson Barrie</v>
      </c>
      <c r="E19" s="28">
        <f>D!U21</f>
        <v>12.775418518221613</v>
      </c>
      <c r="F19" s="2" t="str">
        <f>'C'!B21</f>
        <v>Vincent Trocheck</v>
      </c>
      <c r="G19" s="28">
        <f>'C'!U21</f>
        <v>13.956439955666161</v>
      </c>
      <c r="H19" s="2" t="str">
        <f>'R'!B21</f>
        <v>Alex Tuch</v>
      </c>
      <c r="I19" s="28">
        <f>'R'!U21</f>
        <v>12.48388246153846</v>
      </c>
      <c r="J19" s="2" t="str">
        <f>L!B21</f>
        <v>Anders Lee</v>
      </c>
      <c r="K19" s="31">
        <f>L!U21</f>
        <v>13.987122782097288</v>
      </c>
    </row>
    <row r="20" spans="1:11" ht="15.75" thickBot="1" x14ac:dyDescent="0.3">
      <c r="A20" s="24">
        <v>20</v>
      </c>
      <c r="B20" s="41" t="str">
        <f>G!B22</f>
        <v>Brian Elliott</v>
      </c>
      <c r="C20" s="54">
        <f>G!M22</f>
        <v>675</v>
      </c>
      <c r="D20" s="2" t="str">
        <f>D!B22</f>
        <v>Mattias Ekholm</v>
      </c>
      <c r="E20" s="28">
        <f>D!U22</f>
        <v>12.664496484964445</v>
      </c>
      <c r="F20" s="2" t="str">
        <f>'C'!B22</f>
        <v>Ryan Nugent-Hopkins</v>
      </c>
      <c r="G20" s="28">
        <f>'C'!U22</f>
        <v>13.903177715871765</v>
      </c>
      <c r="H20" s="2" t="str">
        <f>'R'!B22</f>
        <v>Alex DeBrincat</v>
      </c>
      <c r="I20" s="28">
        <f>'R'!U22</f>
        <v>12.457382404630788</v>
      </c>
      <c r="J20" s="2" t="str">
        <f>L!B22</f>
        <v>Jamie Benn</v>
      </c>
      <c r="K20" s="31">
        <f>L!U22</f>
        <v>13.476118521428074</v>
      </c>
    </row>
    <row r="21" spans="1:11" x14ac:dyDescent="0.25">
      <c r="A21" s="22">
        <v>21</v>
      </c>
      <c r="B21" s="39" t="str">
        <f>G!B23</f>
        <v>Mike Smith</v>
      </c>
      <c r="C21" s="42">
        <f>G!M23</f>
        <v>666</v>
      </c>
      <c r="D21" s="25" t="str">
        <f>D!B23</f>
        <v>Alexander Edler</v>
      </c>
      <c r="E21" s="27">
        <f>D!U23</f>
        <v>12.653953407885382</v>
      </c>
      <c r="F21" s="25" t="str">
        <f>'C'!B23</f>
        <v>Leon Draisaitl</v>
      </c>
      <c r="G21" s="27">
        <f>'C'!U23</f>
        <v>13.723046849127282</v>
      </c>
      <c r="H21" s="25" t="str">
        <f>'R'!B23</f>
        <v>T.J. Oshie</v>
      </c>
      <c r="I21" s="27">
        <f>'R'!U23</f>
        <v>12.413136863529484</v>
      </c>
      <c r="J21" s="25" t="str">
        <f>L!B23</f>
        <v>Jonathan Marchessault</v>
      </c>
      <c r="K21" s="30">
        <f>L!U23</f>
        <v>13.184413238427965</v>
      </c>
    </row>
    <row r="22" spans="1:11" x14ac:dyDescent="0.25">
      <c r="A22" s="23">
        <v>22</v>
      </c>
      <c r="B22" s="40" t="str">
        <f>G!B24</f>
        <v>Jake Allen</v>
      </c>
      <c r="C22" s="42">
        <f>G!M24</f>
        <v>616</v>
      </c>
      <c r="D22" s="2" t="str">
        <f>D!B24</f>
        <v>Roman Josi</v>
      </c>
      <c r="E22" s="28">
        <f>D!U24</f>
        <v>12.402513368095306</v>
      </c>
      <c r="F22" s="2" t="str">
        <f>'C'!B24</f>
        <v>Ryan Getzlaf</v>
      </c>
      <c r="G22" s="28">
        <f>'C'!U24</f>
        <v>13.657557399453337</v>
      </c>
      <c r="H22" s="2" t="str">
        <f>'R'!B24</f>
        <v>J.T. Compher</v>
      </c>
      <c r="I22" s="28">
        <f>'R'!U24</f>
        <v>12.338716474791584</v>
      </c>
      <c r="J22" s="2" t="str">
        <f>L!B24</f>
        <v>J.T. Miller</v>
      </c>
      <c r="K22" s="31">
        <f>L!U24</f>
        <v>13.177616784906931</v>
      </c>
    </row>
    <row r="23" spans="1:11" x14ac:dyDescent="0.25">
      <c r="A23" s="23">
        <v>23</v>
      </c>
      <c r="B23" s="40" t="str">
        <f>G!B25</f>
        <v>Cam Ward</v>
      </c>
      <c r="C23" s="42">
        <f>G!M25</f>
        <v>551</v>
      </c>
      <c r="D23" s="2" t="str">
        <f>D!B25</f>
        <v>Drew Doughty</v>
      </c>
      <c r="E23" s="28">
        <f>D!U25</f>
        <v>12.257408457010861</v>
      </c>
      <c r="F23" s="2" t="str">
        <f>'C'!B25</f>
        <v>Tyler Seguin</v>
      </c>
      <c r="G23" s="28">
        <f>'C'!U25</f>
        <v>13.522567678690457</v>
      </c>
      <c r="H23" s="2" t="str">
        <f>'R'!B25</f>
        <v>Brock Boeser</v>
      </c>
      <c r="I23" s="28">
        <f>'R'!U25</f>
        <v>12.098655147928994</v>
      </c>
      <c r="J23" s="2" t="str">
        <f>L!B25</f>
        <v>Kyle Connor</v>
      </c>
      <c r="K23" s="31">
        <f>L!U25</f>
        <v>12.871964901627649</v>
      </c>
    </row>
    <row r="24" spans="1:11" x14ac:dyDescent="0.25">
      <c r="A24" s="23">
        <v>24</v>
      </c>
      <c r="B24" s="40" t="str">
        <f>G!B26</f>
        <v>Antti Raanta</v>
      </c>
      <c r="C24" s="42">
        <f>G!M26</f>
        <v>543</v>
      </c>
      <c r="D24" s="2" t="str">
        <f>D!B26</f>
        <v>Rasmus Ristolainen</v>
      </c>
      <c r="E24" s="28">
        <f>D!U26</f>
        <v>12.046521740750688</v>
      </c>
      <c r="F24" s="2" t="str">
        <f>'C'!B26</f>
        <v>Aleksander Barkov</v>
      </c>
      <c r="G24" s="28">
        <f>'C'!U26</f>
        <v>13.447305322532795</v>
      </c>
      <c r="H24" s="2" t="str">
        <f>'R'!B26</f>
        <v>Ilya Kovalchuk</v>
      </c>
      <c r="I24" s="28">
        <f>'R'!U26</f>
        <v>11.993745000000001</v>
      </c>
      <c r="J24" s="2" t="str">
        <f>L!B26</f>
        <v>Evander Kane</v>
      </c>
      <c r="K24" s="31">
        <f>L!U26</f>
        <v>12.741164619919516</v>
      </c>
    </row>
    <row r="25" spans="1:11" ht="15.75" thickBot="1" x14ac:dyDescent="0.3">
      <c r="A25" s="24">
        <v>25</v>
      </c>
      <c r="B25" s="41" t="str">
        <f>G!B27</f>
        <v>Pekka Rinne</v>
      </c>
      <c r="C25" s="54">
        <f>G!M27</f>
        <v>530</v>
      </c>
      <c r="D25" s="2" t="str">
        <f>D!B27</f>
        <v>Jacob Trouba</v>
      </c>
      <c r="E25" s="28">
        <f>D!U27</f>
        <v>12.024976031869807</v>
      </c>
      <c r="F25" s="2" t="str">
        <f>'C'!B27</f>
        <v>Logan Couture</v>
      </c>
      <c r="G25" s="28">
        <f>'C'!U27</f>
        <v>13.382163747244013</v>
      </c>
      <c r="H25" s="2" t="str">
        <f>'R'!B27</f>
        <v>Cam Atkinson</v>
      </c>
      <c r="I25" s="28">
        <f>'R'!U27</f>
        <v>11.934338044796201</v>
      </c>
      <c r="J25" s="2" t="str">
        <f>L!B27</f>
        <v>Jason Zucker</v>
      </c>
      <c r="K25" s="31">
        <f>L!U27</f>
        <v>12.589544859556373</v>
      </c>
    </row>
    <row r="26" spans="1:11" x14ac:dyDescent="0.25">
      <c r="A26" s="22">
        <v>26</v>
      </c>
      <c r="B26" s="39" t="str">
        <f>G!B28</f>
        <v>Corey Crawford</v>
      </c>
      <c r="C26" s="42">
        <f>G!M28</f>
        <v>527</v>
      </c>
      <c r="D26" s="25" t="str">
        <f>D!B28</f>
        <v>Matt Niskanen</v>
      </c>
      <c r="E26" s="27">
        <f>D!U28</f>
        <v>11.933892762047888</v>
      </c>
      <c r="F26" s="25" t="str">
        <f>'C'!B28</f>
        <v>Mika Zibanejad</v>
      </c>
      <c r="G26" s="27">
        <f>'C'!U28</f>
        <v>13.012654136543095</v>
      </c>
      <c r="H26" s="25" t="str">
        <f>'R'!B28</f>
        <v>Teuvo Teravainen</v>
      </c>
      <c r="I26" s="27">
        <f>'R'!U28</f>
        <v>11.840487384561095</v>
      </c>
      <c r="J26" s="25" t="str">
        <f>L!B28</f>
        <v>Clayton Keller</v>
      </c>
      <c r="K26" s="30">
        <f>L!U28</f>
        <v>12.269044995517193</v>
      </c>
    </row>
    <row r="27" spans="1:11" x14ac:dyDescent="0.25">
      <c r="A27" s="23">
        <v>27</v>
      </c>
      <c r="B27" s="40" t="str">
        <f>G!B29</f>
        <v>Robin Lehner</v>
      </c>
      <c r="C27" s="42">
        <f>G!M29</f>
        <v>509</v>
      </c>
      <c r="D27" s="2" t="str">
        <f>D!B29</f>
        <v>Jared Spurgeon</v>
      </c>
      <c r="E27" s="28">
        <f>D!U29</f>
        <v>11.888268277556486</v>
      </c>
      <c r="F27" s="2" t="str">
        <f>'C'!B29</f>
        <v>Mathew Barzal</v>
      </c>
      <c r="G27" s="28">
        <f>'C'!U29</f>
        <v>12.683379665147669</v>
      </c>
      <c r="H27" s="2" t="str">
        <f>'R'!B29</f>
        <v>Tyler Johnson</v>
      </c>
      <c r="I27" s="28">
        <f>'R'!U29</f>
        <v>11.426600598375423</v>
      </c>
      <c r="J27" s="2" t="str">
        <f>L!B29</f>
        <v>Jake Guentzel</v>
      </c>
      <c r="K27" s="31">
        <f>L!U29</f>
        <v>12.251597802480656</v>
      </c>
    </row>
    <row r="28" spans="1:11" x14ac:dyDescent="0.25">
      <c r="A28" s="23">
        <v>28</v>
      </c>
      <c r="B28" s="40" t="str">
        <f>G!B30</f>
        <v>Matt Murray</v>
      </c>
      <c r="C28" s="42">
        <f>G!M30</f>
        <v>496</v>
      </c>
      <c r="D28" s="2" t="str">
        <f>D!B30</f>
        <v>Hampus Lindholm</v>
      </c>
      <c r="E28" s="28">
        <f>D!U30</f>
        <v>11.764664807281445</v>
      </c>
      <c r="F28" s="2" t="str">
        <f>'C'!B30</f>
        <v>Bo Horvat</v>
      </c>
      <c r="G28" s="28">
        <f>'C'!U30</f>
        <v>12.672900004250359</v>
      </c>
      <c r="H28" s="2" t="str">
        <f>'R'!B30</f>
        <v>Jakob Silfverberg</v>
      </c>
      <c r="I28" s="28">
        <f>'R'!U30</f>
        <v>11.394748624126965</v>
      </c>
      <c r="J28" s="2" t="str">
        <f>L!B30</f>
        <v>Chris Kreider</v>
      </c>
      <c r="K28" s="31">
        <f>L!U30</f>
        <v>12.087499555822887</v>
      </c>
    </row>
    <row r="29" spans="1:11" x14ac:dyDescent="0.25">
      <c r="A29" s="23">
        <v>29</v>
      </c>
      <c r="B29" s="40" t="str">
        <f>G!B31</f>
        <v>Juuse Saros</v>
      </c>
      <c r="C29" s="42">
        <f>G!M31</f>
        <v>494</v>
      </c>
      <c r="D29" s="2" t="str">
        <f>D!B31</f>
        <v>Victor Hedman</v>
      </c>
      <c r="E29" s="28">
        <f>D!U31</f>
        <v>11.754598782226614</v>
      </c>
      <c r="F29" s="2" t="str">
        <f>'C'!B31</f>
        <v>Alex Galchenyuk</v>
      </c>
      <c r="G29" s="28">
        <f>'C'!U31</f>
        <v>12.625306818181816</v>
      </c>
      <c r="H29" s="2" t="str">
        <f>'R'!B31</f>
        <v>Kasperi Kapanen</v>
      </c>
      <c r="I29" s="28">
        <f>'R'!U31</f>
        <v>11.220050617371326</v>
      </c>
      <c r="J29" s="2" t="str">
        <f>L!B31</f>
        <v>David Perron</v>
      </c>
      <c r="K29" s="31">
        <f>L!U31</f>
        <v>12.079654222451843</v>
      </c>
    </row>
    <row r="30" spans="1:11" ht="15.75" thickBot="1" x14ac:dyDescent="0.3">
      <c r="A30" s="24">
        <v>30</v>
      </c>
      <c r="B30" s="41" t="str">
        <f>G!B32</f>
        <v>Petr Mrazek</v>
      </c>
      <c r="C30" s="54">
        <f>G!M32</f>
        <v>479</v>
      </c>
      <c r="D30" s="2" t="str">
        <f>D!B32</f>
        <v>Cam Fowler</v>
      </c>
      <c r="E30" s="28">
        <f>D!U32</f>
        <v>11.68813106216786</v>
      </c>
      <c r="F30" s="2" t="str">
        <f>'C'!B32</f>
        <v>Steven Stamkos</v>
      </c>
      <c r="G30" s="28">
        <f>'C'!U32</f>
        <v>12.524182435733868</v>
      </c>
      <c r="H30" s="2" t="str">
        <f>'R'!B32</f>
        <v>Mats Zuccarello</v>
      </c>
      <c r="I30" s="28">
        <f>'R'!U32</f>
        <v>11.170758539509979</v>
      </c>
      <c r="J30" s="2" t="str">
        <f>L!B32</f>
        <v>Rickard Rakell</v>
      </c>
      <c r="K30" s="31">
        <f>L!U32</f>
        <v>11.924925010926005</v>
      </c>
    </row>
    <row r="31" spans="1:11" x14ac:dyDescent="0.25">
      <c r="A31" s="22">
        <v>31</v>
      </c>
      <c r="B31" s="39" t="str">
        <f>G!B33</f>
        <v>Thomas Greiss</v>
      </c>
      <c r="C31" s="42">
        <f>G!M33</f>
        <v>455</v>
      </c>
      <c r="D31" s="25" t="str">
        <f>D!B33</f>
        <v>Josh Morrissey</v>
      </c>
      <c r="E31" s="27">
        <f>D!U33</f>
        <v>11.662966934720135</v>
      </c>
      <c r="F31" s="25" t="str">
        <f>'C'!B33</f>
        <v>Pierre-Luc Dubois</v>
      </c>
      <c r="G31" s="27">
        <f>'C'!U33</f>
        <v>12.071210089473414</v>
      </c>
      <c r="H31" s="25" t="str">
        <f>'R'!B33</f>
        <v>Andreas Athanasiou</v>
      </c>
      <c r="I31" s="27">
        <f>'R'!U33</f>
        <v>11.159063784398334</v>
      </c>
      <c r="J31" s="25" t="str">
        <f>L!B33</f>
        <v>Sven Baertschi</v>
      </c>
      <c r="K31" s="30">
        <f>L!U33</f>
        <v>10.990899003341303</v>
      </c>
    </row>
    <row r="32" spans="1:11" x14ac:dyDescent="0.25">
      <c r="A32" s="23">
        <v>32</v>
      </c>
      <c r="B32" s="40" t="str">
        <f>G!B34</f>
        <v>James Reimer</v>
      </c>
      <c r="C32" s="42">
        <f>G!M34</f>
        <v>435</v>
      </c>
      <c r="D32" s="2" t="str">
        <f>D!B34</f>
        <v>Zach Werenski</v>
      </c>
      <c r="E32" s="28">
        <f>D!U34</f>
        <v>11.624523477682519</v>
      </c>
      <c r="F32" s="2" t="str">
        <f>'C'!B34</f>
        <v>Brayden Schenn</v>
      </c>
      <c r="G32" s="28">
        <f>'C'!U34</f>
        <v>12.044864852522689</v>
      </c>
      <c r="H32" s="2" t="str">
        <f>'R'!B34</f>
        <v>Alexander Steen</v>
      </c>
      <c r="I32" s="28">
        <f>'R'!U34</f>
        <v>11.142101743589743</v>
      </c>
      <c r="J32" s="2" t="str">
        <f>L!B34</f>
        <v>Jimmy Vesey</v>
      </c>
      <c r="K32" s="31">
        <f>L!U34</f>
        <v>10.816536241258287</v>
      </c>
    </row>
    <row r="33" spans="1:11" x14ac:dyDescent="0.25">
      <c r="A33" s="23">
        <v>33</v>
      </c>
      <c r="B33" s="40" t="str">
        <f>G!B35</f>
        <v>Darcy Kuemper</v>
      </c>
      <c r="C33" s="42">
        <f>G!M35</f>
        <v>419</v>
      </c>
      <c r="D33" s="2" t="str">
        <f>D!B35</f>
        <v>Alex Pietrangelo</v>
      </c>
      <c r="E33" s="28">
        <f>D!U35</f>
        <v>11.488789537421244</v>
      </c>
      <c r="F33" s="2" t="str">
        <f>'C'!B35</f>
        <v>Jonathan Toews</v>
      </c>
      <c r="G33" s="28">
        <f>'C'!U35</f>
        <v>12.010235672076089</v>
      </c>
      <c r="H33" s="2" t="str">
        <f>'R'!B35</f>
        <v>Brendan Gallagher</v>
      </c>
      <c r="I33" s="28">
        <f>'R'!U35</f>
        <v>11.106748186003568</v>
      </c>
      <c r="J33" s="2" t="str">
        <f>L!B35</f>
        <v>Kevin Labanc</v>
      </c>
      <c r="K33" s="31">
        <f>L!U35</f>
        <v>10.752595879520063</v>
      </c>
    </row>
    <row r="34" spans="1:11" x14ac:dyDescent="0.25">
      <c r="A34" s="23">
        <v>34</v>
      </c>
      <c r="B34" s="40" t="str">
        <f>G!B36</f>
        <v>Tuukka Rask</v>
      </c>
      <c r="C34" s="42">
        <f>G!M36</f>
        <v>413</v>
      </c>
      <c r="D34" s="2" t="str">
        <f>D!B36</f>
        <v>Sami Vatanen</v>
      </c>
      <c r="E34" s="28">
        <f>D!U36</f>
        <v>11.429825835994579</v>
      </c>
      <c r="F34" s="2" t="str">
        <f>'C'!B36</f>
        <v>William Karlsson</v>
      </c>
      <c r="G34" s="28">
        <f>'C'!U36</f>
        <v>11.899383309619031</v>
      </c>
      <c r="H34" s="2" t="str">
        <f>'R'!B36</f>
        <v>Sam Reinhart</v>
      </c>
      <c r="I34" s="28">
        <f>'R'!U36</f>
        <v>10.656864422605393</v>
      </c>
      <c r="J34" s="2" t="str">
        <f>L!B36</f>
        <v>Jaden Schwartz</v>
      </c>
      <c r="K34" s="31">
        <f>L!U36</f>
        <v>10.661157831005475</v>
      </c>
    </row>
    <row r="35" spans="1:11" ht="15.75" thickBot="1" x14ac:dyDescent="0.3">
      <c r="A35" s="24">
        <v>35</v>
      </c>
      <c r="B35" s="41" t="str">
        <f>G!B37</f>
        <v>David Rittich</v>
      </c>
      <c r="C35" s="54">
        <f>G!M37</f>
        <v>409</v>
      </c>
      <c r="D35" s="2" t="str">
        <f>D!B37</f>
        <v>Ryan Ellis</v>
      </c>
      <c r="E35" s="28">
        <f>D!U37</f>
        <v>11.362165979299206</v>
      </c>
      <c r="F35" s="2" t="str">
        <f>'C'!B37</f>
        <v>Kyle Turris</v>
      </c>
      <c r="G35" s="28">
        <f>'C'!U37</f>
        <v>11.892391908032248</v>
      </c>
      <c r="H35" s="2" t="str">
        <f>'R'!B37</f>
        <v>Wayne Simmonds</v>
      </c>
      <c r="I35" s="28">
        <f>'R'!U37</f>
        <v>10.602683713676511</v>
      </c>
      <c r="J35" s="2" t="str">
        <f>L!B37</f>
        <v>Pat Maroon</v>
      </c>
      <c r="K35" s="31">
        <f>L!U37</f>
        <v>10.466765335541648</v>
      </c>
    </row>
    <row r="36" spans="1:11" x14ac:dyDescent="0.25">
      <c r="A36" s="22">
        <v>36</v>
      </c>
      <c r="B36" s="39" t="str">
        <f>G!B38</f>
        <v>Joonas Korpisalo</v>
      </c>
      <c r="C36" s="42">
        <f>G!M38</f>
        <v>381</v>
      </c>
      <c r="D36" s="25" t="str">
        <f>D!B38</f>
        <v>Matt Dumba</v>
      </c>
      <c r="E36" s="27">
        <f>D!U38</f>
        <v>11.236981724551702</v>
      </c>
      <c r="F36" s="25" t="str">
        <f>'C'!B38</f>
        <v>Jonathan Drouin</v>
      </c>
      <c r="G36" s="27">
        <f>'C'!U38</f>
        <v>11.878136540079804</v>
      </c>
      <c r="H36" s="25" t="str">
        <f>'R'!B38</f>
        <v>Patrik Laine</v>
      </c>
      <c r="I36" s="27">
        <f>'R'!U38</f>
        <v>10.319609390631204</v>
      </c>
      <c r="J36" s="25" t="str">
        <f>L!B38</f>
        <v>Ondrej Palat</v>
      </c>
      <c r="K36" s="30">
        <f>L!U38</f>
        <v>10.31604344827114</v>
      </c>
    </row>
    <row r="37" spans="1:11" x14ac:dyDescent="0.25">
      <c r="A37" s="23">
        <v>37</v>
      </c>
      <c r="B37" s="40" t="str">
        <f>G!B39</f>
        <v>Anton Khudobin</v>
      </c>
      <c r="C37" s="42">
        <f>G!M39</f>
        <v>362</v>
      </c>
      <c r="D37" s="2" t="str">
        <f>D!B39</f>
        <v>Vince Dunn</v>
      </c>
      <c r="E37" s="28">
        <f>D!U39</f>
        <v>11.223739326778704</v>
      </c>
      <c r="F37" s="2" t="str">
        <f>'C'!B39</f>
        <v>Nico Hischier</v>
      </c>
      <c r="G37" s="28">
        <f>'C'!U39</f>
        <v>11.71676908167974</v>
      </c>
      <c r="H37" s="2" t="str">
        <f>'R'!B39</f>
        <v>Pavel Buchnevich</v>
      </c>
      <c r="I37" s="28">
        <f>'R'!U39</f>
        <v>10.120267692307692</v>
      </c>
      <c r="J37" s="2" t="str">
        <f>L!B39</f>
        <v>Zach Hyman</v>
      </c>
      <c r="K37" s="31">
        <f>L!U39</f>
        <v>10.244152792708453</v>
      </c>
    </row>
    <row r="38" spans="1:11" x14ac:dyDescent="0.25">
      <c r="A38" s="23">
        <v>38</v>
      </c>
      <c r="B38" s="40" t="str">
        <f>G!B40</f>
        <v>Anders Nilsson</v>
      </c>
      <c r="C38" s="42">
        <f>G!M40</f>
        <v>359</v>
      </c>
      <c r="D38" s="2" t="str">
        <f>D!B40</f>
        <v>Erik Johnson</v>
      </c>
      <c r="E38" s="28">
        <f>D!U40</f>
        <v>11.191033039085269</v>
      </c>
      <c r="F38" s="2" t="str">
        <f>'C'!B40</f>
        <v>Eric Staal</v>
      </c>
      <c r="G38" s="28">
        <f>'C'!U40</f>
        <v>11.552460616635901</v>
      </c>
      <c r="H38" s="2" t="str">
        <f>'R'!B40</f>
        <v>Joe Pavelski</v>
      </c>
      <c r="I38" s="28">
        <f>'R'!U40</f>
        <v>9.9136240023343962</v>
      </c>
      <c r="J38" s="2" t="str">
        <f>L!B40</f>
        <v>Patrick Marleau</v>
      </c>
      <c r="K38" s="31">
        <f>L!U40</f>
        <v>10.207091731969005</v>
      </c>
    </row>
    <row r="39" spans="1:11" x14ac:dyDescent="0.25">
      <c r="A39" s="23">
        <v>39</v>
      </c>
      <c r="B39" s="40" t="str">
        <f>G!B41</f>
        <v>Jonathan Bernier</v>
      </c>
      <c r="C39" s="42">
        <f>G!M41</f>
        <v>336</v>
      </c>
      <c r="D39" s="2" t="str">
        <f>D!B41</f>
        <v>Ben Hutton</v>
      </c>
      <c r="E39" s="28">
        <f>D!U41</f>
        <v>11.121055524055024</v>
      </c>
      <c r="F39" s="2" t="str">
        <f>'C'!B41</f>
        <v>Alexander Kerfoot</v>
      </c>
      <c r="G39" s="28">
        <f>'C'!U41</f>
        <v>11.143505900675915</v>
      </c>
      <c r="H39" s="2" t="str">
        <f>'R'!B41</f>
        <v>Kyle Okposo</v>
      </c>
      <c r="I39" s="28">
        <f>'R'!U41</f>
        <v>9.7427425066687743</v>
      </c>
      <c r="J39" s="2" t="str">
        <f>L!B41</f>
        <v>Brandon Saad</v>
      </c>
      <c r="K39" s="31">
        <f>L!U41</f>
        <v>9.9490020613107077</v>
      </c>
    </row>
    <row r="40" spans="1:11" ht="15.75" thickBot="1" x14ac:dyDescent="0.3">
      <c r="A40" s="24">
        <v>40</v>
      </c>
      <c r="B40" s="41" t="str">
        <f>G!B42</f>
        <v>Antti Niemi</v>
      </c>
      <c r="C40" s="54">
        <f>G!M42</f>
        <v>309</v>
      </c>
      <c r="D40" s="2" t="str">
        <f>D!B42</f>
        <v>Jake Gardiner</v>
      </c>
      <c r="E40" s="28">
        <f>D!U42</f>
        <v>10.986709882704492</v>
      </c>
      <c r="F40" s="2" t="str">
        <f>'C'!B42</f>
        <v>Sean Couturier</v>
      </c>
      <c r="G40" s="28">
        <f>'C'!U42</f>
        <v>10.772819759629741</v>
      </c>
      <c r="H40" s="2" t="str">
        <f>'R'!B42</f>
        <v>Charlie Coyle</v>
      </c>
      <c r="I40" s="28">
        <f>'R'!U42</f>
        <v>9.7109016563708579</v>
      </c>
      <c r="J40" s="2" t="str">
        <f>L!B42</f>
        <v>Conor Sheary</v>
      </c>
      <c r="K40" s="31">
        <f>L!U42</f>
        <v>9.9396342692765849</v>
      </c>
    </row>
    <row r="41" spans="1:11" x14ac:dyDescent="0.25">
      <c r="A41" s="22">
        <v>41</v>
      </c>
      <c r="B41" s="39" t="str">
        <f>G!B43</f>
        <v>Philipp Grubauer</v>
      </c>
      <c r="C41" s="42">
        <f>G!M43</f>
        <v>304</v>
      </c>
      <c r="D41" s="25" t="str">
        <f>D!B43</f>
        <v>Ivan Provorov</v>
      </c>
      <c r="E41" s="27">
        <f>D!U43</f>
        <v>10.951065960661095</v>
      </c>
      <c r="F41" s="25" t="str">
        <f>'C'!B43</f>
        <v>Nazem Kadri</v>
      </c>
      <c r="G41" s="27">
        <f>'C'!U43</f>
        <v>10.506660780694371</v>
      </c>
      <c r="H41" s="25" t="str">
        <f>'R'!B43</f>
        <v>Joonas Donskoi</v>
      </c>
      <c r="I41" s="27">
        <f>'R'!U43</f>
        <v>9.4052851994584756</v>
      </c>
      <c r="J41" s="25" t="str">
        <f>L!B43</f>
        <v>Tyler Bertuzzi</v>
      </c>
      <c r="K41" s="30">
        <f>L!U43</f>
        <v>9.8239904451788611</v>
      </c>
    </row>
    <row r="42" spans="1:11" x14ac:dyDescent="0.25">
      <c r="A42" s="23">
        <v>42</v>
      </c>
      <c r="B42" s="40" t="str">
        <f>G!B44</f>
        <v>Aaron Dell</v>
      </c>
      <c r="C42" s="42">
        <f>G!M44</f>
        <v>304</v>
      </c>
      <c r="D42" s="2" t="str">
        <f>D!B44</f>
        <v>Alex Goligoski</v>
      </c>
      <c r="E42" s="28">
        <f>D!U44</f>
        <v>10.938995879460112</v>
      </c>
      <c r="F42" s="2" t="str">
        <f>'C'!B44</f>
        <v>Jeff Carter</v>
      </c>
      <c r="G42" s="28">
        <f>'C'!U44</f>
        <v>10.400269197767649</v>
      </c>
      <c r="H42" s="2" t="str">
        <f>'R'!B44</f>
        <v>Anthony Duclair</v>
      </c>
      <c r="I42" s="28">
        <f>'R'!U44</f>
        <v>9.3912306880698146</v>
      </c>
      <c r="J42" s="2" t="str">
        <f>L!B44</f>
        <v>James van Riemsdyk</v>
      </c>
      <c r="K42" s="31">
        <f>L!U44</f>
        <v>9.7855606060606046</v>
      </c>
    </row>
    <row r="43" spans="1:11" x14ac:dyDescent="0.25">
      <c r="A43" s="23">
        <v>43</v>
      </c>
      <c r="B43" s="40" t="str">
        <f>G!B45</f>
        <v>Scott Darling</v>
      </c>
      <c r="C43" s="42">
        <f>G!M45</f>
        <v>301</v>
      </c>
      <c r="D43" s="2" t="str">
        <f>D!B45</f>
        <v>Erik Karlsson</v>
      </c>
      <c r="E43" s="28">
        <f>D!U45</f>
        <v>10.864142414099323</v>
      </c>
      <c r="F43" s="2" t="str">
        <f>'C'!B45</f>
        <v>Nolan Patrick</v>
      </c>
      <c r="G43" s="28">
        <f>'C'!U45</f>
        <v>10.397776934043112</v>
      </c>
      <c r="H43" s="2" t="str">
        <f>'R'!B45</f>
        <v>Jake Virtanen</v>
      </c>
      <c r="I43" s="28">
        <f>'R'!U45</f>
        <v>9.3716971773067197</v>
      </c>
      <c r="J43" s="2" t="str">
        <f>L!B45</f>
        <v>Nikolaj Ehlers</v>
      </c>
      <c r="K43" s="31">
        <f>L!U45</f>
        <v>9.7691620276798847</v>
      </c>
    </row>
    <row r="44" spans="1:11" x14ac:dyDescent="0.25">
      <c r="A44" s="23">
        <v>44</v>
      </c>
      <c r="B44" s="40" t="str">
        <f>G!B46</f>
        <v>Chad Johnson</v>
      </c>
      <c r="C44" s="42">
        <f>G!M46</f>
        <v>289</v>
      </c>
      <c r="D44" s="2" t="str">
        <f>D!B46</f>
        <v>Dennis Cholowski</v>
      </c>
      <c r="E44" s="28">
        <f>D!U46</f>
        <v>10.822073060609204</v>
      </c>
      <c r="F44" s="2" t="str">
        <f>'C'!B46</f>
        <v>Colin White</v>
      </c>
      <c r="G44" s="28">
        <f>'C'!U46</f>
        <v>10.230507421935087</v>
      </c>
      <c r="H44" s="2" t="str">
        <f>'R'!B46</f>
        <v>Tyler Toffoli</v>
      </c>
      <c r="I44" s="28">
        <f>'R'!U46</f>
        <v>9.3404005461569</v>
      </c>
      <c r="J44" s="2" t="str">
        <f>L!B46</f>
        <v>Kevin Fiala</v>
      </c>
      <c r="K44" s="31">
        <f>L!U46</f>
        <v>9.5576856484760064</v>
      </c>
    </row>
    <row r="45" spans="1:11" ht="15.75" thickBot="1" x14ac:dyDescent="0.3">
      <c r="A45" s="24">
        <v>45</v>
      </c>
      <c r="B45" s="41" t="str">
        <f>G!B47</f>
        <v>Calvin Pickard</v>
      </c>
      <c r="C45" s="54">
        <f>G!M47</f>
        <v>285</v>
      </c>
      <c r="D45" s="2" t="str">
        <f>D!B47</f>
        <v>Shayne Gostisbehere</v>
      </c>
      <c r="E45" s="28">
        <f>D!U47</f>
        <v>10.821182515619212</v>
      </c>
      <c r="F45" s="2" t="str">
        <f>'C'!B47</f>
        <v>Brett Howden</v>
      </c>
      <c r="G45" s="28">
        <f>'C'!U47</f>
        <v>10.174808657265396</v>
      </c>
      <c r="H45" s="2" t="str">
        <f>'R'!B47</f>
        <v>Nikolay Goldobin</v>
      </c>
      <c r="I45" s="28">
        <f>'R'!U47</f>
        <v>9.3114994835364584</v>
      </c>
      <c r="J45" s="2" t="str">
        <f>L!B47</f>
        <v>Nino Niederreiter</v>
      </c>
      <c r="K45" s="31">
        <f>L!U47</f>
        <v>9.5575934115178924</v>
      </c>
    </row>
    <row r="46" spans="1:11" x14ac:dyDescent="0.25">
      <c r="A46" s="22">
        <v>46</v>
      </c>
      <c r="B46" s="39" t="str">
        <f>G!B48</f>
        <v>Linus Ullmark</v>
      </c>
      <c r="C46" s="42">
        <f>G!M48</f>
        <v>280</v>
      </c>
      <c r="D46" s="25" t="str">
        <f>D!B48</f>
        <v>Brady Skjei</v>
      </c>
      <c r="E46" s="27">
        <f>D!U48</f>
        <v>10.790645988687245</v>
      </c>
      <c r="F46" s="25" t="str">
        <f>'C'!B48</f>
        <v>Derek Stepan</v>
      </c>
      <c r="G46" s="27">
        <f>'C'!U48</f>
        <v>9.4817988578680197</v>
      </c>
      <c r="H46" s="25" t="str">
        <f>'R'!B48</f>
        <v>Alex Iafallo</v>
      </c>
      <c r="I46" s="27">
        <f>'R'!U48</f>
        <v>9.0995739470791221</v>
      </c>
      <c r="J46" s="25" t="str">
        <f>L!B48</f>
        <v>Jakub Vrana</v>
      </c>
      <c r="K46" s="30">
        <f>L!U48</f>
        <v>9.4312627342503994</v>
      </c>
    </row>
    <row r="47" spans="1:11" x14ac:dyDescent="0.25">
      <c r="A47" s="23">
        <v>47</v>
      </c>
      <c r="B47" s="40" t="str">
        <f>G!B49</f>
        <v>Mikko Koskinen</v>
      </c>
      <c r="C47" s="42">
        <f>G!M49</f>
        <v>273</v>
      </c>
      <c r="D47" s="2" t="str">
        <f>D!B49</f>
        <v>Justin Faulk</v>
      </c>
      <c r="E47" s="28">
        <f>D!U49</f>
        <v>10.785088707615948</v>
      </c>
      <c r="F47" s="2" t="str">
        <f>'C'!B49</f>
        <v>Jesperi Kotkaniemi</v>
      </c>
      <c r="G47" s="28">
        <f>'C'!U49</f>
        <v>9.3833282085561507</v>
      </c>
      <c r="H47" s="2" t="str">
        <f>'R'!B49</f>
        <v>Ty Rattie</v>
      </c>
      <c r="I47" s="28">
        <f>'R'!U49</f>
        <v>9.0313730769230762</v>
      </c>
      <c r="J47" s="2" t="str">
        <f>L!B49</f>
        <v>Jake DeBrusk</v>
      </c>
      <c r="K47" s="31">
        <f>L!U49</f>
        <v>8.9777367405934942</v>
      </c>
    </row>
    <row r="48" spans="1:11" x14ac:dyDescent="0.25">
      <c r="A48" s="23">
        <v>48</v>
      </c>
      <c r="B48" s="40" t="str">
        <f>G!B50</f>
        <v>Alexandar Georgiev</v>
      </c>
      <c r="C48" s="42">
        <f>G!M50</f>
        <v>248</v>
      </c>
      <c r="D48" s="2" t="str">
        <f>D!B50</f>
        <v>Oscar Klefbom</v>
      </c>
      <c r="E48" s="28">
        <f>D!U50</f>
        <v>10.737239222463824</v>
      </c>
      <c r="F48" s="2" t="str">
        <f>'C'!B50</f>
        <v>Alexander Wennberg</v>
      </c>
      <c r="G48" s="28">
        <f>'C'!U50</f>
        <v>9.3591230419679015</v>
      </c>
      <c r="H48" s="2" t="str">
        <f>'R'!B50</f>
        <v>Travis Konecny</v>
      </c>
      <c r="I48" s="28">
        <f>'R'!U50</f>
        <v>8.9386136623202113</v>
      </c>
      <c r="J48" s="2" t="str">
        <f>L!B50</f>
        <v>Thomas Vanek</v>
      </c>
      <c r="K48" s="31">
        <f>L!U50</f>
        <v>8.8515194377990412</v>
      </c>
    </row>
    <row r="49" spans="1:11" x14ac:dyDescent="0.25">
      <c r="A49" s="23">
        <v>49</v>
      </c>
      <c r="B49" s="40" t="str">
        <f>G!B51</f>
        <v>Alex Stalock</v>
      </c>
      <c r="C49" s="42">
        <f>G!M51</f>
        <v>242</v>
      </c>
      <c r="D49" s="2" t="str">
        <f>D!B51</f>
        <v>Duncan Keith</v>
      </c>
      <c r="E49" s="28">
        <f>D!U51</f>
        <v>10.731549839009563</v>
      </c>
      <c r="F49" s="2" t="str">
        <f>'C'!B51</f>
        <v>Nick Schmaltz</v>
      </c>
      <c r="G49" s="28">
        <f>'C'!U51</f>
        <v>9.1851544219441337</v>
      </c>
      <c r="H49" s="2" t="str">
        <f>'R'!B51</f>
        <v>Patric Hornqvist</v>
      </c>
      <c r="I49" s="28">
        <f>'R'!U51</f>
        <v>8.827527384615383</v>
      </c>
      <c r="J49" s="2" t="str">
        <f>L!B51</f>
        <v>Frank Vatrano</v>
      </c>
      <c r="K49" s="31">
        <f>L!U51</f>
        <v>8.6773463474488679</v>
      </c>
    </row>
    <row r="50" spans="1:11" ht="15.75" thickBot="1" x14ac:dyDescent="0.3">
      <c r="A50" s="24">
        <v>50</v>
      </c>
      <c r="B50" s="41" t="str">
        <f>G!B52</f>
        <v>Louis Domingue</v>
      </c>
      <c r="C50" s="54">
        <f>G!M52</f>
        <v>239</v>
      </c>
      <c r="D50" s="2" t="str">
        <f>D!B52</f>
        <v>Jaccob Slavin</v>
      </c>
      <c r="E50" s="28">
        <f>D!U52</f>
        <v>10.68150199237326</v>
      </c>
      <c r="F50" s="2" t="str">
        <f>'C'!B52</f>
        <v>Anze Kopitar</v>
      </c>
      <c r="G50" s="28">
        <f>'C'!U52</f>
        <v>8.5472867212736503</v>
      </c>
      <c r="H50" s="2" t="str">
        <f>'R'!B52</f>
        <v>Andrei Svechnikov</v>
      </c>
      <c r="I50" s="28">
        <f>'R'!U52</f>
        <v>8.8180052933771709</v>
      </c>
      <c r="J50" s="2" t="str">
        <f>L!B52</f>
        <v>Vladislav Namestnikov</v>
      </c>
      <c r="K50" s="31">
        <f>L!U52</f>
        <v>8.4133499427321521</v>
      </c>
    </row>
    <row r="51" spans="1:11" x14ac:dyDescent="0.25">
      <c r="A51" s="22">
        <v>51</v>
      </c>
      <c r="B51" s="39" t="str">
        <f>G!B53</f>
        <v>Jonathan Quick</v>
      </c>
      <c r="C51" s="42">
        <f>G!M53</f>
        <v>224</v>
      </c>
      <c r="D51" s="25" t="str">
        <f>D!B53</f>
        <v>Colton Parayko</v>
      </c>
      <c r="E51" s="27">
        <f>D!U53</f>
        <v>10.613608486903992</v>
      </c>
      <c r="F51" s="25" t="str">
        <f>'C'!B53</f>
        <v>Jason Dickinson</v>
      </c>
      <c r="G51" s="27">
        <f>'C'!U53</f>
        <v>8.347217845091139</v>
      </c>
      <c r="H51" s="25" t="str">
        <f>'R'!B53</f>
        <v>Denis Gurianov</v>
      </c>
      <c r="I51" s="27">
        <f>'R'!U53</f>
        <v>8.6964615384615378</v>
      </c>
      <c r="J51" s="25" t="str">
        <f>L!B53</f>
        <v>Robby Fabbri</v>
      </c>
      <c r="K51" s="30">
        <f>L!U53</f>
        <v>8.3795466693534451</v>
      </c>
    </row>
    <row r="52" spans="1:11" x14ac:dyDescent="0.25">
      <c r="A52" s="23">
        <v>52</v>
      </c>
      <c r="B52" s="40" t="str">
        <f>G!B54</f>
        <v>Roberto Luongo</v>
      </c>
      <c r="C52" s="42">
        <f>G!M54</f>
        <v>211</v>
      </c>
      <c r="D52" s="2" t="str">
        <f>D!B54</f>
        <v>Miro Heiskanen</v>
      </c>
      <c r="E52" s="28">
        <f>D!U54</f>
        <v>10.599377999588539</v>
      </c>
      <c r="F52" s="2" t="str">
        <f>'C'!B54</f>
        <v>Jordan Greenway</v>
      </c>
      <c r="G52" s="28">
        <f>'C'!U54</f>
        <v>8.0644837044300868</v>
      </c>
      <c r="H52" s="2" t="str">
        <f>'R'!B54</f>
        <v>Jordan Eberle</v>
      </c>
      <c r="I52" s="28">
        <f>'R'!U54</f>
        <v>8.5163328127767421</v>
      </c>
      <c r="J52" s="2" t="str">
        <f>L!B54</f>
        <v>Milan Lucic</v>
      </c>
      <c r="K52" s="31">
        <f>L!U54</f>
        <v>8.3226607796228542</v>
      </c>
    </row>
    <row r="53" spans="1:11" x14ac:dyDescent="0.25">
      <c r="A53" s="23">
        <v>53</v>
      </c>
      <c r="B53" s="40" t="str">
        <f>G!B55</f>
        <v>Malcolm Subban</v>
      </c>
      <c r="C53" s="42">
        <f>G!M55</f>
        <v>208</v>
      </c>
      <c r="D53" s="2" t="str">
        <f>D!B55</f>
        <v>Esa Lindell</v>
      </c>
      <c r="E53" s="28">
        <f>D!U55</f>
        <v>10.561450576971326</v>
      </c>
      <c r="F53" s="2" t="str">
        <f>'C'!B55</f>
        <v>Anthony Cirelli</v>
      </c>
      <c r="G53" s="28">
        <f>'C'!U55</f>
        <v>8.0071661147153819</v>
      </c>
      <c r="H53" s="2" t="str">
        <f>'R'!B55</f>
        <v>Anthony Mantha</v>
      </c>
      <c r="I53" s="28">
        <f>'R'!U55</f>
        <v>8.4583373755656108</v>
      </c>
      <c r="J53" s="2" t="str">
        <f>L!B55</f>
        <v>Ivan Barbashev</v>
      </c>
      <c r="K53" s="31">
        <f>L!U55</f>
        <v>8.2258106234648416</v>
      </c>
    </row>
    <row r="54" spans="1:11" x14ac:dyDescent="0.25">
      <c r="A54" s="23">
        <v>54</v>
      </c>
      <c r="B54" s="40" t="str">
        <f>G!B56</f>
        <v>Michael Hutchinson</v>
      </c>
      <c r="C54" s="42">
        <f>G!M56</f>
        <v>201</v>
      </c>
      <c r="D54" s="2" t="str">
        <f>D!B56</f>
        <v>Darnell Nurse</v>
      </c>
      <c r="E54" s="28">
        <f>D!U56</f>
        <v>10.434341422539342</v>
      </c>
      <c r="F54" s="2" t="str">
        <f>'C'!B56</f>
        <v>Robert Thomas</v>
      </c>
      <c r="G54" s="28">
        <f>'C'!U56</f>
        <v>7.8472522181902082</v>
      </c>
      <c r="H54" s="2" t="str">
        <f>'R'!B56</f>
        <v>Reilly Smith</v>
      </c>
      <c r="I54" s="28">
        <f>'R'!U56</f>
        <v>8.2516270894365213</v>
      </c>
      <c r="J54" s="2" t="str">
        <f>L!B56</f>
        <v>Warren Foegele</v>
      </c>
      <c r="K54" s="31">
        <f>L!U56</f>
        <v>7.9068895118759777</v>
      </c>
    </row>
    <row r="55" spans="1:11" ht="15.75" thickBot="1" x14ac:dyDescent="0.3">
      <c r="A55" s="24">
        <v>55</v>
      </c>
      <c r="B55" s="41" t="str">
        <f>G!B57</f>
        <v>Laurent Brossoit</v>
      </c>
      <c r="C55" s="54">
        <f>G!M57</f>
        <v>179</v>
      </c>
      <c r="D55" s="2" t="str">
        <f>D!B57</f>
        <v>Travis Hamonic</v>
      </c>
      <c r="E55" s="28">
        <f>D!U57</f>
        <v>10.256249101591678</v>
      </c>
      <c r="F55" s="2" t="str">
        <f>'C'!B57</f>
        <v>Casey Mittelstadt</v>
      </c>
      <c r="G55" s="28">
        <f>'C'!U57</f>
        <v>7.6289019449496447</v>
      </c>
      <c r="H55" s="2" t="str">
        <f>'R'!B57</f>
        <v>Dominik Kahun</v>
      </c>
      <c r="I55" s="28">
        <f>'R'!U57</f>
        <v>8.1263500854700865</v>
      </c>
      <c r="J55" s="2" t="str">
        <f>L!B57</f>
        <v>Brendan Perlini</v>
      </c>
      <c r="K55" s="31">
        <f>L!U57</f>
        <v>7.7565762559808604</v>
      </c>
    </row>
    <row r="56" spans="1:11" x14ac:dyDescent="0.25">
      <c r="A56" s="22">
        <v>56</v>
      </c>
      <c r="B56" s="39" t="str">
        <f>G!B58</f>
        <v>Cory Schneider</v>
      </c>
      <c r="C56" s="42">
        <f>G!M58</f>
        <v>162</v>
      </c>
      <c r="D56" s="25" t="str">
        <f>D!B58</f>
        <v>Mike Matheson</v>
      </c>
      <c r="E56" s="27">
        <f>D!U58</f>
        <v>10.230884160127259</v>
      </c>
      <c r="F56" s="25" t="str">
        <f>'C'!B58</f>
        <v>Martin Necas</v>
      </c>
      <c r="G56" s="27">
        <f>'C'!U58</f>
        <v>7.1557240259740249</v>
      </c>
      <c r="H56" s="25" t="str">
        <f>'R'!B58</f>
        <v>Danton Heinen</v>
      </c>
      <c r="I56" s="27">
        <f>'R'!U58</f>
        <v>7.7217768353335163</v>
      </c>
      <c r="J56" s="25" t="str">
        <f>L!B58</f>
        <v>Nick Ritchie</v>
      </c>
      <c r="K56" s="30">
        <f>L!U58</f>
        <v>7.6209517549541266</v>
      </c>
    </row>
    <row r="57" spans="1:11" x14ac:dyDescent="0.25">
      <c r="A57" s="23">
        <v>57</v>
      </c>
      <c r="B57" s="40" t="str">
        <f>G!B59</f>
        <v>Mike Condon</v>
      </c>
      <c r="C57" s="42">
        <f>G!M59</f>
        <v>75</v>
      </c>
      <c r="D57" s="2" t="str">
        <f>D!B59</f>
        <v>Shea Theodore</v>
      </c>
      <c r="E57" s="28">
        <f>D!U59</f>
        <v>10.139548169500387</v>
      </c>
      <c r="F57" s="2" t="str">
        <f>'C'!B59</f>
        <v>Michael Rasmussen</v>
      </c>
      <c r="G57" s="28">
        <f>'C'!U59</f>
        <v>7.1390339678510992</v>
      </c>
      <c r="H57" s="2" t="str">
        <f>'R'!B59</f>
        <v>Nick Cousins</v>
      </c>
      <c r="I57" s="28">
        <f>'R'!U59</f>
        <v>7.5318011538461533</v>
      </c>
      <c r="J57" s="2" t="str">
        <f>L!B59</f>
        <v>Sam Bennett</v>
      </c>
      <c r="K57" s="31">
        <f>L!U59</f>
        <v>7.4744608186320836</v>
      </c>
    </row>
    <row r="58" spans="1:11" x14ac:dyDescent="0.25">
      <c r="A58" s="23">
        <v>58</v>
      </c>
      <c r="B58" s="40" t="str">
        <f>G!B60</f>
        <v>Michal Neuvirth</v>
      </c>
      <c r="C58" s="42">
        <f>G!M60</f>
        <v>60</v>
      </c>
      <c r="D58" s="2" t="str">
        <f>D!B60</f>
        <v>Will Butcher</v>
      </c>
      <c r="E58" s="28">
        <f>D!U60</f>
        <v>10.111163495063661</v>
      </c>
      <c r="F58" s="2" t="str">
        <f>'C'!B60</f>
        <v>Dylan Strome</v>
      </c>
      <c r="G58" s="28">
        <f>'C'!U60</f>
        <v>6.9972632248884779</v>
      </c>
      <c r="H58" s="2" t="str">
        <f>'R'!B60</f>
        <v>Valeri Nichushkin</v>
      </c>
      <c r="I58" s="28">
        <f>'R'!U60</f>
        <v>7.2738702633476695</v>
      </c>
      <c r="J58" s="2" t="str">
        <f>L!B60</f>
        <v>Tyler Motte</v>
      </c>
      <c r="K58" s="31">
        <f>L!U60</f>
        <v>7.3283952293836183</v>
      </c>
    </row>
    <row r="59" spans="1:11" x14ac:dyDescent="0.25">
      <c r="A59" s="23">
        <v>59</v>
      </c>
      <c r="B59" s="40">
        <f>G!B61</f>
        <v>0</v>
      </c>
      <c r="C59" s="42">
        <f>G!M61</f>
        <v>0</v>
      </c>
      <c r="D59" s="2" t="str">
        <f>D!B61</f>
        <v>Ryan Pulock</v>
      </c>
      <c r="E59" s="28">
        <f>D!U61</f>
        <v>9.9813551204223909</v>
      </c>
      <c r="F59" s="2" t="str">
        <f>'C'!B61</f>
        <v>Sam Steel</v>
      </c>
      <c r="G59" s="28">
        <f>'C'!U61</f>
        <v>6.6217191083028641</v>
      </c>
      <c r="H59" s="2" t="str">
        <f>'R'!B61</f>
        <v>Daniel Sprong</v>
      </c>
      <c r="I59" s="28">
        <f>'R'!U61</f>
        <v>7.2534225641025643</v>
      </c>
      <c r="J59" s="2" t="str">
        <f>L!B61</f>
        <v>Lawson Crouse</v>
      </c>
      <c r="K59" s="31">
        <f>L!U61</f>
        <v>7.0755186296820405</v>
      </c>
    </row>
    <row r="60" spans="1:11" ht="15.75" thickBot="1" x14ac:dyDescent="0.3">
      <c r="A60" s="24">
        <v>60</v>
      </c>
      <c r="B60" s="41">
        <f>G!B62</f>
        <v>0</v>
      </c>
      <c r="C60" s="54">
        <f>G!M62</f>
        <v>0</v>
      </c>
      <c r="D60" s="2" t="str">
        <f>D!B62</f>
        <v>Brandon Montour</v>
      </c>
      <c r="E60" s="28">
        <f>D!U62</f>
        <v>9.9675194353079668</v>
      </c>
      <c r="F60" s="2" t="str">
        <f>'C'!B62</f>
        <v>Joel Eriksson Ek</v>
      </c>
      <c r="G60" s="28">
        <f>'C'!U62</f>
        <v>6.5684429615723454</v>
      </c>
      <c r="H60" s="2" t="str">
        <f>'R'!B62</f>
        <v>Christian Fischer</v>
      </c>
      <c r="I60" s="28">
        <f>'R'!U62</f>
        <v>7.0843269100986337</v>
      </c>
      <c r="J60" s="2" t="str">
        <f>L!B62</f>
        <v>Tyson Jost</v>
      </c>
      <c r="K60" s="31">
        <f>L!U62</f>
        <v>6.9751467304625194</v>
      </c>
    </row>
    <row r="61" spans="1:11" x14ac:dyDescent="0.25">
      <c r="A61" s="22">
        <v>61</v>
      </c>
      <c r="B61" s="39"/>
      <c r="C61" s="42">
        <f>G!M63</f>
        <v>0</v>
      </c>
      <c r="D61" s="25" t="str">
        <f>D!B63</f>
        <v>Jake Muzzin</v>
      </c>
      <c r="E61" s="27">
        <f>D!U63</f>
        <v>9.9296510324868024</v>
      </c>
      <c r="F61" s="25" t="str">
        <f>'C'!B63</f>
        <v>Filip Chytil</v>
      </c>
      <c r="G61" s="27">
        <f>'C'!U63</f>
        <v>6.4598070937804426</v>
      </c>
      <c r="H61" s="25" t="str">
        <f>'R'!B63</f>
        <v>James Neal</v>
      </c>
      <c r="I61" s="27">
        <f>'R'!U63</f>
        <v>6.7536840205888238</v>
      </c>
      <c r="J61" s="25" t="str">
        <f>L!B63</f>
        <v>Valentin Zykov</v>
      </c>
      <c r="K61" s="30">
        <f>L!U63</f>
        <v>6.8305036805299952</v>
      </c>
    </row>
    <row r="62" spans="1:11" x14ac:dyDescent="0.25">
      <c r="A62" s="23">
        <v>62</v>
      </c>
      <c r="B62" s="40"/>
      <c r="C62" s="42">
        <f>G!M64</f>
        <v>0</v>
      </c>
      <c r="D62" s="2" t="str">
        <f>D!B64</f>
        <v>Samuel Girard</v>
      </c>
      <c r="E62" s="28">
        <f>D!U64</f>
        <v>9.8736422748057873</v>
      </c>
      <c r="F62" s="2" t="str">
        <f>'C'!B64</f>
        <v>Adrian Kempe</v>
      </c>
      <c r="G62" s="28">
        <f>'C'!U64</f>
        <v>6.1936958785186889</v>
      </c>
      <c r="H62" s="2" t="str">
        <f>'R'!B64</f>
        <v>Tomas Hyka</v>
      </c>
      <c r="I62" s="28">
        <f>'R'!U64</f>
        <v>6.6576785798816562</v>
      </c>
      <c r="J62" s="2" t="str">
        <f>L!B64</f>
        <v>Sven Andrighetto</v>
      </c>
      <c r="K62" s="31">
        <f>L!U64</f>
        <v>6.7612288996932417</v>
      </c>
    </row>
    <row r="63" spans="1:11" x14ac:dyDescent="0.25">
      <c r="A63" s="23">
        <v>63</v>
      </c>
      <c r="B63" s="40"/>
      <c r="C63" s="42">
        <f>G!M65</f>
        <v>0</v>
      </c>
      <c r="D63" s="2" t="str">
        <f>D!B65</f>
        <v>Rasmus Dahlin</v>
      </c>
      <c r="E63" s="28">
        <f>D!U65</f>
        <v>9.8599449703780557</v>
      </c>
      <c r="F63" s="2" t="str">
        <f>'C'!B65</f>
        <v>Isac Lundestrom</v>
      </c>
      <c r="G63" s="28">
        <f>'C'!U65</f>
        <v>5.7656909590832175</v>
      </c>
      <c r="H63" s="2" t="str">
        <f>'R'!B65</f>
        <v>Oliver Bjorkstrand</v>
      </c>
      <c r="I63" s="28">
        <f>'R'!U65</f>
        <v>6.5452615384615385</v>
      </c>
      <c r="J63" s="2" t="str">
        <f>L!B65</f>
        <v>Max Pacioretty</v>
      </c>
      <c r="K63" s="31">
        <f>L!U65</f>
        <v>6.702536644142886</v>
      </c>
    </row>
    <row r="64" spans="1:11" x14ac:dyDescent="0.25">
      <c r="A64" s="23">
        <v>64</v>
      </c>
      <c r="B64" s="40"/>
      <c r="C64" s="42">
        <f>G!M66</f>
        <v>0</v>
      </c>
      <c r="D64" s="2" t="str">
        <f>D!B66</f>
        <v>Noah Juulsen</v>
      </c>
      <c r="E64" s="28">
        <f>D!U66</f>
        <v>9.7368170080302274</v>
      </c>
      <c r="F64" s="2" t="str">
        <f>'C'!B66</f>
        <v>Paul Stastny</v>
      </c>
      <c r="G64" s="28">
        <f>'C'!U66</f>
        <v>5.6548556760498379</v>
      </c>
      <c r="H64" s="2" t="str">
        <f>'R'!B66</f>
        <v>Kailer Yamamoto</v>
      </c>
      <c r="I64" s="28">
        <f>'R'!U66</f>
        <v>6.2024018299895154</v>
      </c>
      <c r="J64" s="2" t="str">
        <f>L!B66</f>
        <v>Andreas Johnsson</v>
      </c>
      <c r="K64" s="31">
        <f>L!U66</f>
        <v>6.4061755382775116</v>
      </c>
    </row>
    <row r="65" spans="1:11" ht="15.75" thickBot="1" x14ac:dyDescent="0.3">
      <c r="A65" s="24">
        <v>65</v>
      </c>
      <c r="B65" s="41"/>
      <c r="C65" s="54">
        <f>G!M67</f>
        <v>0</v>
      </c>
      <c r="D65" s="2" t="str">
        <f>D!B67</f>
        <v>Dougie Hamilton</v>
      </c>
      <c r="E65" s="28">
        <f>D!U67</f>
        <v>9.7299589217532017</v>
      </c>
      <c r="F65" s="2" t="str">
        <f>'C'!B67</f>
        <v>Lias Andersson</v>
      </c>
      <c r="G65" s="28">
        <f>'C'!U67</f>
        <v>5.5255296492847243</v>
      </c>
      <c r="H65" s="2" t="str">
        <f>'R'!B67</f>
        <v>Jack Roslovic</v>
      </c>
      <c r="I65" s="28">
        <f>'R'!U67</f>
        <v>6.1868890681487354</v>
      </c>
      <c r="J65" s="2" t="str">
        <f>L!B67</f>
        <v>Vladislav Kamenev</v>
      </c>
      <c r="K65" s="31">
        <f>L!U67</f>
        <v>6.4023581768654845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Troy Stecher</v>
      </c>
      <c r="E66" s="27">
        <f>D!U68</f>
        <v>9.6851438883711296</v>
      </c>
      <c r="F66" s="25" t="str">
        <f>'C'!B68</f>
        <v>Tage Thompson</v>
      </c>
      <c r="G66" s="27">
        <f>'C'!U68</f>
        <v>5.5242238636363634</v>
      </c>
      <c r="H66" s="25" t="str">
        <f>'R'!B68</f>
        <v>Kristian Vesalainen</v>
      </c>
      <c r="I66" s="27">
        <f>'R'!U68</f>
        <v>5.9708923076923073</v>
      </c>
      <c r="J66" s="25" t="str">
        <f>L!B68</f>
        <v>Mattias Janmark</v>
      </c>
      <c r="K66" s="30">
        <f>L!U68</f>
        <v>5.9819919707362157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Mikhail Sergachev</v>
      </c>
      <c r="E67" s="28">
        <f>D!U69</f>
        <v>9.6337007822343637</v>
      </c>
      <c r="F67" s="2" t="str">
        <f>'C'!B69</f>
        <v>Pavel Zacha</v>
      </c>
      <c r="G67" s="28">
        <f>'C'!U69</f>
        <v>5.412670454545454</v>
      </c>
      <c r="H67" s="2" t="str">
        <f>'R'!B69</f>
        <v>Jesse Puljujarvi</v>
      </c>
      <c r="I67" s="28">
        <f>'R'!U69</f>
        <v>5.7430332867132856</v>
      </c>
      <c r="J67" s="2" t="str">
        <f>L!B69</f>
        <v>Andre Burakovsky</v>
      </c>
      <c r="K67" s="31">
        <f>L!U69</f>
        <v>5.8396249028914937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Colin Miller</v>
      </c>
      <c r="E68" s="28">
        <f>D!U70</f>
        <v>9.5888445169007035</v>
      </c>
      <c r="F68" s="2" t="str">
        <f>'C'!B70</f>
        <v>Ryan Donato</v>
      </c>
      <c r="G68" s="28">
        <f>'C'!U70</f>
        <v>5.3848999454629354</v>
      </c>
      <c r="H68" s="2" t="str">
        <f>'R'!B70</f>
        <v>Jordan Kyrou</v>
      </c>
      <c r="I68" s="28">
        <f>'R'!U70</f>
        <v>5.4133928205128203</v>
      </c>
      <c r="J68" s="2" t="str">
        <f>L!B70</f>
        <v>Sonny Milano</v>
      </c>
      <c r="K68" s="31">
        <f>L!U70</f>
        <v>5.5377130681818176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Noah Hanifin</v>
      </c>
      <c r="E69" s="28">
        <f>D!U71</f>
        <v>9.3606001728846859</v>
      </c>
      <c r="F69" s="2" t="str">
        <f>'C'!B71</f>
        <v>Jakob Forsbacka Karlsson</v>
      </c>
      <c r="G69" s="28">
        <f>'C'!U71</f>
        <v>5.074272150438393</v>
      </c>
      <c r="H69" s="2" t="str">
        <f>'R'!B71</f>
        <v>David Backes</v>
      </c>
      <c r="I69" s="28">
        <f>'R'!U71</f>
        <v>5.1207232670677207</v>
      </c>
      <c r="J69" s="2" t="str">
        <f>L!B71</f>
        <v>Brendan Lemieux</v>
      </c>
      <c r="K69" s="31">
        <f>L!U71</f>
        <v>5.4556929824561404</v>
      </c>
    </row>
    <row r="70" spans="1:11" ht="15.75" thickBot="1" x14ac:dyDescent="0.3">
      <c r="A70" s="24">
        <v>70</v>
      </c>
      <c r="B70" s="41"/>
      <c r="C70" s="54">
        <f>G!M72</f>
        <v>0</v>
      </c>
      <c r="D70" s="2" t="str">
        <f>D!B72</f>
        <v>TJ Brodie</v>
      </c>
      <c r="E70" s="28">
        <f>D!U72</f>
        <v>9.1590010313659942</v>
      </c>
      <c r="F70" s="2">
        <f>'C'!B72</f>
        <v>0</v>
      </c>
      <c r="G70" s="28">
        <f>'C'!U72</f>
        <v>0</v>
      </c>
      <c r="H70" s="2" t="str">
        <f>'R'!B72</f>
        <v>Sammy Blais</v>
      </c>
      <c r="I70" s="28">
        <f>'R'!U72</f>
        <v>4.858979999999999</v>
      </c>
      <c r="J70" s="2" t="str">
        <f>L!B72</f>
        <v>Zach Aston-Reese</v>
      </c>
      <c r="K70" s="31">
        <f>L!U72</f>
        <v>5.254105913136228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Brandon Carlo</v>
      </c>
      <c r="E71" s="27">
        <f>D!U73</f>
        <v>9.1353806600066871</v>
      </c>
      <c r="F71" s="25">
        <f>'C'!B73</f>
        <v>0</v>
      </c>
      <c r="G71" s="27">
        <f>'C'!U73</f>
        <v>0</v>
      </c>
      <c r="H71" s="25"/>
      <c r="I71" s="27"/>
      <c r="J71" s="25" t="str">
        <f>L!B73</f>
        <v>Anthony Beauvillier</v>
      </c>
      <c r="K71" s="30">
        <f>L!U73</f>
        <v>5.196494338118022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Brett Pesce</v>
      </c>
      <c r="E72" s="28">
        <f>D!U74</f>
        <v>9.1053370322889471</v>
      </c>
      <c r="F72" s="2">
        <f>'C'!B74</f>
        <v>0</v>
      </c>
      <c r="G72" s="28">
        <f>'C'!U74</f>
        <v>0</v>
      </c>
      <c r="J72" s="2" t="str">
        <f>L!B74</f>
        <v>Nic Petan</v>
      </c>
      <c r="K72" s="31">
        <f>L!U74</f>
        <v>4.8817287553377851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Xavier Ouellet</v>
      </c>
      <c r="E73" s="28">
        <f>D!U75</f>
        <v>9.0805897357219187</v>
      </c>
      <c r="F73" s="2">
        <f>'C'!B75</f>
        <v>0</v>
      </c>
      <c r="G73" s="28">
        <f>'C'!U75</f>
        <v>0</v>
      </c>
      <c r="J73" s="2">
        <f>L!B75</f>
        <v>0</v>
      </c>
      <c r="K73" s="31">
        <f>L!U75</f>
        <v>0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Kevin Shattenkirk</v>
      </c>
      <c r="E74" s="28">
        <f>D!U76</f>
        <v>9.0003410348608828</v>
      </c>
      <c r="F74" s="2">
        <f>'C'!B76</f>
        <v>0</v>
      </c>
      <c r="G74" s="28">
        <f>'C'!U76</f>
        <v>0</v>
      </c>
      <c r="J74" s="2">
        <f>L!B76</f>
        <v>0</v>
      </c>
      <c r="K74" s="31">
        <f>L!U76</f>
        <v>0</v>
      </c>
    </row>
    <row r="75" spans="1:11" ht="15.75" thickBot="1" x14ac:dyDescent="0.3">
      <c r="A75" s="24">
        <v>75</v>
      </c>
      <c r="B75" s="41"/>
      <c r="C75" s="54">
        <f>G!M77</f>
        <v>0</v>
      </c>
      <c r="D75" s="2" t="str">
        <f>D!B77</f>
        <v>Travis Sanheim</v>
      </c>
      <c r="E75" s="28">
        <f>D!U77</f>
        <v>8.9579239159601336</v>
      </c>
      <c r="F75" s="2">
        <f>'C'!B77</f>
        <v>0</v>
      </c>
      <c r="G75" s="28">
        <f>'C'!U77</f>
        <v>0</v>
      </c>
      <c r="J75" s="2">
        <f>L!B77</f>
        <v>0</v>
      </c>
      <c r="K75" s="31">
        <f>L!U77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Haydn Fleury</v>
      </c>
      <c r="E76" s="27">
        <f>D!U78</f>
        <v>8.8087193277357212</v>
      </c>
      <c r="F76" s="25">
        <f>'C'!B78</f>
        <v>0</v>
      </c>
      <c r="G76" s="27">
        <f>'C'!U78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Aaron Ekblad</v>
      </c>
      <c r="E77" s="28">
        <f>D!U79</f>
        <v>8.7695895717157271</v>
      </c>
      <c r="F77" s="2">
        <f>'C'!B79</f>
        <v>0</v>
      </c>
      <c r="G77" s="28">
        <f>'C'!U79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Nikita Zaitsev</v>
      </c>
      <c r="E78" s="28">
        <f>D!U80</f>
        <v>8.7340219733264988</v>
      </c>
      <c r="F78" s="2">
        <f>'C'!B80</f>
        <v>0</v>
      </c>
      <c r="G78" s="28">
        <f>'C'!U80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Derrick Pouliot</v>
      </c>
      <c r="E79" s="28">
        <f>D!U81</f>
        <v>8.4629137181266074</v>
      </c>
      <c r="F79" s="2">
        <f>'C'!B81</f>
        <v>0</v>
      </c>
      <c r="G79" s="28">
        <f>'C'!U81</f>
        <v>0</v>
      </c>
    </row>
    <row r="80" spans="1:11" ht="15.75" thickBot="1" x14ac:dyDescent="0.3">
      <c r="A80" s="24">
        <v>80</v>
      </c>
      <c r="B80" s="41"/>
      <c r="C80" s="54">
        <f>G!M82</f>
        <v>0</v>
      </c>
      <c r="D80" s="2" t="str">
        <f>D!B82</f>
        <v>Madison Bowey</v>
      </c>
      <c r="E80" s="28">
        <f>D!U82</f>
        <v>8.445227398046681</v>
      </c>
      <c r="F80" s="2">
        <f>'C'!B82</f>
        <v>0</v>
      </c>
      <c r="G80" s="28">
        <f>'C'!U82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Nick Leddy</v>
      </c>
      <c r="E81" s="27">
        <f>D!U83</f>
        <v>8.4147173539052567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Juuso Valimaki</v>
      </c>
      <c r="E82" s="28">
        <f>D!U84</f>
        <v>8.2823401792557068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Gabriel Carlsson</v>
      </c>
      <c r="E83" s="28">
        <f>D!U85</f>
        <v>8.2032052765204035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Julius Honka</v>
      </c>
      <c r="E84" s="28">
        <f>D!U86</f>
        <v>8.1233970109386373</v>
      </c>
    </row>
    <row r="85" spans="1:11" ht="15.75" thickBot="1" x14ac:dyDescent="0.3">
      <c r="A85" s="24">
        <v>85</v>
      </c>
      <c r="B85" s="41"/>
      <c r="C85" s="54">
        <f>G!M87</f>
        <v>0</v>
      </c>
      <c r="D85" s="2" t="str">
        <f>D!B87</f>
        <v>Victor Mete</v>
      </c>
      <c r="E85" s="28">
        <f>D!U87</f>
        <v>8.0906503660300686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Slater Koekkoek</v>
      </c>
      <c r="E86" s="27">
        <f>D!U88</f>
        <v>8.0821979688814167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Evan Bouchard</v>
      </c>
      <c r="E87" s="28">
        <f>D!U89</f>
        <v>8.0817249155025337</v>
      </c>
    </row>
    <row r="88" spans="1:11" x14ac:dyDescent="0.25">
      <c r="A88" s="23">
        <v>88</v>
      </c>
      <c r="D88" s="2" t="str">
        <f>D!B90</f>
        <v>Jordan Schmaltz</v>
      </c>
      <c r="E88" s="28">
        <f>D!U90</f>
        <v>7.4741155401795236</v>
      </c>
    </row>
    <row r="89" spans="1:11" x14ac:dyDescent="0.25">
      <c r="A89" s="23">
        <v>89</v>
      </c>
      <c r="D89" s="2">
        <f>D!B91</f>
        <v>0</v>
      </c>
      <c r="E89" s="28">
        <f>D!U91</f>
        <v>0</v>
      </c>
    </row>
    <row r="90" spans="1:11" ht="15.75" thickBot="1" x14ac:dyDescent="0.3">
      <c r="A90" s="24">
        <v>90</v>
      </c>
      <c r="B90" s="37"/>
      <c r="C90" s="45"/>
      <c r="D90" s="2">
        <f>D!B92</f>
        <v>0</v>
      </c>
      <c r="E90" s="28">
        <f>D!U92</f>
        <v>0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>
        <f>D!B93</f>
        <v>0</v>
      </c>
      <c r="E91" s="27">
        <f>D!U93</f>
        <v>0</v>
      </c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  <c r="D92" s="2">
        <f>D!B94</f>
        <v>0</v>
      </c>
      <c r="E92" s="28">
        <f>D!U94</f>
        <v>0</v>
      </c>
    </row>
    <row r="93" spans="1:11" x14ac:dyDescent="0.25">
      <c r="A93" s="23">
        <v>93</v>
      </c>
      <c r="D93" s="2">
        <f>D!B95</f>
        <v>0</v>
      </c>
      <c r="E93" s="28">
        <f>D!U95</f>
        <v>0</v>
      </c>
    </row>
    <row r="94" spans="1:11" x14ac:dyDescent="0.25">
      <c r="A94" s="23">
        <v>94</v>
      </c>
      <c r="D94" s="2">
        <f>D!B96</f>
        <v>0</v>
      </c>
      <c r="E94" s="28">
        <f>D!U96</f>
        <v>0</v>
      </c>
    </row>
    <row r="95" spans="1:11" ht="15.75" thickBot="1" x14ac:dyDescent="0.3">
      <c r="A95" s="24">
        <v>95</v>
      </c>
      <c r="B95" s="37"/>
      <c r="C95" s="45"/>
      <c r="D95" s="2">
        <f>D!B97</f>
        <v>0</v>
      </c>
      <c r="E95" s="28">
        <f>D!U97</f>
        <v>0</v>
      </c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>
        <f>D!B98</f>
        <v>0</v>
      </c>
      <c r="E96" s="27">
        <f>D!U98</f>
        <v>0</v>
      </c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  <c r="D97" s="2">
        <f>D!B99</f>
        <v>0</v>
      </c>
      <c r="E97" s="28">
        <f>D!U99</f>
        <v>0</v>
      </c>
    </row>
    <row r="98" spans="1:11" s="21" customFormat="1" x14ac:dyDescent="0.25">
      <c r="A98" s="23">
        <v>98</v>
      </c>
      <c r="B98" s="36"/>
      <c r="C98" s="44"/>
      <c r="D98" s="2">
        <f>D!B100</f>
        <v>0</v>
      </c>
      <c r="E98" s="28">
        <f>D!U100</f>
        <v>0</v>
      </c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>
        <f>D!B101</f>
        <v>0</v>
      </c>
      <c r="E99" s="28">
        <f>D!U101</f>
        <v>0</v>
      </c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>
        <f>D!B102</f>
        <v>0</v>
      </c>
      <c r="E100" s="28">
        <f>D!U102</f>
        <v>0</v>
      </c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scale="7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workbookViewId="0">
      <selection activeCell="P3" sqref="P3"/>
    </sheetView>
  </sheetViews>
  <sheetFormatPr defaultRowHeight="15" x14ac:dyDescent="0.25"/>
  <sheetData>
    <row r="4" spans="17:21" ht="15.75" thickBot="1" x14ac:dyDescent="0.3"/>
    <row r="5" spans="17:21" x14ac:dyDescent="0.25">
      <c r="Q5" s="71" t="s">
        <v>267</v>
      </c>
      <c r="R5" s="72"/>
      <c r="S5" s="72"/>
      <c r="T5" s="72"/>
      <c r="U5" s="73"/>
    </row>
    <row r="6" spans="17:21" x14ac:dyDescent="0.25">
      <c r="Q6" s="55"/>
      <c r="R6" s="56" t="s">
        <v>264</v>
      </c>
      <c r="S6" s="56" t="s">
        <v>265</v>
      </c>
      <c r="T6" s="56" t="s">
        <v>266</v>
      </c>
      <c r="U6" s="57" t="s">
        <v>268</v>
      </c>
    </row>
    <row r="7" spans="17:21" x14ac:dyDescent="0.25">
      <c r="Q7" s="55" t="s">
        <v>31</v>
      </c>
      <c r="R7" s="21">
        <f>COUNTIF(G!C3:C12,"SUN")</f>
        <v>2</v>
      </c>
      <c r="S7" s="21">
        <f>COUNTIF(G!C13:C22,"SUN")</f>
        <v>2</v>
      </c>
      <c r="T7" s="21">
        <f>COUNTIF(G!C23:C32,"SUN")</f>
        <v>1</v>
      </c>
      <c r="U7" s="57">
        <f>SUM(R7:T7)</f>
        <v>5</v>
      </c>
    </row>
    <row r="8" spans="17:21" x14ac:dyDescent="0.25">
      <c r="Q8" s="55" t="s">
        <v>35</v>
      </c>
      <c r="R8" s="21">
        <f>COUNTIF(G!C3:C12,"RAM")</f>
        <v>4</v>
      </c>
      <c r="S8" s="21">
        <f>COUNTIF(G!C13:C22,"RAM")</f>
        <v>1</v>
      </c>
      <c r="T8" s="21">
        <f>COUNTIF(G!C23:C32,"RAM")</f>
        <v>3</v>
      </c>
      <c r="U8" s="57">
        <f t="shared" ref="U8:U11" si="0">SUM(R8:T8)</f>
        <v>8</v>
      </c>
    </row>
    <row r="9" spans="17:21" x14ac:dyDescent="0.25">
      <c r="Q9" s="55" t="s">
        <v>33</v>
      </c>
      <c r="R9" s="21">
        <f>COUNTIF(G!C3:C12,"PAC")</f>
        <v>2</v>
      </c>
      <c r="S9" s="21">
        <f>COUNTIF(G!C13:C22,"PAC")</f>
        <v>4</v>
      </c>
      <c r="T9" s="21">
        <f>COUNTIF(G!C23:C32,"PAC")</f>
        <v>0</v>
      </c>
      <c r="U9" s="57">
        <f t="shared" si="0"/>
        <v>6</v>
      </c>
    </row>
    <row r="10" spans="17:21" x14ac:dyDescent="0.25">
      <c r="Q10" s="55" t="s">
        <v>41</v>
      </c>
      <c r="R10" s="21">
        <f>COUNTIF(G!C3:C12,"BUC")</f>
        <v>1</v>
      </c>
      <c r="S10" s="21">
        <f>COUNTIF(G!C13:C22,"BUC")</f>
        <v>1</v>
      </c>
      <c r="T10" s="21">
        <f>COUNTIF(G!C23:C32,"BUC")</f>
        <v>3</v>
      </c>
      <c r="U10" s="57">
        <f t="shared" si="0"/>
        <v>5</v>
      </c>
    </row>
    <row r="11" spans="17:21" x14ac:dyDescent="0.25">
      <c r="Q11" s="55" t="s">
        <v>37</v>
      </c>
      <c r="R11" s="21">
        <f>COUNTIF(G!C3:C12,"REB")</f>
        <v>1</v>
      </c>
      <c r="S11" s="21">
        <f>COUNTIF(G!C13:C22,"REB")</f>
        <v>2</v>
      </c>
      <c r="T11" s="21">
        <f>COUNTIF(G!C23:C32,"REB")</f>
        <v>3</v>
      </c>
      <c r="U11" s="57">
        <f t="shared" si="0"/>
        <v>6</v>
      </c>
    </row>
    <row r="12" spans="17:21" ht="15.75" thickBot="1" x14ac:dyDescent="0.3">
      <c r="Q12" s="58"/>
      <c r="R12" s="59">
        <f t="shared" ref="R12:S12" si="1">SUM(R7:R11)</f>
        <v>10</v>
      </c>
      <c r="S12" s="59">
        <f t="shared" si="1"/>
        <v>10</v>
      </c>
      <c r="T12" s="59">
        <f>SUM(T7:T11)</f>
        <v>10</v>
      </c>
      <c r="U12" s="60">
        <f>SUM(U7:U11)</f>
        <v>30</v>
      </c>
    </row>
    <row r="19" spans="17:23" ht="15.75" thickBot="1" x14ac:dyDescent="0.3"/>
    <row r="20" spans="17:23" x14ac:dyDescent="0.25">
      <c r="Q20" s="71" t="s">
        <v>13</v>
      </c>
      <c r="R20" s="72"/>
      <c r="S20" s="72"/>
      <c r="T20" s="72"/>
      <c r="U20" s="72"/>
      <c r="V20" s="72"/>
      <c r="W20" s="73"/>
    </row>
    <row r="21" spans="17:23" x14ac:dyDescent="0.25">
      <c r="Q21" s="55"/>
      <c r="R21" s="56" t="s">
        <v>264</v>
      </c>
      <c r="S21" s="56" t="s">
        <v>265</v>
      </c>
      <c r="T21" s="56" t="s">
        <v>266</v>
      </c>
      <c r="U21" s="61" t="s">
        <v>269</v>
      </c>
      <c r="V21" s="61" t="s">
        <v>270</v>
      </c>
      <c r="W21" s="57" t="s">
        <v>268</v>
      </c>
    </row>
    <row r="22" spans="17:23" x14ac:dyDescent="0.25">
      <c r="Q22" s="55" t="s">
        <v>31</v>
      </c>
      <c r="R22" s="21">
        <f>COUNTIF(D!C3:C12,"SUN")</f>
        <v>3</v>
      </c>
      <c r="S22" s="21">
        <f>COUNTIF(D!C13:C22,"SUN")</f>
        <v>2</v>
      </c>
      <c r="T22" s="21">
        <f>COUNTIF(D!C23:C32,"SUN")</f>
        <v>2</v>
      </c>
      <c r="U22" s="21">
        <f>COUNTIF(D!C33:C42,"SUN")</f>
        <v>1</v>
      </c>
      <c r="V22" s="21">
        <f>COUNTIF(D!C43:C52,"SUN")</f>
        <v>2</v>
      </c>
      <c r="W22" s="57">
        <f>SUM(R22:V22)</f>
        <v>10</v>
      </c>
    </row>
    <row r="23" spans="17:23" x14ac:dyDescent="0.25">
      <c r="Q23" s="55" t="s">
        <v>35</v>
      </c>
      <c r="R23" s="21">
        <f>COUNTIF(D!C3:C12,"RAM")</f>
        <v>0</v>
      </c>
      <c r="S23" s="21">
        <f>COUNTIF(D!C13:C22,"RAM")</f>
        <v>3</v>
      </c>
      <c r="T23" s="21">
        <f>COUNTIF(D!C23:C32,"RAM")</f>
        <v>2</v>
      </c>
      <c r="U23" s="21">
        <f>COUNTIF(D!C33:C42,"RAM")</f>
        <v>2</v>
      </c>
      <c r="V23" s="21">
        <f>COUNTIF(D!C43:C52,"RAM")</f>
        <v>1</v>
      </c>
      <c r="W23" s="57">
        <f t="shared" ref="W23:W26" si="2">SUM(R23:V23)</f>
        <v>8</v>
      </c>
    </row>
    <row r="24" spans="17:23" x14ac:dyDescent="0.25">
      <c r="Q24" s="55" t="s">
        <v>33</v>
      </c>
      <c r="R24" s="21">
        <f>COUNTIF(D!C3:C12,"PAC")</f>
        <v>2</v>
      </c>
      <c r="S24" s="21">
        <f>COUNTIF(D!C13:C22,"PAC")</f>
        <v>3</v>
      </c>
      <c r="T24" s="21">
        <f>COUNTIF(D!C23:C32,"PAC")</f>
        <v>2</v>
      </c>
      <c r="U24" s="21">
        <f>COUNTIF(D!C33:C42,"PAC")</f>
        <v>1</v>
      </c>
      <c r="V24" s="21">
        <f>COUNTIF(D!C43:C52,"PAC")</f>
        <v>3</v>
      </c>
      <c r="W24" s="57">
        <f t="shared" si="2"/>
        <v>11</v>
      </c>
    </row>
    <row r="25" spans="17:23" x14ac:dyDescent="0.25">
      <c r="Q25" s="55" t="s">
        <v>41</v>
      </c>
      <c r="R25" s="21">
        <f>COUNTIF(D!C3:C12,"BUC")</f>
        <v>3</v>
      </c>
      <c r="S25" s="21">
        <f>COUNTIF(D!C13:C22,"BUC")</f>
        <v>1</v>
      </c>
      <c r="T25" s="21">
        <f>COUNTIF(D!C23:C32,"BUC")</f>
        <v>4</v>
      </c>
      <c r="U25" s="21">
        <f>COUNTIF(D!C33:C42,"BUC")</f>
        <v>2</v>
      </c>
      <c r="V25" s="21">
        <f>COUNTIF(D!C43:C52,"BUC")</f>
        <v>1</v>
      </c>
      <c r="W25" s="57">
        <f t="shared" si="2"/>
        <v>11</v>
      </c>
    </row>
    <row r="26" spans="17:23" x14ac:dyDescent="0.25">
      <c r="Q26" s="55" t="s">
        <v>37</v>
      </c>
      <c r="R26" s="21">
        <f>COUNTIF(D!C3:C12,"REB")</f>
        <v>2</v>
      </c>
      <c r="S26" s="21">
        <f>COUNTIF(D!C13:C22,"REB")</f>
        <v>1</v>
      </c>
      <c r="T26" s="21">
        <f>COUNTIF(D!C23:C32,"REB")</f>
        <v>0</v>
      </c>
      <c r="U26" s="21">
        <f>COUNTIF(D!C33:C42,"REB")</f>
        <v>4</v>
      </c>
      <c r="V26" s="21">
        <f>COUNTIF(D!C43:C52,"REB")</f>
        <v>3</v>
      </c>
      <c r="W26" s="57">
        <f t="shared" si="2"/>
        <v>10</v>
      </c>
    </row>
    <row r="27" spans="17:23" ht="15.75" thickBot="1" x14ac:dyDescent="0.3">
      <c r="Q27" s="58"/>
      <c r="R27" s="59">
        <f t="shared" ref="R27" si="3">SUM(R22:R26)</f>
        <v>10</v>
      </c>
      <c r="S27" s="59">
        <f t="shared" ref="S27" si="4">SUM(S22:S26)</f>
        <v>10</v>
      </c>
      <c r="T27" s="59">
        <f>SUM(T22:T26)</f>
        <v>10</v>
      </c>
      <c r="U27" s="59">
        <f t="shared" ref="U27:V27" si="5">SUM(U22:U26)</f>
        <v>10</v>
      </c>
      <c r="V27" s="59">
        <f t="shared" si="5"/>
        <v>10</v>
      </c>
      <c r="W27" s="60">
        <f>SUM(W22:W26)</f>
        <v>50</v>
      </c>
    </row>
    <row r="33" spans="17:21" ht="15.75" thickBot="1" x14ac:dyDescent="0.3"/>
    <row r="34" spans="17:21" x14ac:dyDescent="0.25">
      <c r="Q34" s="71" t="s">
        <v>271</v>
      </c>
      <c r="R34" s="72"/>
      <c r="S34" s="72"/>
      <c r="T34" s="72"/>
      <c r="U34" s="73"/>
    </row>
    <row r="35" spans="17:21" x14ac:dyDescent="0.25">
      <c r="Q35" s="55"/>
      <c r="R35" s="56" t="s">
        <v>264</v>
      </c>
      <c r="S35" s="56" t="s">
        <v>265</v>
      </c>
      <c r="T35" s="56" t="s">
        <v>266</v>
      </c>
      <c r="U35" s="57" t="s">
        <v>268</v>
      </c>
    </row>
    <row r="36" spans="17:21" x14ac:dyDescent="0.25">
      <c r="Q36" s="55" t="s">
        <v>31</v>
      </c>
      <c r="R36" s="21">
        <f>COUNTIF('C'!C3:C12,"SUN")</f>
        <v>1</v>
      </c>
      <c r="S36" s="21">
        <f>COUNTIF('C'!C13:C22,"SUN")</f>
        <v>1</v>
      </c>
      <c r="T36" s="21">
        <f>COUNTIF('C'!C23:C32,"SUN")</f>
        <v>3</v>
      </c>
      <c r="U36" s="57">
        <f>SUM(R36:T36)</f>
        <v>5</v>
      </c>
    </row>
    <row r="37" spans="17:21" x14ac:dyDescent="0.25">
      <c r="Q37" s="55" t="s">
        <v>35</v>
      </c>
      <c r="R37" s="21">
        <f>COUNTIF('C'!C3:C12,"RAM")</f>
        <v>5</v>
      </c>
      <c r="S37" s="21">
        <f>COUNTIF('C'!C13:C22,"RAM")</f>
        <v>2</v>
      </c>
      <c r="T37" s="21">
        <f>COUNTIF('C'!C23:C32,"RAM")</f>
        <v>0</v>
      </c>
      <c r="U37" s="57">
        <f t="shared" ref="U37:U40" si="6">SUM(R37:T37)</f>
        <v>7</v>
      </c>
    </row>
    <row r="38" spans="17:21" x14ac:dyDescent="0.25">
      <c r="Q38" s="55" t="s">
        <v>33</v>
      </c>
      <c r="R38" s="21">
        <f>COUNTIF('C'!C3:C12,"PAC")</f>
        <v>1</v>
      </c>
      <c r="S38" s="21">
        <f>COUNTIF('C'!C13:C22,"PAC")</f>
        <v>5</v>
      </c>
      <c r="T38" s="21">
        <f>COUNTIF('C'!C23:C32,"PAC")</f>
        <v>3</v>
      </c>
      <c r="U38" s="57">
        <f t="shared" si="6"/>
        <v>9</v>
      </c>
    </row>
    <row r="39" spans="17:21" x14ac:dyDescent="0.25">
      <c r="Q39" s="55" t="s">
        <v>41</v>
      </c>
      <c r="R39" s="21">
        <f>COUNTIF('C'!C3:C12,"BUC")</f>
        <v>1</v>
      </c>
      <c r="S39" s="21">
        <f>COUNTIF('C'!C13:C22,"BUC")</f>
        <v>1</v>
      </c>
      <c r="T39" s="21">
        <f>COUNTIF('C'!C23:C32,"BUC")</f>
        <v>1</v>
      </c>
      <c r="U39" s="57">
        <f t="shared" si="6"/>
        <v>3</v>
      </c>
    </row>
    <row r="40" spans="17:21" x14ac:dyDescent="0.25">
      <c r="Q40" s="55" t="s">
        <v>37</v>
      </c>
      <c r="R40" s="21">
        <f>COUNTIF('C'!C3:C12,"REB")</f>
        <v>2</v>
      </c>
      <c r="S40" s="21">
        <f>COUNTIF('C'!C13:C22,"REB")</f>
        <v>1</v>
      </c>
      <c r="T40" s="21">
        <f>COUNTIF('C'!C23:C32,"REB")</f>
        <v>3</v>
      </c>
      <c r="U40" s="57">
        <f t="shared" si="6"/>
        <v>6</v>
      </c>
    </row>
    <row r="41" spans="17:21" ht="15.75" thickBot="1" x14ac:dyDescent="0.3">
      <c r="Q41" s="58"/>
      <c r="R41" s="59">
        <f t="shared" ref="R41" si="7">SUM(R36:R40)</f>
        <v>10</v>
      </c>
      <c r="S41" s="59">
        <f t="shared" ref="S41" si="8">SUM(S36:S40)</f>
        <v>10</v>
      </c>
      <c r="T41" s="59">
        <f>SUM(T36:T40)</f>
        <v>10</v>
      </c>
      <c r="U41" s="60">
        <f>SUM(U36:U40)</f>
        <v>30</v>
      </c>
    </row>
    <row r="48" spans="17:21" ht="15.75" thickBot="1" x14ac:dyDescent="0.3"/>
    <row r="49" spans="17:21" x14ac:dyDescent="0.25">
      <c r="Q49" s="71" t="s">
        <v>273</v>
      </c>
      <c r="R49" s="72"/>
      <c r="S49" s="72"/>
      <c r="T49" s="72"/>
      <c r="U49" s="73"/>
    </row>
    <row r="50" spans="17:21" x14ac:dyDescent="0.25">
      <c r="Q50" s="55"/>
      <c r="R50" s="56" t="s">
        <v>264</v>
      </c>
      <c r="S50" s="56" t="s">
        <v>265</v>
      </c>
      <c r="T50" s="56" t="s">
        <v>266</v>
      </c>
      <c r="U50" s="57" t="s">
        <v>268</v>
      </c>
    </row>
    <row r="51" spans="17:21" x14ac:dyDescent="0.25">
      <c r="Q51" s="55" t="s">
        <v>31</v>
      </c>
      <c r="R51" s="21">
        <f>COUNTIF('R'!C3:C12,"SUN")</f>
        <v>0</v>
      </c>
      <c r="S51" s="21">
        <f>COUNTIF('R'!C13:C22,"SUN")</f>
        <v>3</v>
      </c>
      <c r="T51" s="21">
        <f>COUNTIF('R'!C23:C32,"SUN")</f>
        <v>1</v>
      </c>
      <c r="U51" s="57">
        <f>SUM(R51:T51)</f>
        <v>4</v>
      </c>
    </row>
    <row r="52" spans="17:21" x14ac:dyDescent="0.25">
      <c r="Q52" s="55" t="s">
        <v>35</v>
      </c>
      <c r="R52" s="21">
        <f>COUNTIF('R'!C3:C12,"RAM")</f>
        <v>2</v>
      </c>
      <c r="S52" s="21">
        <f>COUNTIF('R'!C13:C22,"RAM")</f>
        <v>4</v>
      </c>
      <c r="T52" s="21">
        <f>COUNTIF('R'!C23:C32,"RAM")</f>
        <v>2</v>
      </c>
      <c r="U52" s="57">
        <f t="shared" ref="U52:U55" si="9">SUM(R52:T52)</f>
        <v>8</v>
      </c>
    </row>
    <row r="53" spans="17:21" x14ac:dyDescent="0.25">
      <c r="Q53" s="55" t="s">
        <v>33</v>
      </c>
      <c r="R53" s="21">
        <f>COUNTIF('R'!C3:C12,"PAC")</f>
        <v>3</v>
      </c>
      <c r="S53" s="21">
        <f>COUNTIF('R'!C13:C22,"PAC")</f>
        <v>0</v>
      </c>
      <c r="T53" s="21">
        <f>COUNTIF('R'!C23:C32,"PAC")</f>
        <v>2</v>
      </c>
      <c r="U53" s="57">
        <f t="shared" si="9"/>
        <v>5</v>
      </c>
    </row>
    <row r="54" spans="17:21" x14ac:dyDescent="0.25">
      <c r="Q54" s="55" t="s">
        <v>41</v>
      </c>
      <c r="R54" s="21">
        <f>COUNTIF('R'!C3:C12,"BUC")</f>
        <v>3</v>
      </c>
      <c r="S54" s="21">
        <f>COUNTIF('R'!C13:C22,"BUC")</f>
        <v>1</v>
      </c>
      <c r="T54" s="21">
        <f>COUNTIF('R'!C23:C32,"BUC")</f>
        <v>2</v>
      </c>
      <c r="U54" s="57">
        <f t="shared" si="9"/>
        <v>6</v>
      </c>
    </row>
    <row r="55" spans="17:21" x14ac:dyDescent="0.25">
      <c r="Q55" s="55" t="s">
        <v>37</v>
      </c>
      <c r="R55" s="21">
        <f>COUNTIF('R'!C3:C12,"REB")</f>
        <v>2</v>
      </c>
      <c r="S55" s="21">
        <f>COUNTIF('R'!C13:C22,"REB")</f>
        <v>2</v>
      </c>
      <c r="T55" s="21">
        <f>COUNTIF('R'!C23:C32,"REB")</f>
        <v>3</v>
      </c>
      <c r="U55" s="57">
        <f t="shared" si="9"/>
        <v>7</v>
      </c>
    </row>
    <row r="56" spans="17:21" ht="15.75" thickBot="1" x14ac:dyDescent="0.3">
      <c r="Q56" s="58"/>
      <c r="R56" s="59">
        <f t="shared" ref="R56" si="10">SUM(R51:R55)</f>
        <v>10</v>
      </c>
      <c r="S56" s="59">
        <f t="shared" ref="S56" si="11">SUM(S51:S55)</f>
        <v>10</v>
      </c>
      <c r="T56" s="59">
        <f>SUM(T51:T55)</f>
        <v>10</v>
      </c>
      <c r="U56" s="60">
        <f>SUM(U51:U55)</f>
        <v>30</v>
      </c>
    </row>
    <row r="63" spans="17:21" ht="15.75" thickBot="1" x14ac:dyDescent="0.3"/>
    <row r="64" spans="17:21" x14ac:dyDescent="0.25">
      <c r="Q64" s="71" t="s">
        <v>272</v>
      </c>
      <c r="R64" s="72"/>
      <c r="S64" s="72"/>
      <c r="T64" s="72"/>
      <c r="U64" s="73"/>
    </row>
    <row r="65" spans="17:21" x14ac:dyDescent="0.25">
      <c r="Q65" s="55"/>
      <c r="R65" s="56" t="s">
        <v>264</v>
      </c>
      <c r="S65" s="56" t="s">
        <v>265</v>
      </c>
      <c r="T65" s="56" t="s">
        <v>266</v>
      </c>
      <c r="U65" s="57" t="s">
        <v>268</v>
      </c>
    </row>
    <row r="66" spans="17:21" x14ac:dyDescent="0.25">
      <c r="Q66" s="55" t="s">
        <v>31</v>
      </c>
      <c r="R66" s="21">
        <f>COUNTIF(L!C3:C12,"SUN")</f>
        <v>2</v>
      </c>
      <c r="S66" s="21">
        <f>COUNTIF(L!C13:C22,"SUN")</f>
        <v>2</v>
      </c>
      <c r="T66" s="21">
        <f>COUNTIF(L!C23:C32,"SUN")</f>
        <v>3</v>
      </c>
      <c r="U66" s="57">
        <f>SUM(R66:T66)</f>
        <v>7</v>
      </c>
    </row>
    <row r="67" spans="17:21" x14ac:dyDescent="0.25">
      <c r="Q67" s="55" t="s">
        <v>35</v>
      </c>
      <c r="R67" s="21">
        <f>COUNTIF(L!C3:C12,"RAM")</f>
        <v>3</v>
      </c>
      <c r="S67" s="21">
        <f>COUNTIF(L!C13:C22,"RAM")</f>
        <v>2</v>
      </c>
      <c r="T67" s="21">
        <f>COUNTIF(L!C23:C32,"RAM")</f>
        <v>1</v>
      </c>
      <c r="U67" s="57">
        <f t="shared" ref="U67:U70" si="12">SUM(R67:T67)</f>
        <v>6</v>
      </c>
    </row>
    <row r="68" spans="17:21" x14ac:dyDescent="0.25">
      <c r="Q68" s="55" t="s">
        <v>33</v>
      </c>
      <c r="R68" s="21">
        <f>COUNTIF(L!C3:C12,"PAC")</f>
        <v>2</v>
      </c>
      <c r="S68" s="21">
        <f>COUNTIF(L!C13:C22,"PAC")</f>
        <v>1</v>
      </c>
      <c r="T68" s="21">
        <f>COUNTIF(L!C23:C32,"PAC")</f>
        <v>2</v>
      </c>
      <c r="U68" s="57">
        <f t="shared" si="12"/>
        <v>5</v>
      </c>
    </row>
    <row r="69" spans="17:21" x14ac:dyDescent="0.25">
      <c r="Q69" s="55" t="s">
        <v>41</v>
      </c>
      <c r="R69" s="21">
        <f>COUNTIF(L!C3:C12,"BUC")</f>
        <v>3</v>
      </c>
      <c r="S69" s="21">
        <f>COUNTIF(L!C13:C22,"BUC")</f>
        <v>2</v>
      </c>
      <c r="T69" s="21">
        <f>COUNTIF(L!C23:C32,"BUC")</f>
        <v>2</v>
      </c>
      <c r="U69" s="57">
        <f t="shared" si="12"/>
        <v>7</v>
      </c>
    </row>
    <row r="70" spans="17:21" x14ac:dyDescent="0.25">
      <c r="Q70" s="55" t="s">
        <v>37</v>
      </c>
      <c r="R70" s="21">
        <f>COUNTIF(L!C3:C12,"REB")</f>
        <v>0</v>
      </c>
      <c r="S70" s="21">
        <f>COUNTIF(L!C13:C22,"REB")</f>
        <v>3</v>
      </c>
      <c r="T70" s="21">
        <f>COUNTIF(L!C23:C32,"REB")</f>
        <v>2</v>
      </c>
      <c r="U70" s="57">
        <f t="shared" si="12"/>
        <v>5</v>
      </c>
    </row>
    <row r="71" spans="17:21" ht="15.75" thickBot="1" x14ac:dyDescent="0.3">
      <c r="Q71" s="58"/>
      <c r="R71" s="59">
        <f t="shared" ref="R71" si="13">SUM(R66:R70)</f>
        <v>10</v>
      </c>
      <c r="S71" s="59">
        <f t="shared" ref="S71" si="14">SUM(S66:S70)</f>
        <v>10</v>
      </c>
      <c r="T71" s="59">
        <f>SUM(T66:T70)</f>
        <v>10</v>
      </c>
      <c r="U71" s="60">
        <f>SUM(U66:U70)</f>
        <v>30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2018-11-15T02:27:46Z</dcterms:modified>
</cp:coreProperties>
</file>