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8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'R'!$B$2:$AC$75</definedName>
    <definedName name="_xlnm._FilterDatabase" localSheetId="1" hidden="1">STATS!$A$1:$T$888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D86" i="8" l="1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70" i="6"/>
  <c r="O70" i="6"/>
  <c r="P70" i="6"/>
  <c r="Q70" i="6"/>
  <c r="R70" i="6"/>
  <c r="S70" i="6"/>
  <c r="N76" i="6"/>
  <c r="O76" i="6"/>
  <c r="P76" i="6"/>
  <c r="Q76" i="6"/>
  <c r="R76" i="6"/>
  <c r="S76" i="6"/>
  <c r="N71" i="6"/>
  <c r="O71" i="6"/>
  <c r="P71" i="6"/>
  <c r="Q71" i="6"/>
  <c r="R71" i="6"/>
  <c r="S71" i="6"/>
  <c r="N74" i="6"/>
  <c r="O74" i="6"/>
  <c r="P74" i="6"/>
  <c r="Q74" i="6"/>
  <c r="R74" i="6"/>
  <c r="S74" i="6"/>
  <c r="N77" i="6"/>
  <c r="O77" i="6"/>
  <c r="P77" i="6"/>
  <c r="Q77" i="6"/>
  <c r="R77" i="6"/>
  <c r="S77" i="6"/>
  <c r="N78" i="6"/>
  <c r="O78" i="6"/>
  <c r="P78" i="6"/>
  <c r="Q78" i="6"/>
  <c r="R78" i="6"/>
  <c r="S78" i="6"/>
  <c r="N63" i="4"/>
  <c r="O63" i="4"/>
  <c r="P63" i="4"/>
  <c r="Q63" i="4"/>
  <c r="R63" i="4"/>
  <c r="S63" i="4"/>
  <c r="N66" i="4"/>
  <c r="O66" i="4"/>
  <c r="P66" i="4"/>
  <c r="Q66" i="4"/>
  <c r="R66" i="4"/>
  <c r="S66" i="4"/>
  <c r="N64" i="4"/>
  <c r="O64" i="4"/>
  <c r="P64" i="4"/>
  <c r="Q64" i="4"/>
  <c r="R64" i="4"/>
  <c r="S64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H71" i="8"/>
  <c r="I71" i="8"/>
  <c r="H72" i="8"/>
  <c r="I72" i="8"/>
  <c r="H73" i="8"/>
  <c r="I73" i="8"/>
  <c r="H74" i="8"/>
  <c r="I74" i="8"/>
  <c r="H75" i="8"/>
  <c r="I75" i="8"/>
  <c r="N71" i="5"/>
  <c r="O71" i="5"/>
  <c r="P71" i="5"/>
  <c r="Q71" i="5"/>
  <c r="R71" i="5"/>
  <c r="S71" i="5"/>
  <c r="N64" i="5"/>
  <c r="O64" i="5"/>
  <c r="P64" i="5"/>
  <c r="Q64" i="5"/>
  <c r="R64" i="5"/>
  <c r="S64" i="5"/>
  <c r="N72" i="5"/>
  <c r="O72" i="5"/>
  <c r="P72" i="5"/>
  <c r="Q72" i="5"/>
  <c r="R72" i="5"/>
  <c r="S72" i="5"/>
  <c r="N65" i="4"/>
  <c r="O65" i="4"/>
  <c r="P65" i="4"/>
  <c r="Q65" i="4"/>
  <c r="R65" i="4"/>
  <c r="S65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50" i="5"/>
  <c r="O50" i="5"/>
  <c r="P50" i="5"/>
  <c r="Q50" i="5"/>
  <c r="R50" i="5"/>
  <c r="S50" i="5"/>
  <c r="N68" i="5"/>
  <c r="O68" i="5"/>
  <c r="P68" i="5"/>
  <c r="Q68" i="5"/>
  <c r="R68" i="5"/>
  <c r="S68" i="5"/>
  <c r="N57" i="5"/>
  <c r="O57" i="5"/>
  <c r="P57" i="5"/>
  <c r="Q57" i="5"/>
  <c r="R57" i="5"/>
  <c r="S57" i="5"/>
  <c r="N70" i="5"/>
  <c r="O70" i="5"/>
  <c r="P70" i="5"/>
  <c r="Q70" i="5"/>
  <c r="R70" i="5"/>
  <c r="S70" i="5"/>
  <c r="N63" i="5"/>
  <c r="O63" i="5"/>
  <c r="P63" i="5"/>
  <c r="Q63" i="5"/>
  <c r="R63" i="5"/>
  <c r="S63" i="5"/>
  <c r="N61" i="5"/>
  <c r="O61" i="5"/>
  <c r="P61" i="5"/>
  <c r="Q61" i="5"/>
  <c r="R61" i="5"/>
  <c r="S61" i="5"/>
  <c r="N42" i="5"/>
  <c r="O42" i="5"/>
  <c r="P42" i="5"/>
  <c r="Q42" i="5"/>
  <c r="R42" i="5"/>
  <c r="S42" i="5"/>
  <c r="N37" i="5"/>
  <c r="O37" i="5"/>
  <c r="P37" i="5"/>
  <c r="Q37" i="5"/>
  <c r="R37" i="5"/>
  <c r="S37" i="5"/>
  <c r="N82" i="3"/>
  <c r="O82" i="3"/>
  <c r="P82" i="3"/>
  <c r="Q82" i="3"/>
  <c r="R82" i="3"/>
  <c r="S82" i="3"/>
  <c r="N68" i="3"/>
  <c r="O68" i="3"/>
  <c r="P68" i="3"/>
  <c r="Q68" i="3"/>
  <c r="R68" i="3"/>
  <c r="S68" i="3"/>
  <c r="N88" i="3"/>
  <c r="O88" i="3"/>
  <c r="P88" i="3"/>
  <c r="Q88" i="3"/>
  <c r="R88" i="3"/>
  <c r="S88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12" i="6"/>
  <c r="O12" i="6"/>
  <c r="P12" i="6"/>
  <c r="Q12" i="6"/>
  <c r="R12" i="6"/>
  <c r="S12" i="6"/>
  <c r="N7" i="5"/>
  <c r="O7" i="5"/>
  <c r="P7" i="5"/>
  <c r="Q7" i="5"/>
  <c r="R7" i="5"/>
  <c r="S7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1" i="6"/>
  <c r="O51" i="6"/>
  <c r="P51" i="6"/>
  <c r="Q51" i="6"/>
  <c r="R51" i="6"/>
  <c r="S51" i="6"/>
  <c r="N61" i="6"/>
  <c r="O61" i="6"/>
  <c r="P61" i="6"/>
  <c r="Q61" i="6"/>
  <c r="R61" i="6"/>
  <c r="S61" i="6"/>
  <c r="N45" i="6"/>
  <c r="O45" i="6"/>
  <c r="P45" i="6"/>
  <c r="Q45" i="6"/>
  <c r="R45" i="6"/>
  <c r="S45" i="6"/>
  <c r="N59" i="6"/>
  <c r="O59" i="6"/>
  <c r="P59" i="6"/>
  <c r="Q59" i="6"/>
  <c r="R59" i="6"/>
  <c r="S59" i="6"/>
  <c r="N73" i="6"/>
  <c r="O73" i="6"/>
  <c r="P73" i="6"/>
  <c r="Q73" i="6"/>
  <c r="R73" i="6"/>
  <c r="S73" i="6"/>
  <c r="N75" i="6"/>
  <c r="O75" i="6"/>
  <c r="P75" i="6"/>
  <c r="Q75" i="6"/>
  <c r="R75" i="6"/>
  <c r="S75" i="6"/>
  <c r="N14" i="6"/>
  <c r="O14" i="6"/>
  <c r="P14" i="6"/>
  <c r="Q14" i="6"/>
  <c r="R14" i="6"/>
  <c r="S14" i="6"/>
  <c r="N8" i="3"/>
  <c r="O8" i="3"/>
  <c r="P8" i="3"/>
  <c r="Q8" i="3"/>
  <c r="R8" i="3"/>
  <c r="S8" i="3"/>
  <c r="N41" i="3"/>
  <c r="N78" i="3"/>
  <c r="N73" i="3"/>
  <c r="N65" i="3"/>
  <c r="N72" i="3"/>
  <c r="N69" i="3"/>
  <c r="N42" i="3"/>
  <c r="N64" i="3"/>
  <c r="N85" i="3"/>
  <c r="N70" i="3"/>
  <c r="N87" i="3"/>
  <c r="N66" i="3"/>
  <c r="N62" i="3"/>
  <c r="N71" i="3"/>
  <c r="N11" i="3"/>
  <c r="N53" i="3"/>
  <c r="N19" i="3"/>
  <c r="N20" i="3"/>
  <c r="N44" i="3"/>
  <c r="N67" i="3"/>
  <c r="N57" i="3"/>
  <c r="N35" i="3"/>
  <c r="N84" i="3"/>
  <c r="N58" i="3"/>
  <c r="N86" i="3"/>
  <c r="N12" i="3"/>
  <c r="N79" i="3"/>
  <c r="N80" i="3"/>
  <c r="N13" i="3"/>
  <c r="N36" i="3"/>
  <c r="N76" i="3"/>
  <c r="N83" i="3"/>
  <c r="N59" i="3"/>
  <c r="N61" i="3"/>
  <c r="N89" i="3"/>
  <c r="N55" i="3"/>
  <c r="N23" i="3"/>
  <c r="N18" i="3"/>
  <c r="N21" i="3"/>
  <c r="N81" i="3"/>
  <c r="N43" i="3"/>
  <c r="N74" i="3"/>
  <c r="N51" i="3"/>
  <c r="N48" i="3"/>
  <c r="N33" i="3"/>
  <c r="N24" i="3"/>
  <c r="N25" i="3"/>
  <c r="N77" i="3"/>
  <c r="N75" i="3"/>
  <c r="N29" i="3"/>
  <c r="N38" i="3"/>
  <c r="N5" i="3"/>
  <c r="N54" i="3"/>
  <c r="N7" i="3"/>
  <c r="N63" i="3"/>
  <c r="N47" i="3"/>
  <c r="N39" i="3"/>
  <c r="N32" i="3"/>
  <c r="N56" i="3"/>
  <c r="N27" i="3"/>
  <c r="N30" i="3"/>
  <c r="N50" i="3"/>
  <c r="N9" i="3"/>
  <c r="N16" i="3"/>
  <c r="N17" i="3"/>
  <c r="N52" i="3"/>
  <c r="N60" i="3"/>
  <c r="N45" i="3"/>
  <c r="N40" i="3"/>
  <c r="N22" i="3"/>
  <c r="N31" i="3"/>
  <c r="N26" i="3"/>
  <c r="N37" i="3"/>
  <c r="N10" i="3"/>
  <c r="N4" i="3"/>
  <c r="N34" i="3"/>
  <c r="N14" i="3"/>
  <c r="N49" i="3"/>
  <c r="N15" i="3"/>
  <c r="N3" i="3"/>
  <c r="N28" i="3"/>
  <c r="N46" i="3"/>
  <c r="N6" i="3"/>
  <c r="O41" i="3"/>
  <c r="O78" i="3"/>
  <c r="O73" i="3"/>
  <c r="O65" i="3"/>
  <c r="O72" i="3"/>
  <c r="O69" i="3"/>
  <c r="O42" i="3"/>
  <c r="O64" i="3"/>
  <c r="O85" i="3"/>
  <c r="O70" i="3"/>
  <c r="O87" i="3"/>
  <c r="O66" i="3"/>
  <c r="O62" i="3"/>
  <c r="O71" i="3"/>
  <c r="O11" i="3"/>
  <c r="O53" i="3"/>
  <c r="O19" i="3"/>
  <c r="O20" i="3"/>
  <c r="O44" i="3"/>
  <c r="O67" i="3"/>
  <c r="O57" i="3"/>
  <c r="O35" i="3"/>
  <c r="O84" i="3"/>
  <c r="O58" i="3"/>
  <c r="O86" i="3"/>
  <c r="O12" i="3"/>
  <c r="O79" i="3"/>
  <c r="O80" i="3"/>
  <c r="O13" i="3"/>
  <c r="O36" i="3"/>
  <c r="O76" i="3"/>
  <c r="O83" i="3"/>
  <c r="O59" i="3"/>
  <c r="O61" i="3"/>
  <c r="O89" i="3"/>
  <c r="O55" i="3"/>
  <c r="O23" i="3"/>
  <c r="O18" i="3"/>
  <c r="O21" i="3"/>
  <c r="O81" i="3"/>
  <c r="O43" i="3"/>
  <c r="O74" i="3"/>
  <c r="O51" i="3"/>
  <c r="O48" i="3"/>
  <c r="O33" i="3"/>
  <c r="O24" i="3"/>
  <c r="O25" i="3"/>
  <c r="O77" i="3"/>
  <c r="O75" i="3"/>
  <c r="O29" i="3"/>
  <c r="O38" i="3"/>
  <c r="O5" i="3"/>
  <c r="O54" i="3"/>
  <c r="O7" i="3"/>
  <c r="O63" i="3"/>
  <c r="O47" i="3"/>
  <c r="O39" i="3"/>
  <c r="O32" i="3"/>
  <c r="O56" i="3"/>
  <c r="O27" i="3"/>
  <c r="O30" i="3"/>
  <c r="O50" i="3"/>
  <c r="O9" i="3"/>
  <c r="O16" i="3"/>
  <c r="O17" i="3"/>
  <c r="O52" i="3"/>
  <c r="O60" i="3"/>
  <c r="O45" i="3"/>
  <c r="O40" i="3"/>
  <c r="O22" i="3"/>
  <c r="O31" i="3"/>
  <c r="O26" i="3"/>
  <c r="O37" i="3"/>
  <c r="O10" i="3"/>
  <c r="O4" i="3"/>
  <c r="O34" i="3"/>
  <c r="O14" i="3"/>
  <c r="O49" i="3"/>
  <c r="O15" i="3"/>
  <c r="O3" i="3"/>
  <c r="O28" i="3"/>
  <c r="O46" i="3"/>
  <c r="O6" i="3"/>
  <c r="P41" i="3"/>
  <c r="P78" i="3"/>
  <c r="P73" i="3"/>
  <c r="P65" i="3"/>
  <c r="P72" i="3"/>
  <c r="P69" i="3"/>
  <c r="P42" i="3"/>
  <c r="P64" i="3"/>
  <c r="P85" i="3"/>
  <c r="P70" i="3"/>
  <c r="P87" i="3"/>
  <c r="P66" i="3"/>
  <c r="P62" i="3"/>
  <c r="P71" i="3"/>
  <c r="P11" i="3"/>
  <c r="P53" i="3"/>
  <c r="P19" i="3"/>
  <c r="P20" i="3"/>
  <c r="P44" i="3"/>
  <c r="P67" i="3"/>
  <c r="P57" i="3"/>
  <c r="P35" i="3"/>
  <c r="P84" i="3"/>
  <c r="P58" i="3"/>
  <c r="P86" i="3"/>
  <c r="P12" i="3"/>
  <c r="P79" i="3"/>
  <c r="P80" i="3"/>
  <c r="P13" i="3"/>
  <c r="P36" i="3"/>
  <c r="P76" i="3"/>
  <c r="P83" i="3"/>
  <c r="P59" i="3"/>
  <c r="P61" i="3"/>
  <c r="P89" i="3"/>
  <c r="P55" i="3"/>
  <c r="P23" i="3"/>
  <c r="P18" i="3"/>
  <c r="P21" i="3"/>
  <c r="P81" i="3"/>
  <c r="P43" i="3"/>
  <c r="P74" i="3"/>
  <c r="P51" i="3"/>
  <c r="P48" i="3"/>
  <c r="P33" i="3"/>
  <c r="P24" i="3"/>
  <c r="P25" i="3"/>
  <c r="P77" i="3"/>
  <c r="P75" i="3"/>
  <c r="P29" i="3"/>
  <c r="P38" i="3"/>
  <c r="P5" i="3"/>
  <c r="P54" i="3"/>
  <c r="P7" i="3"/>
  <c r="P63" i="3"/>
  <c r="P47" i="3"/>
  <c r="P39" i="3"/>
  <c r="P32" i="3"/>
  <c r="P56" i="3"/>
  <c r="P27" i="3"/>
  <c r="P30" i="3"/>
  <c r="P50" i="3"/>
  <c r="P9" i="3"/>
  <c r="P16" i="3"/>
  <c r="P17" i="3"/>
  <c r="P52" i="3"/>
  <c r="P60" i="3"/>
  <c r="P45" i="3"/>
  <c r="P40" i="3"/>
  <c r="P22" i="3"/>
  <c r="P31" i="3"/>
  <c r="P26" i="3"/>
  <c r="P37" i="3"/>
  <c r="P10" i="3"/>
  <c r="P4" i="3"/>
  <c r="P34" i="3"/>
  <c r="P14" i="3"/>
  <c r="P49" i="3"/>
  <c r="P15" i="3"/>
  <c r="P3" i="3"/>
  <c r="P28" i="3"/>
  <c r="P46" i="3"/>
  <c r="P6" i="3"/>
  <c r="Q41" i="3"/>
  <c r="Q78" i="3"/>
  <c r="Q73" i="3"/>
  <c r="Q65" i="3"/>
  <c r="Q72" i="3"/>
  <c r="Q69" i="3"/>
  <c r="Q42" i="3"/>
  <c r="Q64" i="3"/>
  <c r="Q85" i="3"/>
  <c r="Q70" i="3"/>
  <c r="Q87" i="3"/>
  <c r="Q66" i="3"/>
  <c r="Q62" i="3"/>
  <c r="Q71" i="3"/>
  <c r="Q11" i="3"/>
  <c r="Q53" i="3"/>
  <c r="Q19" i="3"/>
  <c r="Q20" i="3"/>
  <c r="Q44" i="3"/>
  <c r="Q67" i="3"/>
  <c r="Q57" i="3"/>
  <c r="Q35" i="3"/>
  <c r="Q84" i="3"/>
  <c r="Q58" i="3"/>
  <c r="Q86" i="3"/>
  <c r="Q12" i="3"/>
  <c r="Q79" i="3"/>
  <c r="Q80" i="3"/>
  <c r="Q13" i="3"/>
  <c r="Q36" i="3"/>
  <c r="Q76" i="3"/>
  <c r="Q83" i="3"/>
  <c r="Q59" i="3"/>
  <c r="Q61" i="3"/>
  <c r="Q89" i="3"/>
  <c r="Q55" i="3"/>
  <c r="Q23" i="3"/>
  <c r="Q18" i="3"/>
  <c r="Q21" i="3"/>
  <c r="Q81" i="3"/>
  <c r="Q43" i="3"/>
  <c r="Q74" i="3"/>
  <c r="Q51" i="3"/>
  <c r="Q48" i="3"/>
  <c r="Q33" i="3"/>
  <c r="Q24" i="3"/>
  <c r="Q25" i="3"/>
  <c r="Q77" i="3"/>
  <c r="Q75" i="3"/>
  <c r="Q29" i="3"/>
  <c r="Q38" i="3"/>
  <c r="Q5" i="3"/>
  <c r="Q54" i="3"/>
  <c r="Q7" i="3"/>
  <c r="Q63" i="3"/>
  <c r="Q47" i="3"/>
  <c r="Q39" i="3"/>
  <c r="Q32" i="3"/>
  <c r="Q56" i="3"/>
  <c r="Q27" i="3"/>
  <c r="Q30" i="3"/>
  <c r="Q50" i="3"/>
  <c r="Q9" i="3"/>
  <c r="Q16" i="3"/>
  <c r="Q17" i="3"/>
  <c r="Q52" i="3"/>
  <c r="Q60" i="3"/>
  <c r="Q45" i="3"/>
  <c r="Q40" i="3"/>
  <c r="Q22" i="3"/>
  <c r="Q31" i="3"/>
  <c r="Q26" i="3"/>
  <c r="Q37" i="3"/>
  <c r="Q10" i="3"/>
  <c r="Q4" i="3"/>
  <c r="Q34" i="3"/>
  <c r="Q14" i="3"/>
  <c r="Q49" i="3"/>
  <c r="Q15" i="3"/>
  <c r="Q3" i="3"/>
  <c r="Q28" i="3"/>
  <c r="Q46" i="3"/>
  <c r="Q6" i="3"/>
  <c r="R41" i="3"/>
  <c r="R78" i="3"/>
  <c r="R73" i="3"/>
  <c r="R65" i="3"/>
  <c r="R72" i="3"/>
  <c r="R69" i="3"/>
  <c r="R42" i="3"/>
  <c r="R64" i="3"/>
  <c r="R85" i="3"/>
  <c r="R70" i="3"/>
  <c r="R87" i="3"/>
  <c r="R66" i="3"/>
  <c r="R62" i="3"/>
  <c r="R71" i="3"/>
  <c r="R11" i="3"/>
  <c r="R53" i="3"/>
  <c r="R19" i="3"/>
  <c r="R20" i="3"/>
  <c r="R44" i="3"/>
  <c r="R67" i="3"/>
  <c r="R57" i="3"/>
  <c r="R35" i="3"/>
  <c r="R84" i="3"/>
  <c r="R58" i="3"/>
  <c r="R86" i="3"/>
  <c r="R12" i="3"/>
  <c r="R79" i="3"/>
  <c r="R80" i="3"/>
  <c r="R13" i="3"/>
  <c r="R36" i="3"/>
  <c r="R76" i="3"/>
  <c r="R83" i="3"/>
  <c r="R59" i="3"/>
  <c r="R61" i="3"/>
  <c r="R89" i="3"/>
  <c r="R55" i="3"/>
  <c r="R23" i="3"/>
  <c r="R18" i="3"/>
  <c r="R21" i="3"/>
  <c r="R81" i="3"/>
  <c r="R43" i="3"/>
  <c r="R74" i="3"/>
  <c r="R51" i="3"/>
  <c r="R48" i="3"/>
  <c r="R33" i="3"/>
  <c r="R24" i="3"/>
  <c r="R25" i="3"/>
  <c r="R77" i="3"/>
  <c r="R75" i="3"/>
  <c r="R29" i="3"/>
  <c r="R38" i="3"/>
  <c r="R5" i="3"/>
  <c r="R54" i="3"/>
  <c r="R7" i="3"/>
  <c r="R63" i="3"/>
  <c r="R47" i="3"/>
  <c r="R39" i="3"/>
  <c r="R32" i="3"/>
  <c r="R56" i="3"/>
  <c r="R27" i="3"/>
  <c r="R30" i="3"/>
  <c r="R50" i="3"/>
  <c r="R9" i="3"/>
  <c r="R16" i="3"/>
  <c r="R17" i="3"/>
  <c r="R52" i="3"/>
  <c r="R60" i="3"/>
  <c r="R45" i="3"/>
  <c r="R40" i="3"/>
  <c r="R22" i="3"/>
  <c r="R31" i="3"/>
  <c r="R26" i="3"/>
  <c r="R37" i="3"/>
  <c r="R10" i="3"/>
  <c r="R4" i="3"/>
  <c r="R34" i="3"/>
  <c r="R14" i="3"/>
  <c r="R49" i="3"/>
  <c r="R15" i="3"/>
  <c r="R3" i="3"/>
  <c r="R28" i="3"/>
  <c r="R46" i="3"/>
  <c r="R6" i="3"/>
  <c r="S41" i="3"/>
  <c r="S78" i="3"/>
  <c r="S73" i="3"/>
  <c r="S65" i="3"/>
  <c r="S72" i="3"/>
  <c r="S69" i="3"/>
  <c r="S42" i="3"/>
  <c r="S64" i="3"/>
  <c r="S85" i="3"/>
  <c r="S70" i="3"/>
  <c r="S87" i="3"/>
  <c r="S66" i="3"/>
  <c r="S62" i="3"/>
  <c r="S71" i="3"/>
  <c r="S11" i="3"/>
  <c r="S53" i="3"/>
  <c r="S19" i="3"/>
  <c r="S20" i="3"/>
  <c r="S44" i="3"/>
  <c r="S67" i="3"/>
  <c r="S57" i="3"/>
  <c r="S35" i="3"/>
  <c r="S84" i="3"/>
  <c r="S58" i="3"/>
  <c r="S86" i="3"/>
  <c r="S12" i="3"/>
  <c r="S79" i="3"/>
  <c r="S80" i="3"/>
  <c r="S13" i="3"/>
  <c r="S36" i="3"/>
  <c r="S76" i="3"/>
  <c r="S83" i="3"/>
  <c r="S59" i="3"/>
  <c r="S61" i="3"/>
  <c r="S89" i="3"/>
  <c r="S55" i="3"/>
  <c r="S23" i="3"/>
  <c r="S18" i="3"/>
  <c r="S21" i="3"/>
  <c r="S81" i="3"/>
  <c r="S43" i="3"/>
  <c r="S74" i="3"/>
  <c r="S51" i="3"/>
  <c r="S48" i="3"/>
  <c r="S33" i="3"/>
  <c r="S24" i="3"/>
  <c r="S25" i="3"/>
  <c r="S77" i="3"/>
  <c r="S75" i="3"/>
  <c r="S29" i="3"/>
  <c r="S38" i="3"/>
  <c r="S5" i="3"/>
  <c r="S54" i="3"/>
  <c r="S7" i="3"/>
  <c r="S63" i="3"/>
  <c r="S47" i="3"/>
  <c r="S39" i="3"/>
  <c r="S32" i="3"/>
  <c r="S56" i="3"/>
  <c r="S27" i="3"/>
  <c r="S30" i="3"/>
  <c r="S50" i="3"/>
  <c r="S9" i="3"/>
  <c r="S16" i="3"/>
  <c r="S17" i="3"/>
  <c r="S52" i="3"/>
  <c r="S60" i="3"/>
  <c r="S45" i="3"/>
  <c r="S40" i="3"/>
  <c r="S22" i="3"/>
  <c r="S31" i="3"/>
  <c r="S26" i="3"/>
  <c r="S37" i="3"/>
  <c r="S10" i="3"/>
  <c r="S4" i="3"/>
  <c r="S34" i="3"/>
  <c r="S14" i="3"/>
  <c r="S49" i="3"/>
  <c r="S15" i="3"/>
  <c r="S3" i="3"/>
  <c r="S28" i="3"/>
  <c r="S46" i="3"/>
  <c r="S6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3" i="5"/>
  <c r="O23" i="5"/>
  <c r="P23" i="5"/>
  <c r="Q23" i="5"/>
  <c r="R23" i="5"/>
  <c r="S23" i="5"/>
  <c r="N26" i="5"/>
  <c r="O26" i="5"/>
  <c r="P26" i="5"/>
  <c r="Q26" i="5"/>
  <c r="R26" i="5"/>
  <c r="S26" i="5"/>
  <c r="N15" i="5"/>
  <c r="O15" i="5"/>
  <c r="P15" i="5"/>
  <c r="Q15" i="5"/>
  <c r="R15" i="5"/>
  <c r="S15" i="5"/>
  <c r="N5" i="5"/>
  <c r="O5" i="5"/>
  <c r="P5" i="5"/>
  <c r="Q5" i="5"/>
  <c r="R5" i="5"/>
  <c r="S5" i="5"/>
  <c r="N3" i="6"/>
  <c r="O3" i="6"/>
  <c r="P3" i="6"/>
  <c r="Q3" i="6"/>
  <c r="R3" i="6"/>
  <c r="S3" i="6"/>
  <c r="N52" i="6"/>
  <c r="O52" i="6"/>
  <c r="P52" i="6"/>
  <c r="Q52" i="6"/>
  <c r="R52" i="6"/>
  <c r="S52" i="6"/>
  <c r="N65" i="6"/>
  <c r="O65" i="6"/>
  <c r="P65" i="6"/>
  <c r="Q65" i="6"/>
  <c r="R65" i="6"/>
  <c r="S65" i="6"/>
  <c r="N6" i="6"/>
  <c r="O6" i="6"/>
  <c r="P6" i="6"/>
  <c r="Q6" i="6"/>
  <c r="R6" i="6"/>
  <c r="S6" i="6"/>
  <c r="N21" i="6"/>
  <c r="O21" i="6"/>
  <c r="P21" i="6"/>
  <c r="Q21" i="6"/>
  <c r="R21" i="6"/>
  <c r="S21" i="6"/>
  <c r="N67" i="6"/>
  <c r="O67" i="6"/>
  <c r="P67" i="6"/>
  <c r="Q67" i="6"/>
  <c r="R67" i="6"/>
  <c r="S67" i="6"/>
  <c r="J61" i="8"/>
  <c r="J62" i="8"/>
  <c r="J63" i="8"/>
  <c r="J64" i="8"/>
  <c r="J65" i="8"/>
  <c r="N17" i="6"/>
  <c r="O17" i="6"/>
  <c r="P17" i="6"/>
  <c r="Q17" i="6"/>
  <c r="R17" i="6"/>
  <c r="S17" i="6"/>
  <c r="N27" i="4"/>
  <c r="O27" i="4"/>
  <c r="P27" i="4"/>
  <c r="Q27" i="4"/>
  <c r="R27" i="4"/>
  <c r="S27" i="4"/>
  <c r="N28" i="4"/>
  <c r="O28" i="4"/>
  <c r="P28" i="4"/>
  <c r="Q28" i="4"/>
  <c r="R28" i="4"/>
  <c r="S28" i="4"/>
  <c r="N8" i="4"/>
  <c r="O8" i="4"/>
  <c r="P8" i="4"/>
  <c r="Q8" i="4"/>
  <c r="R8" i="4"/>
  <c r="S8" i="4"/>
  <c r="N51" i="4"/>
  <c r="O51" i="4"/>
  <c r="P51" i="4"/>
  <c r="Q51" i="4"/>
  <c r="R51" i="4"/>
  <c r="S51" i="4"/>
  <c r="N37" i="6"/>
  <c r="O37" i="6"/>
  <c r="P37" i="6"/>
  <c r="Q37" i="6"/>
  <c r="R37" i="6"/>
  <c r="S37" i="6"/>
  <c r="N29" i="4"/>
  <c r="O29" i="4"/>
  <c r="P29" i="4"/>
  <c r="Q29" i="4"/>
  <c r="R29" i="4"/>
  <c r="S29" i="4"/>
  <c r="N61" i="4"/>
  <c r="O61" i="4"/>
  <c r="P61" i="4"/>
  <c r="Q61" i="4"/>
  <c r="R61" i="4"/>
  <c r="S61" i="4"/>
  <c r="N25" i="4"/>
  <c r="O25" i="4"/>
  <c r="P25" i="4"/>
  <c r="Q25" i="4"/>
  <c r="R25" i="4"/>
  <c r="S25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4" i="4"/>
  <c r="O54" i="4"/>
  <c r="P54" i="4"/>
  <c r="Q54" i="4"/>
  <c r="R54" i="4"/>
  <c r="S54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4" i="4"/>
  <c r="O44" i="4"/>
  <c r="P44" i="4"/>
  <c r="Q44" i="4"/>
  <c r="R44" i="4"/>
  <c r="S44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4" i="5"/>
  <c r="O54" i="5"/>
  <c r="P54" i="5"/>
  <c r="Q54" i="5"/>
  <c r="R54" i="5"/>
  <c r="S54" i="5"/>
  <c r="N6" i="5"/>
  <c r="O6" i="5"/>
  <c r="P6" i="5"/>
  <c r="Q6" i="5"/>
  <c r="R6" i="5"/>
  <c r="S6" i="5"/>
  <c r="N4" i="5"/>
  <c r="O4" i="5"/>
  <c r="P4" i="5"/>
  <c r="Q4" i="5"/>
  <c r="R4" i="5"/>
  <c r="S4" i="5"/>
  <c r="N25" i="5"/>
  <c r="O25" i="5"/>
  <c r="P25" i="5"/>
  <c r="Q25" i="5"/>
  <c r="R25" i="5"/>
  <c r="S25" i="5"/>
  <c r="N40" i="4"/>
  <c r="O40" i="4"/>
  <c r="P40" i="4"/>
  <c r="R40" i="4"/>
  <c r="Q40" i="4"/>
  <c r="S40" i="4"/>
  <c r="N9" i="5"/>
  <c r="O9" i="5"/>
  <c r="P9" i="5"/>
  <c r="R9" i="5"/>
  <c r="Q9" i="5"/>
  <c r="S9" i="5"/>
  <c r="N53" i="6"/>
  <c r="O53" i="6"/>
  <c r="P53" i="6"/>
  <c r="R53" i="6"/>
  <c r="Q53" i="6"/>
  <c r="S53" i="6"/>
  <c r="N40" i="6"/>
  <c r="O40" i="6"/>
  <c r="P40" i="6"/>
  <c r="R40" i="6"/>
  <c r="Q40" i="6"/>
  <c r="S40" i="6"/>
  <c r="N30" i="6"/>
  <c r="O30" i="6"/>
  <c r="P30" i="6"/>
  <c r="R30" i="6"/>
  <c r="Q30" i="6"/>
  <c r="S30" i="6"/>
  <c r="N16" i="6"/>
  <c r="O16" i="6"/>
  <c r="P16" i="6"/>
  <c r="R16" i="6"/>
  <c r="Q16" i="6"/>
  <c r="S16" i="6"/>
  <c r="N39" i="5"/>
  <c r="O39" i="5"/>
  <c r="P39" i="5"/>
  <c r="R39" i="5"/>
  <c r="Q39" i="5"/>
  <c r="S39" i="5"/>
  <c r="N53" i="4"/>
  <c r="O53" i="4"/>
  <c r="P53" i="4"/>
  <c r="R53" i="4"/>
  <c r="Q53" i="4"/>
  <c r="S53" i="4"/>
  <c r="N29" i="5"/>
  <c r="N22" i="5"/>
  <c r="N38" i="5"/>
  <c r="N11" i="5"/>
  <c r="N55" i="5"/>
  <c r="N18" i="5"/>
  <c r="N35" i="5"/>
  <c r="N66" i="5"/>
  <c r="N16" i="5"/>
  <c r="N41" i="5"/>
  <c r="N46" i="5"/>
  <c r="N36" i="5"/>
  <c r="N45" i="5"/>
  <c r="N24" i="5"/>
  <c r="N53" i="5"/>
  <c r="N12" i="5"/>
  <c r="N17" i="5"/>
  <c r="N20" i="5"/>
  <c r="N28" i="5"/>
  <c r="N32" i="5"/>
  <c r="N58" i="5"/>
  <c r="N47" i="5"/>
  <c r="N52" i="5"/>
  <c r="N51" i="5"/>
  <c r="N69" i="5"/>
  <c r="N30" i="5"/>
  <c r="N31" i="5"/>
  <c r="N14" i="5"/>
  <c r="N27" i="5"/>
  <c r="N40" i="5"/>
  <c r="N33" i="5"/>
  <c r="N3" i="5"/>
  <c r="N49" i="5"/>
  <c r="N13" i="5"/>
  <c r="N65" i="5"/>
  <c r="N60" i="5"/>
  <c r="N56" i="5"/>
  <c r="N19" i="5"/>
  <c r="N44" i="5"/>
  <c r="N21" i="5"/>
  <c r="N34" i="5"/>
  <c r="N62" i="5"/>
  <c r="N48" i="5"/>
  <c r="N59" i="5"/>
  <c r="N67" i="5"/>
  <c r="N10" i="5"/>
  <c r="N8" i="5"/>
  <c r="N43" i="5"/>
  <c r="O29" i="5"/>
  <c r="O22" i="5"/>
  <c r="O38" i="5"/>
  <c r="O11" i="5"/>
  <c r="O55" i="5"/>
  <c r="O18" i="5"/>
  <c r="O35" i="5"/>
  <c r="O66" i="5"/>
  <c r="O16" i="5"/>
  <c r="O41" i="5"/>
  <c r="O46" i="5"/>
  <c r="O36" i="5"/>
  <c r="O45" i="5"/>
  <c r="O24" i="5"/>
  <c r="O53" i="5"/>
  <c r="O12" i="5"/>
  <c r="O17" i="5"/>
  <c r="O20" i="5"/>
  <c r="O28" i="5"/>
  <c r="O32" i="5"/>
  <c r="O58" i="5"/>
  <c r="O47" i="5"/>
  <c r="O52" i="5"/>
  <c r="O51" i="5"/>
  <c r="O69" i="5"/>
  <c r="O30" i="5"/>
  <c r="O31" i="5"/>
  <c r="O14" i="5"/>
  <c r="O27" i="5"/>
  <c r="O40" i="5"/>
  <c r="O33" i="5"/>
  <c r="O3" i="5"/>
  <c r="O49" i="5"/>
  <c r="O13" i="5"/>
  <c r="O65" i="5"/>
  <c r="O60" i="5"/>
  <c r="O56" i="5"/>
  <c r="O19" i="5"/>
  <c r="O44" i="5"/>
  <c r="O21" i="5"/>
  <c r="O34" i="5"/>
  <c r="O62" i="5"/>
  <c r="O48" i="5"/>
  <c r="O59" i="5"/>
  <c r="O67" i="5"/>
  <c r="O10" i="5"/>
  <c r="O8" i="5"/>
  <c r="O43" i="5"/>
  <c r="P29" i="5"/>
  <c r="P22" i="5"/>
  <c r="P38" i="5"/>
  <c r="P11" i="5"/>
  <c r="P55" i="5"/>
  <c r="P18" i="5"/>
  <c r="P35" i="5"/>
  <c r="P66" i="5"/>
  <c r="P16" i="5"/>
  <c r="P41" i="5"/>
  <c r="P46" i="5"/>
  <c r="P36" i="5"/>
  <c r="P45" i="5"/>
  <c r="P24" i="5"/>
  <c r="P53" i="5"/>
  <c r="P12" i="5"/>
  <c r="P17" i="5"/>
  <c r="P20" i="5"/>
  <c r="P28" i="5"/>
  <c r="P32" i="5"/>
  <c r="P58" i="5"/>
  <c r="P47" i="5"/>
  <c r="P52" i="5"/>
  <c r="P51" i="5"/>
  <c r="P69" i="5"/>
  <c r="P30" i="5"/>
  <c r="P31" i="5"/>
  <c r="P14" i="5"/>
  <c r="P27" i="5"/>
  <c r="P40" i="5"/>
  <c r="P33" i="5"/>
  <c r="P3" i="5"/>
  <c r="P49" i="5"/>
  <c r="P13" i="5"/>
  <c r="P65" i="5"/>
  <c r="P60" i="5"/>
  <c r="P56" i="5"/>
  <c r="P19" i="5"/>
  <c r="P44" i="5"/>
  <c r="P21" i="5"/>
  <c r="P34" i="5"/>
  <c r="P62" i="5"/>
  <c r="P48" i="5"/>
  <c r="P59" i="5"/>
  <c r="P67" i="5"/>
  <c r="P10" i="5"/>
  <c r="P8" i="5"/>
  <c r="P43" i="5"/>
  <c r="R29" i="5"/>
  <c r="R22" i="5"/>
  <c r="R38" i="5"/>
  <c r="R11" i="5"/>
  <c r="R55" i="5"/>
  <c r="R18" i="5"/>
  <c r="R35" i="5"/>
  <c r="R66" i="5"/>
  <c r="R16" i="5"/>
  <c r="R41" i="5"/>
  <c r="R46" i="5"/>
  <c r="R36" i="5"/>
  <c r="R45" i="5"/>
  <c r="R24" i="5"/>
  <c r="R53" i="5"/>
  <c r="R12" i="5"/>
  <c r="R17" i="5"/>
  <c r="R20" i="5"/>
  <c r="R28" i="5"/>
  <c r="R32" i="5"/>
  <c r="R58" i="5"/>
  <c r="R47" i="5"/>
  <c r="R52" i="5"/>
  <c r="R51" i="5"/>
  <c r="R69" i="5"/>
  <c r="R30" i="5"/>
  <c r="R31" i="5"/>
  <c r="R14" i="5"/>
  <c r="R27" i="5"/>
  <c r="R40" i="5"/>
  <c r="R33" i="5"/>
  <c r="R3" i="5"/>
  <c r="R49" i="5"/>
  <c r="R13" i="5"/>
  <c r="R65" i="5"/>
  <c r="R60" i="5"/>
  <c r="R56" i="5"/>
  <c r="R19" i="5"/>
  <c r="R44" i="5"/>
  <c r="R21" i="5"/>
  <c r="R34" i="5"/>
  <c r="R62" i="5"/>
  <c r="R48" i="5"/>
  <c r="R59" i="5"/>
  <c r="R67" i="5"/>
  <c r="R10" i="5"/>
  <c r="R8" i="5"/>
  <c r="R43" i="5"/>
  <c r="Q29" i="5"/>
  <c r="Q22" i="5"/>
  <c r="Q38" i="5"/>
  <c r="Q11" i="5"/>
  <c r="Q55" i="5"/>
  <c r="Q18" i="5"/>
  <c r="Q35" i="5"/>
  <c r="Q66" i="5"/>
  <c r="Q16" i="5"/>
  <c r="Q41" i="5"/>
  <c r="Q46" i="5"/>
  <c r="Q36" i="5"/>
  <c r="Q45" i="5"/>
  <c r="Q24" i="5"/>
  <c r="Q53" i="5"/>
  <c r="Q12" i="5"/>
  <c r="Q17" i="5"/>
  <c r="Q20" i="5"/>
  <c r="Q28" i="5"/>
  <c r="Q32" i="5"/>
  <c r="Q58" i="5"/>
  <c r="Q47" i="5"/>
  <c r="Q52" i="5"/>
  <c r="Q51" i="5"/>
  <c r="Q69" i="5"/>
  <c r="Q30" i="5"/>
  <c r="Q31" i="5"/>
  <c r="Q14" i="5"/>
  <c r="Q27" i="5"/>
  <c r="Q40" i="5"/>
  <c r="Q33" i="5"/>
  <c r="Q3" i="5"/>
  <c r="Q49" i="5"/>
  <c r="Q13" i="5"/>
  <c r="Q65" i="5"/>
  <c r="Q60" i="5"/>
  <c r="Q56" i="5"/>
  <c r="Q19" i="5"/>
  <c r="Q44" i="5"/>
  <c r="Q21" i="5"/>
  <c r="Q34" i="5"/>
  <c r="Q62" i="5"/>
  <c r="Q48" i="5"/>
  <c r="Q59" i="5"/>
  <c r="Q67" i="5"/>
  <c r="Q10" i="5"/>
  <c r="Q8" i="5"/>
  <c r="Q43" i="5"/>
  <c r="S29" i="5"/>
  <c r="S22" i="5"/>
  <c r="S38" i="5"/>
  <c r="S11" i="5"/>
  <c r="S55" i="5"/>
  <c r="S18" i="5"/>
  <c r="S35" i="5"/>
  <c r="S66" i="5"/>
  <c r="S16" i="5"/>
  <c r="S41" i="5"/>
  <c r="S46" i="5"/>
  <c r="S36" i="5"/>
  <c r="S45" i="5"/>
  <c r="S24" i="5"/>
  <c r="S53" i="5"/>
  <c r="S12" i="5"/>
  <c r="S17" i="5"/>
  <c r="S20" i="5"/>
  <c r="S28" i="5"/>
  <c r="S32" i="5"/>
  <c r="S58" i="5"/>
  <c r="S47" i="5"/>
  <c r="S52" i="5"/>
  <c r="S51" i="5"/>
  <c r="S69" i="5"/>
  <c r="S30" i="5"/>
  <c r="S31" i="5"/>
  <c r="S14" i="5"/>
  <c r="S27" i="5"/>
  <c r="S40" i="5"/>
  <c r="S33" i="5"/>
  <c r="S3" i="5"/>
  <c r="S49" i="5"/>
  <c r="S13" i="5"/>
  <c r="S65" i="5"/>
  <c r="S60" i="5"/>
  <c r="S56" i="5"/>
  <c r="S19" i="5"/>
  <c r="S44" i="5"/>
  <c r="S21" i="5"/>
  <c r="S34" i="5"/>
  <c r="S62" i="5"/>
  <c r="S48" i="5"/>
  <c r="S59" i="5"/>
  <c r="S67" i="5"/>
  <c r="S10" i="5"/>
  <c r="S8" i="5"/>
  <c r="S43" i="5"/>
  <c r="N52" i="4"/>
  <c r="O52" i="4"/>
  <c r="P52" i="4"/>
  <c r="R52" i="4"/>
  <c r="Q52" i="4"/>
  <c r="S52" i="4"/>
  <c r="N47" i="4"/>
  <c r="N37" i="4"/>
  <c r="N62" i="4"/>
  <c r="N20" i="4"/>
  <c r="N17" i="4"/>
  <c r="N21" i="4"/>
  <c r="N39" i="4"/>
  <c r="N14" i="4"/>
  <c r="N36" i="4"/>
  <c r="N55" i="4"/>
  <c r="N34" i="4"/>
  <c r="N32" i="4"/>
  <c r="N38" i="4"/>
  <c r="N49" i="4"/>
  <c r="N60" i="4"/>
  <c r="N5" i="4"/>
  <c r="N6" i="4"/>
  <c r="N45" i="4"/>
  <c r="N33" i="4"/>
  <c r="N48" i="4"/>
  <c r="N18" i="4"/>
  <c r="N35" i="4"/>
  <c r="N3" i="4"/>
  <c r="N22" i="4"/>
  <c r="N15" i="4"/>
  <c r="N26" i="4"/>
  <c r="N16" i="4"/>
  <c r="N57" i="4"/>
  <c r="N58" i="4"/>
  <c r="N10" i="4"/>
  <c r="N7" i="4"/>
  <c r="N46" i="4"/>
  <c r="N19" i="4"/>
  <c r="N42" i="4"/>
  <c r="N41" i="4"/>
  <c r="N12" i="4"/>
  <c r="N50" i="4"/>
  <c r="N31" i="4"/>
  <c r="N30" i="4"/>
  <c r="N13" i="4"/>
  <c r="N9" i="4"/>
  <c r="N24" i="4"/>
  <c r="N59" i="4"/>
  <c r="N56" i="4"/>
  <c r="N11" i="4"/>
  <c r="N43" i="4"/>
  <c r="N4" i="4"/>
  <c r="V65" i="4" s="1"/>
  <c r="N23" i="4"/>
  <c r="O47" i="4"/>
  <c r="O37" i="4"/>
  <c r="O62" i="4"/>
  <c r="O20" i="4"/>
  <c r="O17" i="4"/>
  <c r="O21" i="4"/>
  <c r="O39" i="4"/>
  <c r="O14" i="4"/>
  <c r="O36" i="4"/>
  <c r="O55" i="4"/>
  <c r="O34" i="4"/>
  <c r="O32" i="4"/>
  <c r="O38" i="4"/>
  <c r="O49" i="4"/>
  <c r="O60" i="4"/>
  <c r="O5" i="4"/>
  <c r="O6" i="4"/>
  <c r="O45" i="4"/>
  <c r="O33" i="4"/>
  <c r="O48" i="4"/>
  <c r="O18" i="4"/>
  <c r="O35" i="4"/>
  <c r="O3" i="4"/>
  <c r="O22" i="4"/>
  <c r="O15" i="4"/>
  <c r="O26" i="4"/>
  <c r="O16" i="4"/>
  <c r="O57" i="4"/>
  <c r="O58" i="4"/>
  <c r="O10" i="4"/>
  <c r="O7" i="4"/>
  <c r="O46" i="4"/>
  <c r="O19" i="4"/>
  <c r="O42" i="4"/>
  <c r="O41" i="4"/>
  <c r="O12" i="4"/>
  <c r="O50" i="4"/>
  <c r="O31" i="4"/>
  <c r="O30" i="4"/>
  <c r="O13" i="4"/>
  <c r="O9" i="4"/>
  <c r="O24" i="4"/>
  <c r="O59" i="4"/>
  <c r="O56" i="4"/>
  <c r="O11" i="4"/>
  <c r="O43" i="4"/>
  <c r="O4" i="4"/>
  <c r="W65" i="4" s="1"/>
  <c r="O23" i="4"/>
  <c r="P47" i="4"/>
  <c r="P37" i="4"/>
  <c r="P62" i="4"/>
  <c r="P20" i="4"/>
  <c r="P17" i="4"/>
  <c r="P21" i="4"/>
  <c r="P39" i="4"/>
  <c r="P14" i="4"/>
  <c r="P36" i="4"/>
  <c r="P55" i="4"/>
  <c r="P34" i="4"/>
  <c r="P32" i="4"/>
  <c r="P38" i="4"/>
  <c r="P49" i="4"/>
  <c r="P60" i="4"/>
  <c r="P5" i="4"/>
  <c r="P6" i="4"/>
  <c r="P45" i="4"/>
  <c r="P33" i="4"/>
  <c r="P48" i="4"/>
  <c r="P18" i="4"/>
  <c r="P35" i="4"/>
  <c r="P3" i="4"/>
  <c r="P22" i="4"/>
  <c r="P15" i="4"/>
  <c r="P26" i="4"/>
  <c r="P16" i="4"/>
  <c r="P57" i="4"/>
  <c r="P58" i="4"/>
  <c r="P10" i="4"/>
  <c r="P7" i="4"/>
  <c r="P46" i="4"/>
  <c r="P19" i="4"/>
  <c r="P42" i="4"/>
  <c r="P41" i="4"/>
  <c r="P12" i="4"/>
  <c r="P50" i="4"/>
  <c r="P31" i="4"/>
  <c r="P30" i="4"/>
  <c r="P13" i="4"/>
  <c r="P9" i="4"/>
  <c r="P24" i="4"/>
  <c r="P59" i="4"/>
  <c r="P56" i="4"/>
  <c r="P11" i="4"/>
  <c r="P43" i="4"/>
  <c r="P4" i="4"/>
  <c r="Z65" i="4" s="1"/>
  <c r="P23" i="4"/>
  <c r="R47" i="4"/>
  <c r="R37" i="4"/>
  <c r="R62" i="4"/>
  <c r="R20" i="4"/>
  <c r="R17" i="4"/>
  <c r="R21" i="4"/>
  <c r="R39" i="4"/>
  <c r="R14" i="4"/>
  <c r="R36" i="4"/>
  <c r="R55" i="4"/>
  <c r="R34" i="4"/>
  <c r="R32" i="4"/>
  <c r="R38" i="4"/>
  <c r="R49" i="4"/>
  <c r="R60" i="4"/>
  <c r="R5" i="4"/>
  <c r="R6" i="4"/>
  <c r="R45" i="4"/>
  <c r="R33" i="4"/>
  <c r="R48" i="4"/>
  <c r="R18" i="4"/>
  <c r="R35" i="4"/>
  <c r="R3" i="4"/>
  <c r="R22" i="4"/>
  <c r="R15" i="4"/>
  <c r="R26" i="4"/>
  <c r="R16" i="4"/>
  <c r="R57" i="4"/>
  <c r="R58" i="4"/>
  <c r="R10" i="4"/>
  <c r="R7" i="4"/>
  <c r="R46" i="4"/>
  <c r="R19" i="4"/>
  <c r="R42" i="4"/>
  <c r="R41" i="4"/>
  <c r="R12" i="4"/>
  <c r="R50" i="4"/>
  <c r="R31" i="4"/>
  <c r="R30" i="4"/>
  <c r="R13" i="4"/>
  <c r="R9" i="4"/>
  <c r="R24" i="4"/>
  <c r="R59" i="4"/>
  <c r="R56" i="4"/>
  <c r="R11" i="4"/>
  <c r="R43" i="4"/>
  <c r="R4" i="4"/>
  <c r="AB65" i="4" s="1"/>
  <c r="R23" i="4"/>
  <c r="Q47" i="4"/>
  <c r="Q37" i="4"/>
  <c r="Q62" i="4"/>
  <c r="Q20" i="4"/>
  <c r="Q17" i="4"/>
  <c r="Q21" i="4"/>
  <c r="Q39" i="4"/>
  <c r="Q14" i="4"/>
  <c r="Q36" i="4"/>
  <c r="Q55" i="4"/>
  <c r="Q34" i="4"/>
  <c r="Q32" i="4"/>
  <c r="Q38" i="4"/>
  <c r="Q49" i="4"/>
  <c r="Q60" i="4"/>
  <c r="Q5" i="4"/>
  <c r="Q6" i="4"/>
  <c r="Q45" i="4"/>
  <c r="Q33" i="4"/>
  <c r="Q48" i="4"/>
  <c r="Q18" i="4"/>
  <c r="Q35" i="4"/>
  <c r="Q3" i="4"/>
  <c r="Q22" i="4"/>
  <c r="Q15" i="4"/>
  <c r="Q26" i="4"/>
  <c r="Q16" i="4"/>
  <c r="Q57" i="4"/>
  <c r="Q58" i="4"/>
  <c r="Q10" i="4"/>
  <c r="Q7" i="4"/>
  <c r="Q46" i="4"/>
  <c r="Q19" i="4"/>
  <c r="Q42" i="4"/>
  <c r="Q41" i="4"/>
  <c r="Q12" i="4"/>
  <c r="Q50" i="4"/>
  <c r="Q31" i="4"/>
  <c r="Q30" i="4"/>
  <c r="Q13" i="4"/>
  <c r="Q9" i="4"/>
  <c r="Q24" i="4"/>
  <c r="Q59" i="4"/>
  <c r="Q56" i="4"/>
  <c r="Q11" i="4"/>
  <c r="Q43" i="4"/>
  <c r="Q4" i="4"/>
  <c r="AA65" i="4" s="1"/>
  <c r="Q23" i="4"/>
  <c r="S47" i="4"/>
  <c r="S37" i="4"/>
  <c r="S62" i="4"/>
  <c r="S20" i="4"/>
  <c r="S17" i="4"/>
  <c r="S21" i="4"/>
  <c r="S39" i="4"/>
  <c r="S14" i="4"/>
  <c r="S36" i="4"/>
  <c r="S55" i="4"/>
  <c r="S34" i="4"/>
  <c r="S32" i="4"/>
  <c r="S38" i="4"/>
  <c r="S49" i="4"/>
  <c r="S60" i="4"/>
  <c r="S5" i="4"/>
  <c r="S6" i="4"/>
  <c r="S45" i="4"/>
  <c r="S33" i="4"/>
  <c r="S48" i="4"/>
  <c r="S18" i="4"/>
  <c r="S35" i="4"/>
  <c r="S3" i="4"/>
  <c r="S22" i="4"/>
  <c r="S15" i="4"/>
  <c r="S26" i="4"/>
  <c r="S16" i="4"/>
  <c r="S57" i="4"/>
  <c r="S58" i="4"/>
  <c r="S10" i="4"/>
  <c r="S7" i="4"/>
  <c r="S46" i="4"/>
  <c r="S19" i="4"/>
  <c r="S42" i="4"/>
  <c r="S41" i="4"/>
  <c r="S12" i="4"/>
  <c r="S50" i="4"/>
  <c r="S31" i="4"/>
  <c r="S30" i="4"/>
  <c r="S13" i="4"/>
  <c r="S9" i="4"/>
  <c r="S24" i="4"/>
  <c r="S59" i="4"/>
  <c r="S56" i="4"/>
  <c r="S11" i="4"/>
  <c r="S43" i="4"/>
  <c r="S4" i="4"/>
  <c r="AC65" i="4" s="1"/>
  <c r="S23" i="4"/>
  <c r="N26" i="6"/>
  <c r="O26" i="6"/>
  <c r="P26" i="6"/>
  <c r="R26" i="6"/>
  <c r="Q26" i="6"/>
  <c r="S26" i="6"/>
  <c r="N20" i="6"/>
  <c r="N15" i="6"/>
  <c r="N66" i="6"/>
  <c r="N60" i="6"/>
  <c r="N7" i="6"/>
  <c r="N62" i="6"/>
  <c r="N68" i="6"/>
  <c r="N29" i="6"/>
  <c r="N38" i="6"/>
  <c r="N43" i="6"/>
  <c r="N56" i="6"/>
  <c r="N34" i="6"/>
  <c r="N31" i="6"/>
  <c r="N28" i="6"/>
  <c r="N19" i="6"/>
  <c r="N55" i="6"/>
  <c r="N9" i="6"/>
  <c r="N44" i="6"/>
  <c r="N54" i="6"/>
  <c r="N33" i="6"/>
  <c r="N58" i="6"/>
  <c r="N8" i="6"/>
  <c r="N72" i="6"/>
  <c r="N49" i="6"/>
  <c r="N48" i="6"/>
  <c r="N69" i="6"/>
  <c r="N39" i="6"/>
  <c r="N32" i="6"/>
  <c r="N42" i="6"/>
  <c r="N24" i="6"/>
  <c r="N25" i="6"/>
  <c r="N22" i="6"/>
  <c r="N36" i="6"/>
  <c r="N23" i="6"/>
  <c r="N64" i="6"/>
  <c r="N35" i="6"/>
  <c r="N4" i="6"/>
  <c r="N57" i="6"/>
  <c r="N63" i="6"/>
  <c r="N13" i="6"/>
  <c r="N47" i="6"/>
  <c r="N10" i="6"/>
  <c r="N5" i="6"/>
  <c r="N18" i="6"/>
  <c r="N50" i="6"/>
  <c r="N11" i="6"/>
  <c r="N41" i="6"/>
  <c r="N27" i="6"/>
  <c r="N46" i="6"/>
  <c r="O20" i="6"/>
  <c r="O15" i="6"/>
  <c r="O66" i="6"/>
  <c r="O60" i="6"/>
  <c r="O7" i="6"/>
  <c r="O62" i="6"/>
  <c r="O68" i="6"/>
  <c r="O29" i="6"/>
  <c r="O38" i="6"/>
  <c r="O43" i="6"/>
  <c r="O56" i="6"/>
  <c r="O34" i="6"/>
  <c r="O31" i="6"/>
  <c r="O28" i="6"/>
  <c r="O19" i="6"/>
  <c r="O55" i="6"/>
  <c r="O9" i="6"/>
  <c r="O44" i="6"/>
  <c r="O54" i="6"/>
  <c r="O33" i="6"/>
  <c r="O58" i="6"/>
  <c r="O8" i="6"/>
  <c r="O72" i="6"/>
  <c r="O49" i="6"/>
  <c r="O48" i="6"/>
  <c r="O69" i="6"/>
  <c r="O39" i="6"/>
  <c r="O32" i="6"/>
  <c r="O42" i="6"/>
  <c r="O24" i="6"/>
  <c r="O25" i="6"/>
  <c r="O22" i="6"/>
  <c r="O36" i="6"/>
  <c r="O23" i="6"/>
  <c r="O64" i="6"/>
  <c r="O35" i="6"/>
  <c r="O4" i="6"/>
  <c r="O57" i="6"/>
  <c r="O63" i="6"/>
  <c r="O13" i="6"/>
  <c r="O47" i="6"/>
  <c r="O10" i="6"/>
  <c r="O5" i="6"/>
  <c r="O18" i="6"/>
  <c r="O50" i="6"/>
  <c r="O11" i="6"/>
  <c r="O41" i="6"/>
  <c r="O27" i="6"/>
  <c r="O46" i="6"/>
  <c r="P20" i="6"/>
  <c r="P15" i="6"/>
  <c r="P66" i="6"/>
  <c r="P60" i="6"/>
  <c r="P7" i="6"/>
  <c r="P62" i="6"/>
  <c r="P68" i="6"/>
  <c r="P29" i="6"/>
  <c r="P38" i="6"/>
  <c r="P43" i="6"/>
  <c r="P56" i="6"/>
  <c r="P34" i="6"/>
  <c r="P31" i="6"/>
  <c r="P28" i="6"/>
  <c r="P19" i="6"/>
  <c r="P55" i="6"/>
  <c r="P9" i="6"/>
  <c r="P44" i="6"/>
  <c r="P54" i="6"/>
  <c r="P33" i="6"/>
  <c r="P58" i="6"/>
  <c r="P8" i="6"/>
  <c r="P72" i="6"/>
  <c r="P49" i="6"/>
  <c r="P48" i="6"/>
  <c r="P69" i="6"/>
  <c r="P39" i="6"/>
  <c r="P32" i="6"/>
  <c r="P42" i="6"/>
  <c r="P24" i="6"/>
  <c r="P25" i="6"/>
  <c r="P22" i="6"/>
  <c r="P36" i="6"/>
  <c r="P23" i="6"/>
  <c r="P64" i="6"/>
  <c r="P35" i="6"/>
  <c r="P4" i="6"/>
  <c r="P57" i="6"/>
  <c r="P63" i="6"/>
  <c r="P13" i="6"/>
  <c r="P47" i="6"/>
  <c r="P10" i="6"/>
  <c r="P5" i="6"/>
  <c r="P18" i="6"/>
  <c r="P50" i="6"/>
  <c r="P11" i="6"/>
  <c r="P41" i="6"/>
  <c r="P27" i="6"/>
  <c r="P46" i="6"/>
  <c r="R20" i="6"/>
  <c r="R15" i="6"/>
  <c r="R66" i="6"/>
  <c r="R60" i="6"/>
  <c r="R7" i="6"/>
  <c r="R62" i="6"/>
  <c r="R68" i="6"/>
  <c r="R29" i="6"/>
  <c r="R38" i="6"/>
  <c r="R43" i="6"/>
  <c r="R56" i="6"/>
  <c r="R34" i="6"/>
  <c r="R31" i="6"/>
  <c r="R28" i="6"/>
  <c r="R19" i="6"/>
  <c r="R55" i="6"/>
  <c r="R9" i="6"/>
  <c r="R44" i="6"/>
  <c r="R54" i="6"/>
  <c r="R33" i="6"/>
  <c r="R58" i="6"/>
  <c r="R8" i="6"/>
  <c r="R72" i="6"/>
  <c r="R49" i="6"/>
  <c r="R48" i="6"/>
  <c r="R69" i="6"/>
  <c r="R39" i="6"/>
  <c r="R32" i="6"/>
  <c r="R42" i="6"/>
  <c r="R24" i="6"/>
  <c r="R25" i="6"/>
  <c r="R22" i="6"/>
  <c r="R36" i="6"/>
  <c r="R23" i="6"/>
  <c r="R64" i="6"/>
  <c r="R35" i="6"/>
  <c r="R4" i="6"/>
  <c r="R57" i="6"/>
  <c r="R63" i="6"/>
  <c r="R13" i="6"/>
  <c r="R47" i="6"/>
  <c r="R10" i="6"/>
  <c r="R5" i="6"/>
  <c r="R18" i="6"/>
  <c r="R50" i="6"/>
  <c r="R11" i="6"/>
  <c r="R41" i="6"/>
  <c r="R27" i="6"/>
  <c r="R46" i="6"/>
  <c r="Q20" i="6"/>
  <c r="Q15" i="6"/>
  <c r="Q66" i="6"/>
  <c r="Q60" i="6"/>
  <c r="Q7" i="6"/>
  <c r="Q62" i="6"/>
  <c r="Q68" i="6"/>
  <c r="Q29" i="6"/>
  <c r="Q38" i="6"/>
  <c r="Q43" i="6"/>
  <c r="Q56" i="6"/>
  <c r="Q34" i="6"/>
  <c r="Q31" i="6"/>
  <c r="Q28" i="6"/>
  <c r="Q19" i="6"/>
  <c r="Q55" i="6"/>
  <c r="Q9" i="6"/>
  <c r="Q44" i="6"/>
  <c r="Q54" i="6"/>
  <c r="Q33" i="6"/>
  <c r="Q58" i="6"/>
  <c r="Q8" i="6"/>
  <c r="Q72" i="6"/>
  <c r="Q49" i="6"/>
  <c r="Q48" i="6"/>
  <c r="Q69" i="6"/>
  <c r="Q39" i="6"/>
  <c r="Q32" i="6"/>
  <c r="Q42" i="6"/>
  <c r="Q24" i="6"/>
  <c r="Q25" i="6"/>
  <c r="Q22" i="6"/>
  <c r="Q36" i="6"/>
  <c r="Q23" i="6"/>
  <c r="Q64" i="6"/>
  <c r="Q35" i="6"/>
  <c r="Q4" i="6"/>
  <c r="Q57" i="6"/>
  <c r="Q63" i="6"/>
  <c r="Q13" i="6"/>
  <c r="Q47" i="6"/>
  <c r="Q10" i="6"/>
  <c r="Q5" i="6"/>
  <c r="Q18" i="6"/>
  <c r="Q50" i="6"/>
  <c r="Q11" i="6"/>
  <c r="Q41" i="6"/>
  <c r="Q27" i="6"/>
  <c r="Q46" i="6"/>
  <c r="S20" i="6"/>
  <c r="S15" i="6"/>
  <c r="S66" i="6"/>
  <c r="S60" i="6"/>
  <c r="S7" i="6"/>
  <c r="S62" i="6"/>
  <c r="S68" i="6"/>
  <c r="S29" i="6"/>
  <c r="S38" i="6"/>
  <c r="S43" i="6"/>
  <c r="S56" i="6"/>
  <c r="S34" i="6"/>
  <c r="S31" i="6"/>
  <c r="S28" i="6"/>
  <c r="S19" i="6"/>
  <c r="S55" i="6"/>
  <c r="S9" i="6"/>
  <c r="S44" i="6"/>
  <c r="S54" i="6"/>
  <c r="S33" i="6"/>
  <c r="S58" i="6"/>
  <c r="S8" i="6"/>
  <c r="S72" i="6"/>
  <c r="S49" i="6"/>
  <c r="S48" i="6"/>
  <c r="S69" i="6"/>
  <c r="S39" i="6"/>
  <c r="S32" i="6"/>
  <c r="S42" i="6"/>
  <c r="S24" i="6"/>
  <c r="S25" i="6"/>
  <c r="S22" i="6"/>
  <c r="S36" i="6"/>
  <c r="S23" i="6"/>
  <c r="S64" i="6"/>
  <c r="S35" i="6"/>
  <c r="S4" i="6"/>
  <c r="S57" i="6"/>
  <c r="S63" i="6"/>
  <c r="S13" i="6"/>
  <c r="S47" i="6"/>
  <c r="S10" i="6"/>
  <c r="S5" i="6"/>
  <c r="S18" i="6"/>
  <c r="S50" i="6"/>
  <c r="S11" i="6"/>
  <c r="S41" i="6"/>
  <c r="S27" i="6"/>
  <c r="S46" i="6"/>
  <c r="AC74" i="6" l="1"/>
  <c r="AC77" i="6"/>
  <c r="AC78" i="6"/>
  <c r="AC71" i="6"/>
  <c r="AC76" i="6"/>
  <c r="AC70" i="6"/>
  <c r="AB74" i="6"/>
  <c r="AB78" i="6"/>
  <c r="AB71" i="6"/>
  <c r="AB70" i="6"/>
  <c r="AB77" i="6"/>
  <c r="AB76" i="6"/>
  <c r="AA78" i="6"/>
  <c r="AA71" i="6"/>
  <c r="AA70" i="6"/>
  <c r="AA77" i="6"/>
  <c r="AA76" i="6"/>
  <c r="AA74" i="6"/>
  <c r="X74" i="6" s="1"/>
  <c r="Y74" i="6" s="1"/>
  <c r="Z74" i="6"/>
  <c r="Z78" i="6"/>
  <c r="X78" i="6" s="1"/>
  <c r="Y78" i="6" s="1"/>
  <c r="Z70" i="6"/>
  <c r="Z77" i="6"/>
  <c r="Z71" i="6"/>
  <c r="Z76" i="6"/>
  <c r="W76" i="6"/>
  <c r="W78" i="6"/>
  <c r="W74" i="6"/>
  <c r="W70" i="6"/>
  <c r="W77" i="6"/>
  <c r="W71" i="6"/>
  <c r="V76" i="6"/>
  <c r="V78" i="6"/>
  <c r="U78" i="6" s="1"/>
  <c r="V70" i="6"/>
  <c r="V77" i="6"/>
  <c r="V74" i="6"/>
  <c r="V71" i="6"/>
  <c r="AA63" i="4"/>
  <c r="AA64" i="4"/>
  <c r="AA66" i="4"/>
  <c r="V63" i="4"/>
  <c r="V64" i="4"/>
  <c r="V66" i="4"/>
  <c r="AB64" i="4"/>
  <c r="AB66" i="4"/>
  <c r="AB63" i="4"/>
  <c r="Z63" i="4"/>
  <c r="Z64" i="4"/>
  <c r="X64" i="4" s="1"/>
  <c r="Y64" i="4" s="1"/>
  <c r="Z66" i="4"/>
  <c r="X66" i="4" s="1"/>
  <c r="Y66" i="4" s="1"/>
  <c r="AC64" i="4"/>
  <c r="AC63" i="4"/>
  <c r="AC66" i="4"/>
  <c r="W64" i="4"/>
  <c r="W63" i="4"/>
  <c r="W66" i="4"/>
  <c r="AC64" i="5"/>
  <c r="AC72" i="5"/>
  <c r="AC71" i="5"/>
  <c r="AA64" i="5"/>
  <c r="AA72" i="5"/>
  <c r="AA71" i="5"/>
  <c r="AB71" i="5"/>
  <c r="AB72" i="5"/>
  <c r="AB64" i="5"/>
  <c r="Z72" i="5"/>
  <c r="Z71" i="5"/>
  <c r="Z64" i="5"/>
  <c r="X64" i="5" s="1"/>
  <c r="Y64" i="5" s="1"/>
  <c r="W64" i="5"/>
  <c r="W71" i="5"/>
  <c r="W72" i="5"/>
  <c r="V64" i="5"/>
  <c r="V72" i="5"/>
  <c r="V71" i="5"/>
  <c r="AB56" i="3"/>
  <c r="W25" i="3"/>
  <c r="V17" i="3"/>
  <c r="X65" i="4"/>
  <c r="Y65" i="4" s="1"/>
  <c r="AB70" i="5"/>
  <c r="AB63" i="5"/>
  <c r="AB42" i="5"/>
  <c r="AB68" i="5"/>
  <c r="AB61" i="5"/>
  <c r="AB50" i="5"/>
  <c r="AB37" i="5"/>
  <c r="AB57" i="5"/>
  <c r="Z42" i="5"/>
  <c r="Z63" i="5"/>
  <c r="Z50" i="5"/>
  <c r="Z68" i="5"/>
  <c r="Z70" i="5"/>
  <c r="Z37" i="5"/>
  <c r="Z57" i="5"/>
  <c r="Z61" i="5"/>
  <c r="V68" i="5"/>
  <c r="V61" i="5"/>
  <c r="V37" i="5"/>
  <c r="V70" i="5"/>
  <c r="V57" i="5"/>
  <c r="V50" i="5"/>
  <c r="V63" i="5"/>
  <c r="V42" i="5"/>
  <c r="AC37" i="5"/>
  <c r="AC68" i="5"/>
  <c r="AC61" i="5"/>
  <c r="AC57" i="5"/>
  <c r="AC42" i="5"/>
  <c r="AC50" i="5"/>
  <c r="AC70" i="5"/>
  <c r="AC63" i="5"/>
  <c r="AA37" i="5"/>
  <c r="AA70" i="5"/>
  <c r="AA63" i="5"/>
  <c r="AA50" i="5"/>
  <c r="AA42" i="5"/>
  <c r="AA68" i="5"/>
  <c r="AA61" i="5"/>
  <c r="AA57" i="5"/>
  <c r="W68" i="5"/>
  <c r="W61" i="5"/>
  <c r="W37" i="5"/>
  <c r="W70" i="5"/>
  <c r="W57" i="5"/>
  <c r="W50" i="5"/>
  <c r="W42" i="5"/>
  <c r="W63" i="5"/>
  <c r="AB27" i="5"/>
  <c r="W12" i="6"/>
  <c r="AC12" i="6"/>
  <c r="AA34" i="3"/>
  <c r="Z42" i="3"/>
  <c r="W38" i="3"/>
  <c r="V25" i="3"/>
  <c r="Z71" i="3"/>
  <c r="W64" i="3"/>
  <c r="AC12" i="3"/>
  <c r="AB82" i="3"/>
  <c r="AB88" i="3"/>
  <c r="AB68" i="3"/>
  <c r="Z60" i="3"/>
  <c r="W68" i="3"/>
  <c r="W82" i="3"/>
  <c r="W88" i="3"/>
  <c r="AC68" i="3"/>
  <c r="AC88" i="3"/>
  <c r="AC82" i="3"/>
  <c r="AA19" i="3"/>
  <c r="V13" i="3"/>
  <c r="Z77" i="3"/>
  <c r="AA31" i="3"/>
  <c r="Z5" i="3"/>
  <c r="Z88" i="3"/>
  <c r="Z68" i="3"/>
  <c r="Z82" i="3"/>
  <c r="AB48" i="3"/>
  <c r="AA88" i="3"/>
  <c r="AA68" i="3"/>
  <c r="AA82" i="3"/>
  <c r="V68" i="3"/>
  <c r="V88" i="3"/>
  <c r="V82" i="3"/>
  <c r="V48" i="3"/>
  <c r="Z35" i="3"/>
  <c r="V67" i="3"/>
  <c r="V44" i="3"/>
  <c r="V23" i="3"/>
  <c r="V24" i="3"/>
  <c r="Z21" i="3"/>
  <c r="V54" i="3"/>
  <c r="Z46" i="3"/>
  <c r="V5" i="3"/>
  <c r="V23" i="4"/>
  <c r="V65" i="5"/>
  <c r="V66" i="5"/>
  <c r="Z32" i="5"/>
  <c r="V35" i="5"/>
  <c r="AB34" i="5"/>
  <c r="AB36" i="5"/>
  <c r="AB46" i="5"/>
  <c r="AC10" i="5"/>
  <c r="V29" i="5"/>
  <c r="V22" i="5"/>
  <c r="AC43" i="5"/>
  <c r="AC11" i="5"/>
  <c r="AA59" i="5"/>
  <c r="AA24" i="5"/>
  <c r="Z67" i="5"/>
  <c r="V49" i="5"/>
  <c r="Z28" i="5"/>
  <c r="V44" i="5"/>
  <c r="V24" i="5"/>
  <c r="V46" i="5"/>
  <c r="V20" i="5"/>
  <c r="AA12" i="6"/>
  <c r="AB12" i="6"/>
  <c r="Z12" i="6"/>
  <c r="V12" i="6"/>
  <c r="AC14" i="6"/>
  <c r="W59" i="6"/>
  <c r="AC75" i="6"/>
  <c r="AC61" i="6"/>
  <c r="W61" i="6"/>
  <c r="W11" i="6"/>
  <c r="AC7" i="5"/>
  <c r="AA7" i="5"/>
  <c r="AB7" i="5"/>
  <c r="Z7" i="5"/>
  <c r="W7" i="5"/>
  <c r="AA29" i="5"/>
  <c r="V7" i="5"/>
  <c r="W10" i="5"/>
  <c r="V27" i="5"/>
  <c r="V52" i="5"/>
  <c r="V17" i="5"/>
  <c r="V55" i="5"/>
  <c r="AB48" i="5"/>
  <c r="V11" i="5"/>
  <c r="AA52" i="5"/>
  <c r="AA55" i="5"/>
  <c r="V53" i="5"/>
  <c r="W62" i="5"/>
  <c r="AA11" i="5"/>
  <c r="AA66" i="5"/>
  <c r="AB44" i="5"/>
  <c r="AB53" i="5"/>
  <c r="AB45" i="5"/>
  <c r="W46" i="5"/>
  <c r="V60" i="5"/>
  <c r="V40" i="5"/>
  <c r="AC30" i="5"/>
  <c r="AB67" i="5"/>
  <c r="Z33" i="6"/>
  <c r="V29" i="6"/>
  <c r="Z14" i="6"/>
  <c r="W75" i="6"/>
  <c r="W73" i="6"/>
  <c r="Z59" i="6"/>
  <c r="AC51" i="6"/>
  <c r="W14" i="6"/>
  <c r="V73" i="6"/>
  <c r="AB51" i="6"/>
  <c r="V14" i="6"/>
  <c r="AB73" i="6"/>
  <c r="AC73" i="6"/>
  <c r="W45" i="6"/>
  <c r="AA51" i="6"/>
  <c r="AA73" i="6"/>
  <c r="V45" i="6"/>
  <c r="V51" i="6"/>
  <c r="Z61" i="6"/>
  <c r="V59" i="6"/>
  <c r="Z75" i="6"/>
  <c r="AB45" i="6"/>
  <c r="AC45" i="6"/>
  <c r="W51" i="6"/>
  <c r="AA45" i="6"/>
  <c r="AB14" i="6"/>
  <c r="AB75" i="6"/>
  <c r="V75" i="6"/>
  <c r="AB59" i="6"/>
  <c r="AB61" i="6"/>
  <c r="V61" i="6"/>
  <c r="AC59" i="6"/>
  <c r="Z45" i="6"/>
  <c r="Z51" i="6"/>
  <c r="AA14" i="6"/>
  <c r="AA75" i="6"/>
  <c r="AA59" i="6"/>
  <c r="AA61" i="6"/>
  <c r="Z73" i="6"/>
  <c r="AC63" i="6"/>
  <c r="AB72" i="6"/>
  <c r="Z6" i="6"/>
  <c r="Z17" i="6"/>
  <c r="Z31" i="6"/>
  <c r="W28" i="6"/>
  <c r="V66" i="6"/>
  <c r="V31" i="6"/>
  <c r="W7" i="6"/>
  <c r="AC60" i="6"/>
  <c r="AA18" i="6"/>
  <c r="AA57" i="6"/>
  <c r="AB50" i="6"/>
  <c r="Z40" i="6"/>
  <c r="Z13" i="6"/>
  <c r="W9" i="6"/>
  <c r="W44" i="6"/>
  <c r="V27" i="6"/>
  <c r="V63" i="6"/>
  <c r="V24" i="6"/>
  <c r="V49" i="6"/>
  <c r="Z36" i="3"/>
  <c r="Z22" i="3"/>
  <c r="Z32" i="3"/>
  <c r="Z19" i="3"/>
  <c r="Z72" i="3"/>
  <c r="W52" i="3"/>
  <c r="W8" i="3"/>
  <c r="W23" i="3"/>
  <c r="W62" i="3"/>
  <c r="W78" i="3"/>
  <c r="V45" i="3"/>
  <c r="V50" i="3"/>
  <c r="V47" i="3"/>
  <c r="V38" i="3"/>
  <c r="V21" i="3"/>
  <c r="V79" i="3"/>
  <c r="V57" i="3"/>
  <c r="V11" i="3"/>
  <c r="AC38" i="3"/>
  <c r="AC39" i="3"/>
  <c r="AB14" i="3"/>
  <c r="AB77" i="3"/>
  <c r="AB55" i="3"/>
  <c r="AA56" i="3"/>
  <c r="AA48" i="3"/>
  <c r="AA12" i="3"/>
  <c r="AC57" i="3"/>
  <c r="AB64" i="3"/>
  <c r="V62" i="3"/>
  <c r="V26" i="3"/>
  <c r="V32" i="3"/>
  <c r="W12" i="3"/>
  <c r="W36" i="3"/>
  <c r="W22" i="3"/>
  <c r="Z63" i="3"/>
  <c r="V72" i="3"/>
  <c r="AA62" i="3"/>
  <c r="V52" i="3"/>
  <c r="V64" i="3"/>
  <c r="W20" i="3"/>
  <c r="V51" i="3"/>
  <c r="V40" i="3"/>
  <c r="V49" i="3"/>
  <c r="V83" i="3"/>
  <c r="V60" i="3"/>
  <c r="V9" i="3"/>
  <c r="AB52" i="3"/>
  <c r="AB63" i="3"/>
  <c r="V55" i="3"/>
  <c r="W37" i="3"/>
  <c r="W9" i="3"/>
  <c r="W21" i="3"/>
  <c r="Z39" i="3"/>
  <c r="Z70" i="3"/>
  <c r="AC46" i="3"/>
  <c r="AC23" i="3"/>
  <c r="AB72" i="3"/>
  <c r="V39" i="3"/>
  <c r="V30" i="3"/>
  <c r="Z47" i="3"/>
  <c r="AA89" i="3"/>
  <c r="V74" i="3"/>
  <c r="AA35" i="3"/>
  <c r="V86" i="3"/>
  <c r="V29" i="3"/>
  <c r="V65" i="3"/>
  <c r="V69" i="3"/>
  <c r="V73" i="3"/>
  <c r="AB25" i="3"/>
  <c r="AB21" i="3"/>
  <c r="V36" i="3"/>
  <c r="V22" i="3"/>
  <c r="V46" i="3"/>
  <c r="W72" i="3"/>
  <c r="Z7" i="3"/>
  <c r="Z50" i="3"/>
  <c r="AC66" i="3"/>
  <c r="AC71" i="3"/>
  <c r="AB19" i="3"/>
  <c r="V71" i="3"/>
  <c r="V37" i="3"/>
  <c r="V58" i="3"/>
  <c r="Z51" i="3"/>
  <c r="V61" i="3"/>
  <c r="W40" i="3"/>
  <c r="Z28" i="3"/>
  <c r="V87" i="3"/>
  <c r="AA36" i="3"/>
  <c r="V31" i="3"/>
  <c r="W55" i="3"/>
  <c r="W32" i="3"/>
  <c r="Z14" i="3"/>
  <c r="AC26" i="3"/>
  <c r="AC32" i="3"/>
  <c r="V14" i="3"/>
  <c r="V19" i="3"/>
  <c r="V4" i="3"/>
  <c r="V77" i="3"/>
  <c r="V89" i="3"/>
  <c r="V20" i="3"/>
  <c r="W3" i="3"/>
  <c r="V76" i="3"/>
  <c r="AA40" i="3"/>
  <c r="V78" i="3"/>
  <c r="V28" i="3"/>
  <c r="V80" i="3"/>
  <c r="V43" i="3"/>
  <c r="AB15" i="3"/>
  <c r="AB18" i="3"/>
  <c r="AA67" i="3"/>
  <c r="Z18" i="3"/>
  <c r="Z49" i="3"/>
  <c r="W75" i="3"/>
  <c r="V6" i="3"/>
  <c r="V16" i="3"/>
  <c r="V84" i="3"/>
  <c r="AA55" i="3"/>
  <c r="AA25" i="3"/>
  <c r="AB70" i="3"/>
  <c r="V66" i="3"/>
  <c r="V56" i="3"/>
  <c r="W30" i="3"/>
  <c r="AA46" i="3"/>
  <c r="AB4" i="3"/>
  <c r="V12" i="3"/>
  <c r="V34" i="3"/>
  <c r="V7" i="3"/>
  <c r="W34" i="3"/>
  <c r="W31" i="3"/>
  <c r="Z37" i="3"/>
  <c r="Z4" i="3"/>
  <c r="V63" i="3"/>
  <c r="V70" i="3"/>
  <c r="V42" i="3"/>
  <c r="V3" i="3"/>
  <c r="V35" i="3"/>
  <c r="V15" i="3"/>
  <c r="V41" i="3"/>
  <c r="AC74" i="3"/>
  <c r="AC5" i="3"/>
  <c r="W53" i="3"/>
  <c r="AB19" i="4"/>
  <c r="Z45" i="4"/>
  <c r="W21" i="4"/>
  <c r="V52" i="4"/>
  <c r="AC23" i="4"/>
  <c r="AC62" i="4"/>
  <c r="AA43" i="4"/>
  <c r="AA56" i="4"/>
  <c r="AB23" i="4"/>
  <c r="Z43" i="4"/>
  <c r="W23" i="4"/>
  <c r="W47" i="4"/>
  <c r="V54" i="4"/>
  <c r="V21" i="4"/>
  <c r="AC52" i="4"/>
  <c r="AA44" i="4"/>
  <c r="AC31" i="6"/>
  <c r="W54" i="6"/>
  <c r="W13" i="3"/>
  <c r="AA25" i="6"/>
  <c r="W47" i="6"/>
  <c r="AA61" i="4"/>
  <c r="AB21" i="4"/>
  <c r="Z34" i="4"/>
  <c r="Z52" i="4"/>
  <c r="AA39" i="4"/>
  <c r="AA19" i="6"/>
  <c r="W26" i="6"/>
  <c r="V30" i="5"/>
  <c r="AA27" i="3"/>
  <c r="Z43" i="6"/>
  <c r="V44" i="6"/>
  <c r="AB32" i="4"/>
  <c r="Z4" i="6"/>
  <c r="V64" i="6"/>
  <c r="W39" i="6"/>
  <c r="V45" i="5"/>
  <c r="AB22" i="5"/>
  <c r="AA69" i="5"/>
  <c r="V60" i="6"/>
  <c r="Z44" i="6"/>
  <c r="V33" i="6"/>
  <c r="W5" i="6"/>
  <c r="Z7" i="6"/>
  <c r="V12" i="5"/>
  <c r="AB43" i="5"/>
  <c r="AB65" i="5"/>
  <c r="AA17" i="5"/>
  <c r="V25" i="4"/>
  <c r="W4" i="6"/>
  <c r="Z41" i="6"/>
  <c r="AC77" i="3"/>
  <c r="AC19" i="5"/>
  <c r="AB71" i="3"/>
  <c r="V59" i="3"/>
  <c r="V33" i="3"/>
  <c r="V85" i="3"/>
  <c r="V27" i="3"/>
  <c r="AC54" i="6"/>
  <c r="AB66" i="6"/>
  <c r="Z32" i="6"/>
  <c r="Z60" i="6"/>
  <c r="W42" i="6"/>
  <c r="V47" i="4"/>
  <c r="AA36" i="6"/>
  <c r="V13" i="5"/>
  <c r="V49" i="4"/>
  <c r="AB56" i="6"/>
  <c r="AA47" i="4"/>
  <c r="AB31" i="3"/>
  <c r="AB17" i="3"/>
  <c r="V75" i="3"/>
  <c r="V53" i="3"/>
  <c r="V10" i="3"/>
  <c r="V81" i="3"/>
  <c r="W37" i="4"/>
  <c r="V43" i="4"/>
  <c r="AC28" i="5"/>
  <c r="AA19" i="5"/>
  <c r="AB31" i="5"/>
  <c r="AB58" i="5"/>
  <c r="AB38" i="5"/>
  <c r="Z13" i="5"/>
  <c r="Z41" i="5"/>
  <c r="AC9" i="5"/>
  <c r="AC40" i="4"/>
  <c r="AC4" i="5"/>
  <c r="AA81" i="3"/>
  <c r="AA80" i="3"/>
  <c r="V18" i="3"/>
  <c r="AB58" i="6"/>
  <c r="Z23" i="6"/>
  <c r="W41" i="6"/>
  <c r="W56" i="6"/>
  <c r="AC6" i="4"/>
  <c r="AA45" i="4"/>
  <c r="Z13" i="4"/>
  <c r="W48" i="4"/>
  <c r="AC13" i="6"/>
  <c r="AB49" i="3"/>
  <c r="W18" i="3"/>
  <c r="AC55" i="6"/>
  <c r="AA42" i="6"/>
  <c r="AC62" i="6"/>
  <c r="AB55" i="6"/>
  <c r="AC25" i="6"/>
  <c r="AC68" i="6"/>
  <c r="AA69" i="6"/>
  <c r="AA28" i="6"/>
  <c r="AB63" i="6"/>
  <c r="AB36" i="6"/>
  <c r="AB39" i="6"/>
  <c r="AB23" i="6"/>
  <c r="AC26" i="6"/>
  <c r="AB3" i="6"/>
  <c r="AC58" i="6"/>
  <c r="AC18" i="6"/>
  <c r="AC24" i="6"/>
  <c r="AC17" i="6"/>
  <c r="AC37" i="6"/>
  <c r="AC19" i="6"/>
  <c r="AC32" i="6"/>
  <c r="AC67" i="6"/>
  <c r="AC41" i="6"/>
  <c r="AC38" i="6"/>
  <c r="AC15" i="6"/>
  <c r="AC4" i="6"/>
  <c r="AC36" i="6"/>
  <c r="AC7" i="6"/>
  <c r="AC42" i="6"/>
  <c r="AC11" i="6"/>
  <c r="AC27" i="6"/>
  <c r="AC64" i="6"/>
  <c r="AC23" i="6"/>
  <c r="AC43" i="6"/>
  <c r="AC22" i="6"/>
  <c r="AC56" i="6"/>
  <c r="AC66" i="6"/>
  <c r="AC10" i="6"/>
  <c r="AC8" i="6"/>
  <c r="AC72" i="6"/>
  <c r="AC57" i="6"/>
  <c r="AC49" i="6"/>
  <c r="AC44" i="6"/>
  <c r="AC47" i="6"/>
  <c r="AC28" i="6"/>
  <c r="AC34" i="6"/>
  <c r="AC50" i="6"/>
  <c r="AC35" i="6"/>
  <c r="AC29" i="6"/>
  <c r="AC33" i="6"/>
  <c r="AC9" i="6"/>
  <c r="AC65" i="6"/>
  <c r="AA3" i="6"/>
  <c r="AA17" i="6"/>
  <c r="AA40" i="6"/>
  <c r="AA24" i="6"/>
  <c r="AA26" i="6"/>
  <c r="AA50" i="6"/>
  <c r="AA55" i="6"/>
  <c r="AA4" i="6"/>
  <c r="AA54" i="6"/>
  <c r="AA21" i="6"/>
  <c r="AA53" i="6"/>
  <c r="AA48" i="6"/>
  <c r="AA23" i="6"/>
  <c r="AA49" i="6"/>
  <c r="AA66" i="6"/>
  <c r="AA35" i="6"/>
  <c r="AA27" i="6"/>
  <c r="AA5" i="6"/>
  <c r="AA58" i="6"/>
  <c r="AA68" i="6"/>
  <c r="AA62" i="6"/>
  <c r="AA47" i="6"/>
  <c r="AA72" i="6"/>
  <c r="AA20" i="6"/>
  <c r="AA32" i="6"/>
  <c r="AA44" i="6"/>
  <c r="AA46" i="6"/>
  <c r="AA41" i="6"/>
  <c r="AA9" i="6"/>
  <c r="AA63" i="6"/>
  <c r="AA11" i="6"/>
  <c r="AA60" i="6"/>
  <c r="AA65" i="6"/>
  <c r="AA16" i="6"/>
  <c r="AA13" i="6"/>
  <c r="AA8" i="6"/>
  <c r="AA64" i="6"/>
  <c r="AA10" i="6"/>
  <c r="AA15" i="6"/>
  <c r="AA43" i="6"/>
  <c r="AC5" i="6"/>
  <c r="AA22" i="6"/>
  <c r="AA33" i="6"/>
  <c r="AA29" i="6"/>
  <c r="AA56" i="6"/>
  <c r="AA7" i="6"/>
  <c r="AB69" i="6"/>
  <c r="AC46" i="6"/>
  <c r="AC48" i="6"/>
  <c r="AC20" i="6"/>
  <c r="AA38" i="6"/>
  <c r="AA34" i="6"/>
  <c r="AB9" i="6"/>
  <c r="AC69" i="6"/>
  <c r="AA39" i="6"/>
  <c r="AB35" i="6"/>
  <c r="AA30" i="6"/>
  <c r="AB20" i="6"/>
  <c r="AC39" i="6"/>
  <c r="AB38" i="6"/>
  <c r="AB43" i="6"/>
  <c r="AA31" i="6"/>
  <c r="AC10" i="3"/>
  <c r="AC16" i="3"/>
  <c r="AC67" i="3"/>
  <c r="AC89" i="3"/>
  <c r="AC14" i="3"/>
  <c r="AC37" i="3"/>
  <c r="AC22" i="3"/>
  <c r="AC62" i="3"/>
  <c r="AC47" i="3"/>
  <c r="AC31" i="3"/>
  <c r="AC43" i="3"/>
  <c r="AC69" i="3"/>
  <c r="AC29" i="3"/>
  <c r="AC58" i="3"/>
  <c r="AC56" i="3"/>
  <c r="AC52" i="3"/>
  <c r="AC19" i="3"/>
  <c r="AC25" i="3"/>
  <c r="AC48" i="3"/>
  <c r="AC55" i="3"/>
  <c r="AC8" i="3"/>
  <c r="AC84" i="3"/>
  <c r="AC85" i="3"/>
  <c r="AC13" i="3"/>
  <c r="AC75" i="3"/>
  <c r="AC78" i="3"/>
  <c r="AC3" i="3"/>
  <c r="AC42" i="3"/>
  <c r="AC54" i="3"/>
  <c r="AC33" i="3"/>
  <c r="AC11" i="3"/>
  <c r="AC60" i="3"/>
  <c r="AC28" i="3"/>
  <c r="AC86" i="3"/>
  <c r="AC76" i="3"/>
  <c r="AC17" i="3"/>
  <c r="AC30" i="3"/>
  <c r="AC64" i="3"/>
  <c r="AC36" i="3"/>
  <c r="AC34" i="3"/>
  <c r="AC63" i="3"/>
  <c r="AC27" i="3"/>
  <c r="AC59" i="3"/>
  <c r="AC83" i="3"/>
  <c r="AC41" i="3"/>
  <c r="AC15" i="3"/>
  <c r="AC51" i="3"/>
  <c r="AC50" i="3"/>
  <c r="AC79" i="3"/>
  <c r="AC72" i="3"/>
  <c r="AC21" i="3"/>
  <c r="AC7" i="3"/>
  <c r="AB81" i="3"/>
  <c r="AB59" i="3"/>
  <c r="AB80" i="3"/>
  <c r="AB83" i="3"/>
  <c r="AB41" i="3"/>
  <c r="AB9" i="3"/>
  <c r="AB38" i="3"/>
  <c r="AB37" i="3"/>
  <c r="AB79" i="3"/>
  <c r="AB7" i="3"/>
  <c r="AB6" i="3"/>
  <c r="AB57" i="3"/>
  <c r="AB73" i="3"/>
  <c r="AB45" i="3"/>
  <c r="AB87" i="3"/>
  <c r="AB29" i="3"/>
  <c r="AB3" i="3"/>
  <c r="AB32" i="3"/>
  <c r="AB46" i="3"/>
  <c r="AB24" i="3"/>
  <c r="AB43" i="3"/>
  <c r="AB69" i="3"/>
  <c r="AB65" i="3"/>
  <c r="AB35" i="3"/>
  <c r="AB36" i="3"/>
  <c r="AB47" i="3"/>
  <c r="AB8" i="3"/>
  <c r="AB84" i="3"/>
  <c r="AB85" i="3"/>
  <c r="AB13" i="3"/>
  <c r="AB53" i="3"/>
  <c r="AB67" i="3"/>
  <c r="AB61" i="3"/>
  <c r="AB58" i="3"/>
  <c r="AB30" i="3"/>
  <c r="AB39" i="3"/>
  <c r="AB66" i="3"/>
  <c r="AB50" i="3"/>
  <c r="AB54" i="3"/>
  <c r="AB33" i="3"/>
  <c r="AB11" i="3"/>
  <c r="AB60" i="3"/>
  <c r="AB28" i="3"/>
  <c r="AB40" i="3"/>
  <c r="AB74" i="3"/>
  <c r="AB20" i="3"/>
  <c r="AB22" i="3"/>
  <c r="AB5" i="3"/>
  <c r="AB12" i="3"/>
  <c r="AB34" i="3"/>
  <c r="AB89" i="3"/>
  <c r="AC11" i="4"/>
  <c r="AC22" i="4"/>
  <c r="AC53" i="5"/>
  <c r="Z22" i="6"/>
  <c r="V60" i="4"/>
  <c r="AA67" i="6"/>
  <c r="V67" i="6"/>
  <c r="AC4" i="3"/>
  <c r="AC40" i="3"/>
  <c r="AC9" i="3"/>
  <c r="AC24" i="3"/>
  <c r="AC81" i="3"/>
  <c r="AC61" i="3"/>
  <c r="AC80" i="3"/>
  <c r="AC35" i="3"/>
  <c r="AC53" i="3"/>
  <c r="AC70" i="3"/>
  <c r="AC65" i="3"/>
  <c r="AB26" i="3"/>
  <c r="AB27" i="3"/>
  <c r="AB75" i="3"/>
  <c r="AB51" i="3"/>
  <c r="AB23" i="3"/>
  <c r="AB76" i="3"/>
  <c r="AB86" i="3"/>
  <c r="AB44" i="3"/>
  <c r="AB62" i="3"/>
  <c r="AB42" i="3"/>
  <c r="AB78" i="3"/>
  <c r="Z67" i="6"/>
  <c r="Z53" i="6"/>
  <c r="Z30" i="6"/>
  <c r="Z18" i="6"/>
  <c r="Z5" i="6"/>
  <c r="Z63" i="6"/>
  <c r="Z65" i="6"/>
  <c r="Z42" i="6"/>
  <c r="Z57" i="6"/>
  <c r="Z26" i="6"/>
  <c r="Z21" i="6"/>
  <c r="Z16" i="6"/>
  <c r="Z27" i="6"/>
  <c r="Z28" i="6"/>
  <c r="Z72" i="6"/>
  <c r="Z66" i="6"/>
  <c r="Z10" i="6"/>
  <c r="Z37" i="6"/>
  <c r="Z49" i="6"/>
  <c r="Z69" i="6"/>
  <c r="Z47" i="6"/>
  <c r="Z46" i="6"/>
  <c r="Z39" i="6"/>
  <c r="Z36" i="6"/>
  <c r="Z64" i="6"/>
  <c r="Z35" i="6"/>
  <c r="Z11" i="6"/>
  <c r="Z54" i="6"/>
  <c r="Z19" i="6"/>
  <c r="W67" i="6"/>
  <c r="W16" i="6"/>
  <c r="W10" i="6"/>
  <c r="W33" i="6"/>
  <c r="W6" i="6"/>
  <c r="W40" i="6"/>
  <c r="W46" i="6"/>
  <c r="W50" i="6"/>
  <c r="W25" i="6"/>
  <c r="W32" i="6"/>
  <c r="W65" i="6"/>
  <c r="W30" i="6"/>
  <c r="W23" i="6"/>
  <c r="W24" i="6"/>
  <c r="W13" i="6"/>
  <c r="W35" i="6"/>
  <c r="W3" i="6"/>
  <c r="W53" i="6"/>
  <c r="W18" i="6"/>
  <c r="W8" i="6"/>
  <c r="W58" i="6"/>
  <c r="W36" i="6"/>
  <c r="W52" i="6"/>
  <c r="W29" i="6"/>
  <c r="W63" i="6"/>
  <c r="W38" i="6"/>
  <c r="W15" i="6"/>
  <c r="W48" i="6"/>
  <c r="W31" i="6"/>
  <c r="W68" i="6"/>
  <c r="V6" i="6"/>
  <c r="V57" i="6"/>
  <c r="V32" i="6"/>
  <c r="V7" i="6"/>
  <c r="V47" i="6"/>
  <c r="V9" i="6"/>
  <c r="V8" i="6"/>
  <c r="V52" i="6"/>
  <c r="V53" i="6"/>
  <c r="V10" i="6"/>
  <c r="V18" i="6"/>
  <c r="V11" i="6"/>
  <c r="V25" i="6"/>
  <c r="V36" i="6"/>
  <c r="V21" i="6"/>
  <c r="V17" i="6"/>
  <c r="V37" i="6"/>
  <c r="V28" i="6"/>
  <c r="V4" i="6"/>
  <c r="V46" i="6"/>
  <c r="V40" i="6"/>
  <c r="V15" i="6"/>
  <c r="V54" i="6"/>
  <c r="V50" i="6"/>
  <c r="V38" i="6"/>
  <c r="V68" i="6"/>
  <c r="V30" i="6"/>
  <c r="V16" i="6"/>
  <c r="V22" i="6"/>
  <c r="V48" i="6"/>
  <c r="V69" i="6"/>
  <c r="V5" i="6"/>
  <c r="AC54" i="4"/>
  <c r="AC4" i="4"/>
  <c r="AC45" i="4"/>
  <c r="AC43" i="4"/>
  <c r="AC32" i="4"/>
  <c r="AC58" i="4"/>
  <c r="AC12" i="4"/>
  <c r="AC44" i="4"/>
  <c r="AC10" i="4"/>
  <c r="AC33" i="4"/>
  <c r="AC39" i="4"/>
  <c r="AC17" i="4"/>
  <c r="AC41" i="4"/>
  <c r="AC55" i="4"/>
  <c r="AC19" i="4"/>
  <c r="AC51" i="4"/>
  <c r="AC25" i="4"/>
  <c r="AC16" i="4"/>
  <c r="AC49" i="4"/>
  <c r="AC15" i="4"/>
  <c r="AC28" i="4"/>
  <c r="AC61" i="4"/>
  <c r="AC18" i="4"/>
  <c r="AC42" i="4"/>
  <c r="AC56" i="4"/>
  <c r="AC36" i="4"/>
  <c r="AC13" i="4"/>
  <c r="AC5" i="4"/>
  <c r="AC24" i="4"/>
  <c r="AC30" i="4"/>
  <c r="AC38" i="4"/>
  <c r="AC31" i="4"/>
  <c r="AC7" i="4"/>
  <c r="AC37" i="4"/>
  <c r="AC57" i="4"/>
  <c r="AC35" i="4"/>
  <c r="AA51" i="4"/>
  <c r="AA25" i="4"/>
  <c r="AA23" i="4"/>
  <c r="AA50" i="4"/>
  <c r="AA18" i="4"/>
  <c r="AA62" i="4"/>
  <c r="AA49" i="4"/>
  <c r="AA4" i="4"/>
  <c r="AA10" i="4"/>
  <c r="AA28" i="4"/>
  <c r="AA29" i="4"/>
  <c r="AA16" i="4"/>
  <c r="AA31" i="4"/>
  <c r="AA35" i="4"/>
  <c r="AA46" i="4"/>
  <c r="AA26" i="4"/>
  <c r="AA33" i="4"/>
  <c r="AA53" i="4"/>
  <c r="AA30" i="4"/>
  <c r="AA12" i="4"/>
  <c r="AA42" i="4"/>
  <c r="AA11" i="4"/>
  <c r="AA38" i="4"/>
  <c r="AA54" i="4"/>
  <c r="AA40" i="4"/>
  <c r="AA22" i="4"/>
  <c r="AA34" i="4"/>
  <c r="AA36" i="4"/>
  <c r="AA48" i="4"/>
  <c r="AA5" i="4"/>
  <c r="AA6" i="4"/>
  <c r="AA55" i="4"/>
  <c r="AA7" i="4"/>
  <c r="AA57" i="4"/>
  <c r="AB27" i="4"/>
  <c r="AB29" i="4"/>
  <c r="AB40" i="4"/>
  <c r="AB36" i="4"/>
  <c r="AB57" i="4"/>
  <c r="AB38" i="4"/>
  <c r="AB55" i="4"/>
  <c r="AB34" i="4"/>
  <c r="AB51" i="4"/>
  <c r="AB25" i="4"/>
  <c r="AB11" i="4"/>
  <c r="AB6" i="4"/>
  <c r="AB18" i="4"/>
  <c r="AB4" i="4"/>
  <c r="AB37" i="4"/>
  <c r="AB24" i="4"/>
  <c r="AB33" i="4"/>
  <c r="AB16" i="4"/>
  <c r="AB39" i="4"/>
  <c r="AB7" i="4"/>
  <c r="AB43" i="4"/>
  <c r="AB41" i="4"/>
  <c r="AB35" i="4"/>
  <c r="AB49" i="4"/>
  <c r="AB45" i="4"/>
  <c r="AB10" i="4"/>
  <c r="AB31" i="4"/>
  <c r="AB22" i="4"/>
  <c r="AB52" i="4"/>
  <c r="AB53" i="4"/>
  <c r="AB56" i="4"/>
  <c r="AB15" i="4"/>
  <c r="AB17" i="4"/>
  <c r="AB30" i="4"/>
  <c r="AB42" i="4"/>
  <c r="AB47" i="4"/>
  <c r="Z19" i="4"/>
  <c r="Z5" i="4"/>
  <c r="Z26" i="4"/>
  <c r="Z62" i="4"/>
  <c r="Z31" i="4"/>
  <c r="Z10" i="4"/>
  <c r="Z11" i="4"/>
  <c r="Z33" i="4"/>
  <c r="Z4" i="4"/>
  <c r="Z56" i="4"/>
  <c r="Z50" i="4"/>
  <c r="Z36" i="4"/>
  <c r="Z51" i="4"/>
  <c r="Z29" i="4"/>
  <c r="Z40" i="4"/>
  <c r="Z53" i="4"/>
  <c r="Z17" i="4"/>
  <c r="Z42" i="4"/>
  <c r="Z49" i="4"/>
  <c r="Z35" i="4"/>
  <c r="Z23" i="4"/>
  <c r="Z60" i="4"/>
  <c r="Z7" i="4"/>
  <c r="Z27" i="4"/>
  <c r="Z61" i="4"/>
  <c r="Z15" i="4"/>
  <c r="Z37" i="4"/>
  <c r="Z18" i="4"/>
  <c r="Z24" i="4"/>
  <c r="Z22" i="4"/>
  <c r="Z39" i="4"/>
  <c r="Z28" i="4"/>
  <c r="Z25" i="4"/>
  <c r="Z54" i="4"/>
  <c r="Z44" i="4"/>
  <c r="Z55" i="4"/>
  <c r="Z57" i="4"/>
  <c r="Z38" i="4"/>
  <c r="Z16" i="4"/>
  <c r="Z47" i="4"/>
  <c r="Z30" i="4"/>
  <c r="V27" i="4"/>
  <c r="V61" i="4"/>
  <c r="V53" i="4"/>
  <c r="V11" i="4"/>
  <c r="V6" i="4"/>
  <c r="V46" i="4"/>
  <c r="V34" i="4"/>
  <c r="V22" i="4"/>
  <c r="V55" i="4"/>
  <c r="V51" i="4"/>
  <c r="V29" i="4"/>
  <c r="V40" i="4"/>
  <c r="V50" i="4"/>
  <c r="V35" i="4"/>
  <c r="V17" i="4"/>
  <c r="V16" i="4"/>
  <c r="V31" i="4"/>
  <c r="V42" i="4"/>
  <c r="V44" i="4"/>
  <c r="V62" i="4"/>
  <c r="V15" i="4"/>
  <c r="V36" i="4"/>
  <c r="V48" i="4"/>
  <c r="V56" i="4"/>
  <c r="V57" i="4"/>
  <c r="V38" i="4"/>
  <c r="V37" i="4"/>
  <c r="V24" i="4"/>
  <c r="V30" i="4"/>
  <c r="V19" i="4"/>
  <c r="V5" i="4"/>
  <c r="V26" i="4"/>
  <c r="V7" i="4"/>
  <c r="V4" i="4"/>
  <c r="V39" i="4"/>
  <c r="AA6" i="5"/>
  <c r="AA43" i="5"/>
  <c r="AA27" i="5"/>
  <c r="AA5" i="5"/>
  <c r="AA25" i="5"/>
  <c r="AA60" i="5"/>
  <c r="AA20" i="5"/>
  <c r="AA53" i="5"/>
  <c r="AA14" i="5"/>
  <c r="AA15" i="5"/>
  <c r="AA39" i="5"/>
  <c r="AA23" i="5"/>
  <c r="AA62" i="5"/>
  <c r="AA51" i="5"/>
  <c r="AA36" i="5"/>
  <c r="AA3" i="5"/>
  <c r="AA13" i="5"/>
  <c r="AA16" i="5"/>
  <c r="AA10" i="5"/>
  <c r="AA4" i="5"/>
  <c r="AA9" i="5"/>
  <c r="AA31" i="5"/>
  <c r="AA35" i="5"/>
  <c r="AA58" i="5"/>
  <c r="AA40" i="5"/>
  <c r="AA56" i="5"/>
  <c r="Z15" i="5"/>
  <c r="Z43" i="5"/>
  <c r="Z45" i="5"/>
  <c r="Z38" i="5"/>
  <c r="Z18" i="5"/>
  <c r="Z60" i="5"/>
  <c r="Z52" i="5"/>
  <c r="Z6" i="5"/>
  <c r="Z9" i="5"/>
  <c r="Z39" i="5"/>
  <c r="Z12" i="5"/>
  <c r="Z30" i="5"/>
  <c r="Z34" i="5"/>
  <c r="Z69" i="5"/>
  <c r="Z59" i="5"/>
  <c r="Z26" i="5"/>
  <c r="Z54" i="5"/>
  <c r="Z24" i="5"/>
  <c r="Z19" i="5"/>
  <c r="Z20" i="5"/>
  <c r="Z10" i="5"/>
  <c r="Z48" i="5"/>
  <c r="Z23" i="5"/>
  <c r="Z4" i="5"/>
  <c r="Z65" i="5"/>
  <c r="Z49" i="5"/>
  <c r="Z33" i="5"/>
  <c r="Z58" i="5"/>
  <c r="Z22" i="5"/>
  <c r="Z44" i="5"/>
  <c r="Z36" i="5"/>
  <c r="Z5" i="5"/>
  <c r="Z8" i="5"/>
  <c r="Z51" i="5"/>
  <c r="Z46" i="5"/>
  <c r="Z62" i="5"/>
  <c r="Z56" i="5"/>
  <c r="Z27" i="5"/>
  <c r="Z29" i="5"/>
  <c r="Z3" i="5"/>
  <c r="W15" i="5"/>
  <c r="W25" i="5"/>
  <c r="W9" i="5"/>
  <c r="W60" i="5"/>
  <c r="W45" i="5"/>
  <c r="W53" i="5"/>
  <c r="W11" i="5"/>
  <c r="W30" i="5"/>
  <c r="W21" i="5"/>
  <c r="W38" i="5"/>
  <c r="W12" i="5"/>
  <c r="W47" i="5"/>
  <c r="W19" i="5"/>
  <c r="W23" i="5"/>
  <c r="W14" i="5"/>
  <c r="W59" i="5"/>
  <c r="W31" i="5"/>
  <c r="W36" i="5"/>
  <c r="W43" i="5"/>
  <c r="W49" i="5"/>
  <c r="W6" i="5"/>
  <c r="W39" i="5"/>
  <c r="W20" i="5"/>
  <c r="W22" i="5"/>
  <c r="W56" i="5"/>
  <c r="W40" i="5"/>
  <c r="W32" i="5"/>
  <c r="W69" i="5"/>
  <c r="W4" i="5"/>
  <c r="W16" i="5"/>
  <c r="W18" i="5"/>
  <c r="W13" i="5"/>
  <c r="W66" i="5"/>
  <c r="W35" i="5"/>
  <c r="W48" i="5"/>
  <c r="W41" i="5"/>
  <c r="W26" i="5"/>
  <c r="W54" i="5"/>
  <c r="W8" i="5"/>
  <c r="W44" i="5"/>
  <c r="W3" i="5"/>
  <c r="W67" i="5"/>
  <c r="W29" i="5"/>
  <c r="W24" i="5"/>
  <c r="W51" i="5"/>
  <c r="V23" i="5"/>
  <c r="V6" i="5"/>
  <c r="V43" i="5"/>
  <c r="V39" i="5"/>
  <c r="V28" i="5"/>
  <c r="V5" i="5"/>
  <c r="V25" i="5"/>
  <c r="V34" i="5"/>
  <c r="V69" i="5"/>
  <c r="V8" i="5"/>
  <c r="V26" i="5"/>
  <c r="V54" i="5"/>
  <c r="V9" i="5"/>
  <c r="V21" i="5"/>
  <c r="V47" i="5"/>
  <c r="V41" i="5"/>
  <c r="V31" i="5"/>
  <c r="V59" i="5"/>
  <c r="V16" i="5"/>
  <c r="V56" i="5"/>
  <c r="V15" i="5"/>
  <c r="V4" i="5"/>
  <c r="V48" i="5"/>
  <c r="V3" i="5"/>
  <c r="V38" i="5"/>
  <c r="V58" i="5"/>
  <c r="V32" i="5"/>
  <c r="AC59" i="5"/>
  <c r="AC16" i="5"/>
  <c r="AC38" i="5"/>
  <c r="AC26" i="5"/>
  <c r="AC6" i="5"/>
  <c r="AC20" i="5"/>
  <c r="AC44" i="5"/>
  <c r="AC18" i="5"/>
  <c r="AC17" i="5"/>
  <c r="AC31" i="5"/>
  <c r="AC66" i="5"/>
  <c r="AC49" i="5"/>
  <c r="AC32" i="5"/>
  <c r="AC21" i="5"/>
  <c r="AC15" i="5"/>
  <c r="AC3" i="5"/>
  <c r="AC14" i="5"/>
  <c r="AC36" i="5"/>
  <c r="AC58" i="5"/>
  <c r="AC62" i="5"/>
  <c r="AC34" i="5"/>
  <c r="AC23" i="5"/>
  <c r="AC22" i="5"/>
  <c r="AC27" i="5"/>
  <c r="AC41" i="5"/>
  <c r="AC40" i="5"/>
  <c r="AC51" i="5"/>
  <c r="AC55" i="5"/>
  <c r="AC60" i="5"/>
  <c r="AC67" i="5"/>
  <c r="AC65" i="5"/>
  <c r="AC24" i="5"/>
  <c r="AC12" i="5"/>
  <c r="AC47" i="5"/>
  <c r="W11" i="4"/>
  <c r="W33" i="4"/>
  <c r="W16" i="4"/>
  <c r="W56" i="4"/>
  <c r="W13" i="4"/>
  <c r="W42" i="4"/>
  <c r="W5" i="4"/>
  <c r="W24" i="4"/>
  <c r="W4" i="4"/>
  <c r="W15" i="4"/>
  <c r="W17" i="4"/>
  <c r="W55" i="4"/>
  <c r="W41" i="4"/>
  <c r="W54" i="4"/>
  <c r="W57" i="4"/>
  <c r="W32" i="4"/>
  <c r="W39" i="4"/>
  <c r="W43" i="4"/>
  <c r="W44" i="4"/>
  <c r="W34" i="4"/>
  <c r="W19" i="4"/>
  <c r="W38" i="4"/>
  <c r="W10" i="4"/>
  <c r="W30" i="4"/>
  <c r="W7" i="4"/>
  <c r="W52" i="4"/>
  <c r="W40" i="4"/>
  <c r="W58" i="4"/>
  <c r="W53" i="4"/>
  <c r="W12" i="4"/>
  <c r="W6" i="4"/>
  <c r="W18" i="4"/>
  <c r="W22" i="4"/>
  <c r="W45" i="4"/>
  <c r="AB16" i="6"/>
  <c r="AB47" i="6"/>
  <c r="AB33" i="6"/>
  <c r="AB30" i="6"/>
  <c r="AB18" i="6"/>
  <c r="AB42" i="6"/>
  <c r="AB27" i="6"/>
  <c r="AB21" i="6"/>
  <c r="AB40" i="6"/>
  <c r="AB11" i="6"/>
  <c r="AB60" i="6"/>
  <c r="AB15" i="6"/>
  <c r="AB4" i="6"/>
  <c r="AB5" i="6"/>
  <c r="AB46" i="6"/>
  <c r="AB34" i="6"/>
  <c r="AB41" i="6"/>
  <c r="AB68" i="6"/>
  <c r="AB57" i="6"/>
  <c r="AB54" i="5"/>
  <c r="AB4" i="5"/>
  <c r="AB9" i="5"/>
  <c r="AB5" i="5"/>
  <c r="AB6" i="5"/>
  <c r="AB39" i="5"/>
  <c r="AB24" i="5"/>
  <c r="AB52" i="5"/>
  <c r="AB35" i="5"/>
  <c r="AB32" i="5"/>
  <c r="AB62" i="5"/>
  <c r="AB47" i="5"/>
  <c r="AB30" i="5"/>
  <c r="AB8" i="5"/>
  <c r="AB14" i="5"/>
  <c r="AB21" i="5"/>
  <c r="AB69" i="5"/>
  <c r="AB51" i="5"/>
  <c r="AB12" i="5"/>
  <c r="AB41" i="5"/>
  <c r="AA54" i="3"/>
  <c r="AA33" i="3"/>
  <c r="AA11" i="3"/>
  <c r="AA60" i="3"/>
  <c r="AA28" i="3"/>
  <c r="AA15" i="3"/>
  <c r="AA76" i="3"/>
  <c r="AA74" i="3"/>
  <c r="AA58" i="3"/>
  <c r="AA52" i="3"/>
  <c r="AA38" i="3"/>
  <c r="AA5" i="3"/>
  <c r="AA10" i="3"/>
  <c r="AA16" i="3"/>
  <c r="AA49" i="3"/>
  <c r="AA86" i="3"/>
  <c r="AA23" i="3"/>
  <c r="AA72" i="3"/>
  <c r="AA14" i="3"/>
  <c r="AA26" i="3"/>
  <c r="AA6" i="3"/>
  <c r="AA57" i="3"/>
  <c r="AA73" i="3"/>
  <c r="AA45" i="3"/>
  <c r="AA87" i="3"/>
  <c r="AA44" i="3"/>
  <c r="AA51" i="3"/>
  <c r="AA71" i="3"/>
  <c r="AA30" i="3"/>
  <c r="AA47" i="3"/>
  <c r="AA63" i="3"/>
  <c r="AA43" i="3"/>
  <c r="AA69" i="3"/>
  <c r="AA17" i="3"/>
  <c r="AA20" i="3"/>
  <c r="AA22" i="3"/>
  <c r="AA77" i="3"/>
  <c r="AA21" i="3"/>
  <c r="AA50" i="3"/>
  <c r="AA8" i="3"/>
  <c r="AA84" i="3"/>
  <c r="AA85" i="3"/>
  <c r="AA13" i="3"/>
  <c r="AA75" i="3"/>
  <c r="AA78" i="3"/>
  <c r="AA29" i="3"/>
  <c r="AA3" i="3"/>
  <c r="AA42" i="3"/>
  <c r="AA64" i="3"/>
  <c r="AA32" i="3"/>
  <c r="AA37" i="3"/>
  <c r="AA79" i="3"/>
  <c r="AA66" i="3"/>
  <c r="AA7" i="3"/>
  <c r="Z8" i="3"/>
  <c r="Z84" i="3"/>
  <c r="Z85" i="3"/>
  <c r="Z13" i="3"/>
  <c r="Z53" i="3"/>
  <c r="Z15" i="3"/>
  <c r="Z61" i="3"/>
  <c r="Z17" i="3"/>
  <c r="Z79" i="3"/>
  <c r="Z48" i="3"/>
  <c r="Z55" i="3"/>
  <c r="Z81" i="3"/>
  <c r="Z59" i="3"/>
  <c r="Z80" i="3"/>
  <c r="Z83" i="3"/>
  <c r="Z41" i="3"/>
  <c r="Z3" i="3"/>
  <c r="Z74" i="3"/>
  <c r="Z58" i="3"/>
  <c r="Z34" i="3"/>
  <c r="Z10" i="3"/>
  <c r="Z16" i="3"/>
  <c r="Z20" i="3"/>
  <c r="Z66" i="3"/>
  <c r="Z25" i="3"/>
  <c r="Z6" i="3"/>
  <c r="Z57" i="3"/>
  <c r="Z73" i="3"/>
  <c r="Z45" i="3"/>
  <c r="Z87" i="3"/>
  <c r="Z29" i="3"/>
  <c r="Z40" i="3"/>
  <c r="Z56" i="3"/>
  <c r="Z38" i="3"/>
  <c r="Z64" i="3"/>
  <c r="Z12" i="3"/>
  <c r="Z24" i="3"/>
  <c r="Z43" i="3"/>
  <c r="Z69" i="3"/>
  <c r="Z65" i="3"/>
  <c r="Z67" i="3"/>
  <c r="Z31" i="3"/>
  <c r="Z89" i="3"/>
  <c r="Z30" i="3"/>
  <c r="Z9" i="3"/>
  <c r="AB19" i="6"/>
  <c r="Z8" i="6"/>
  <c r="Z55" i="6"/>
  <c r="W64" i="6"/>
  <c r="W72" i="6"/>
  <c r="V35" i="6"/>
  <c r="V34" i="6"/>
  <c r="V62" i="6"/>
  <c r="AC50" i="4"/>
  <c r="AC46" i="4"/>
  <c r="AC26" i="4"/>
  <c r="AC48" i="4"/>
  <c r="AC60" i="4"/>
  <c r="AA13" i="4"/>
  <c r="AA41" i="4"/>
  <c r="AA58" i="4"/>
  <c r="AA32" i="4"/>
  <c r="AA21" i="4"/>
  <c r="AB50" i="4"/>
  <c r="AB46" i="4"/>
  <c r="AB26" i="4"/>
  <c r="AB48" i="4"/>
  <c r="AB60" i="4"/>
  <c r="AB62" i="4"/>
  <c r="Z41" i="4"/>
  <c r="Z58" i="4"/>
  <c r="Z32" i="4"/>
  <c r="Z21" i="4"/>
  <c r="W50" i="4"/>
  <c r="W46" i="4"/>
  <c r="W26" i="4"/>
  <c r="W60" i="4"/>
  <c r="W36" i="4"/>
  <c r="W62" i="4"/>
  <c r="V13" i="4"/>
  <c r="V41" i="4"/>
  <c r="V58" i="4"/>
  <c r="V45" i="4"/>
  <c r="V32" i="4"/>
  <c r="AC48" i="5"/>
  <c r="AC56" i="5"/>
  <c r="AC33" i="5"/>
  <c r="AC69" i="5"/>
  <c r="AC45" i="5"/>
  <c r="AC35" i="5"/>
  <c r="AC29" i="5"/>
  <c r="AA30" i="5"/>
  <c r="AA32" i="5"/>
  <c r="AA22" i="5"/>
  <c r="AB49" i="5"/>
  <c r="AB16" i="5"/>
  <c r="Z21" i="5"/>
  <c r="Z14" i="5"/>
  <c r="Z47" i="5"/>
  <c r="Z11" i="5"/>
  <c r="W34" i="5"/>
  <c r="W65" i="5"/>
  <c r="W27" i="5"/>
  <c r="W52" i="5"/>
  <c r="W17" i="5"/>
  <c r="W55" i="5"/>
  <c r="V62" i="5"/>
  <c r="V51" i="5"/>
  <c r="V36" i="5"/>
  <c r="V18" i="5"/>
  <c r="AC53" i="4"/>
  <c r="AC39" i="5"/>
  <c r="AC16" i="6"/>
  <c r="AC30" i="6"/>
  <c r="AC40" i="6"/>
  <c r="AC53" i="6"/>
  <c r="AC25" i="5"/>
  <c r="AC54" i="5"/>
  <c r="AB44" i="4"/>
  <c r="AB54" i="4"/>
  <c r="W25" i="4"/>
  <c r="W61" i="4"/>
  <c r="W29" i="4"/>
  <c r="W37" i="6"/>
  <c r="W51" i="4"/>
  <c r="W28" i="4"/>
  <c r="W27" i="4"/>
  <c r="W17" i="6"/>
  <c r="AB67" i="6"/>
  <c r="AB6" i="6"/>
  <c r="AB65" i="6"/>
  <c r="AB52" i="6"/>
  <c r="AB15" i="5"/>
  <c r="AB26" i="5"/>
  <c r="AB23" i="5"/>
  <c r="AC73" i="3"/>
  <c r="AA4" i="3"/>
  <c r="AA9" i="3"/>
  <c r="AA39" i="3"/>
  <c r="AA24" i="3"/>
  <c r="AA61" i="3"/>
  <c r="AA53" i="3"/>
  <c r="AA70" i="3"/>
  <c r="AA65" i="3"/>
  <c r="Z26" i="3"/>
  <c r="Z52" i="3"/>
  <c r="Z27" i="3"/>
  <c r="Z75" i="3"/>
  <c r="Z23" i="3"/>
  <c r="Z76" i="3"/>
  <c r="Z86" i="3"/>
  <c r="Z44" i="3"/>
  <c r="Z62" i="3"/>
  <c r="Z78" i="3"/>
  <c r="W43" i="3"/>
  <c r="W69" i="3"/>
  <c r="W65" i="3"/>
  <c r="W67" i="3"/>
  <c r="W51" i="3"/>
  <c r="W77" i="3"/>
  <c r="W56" i="3"/>
  <c r="W54" i="3"/>
  <c r="W33" i="3"/>
  <c r="W11" i="3"/>
  <c r="W60" i="3"/>
  <c r="W28" i="3"/>
  <c r="W86" i="3"/>
  <c r="W17" i="3"/>
  <c r="W58" i="3"/>
  <c r="W27" i="3"/>
  <c r="W59" i="3"/>
  <c r="W80" i="3"/>
  <c r="W83" i="3"/>
  <c r="W41" i="3"/>
  <c r="W29" i="3"/>
  <c r="W76" i="3"/>
  <c r="W42" i="3"/>
  <c r="W79" i="3"/>
  <c r="W46" i="3"/>
  <c r="W10" i="3"/>
  <c r="W16" i="3"/>
  <c r="W15" i="3"/>
  <c r="W35" i="3"/>
  <c r="W74" i="3"/>
  <c r="W63" i="3"/>
  <c r="W50" i="3"/>
  <c r="W19" i="3"/>
  <c r="W47" i="3"/>
  <c r="W5" i="3"/>
  <c r="W26" i="3"/>
  <c r="W14" i="3"/>
  <c r="W6" i="3"/>
  <c r="W57" i="3"/>
  <c r="W73" i="3"/>
  <c r="W45" i="3"/>
  <c r="W87" i="3"/>
  <c r="W44" i="3"/>
  <c r="W49" i="3"/>
  <c r="W7" i="3"/>
  <c r="W70" i="3"/>
  <c r="W89" i="3"/>
  <c r="W66" i="3"/>
  <c r="W48" i="3"/>
  <c r="W71" i="3"/>
  <c r="AB7" i="6"/>
  <c r="Z29" i="6"/>
  <c r="Z48" i="6"/>
  <c r="V20" i="6"/>
  <c r="V26" i="6"/>
  <c r="V58" i="6"/>
  <c r="W34" i="6"/>
  <c r="W27" i="6"/>
  <c r="W19" i="6"/>
  <c r="W69" i="6"/>
  <c r="Z56" i="6"/>
  <c r="AB48" i="6"/>
  <c r="AB32" i="6"/>
  <c r="AB3" i="5"/>
  <c r="AB56" i="5"/>
  <c r="AB29" i="5"/>
  <c r="AB11" i="5"/>
  <c r="AB13" i="5"/>
  <c r="AA38" i="5"/>
  <c r="AA18" i="5"/>
  <c r="AA41" i="5"/>
  <c r="AA37" i="4"/>
  <c r="Z48" i="4"/>
  <c r="AB13" i="4"/>
  <c r="Z31" i="5"/>
  <c r="W33" i="5"/>
  <c r="V23" i="6"/>
  <c r="AB22" i="6"/>
  <c r="Z55" i="5"/>
  <c r="AA54" i="5"/>
  <c r="AB61" i="4"/>
  <c r="AA27" i="4"/>
  <c r="AC5" i="5"/>
  <c r="Z3" i="6"/>
  <c r="AC44" i="3"/>
  <c r="AC45" i="3"/>
  <c r="AB16" i="3"/>
  <c r="AB10" i="3"/>
  <c r="W4" i="3"/>
  <c r="W39" i="3"/>
  <c r="W24" i="3"/>
  <c r="W81" i="3"/>
  <c r="W61" i="3"/>
  <c r="AB29" i="6"/>
  <c r="Z20" i="6"/>
  <c r="V56" i="6"/>
  <c r="V72" i="6"/>
  <c r="W66" i="6"/>
  <c r="W60" i="6"/>
  <c r="W62" i="6"/>
  <c r="W22" i="6"/>
  <c r="Z38" i="6"/>
  <c r="Z58" i="6"/>
  <c r="AB64" i="6"/>
  <c r="AB62" i="6"/>
  <c r="AB24" i="6"/>
  <c r="V67" i="5"/>
  <c r="V19" i="5"/>
  <c r="V14" i="5"/>
  <c r="V10" i="5"/>
  <c r="V33" i="5"/>
  <c r="AB60" i="5"/>
  <c r="AB28" i="5"/>
  <c r="AB19" i="5"/>
  <c r="AB10" i="5"/>
  <c r="AB40" i="5"/>
  <c r="AA48" i="5"/>
  <c r="AA44" i="5"/>
  <c r="AA12" i="5"/>
  <c r="AA21" i="5"/>
  <c r="AA17" i="4"/>
  <c r="V33" i="4"/>
  <c r="W35" i="4"/>
  <c r="Z12" i="4"/>
  <c r="AB12" i="4"/>
  <c r="Z35" i="5"/>
  <c r="Z40" i="5"/>
  <c r="AC13" i="5"/>
  <c r="Z25" i="5"/>
  <c r="V28" i="4"/>
  <c r="W21" i="6"/>
  <c r="W5" i="5"/>
  <c r="AA83" i="3"/>
  <c r="AC87" i="3"/>
  <c r="AA59" i="3"/>
  <c r="W84" i="3"/>
  <c r="AB31" i="6"/>
  <c r="Z34" i="6"/>
  <c r="Z25" i="6"/>
  <c r="V55" i="6"/>
  <c r="V39" i="6"/>
  <c r="V43" i="6"/>
  <c r="AC47" i="4"/>
  <c r="W55" i="6"/>
  <c r="W43" i="6"/>
  <c r="W57" i="6"/>
  <c r="Z62" i="6"/>
  <c r="Z24" i="6"/>
  <c r="AB13" i="6"/>
  <c r="AB54" i="6"/>
  <c r="AB49" i="6"/>
  <c r="AB20" i="5"/>
  <c r="AB33" i="5"/>
  <c r="AB66" i="5"/>
  <c r="AA8" i="5"/>
  <c r="AA34" i="5"/>
  <c r="AA45" i="5"/>
  <c r="AA49" i="5"/>
  <c r="AA33" i="5"/>
  <c r="AA15" i="4"/>
  <c r="W49" i="4"/>
  <c r="Z6" i="4"/>
  <c r="AB5" i="4"/>
  <c r="V12" i="4"/>
  <c r="Z16" i="5"/>
  <c r="Z66" i="5"/>
  <c r="AC46" i="5"/>
  <c r="V13" i="6"/>
  <c r="W20" i="6"/>
  <c r="AC34" i="4"/>
  <c r="Z17" i="5"/>
  <c r="AC8" i="5"/>
  <c r="AC20" i="3"/>
  <c r="AB28" i="4"/>
  <c r="AA26" i="5"/>
  <c r="AA52" i="6"/>
  <c r="AA41" i="3"/>
  <c r="Z11" i="3"/>
  <c r="Z33" i="3"/>
  <c r="Z54" i="3"/>
  <c r="W85" i="3"/>
  <c r="AC18" i="3"/>
  <c r="AB28" i="6"/>
  <c r="Z9" i="6"/>
  <c r="Z68" i="6"/>
  <c r="V42" i="6"/>
  <c r="V19" i="6"/>
  <c r="W49" i="6"/>
  <c r="Z15" i="6"/>
  <c r="Z50" i="6"/>
  <c r="AB26" i="6"/>
  <c r="AB44" i="6"/>
  <c r="AB8" i="6"/>
  <c r="AA52" i="4"/>
  <c r="AB59" i="5"/>
  <c r="AB55" i="5"/>
  <c r="AB18" i="5"/>
  <c r="AB17" i="5"/>
  <c r="AA28" i="5"/>
  <c r="AA46" i="5"/>
  <c r="AA67" i="5"/>
  <c r="AA65" i="5"/>
  <c r="AA47" i="5"/>
  <c r="V10" i="4"/>
  <c r="AC21" i="4"/>
  <c r="V18" i="4"/>
  <c r="W31" i="4"/>
  <c r="Z46" i="4"/>
  <c r="AB58" i="4"/>
  <c r="AA19" i="4"/>
  <c r="Z53" i="5"/>
  <c r="W28" i="5"/>
  <c r="W58" i="5"/>
  <c r="AB25" i="6"/>
  <c r="AB10" i="6"/>
  <c r="V41" i="6"/>
  <c r="AA24" i="4"/>
  <c r="AC52" i="5"/>
  <c r="AA60" i="4"/>
  <c r="AB53" i="6"/>
  <c r="AB25" i="5"/>
  <c r="AB37" i="6"/>
  <c r="AC49" i="3"/>
  <c r="V3" i="6"/>
  <c r="AC3" i="6"/>
  <c r="AA6" i="6"/>
  <c r="AB17" i="6"/>
  <c r="V65" i="6"/>
  <c r="AC27" i="4"/>
  <c r="AC6" i="3"/>
  <c r="AA18" i="3"/>
  <c r="AC29" i="4"/>
  <c r="AA37" i="6"/>
  <c r="Z52" i="6"/>
  <c r="AC21" i="6"/>
  <c r="AC6" i="6"/>
  <c r="AC52" i="6"/>
  <c r="V8" i="3"/>
  <c r="AC59" i="4"/>
  <c r="AC9" i="4"/>
  <c r="AC3" i="4"/>
  <c r="AC14" i="4"/>
  <c r="AC20" i="4"/>
  <c r="AA59" i="4"/>
  <c r="AA9" i="4"/>
  <c r="AA3" i="4"/>
  <c r="AA14" i="4"/>
  <c r="AA20" i="4"/>
  <c r="AB59" i="4"/>
  <c r="AB9" i="4"/>
  <c r="AB3" i="4"/>
  <c r="AB14" i="4"/>
  <c r="AB20" i="4"/>
  <c r="Z59" i="4"/>
  <c r="Z9" i="4"/>
  <c r="Z3" i="4"/>
  <c r="Z14" i="4"/>
  <c r="Z20" i="4"/>
  <c r="W59" i="4"/>
  <c r="W9" i="4"/>
  <c r="W3" i="4"/>
  <c r="W14" i="4"/>
  <c r="W20" i="4"/>
  <c r="V59" i="4"/>
  <c r="V9" i="4"/>
  <c r="V3" i="4"/>
  <c r="V14" i="4"/>
  <c r="V20" i="4"/>
  <c r="AC8" i="4"/>
  <c r="AB8" i="4"/>
  <c r="AA8" i="4"/>
  <c r="Z8" i="4"/>
  <c r="W8" i="4"/>
  <c r="V8" i="4"/>
  <c r="U74" i="6" l="1"/>
  <c r="X71" i="6"/>
  <c r="Y71" i="6" s="1"/>
  <c r="X76" i="6"/>
  <c r="Y76" i="6" s="1"/>
  <c r="X70" i="6"/>
  <c r="Y70" i="6" s="1"/>
  <c r="X77" i="6"/>
  <c r="Y77" i="6" s="1"/>
  <c r="X47" i="3"/>
  <c r="Y47" i="3" s="1"/>
  <c r="X55" i="3"/>
  <c r="X62" i="3"/>
  <c r="X82" i="3"/>
  <c r="Y82" i="3" s="1"/>
  <c r="U47" i="3"/>
  <c r="U66" i="4"/>
  <c r="G64" i="8" s="1"/>
  <c r="U64" i="4"/>
  <c r="G62" i="8" s="1"/>
  <c r="X63" i="4"/>
  <c r="Y63" i="4" s="1"/>
  <c r="X6" i="4"/>
  <c r="Y6" i="4" s="1"/>
  <c r="U64" i="5"/>
  <c r="X72" i="5"/>
  <c r="Y72" i="5" s="1"/>
  <c r="X71" i="5"/>
  <c r="Y71" i="5" s="1"/>
  <c r="X68" i="3"/>
  <c r="Y68" i="3" s="1"/>
  <c r="X88" i="3"/>
  <c r="Y88" i="3" s="1"/>
  <c r="U65" i="4"/>
  <c r="G63" i="8" s="1"/>
  <c r="X59" i="4"/>
  <c r="Y59" i="4" s="1"/>
  <c r="X20" i="4"/>
  <c r="Y20" i="4" s="1"/>
  <c r="X9" i="4"/>
  <c r="Y9" i="4" s="1"/>
  <c r="X18" i="4"/>
  <c r="Y18" i="4" s="1"/>
  <c r="X14" i="4"/>
  <c r="Y14" i="4" s="1"/>
  <c r="X7" i="4"/>
  <c r="Y7" i="4" s="1"/>
  <c r="X50" i="5"/>
  <c r="Y50" i="5" s="1"/>
  <c r="X61" i="5"/>
  <c r="Y61" i="5" s="1"/>
  <c r="X63" i="5"/>
  <c r="Y63" i="5" s="1"/>
  <c r="X57" i="5"/>
  <c r="Y57" i="5" s="1"/>
  <c r="X42" i="5"/>
  <c r="Y42" i="5" s="1"/>
  <c r="X68" i="5"/>
  <c r="Y68" i="5" s="1"/>
  <c r="X37" i="5"/>
  <c r="Y37" i="5" s="1"/>
  <c r="X31" i="5"/>
  <c r="Y31" i="5" s="1"/>
  <c r="X70" i="5"/>
  <c r="Y70" i="5" s="1"/>
  <c r="X66" i="6"/>
  <c r="Y66" i="6" s="1"/>
  <c r="X17" i="6"/>
  <c r="Y17" i="6" s="1"/>
  <c r="X62" i="6"/>
  <c r="Y62" i="6" s="1"/>
  <c r="X39" i="6"/>
  <c r="Y39" i="6" s="1"/>
  <c r="X12" i="6"/>
  <c r="Y12" i="6" s="1"/>
  <c r="X41" i="6"/>
  <c r="Y41" i="6" s="1"/>
  <c r="X51" i="6"/>
  <c r="Y51" i="6" s="1"/>
  <c r="X27" i="3"/>
  <c r="Y27" i="3" s="1"/>
  <c r="X72" i="3"/>
  <c r="U72" i="3" s="1"/>
  <c r="X48" i="3"/>
  <c r="Y48" i="3" s="1"/>
  <c r="X5" i="3"/>
  <c r="Y5" i="3" s="1"/>
  <c r="X86" i="3"/>
  <c r="Y86" i="3" s="1"/>
  <c r="X37" i="3"/>
  <c r="Y37" i="3" s="1"/>
  <c r="X71" i="3"/>
  <c r="Y71" i="3" s="1"/>
  <c r="X76" i="3"/>
  <c r="Y76" i="3" s="1"/>
  <c r="X38" i="3"/>
  <c r="U38" i="3" s="1"/>
  <c r="X26" i="3"/>
  <c r="Y26" i="3" s="1"/>
  <c r="X69" i="3"/>
  <c r="Y69" i="3" s="1"/>
  <c r="X33" i="3"/>
  <c r="Y33" i="3" s="1"/>
  <c r="X30" i="3"/>
  <c r="U30" i="3" s="1"/>
  <c r="X39" i="3"/>
  <c r="Y39" i="3" s="1"/>
  <c r="X57" i="3"/>
  <c r="Y57" i="3" s="1"/>
  <c r="X85" i="3"/>
  <c r="Y85" i="3" s="1"/>
  <c r="X3" i="4"/>
  <c r="Y3" i="4" s="1"/>
  <c r="X46" i="4"/>
  <c r="Y46" i="4" s="1"/>
  <c r="X57" i="4"/>
  <c r="Y57" i="4" s="1"/>
  <c r="X48" i="4"/>
  <c r="Y48" i="4" s="1"/>
  <c r="X22" i="4"/>
  <c r="Y22" i="4" s="1"/>
  <c r="X10" i="4"/>
  <c r="Y10" i="4" s="1"/>
  <c r="X25" i="4"/>
  <c r="Y25" i="4" s="1"/>
  <c r="X23" i="4"/>
  <c r="U23" i="4" s="1"/>
  <c r="X38" i="4"/>
  <c r="Y38" i="4" s="1"/>
  <c r="X39" i="4"/>
  <c r="Y39" i="4" s="1"/>
  <c r="X49" i="4"/>
  <c r="Y49" i="4" s="1"/>
  <c r="X31" i="4"/>
  <c r="Y31" i="4" s="1"/>
  <c r="X36" i="4"/>
  <c r="Y36" i="4" s="1"/>
  <c r="X11" i="4"/>
  <c r="Y11" i="4" s="1"/>
  <c r="X45" i="4"/>
  <c r="Y45" i="4" s="1"/>
  <c r="X11" i="3"/>
  <c r="Y11" i="3" s="1"/>
  <c r="X56" i="3"/>
  <c r="Y56" i="3" s="1"/>
  <c r="X46" i="3"/>
  <c r="Y46" i="3" s="1"/>
  <c r="X40" i="3"/>
  <c r="Y40" i="3" s="1"/>
  <c r="X89" i="3"/>
  <c r="Y89" i="3" s="1"/>
  <c r="X50" i="3"/>
  <c r="Y50" i="3" s="1"/>
  <c r="X43" i="3"/>
  <c r="Y43" i="3" s="1"/>
  <c r="X25" i="3"/>
  <c r="U25" i="3" s="1"/>
  <c r="X58" i="3"/>
  <c r="Y58" i="3" s="1"/>
  <c r="X77" i="3"/>
  <c r="Y77" i="3" s="1"/>
  <c r="X18" i="3"/>
  <c r="Y18" i="3" s="1"/>
  <c r="X60" i="3"/>
  <c r="Y60" i="3" s="1"/>
  <c r="X34" i="3"/>
  <c r="Y34" i="3" s="1"/>
  <c r="X19" i="3"/>
  <c r="Y19" i="3" s="1"/>
  <c r="U5" i="3"/>
  <c r="X75" i="3"/>
  <c r="U75" i="3" s="1"/>
  <c r="X67" i="3"/>
  <c r="Y67" i="3" s="1"/>
  <c r="X12" i="3"/>
  <c r="Y12" i="3" s="1"/>
  <c r="X15" i="3"/>
  <c r="Y15" i="3" s="1"/>
  <c r="X7" i="3"/>
  <c r="Y7" i="3" s="1"/>
  <c r="X42" i="3"/>
  <c r="Y42" i="3" s="1"/>
  <c r="X22" i="3"/>
  <c r="Y22" i="3" s="1"/>
  <c r="X63" i="3"/>
  <c r="Y63" i="3" s="1"/>
  <c r="X14" i="3"/>
  <c r="Y14" i="3" s="1"/>
  <c r="X41" i="5"/>
  <c r="Y41" i="5" s="1"/>
  <c r="X32" i="5"/>
  <c r="Y32" i="5" s="1"/>
  <c r="X7" i="5"/>
  <c r="Y7" i="5" s="1"/>
  <c r="X16" i="5"/>
  <c r="Y16" i="5" s="1"/>
  <c r="X56" i="6"/>
  <c r="Y56" i="6" s="1"/>
  <c r="X55" i="6"/>
  <c r="Y55" i="6" s="1"/>
  <c r="X73" i="6"/>
  <c r="Y73" i="6" s="1"/>
  <c r="X38" i="6"/>
  <c r="Y38" i="6" s="1"/>
  <c r="X50" i="6"/>
  <c r="Y50" i="6" s="1"/>
  <c r="X61" i="6"/>
  <c r="Y61" i="6" s="1"/>
  <c r="X14" i="6"/>
  <c r="Y14" i="6" s="1"/>
  <c r="X75" i="6"/>
  <c r="Y75" i="6" s="1"/>
  <c r="X67" i="5"/>
  <c r="Y67" i="5" s="1"/>
  <c r="X14" i="5"/>
  <c r="Y14" i="5" s="1"/>
  <c r="X35" i="5"/>
  <c r="Y35" i="5" s="1"/>
  <c r="X53" i="5"/>
  <c r="Y53" i="5" s="1"/>
  <c r="X45" i="6"/>
  <c r="X59" i="6"/>
  <c r="Y59" i="6" s="1"/>
  <c r="X34" i="6"/>
  <c r="Y34" i="6" s="1"/>
  <c r="X35" i="6"/>
  <c r="Y35" i="6" s="1"/>
  <c r="X20" i="6"/>
  <c r="Y20" i="6" s="1"/>
  <c r="X24" i="6"/>
  <c r="Y24" i="6" s="1"/>
  <c r="X58" i="6"/>
  <c r="Y58" i="6" s="1"/>
  <c r="X72" i="6"/>
  <c r="Y72" i="6" s="1"/>
  <c r="X68" i="6"/>
  <c r="Y68" i="6" s="1"/>
  <c r="X69" i="6"/>
  <c r="Y69" i="6" s="1"/>
  <c r="X9" i="6"/>
  <c r="Y9" i="6" s="1"/>
  <c r="X13" i="6"/>
  <c r="Y13" i="6" s="1"/>
  <c r="X23" i="6"/>
  <c r="Y23" i="6" s="1"/>
  <c r="X15" i="6"/>
  <c r="Y15" i="6" s="1"/>
  <c r="X36" i="6"/>
  <c r="Y36" i="6" s="1"/>
  <c r="X63" i="6"/>
  <c r="Y63" i="6" s="1"/>
  <c r="X79" i="3"/>
  <c r="Y79" i="3" s="1"/>
  <c r="X28" i="3"/>
  <c r="Y28" i="3" s="1"/>
  <c r="X17" i="3"/>
  <c r="Y17" i="3" s="1"/>
  <c r="X32" i="3"/>
  <c r="Y32" i="3" s="1"/>
  <c r="X29" i="3"/>
  <c r="Y29" i="3" s="1"/>
  <c r="X81" i="3"/>
  <c r="Y81" i="3" s="1"/>
  <c r="U86" i="3"/>
  <c r="X31" i="3"/>
  <c r="U31" i="3" s="1"/>
  <c r="X80" i="3"/>
  <c r="Y80" i="3" s="1"/>
  <c r="X21" i="3"/>
  <c r="Y21" i="3" s="1"/>
  <c r="X51" i="3"/>
  <c r="Y51" i="3" s="1"/>
  <c r="U85" i="3"/>
  <c r="X23" i="3"/>
  <c r="U23" i="3" s="1"/>
  <c r="X70" i="3"/>
  <c r="Y70" i="3" s="1"/>
  <c r="X4" i="3"/>
  <c r="Y4" i="3" s="1"/>
  <c r="X8" i="3"/>
  <c r="Y8" i="3" s="1"/>
  <c r="X36" i="3"/>
  <c r="Y36" i="3" s="1"/>
  <c r="X54" i="3"/>
  <c r="Y54" i="3" s="1"/>
  <c r="X78" i="3"/>
  <c r="Y78" i="3" s="1"/>
  <c r="X66" i="3"/>
  <c r="Y66" i="3" s="1"/>
  <c r="X74" i="3"/>
  <c r="Y74" i="3" s="1"/>
  <c r="X3" i="3"/>
  <c r="U3" i="3" s="1"/>
  <c r="X52" i="3"/>
  <c r="Y52" i="3" s="1"/>
  <c r="U20" i="4"/>
  <c r="X51" i="4"/>
  <c r="Y51" i="4" s="1"/>
  <c r="X33" i="4"/>
  <c r="Y33" i="4" s="1"/>
  <c r="U9" i="4"/>
  <c r="X43" i="4"/>
  <c r="Y43" i="4" s="1"/>
  <c r="X52" i="4"/>
  <c r="Y52" i="4" s="1"/>
  <c r="X55" i="4"/>
  <c r="Y55" i="4" s="1"/>
  <c r="X30" i="4"/>
  <c r="Y30" i="4" s="1"/>
  <c r="X8" i="4"/>
  <c r="Y8" i="4" s="1"/>
  <c r="X40" i="5"/>
  <c r="Y40" i="5" s="1"/>
  <c r="X64" i="3"/>
  <c r="Y64" i="3" s="1"/>
  <c r="X43" i="5"/>
  <c r="Y43" i="5" s="1"/>
  <c r="X16" i="4"/>
  <c r="Y16" i="4" s="1"/>
  <c r="X40" i="4"/>
  <c r="Y40" i="4" s="1"/>
  <c r="X4" i="4"/>
  <c r="Y4" i="4" s="1"/>
  <c r="X6" i="6"/>
  <c r="Y6" i="6" s="1"/>
  <c r="X13" i="3"/>
  <c r="Y13" i="3" s="1"/>
  <c r="X35" i="4"/>
  <c r="Y35" i="4" s="1"/>
  <c r="X60" i="6"/>
  <c r="Y60" i="6" s="1"/>
  <c r="X44" i="6"/>
  <c r="Y44" i="6" s="1"/>
  <c r="X40" i="6"/>
  <c r="Y40" i="6" s="1"/>
  <c r="X35" i="3"/>
  <c r="Y35" i="3" s="1"/>
  <c r="X43" i="6"/>
  <c r="Y43" i="6" s="1"/>
  <c r="X28" i="5"/>
  <c r="Y28" i="5" s="1"/>
  <c r="X13" i="4"/>
  <c r="Y13" i="4" s="1"/>
  <c r="X32" i="4"/>
  <c r="Y32" i="4" s="1"/>
  <c r="X84" i="3"/>
  <c r="Y84" i="3" s="1"/>
  <c r="X42" i="4"/>
  <c r="Y42" i="4" s="1"/>
  <c r="X17" i="5"/>
  <c r="Y17" i="5" s="1"/>
  <c r="X12" i="4"/>
  <c r="Y12" i="4" s="1"/>
  <c r="X33" i="6"/>
  <c r="Y33" i="6" s="1"/>
  <c r="X32" i="6"/>
  <c r="Y32" i="6" s="1"/>
  <c r="X52" i="6"/>
  <c r="Y52" i="6" s="1"/>
  <c r="X48" i="6"/>
  <c r="Y48" i="6" s="1"/>
  <c r="X58" i="4"/>
  <c r="Y58" i="4" s="1"/>
  <c r="X8" i="6"/>
  <c r="Y8" i="6" s="1"/>
  <c r="X24" i="3"/>
  <c r="X59" i="3"/>
  <c r="Y59" i="3" s="1"/>
  <c r="X61" i="3"/>
  <c r="Y61" i="3" s="1"/>
  <c r="X29" i="5"/>
  <c r="Y29" i="5" s="1"/>
  <c r="X8" i="5"/>
  <c r="Y8" i="5" s="1"/>
  <c r="X33" i="5"/>
  <c r="Y33" i="5" s="1"/>
  <c r="X10" i="5"/>
  <c r="Y10" i="5" s="1"/>
  <c r="X59" i="5"/>
  <c r="Y59" i="5" s="1"/>
  <c r="X39" i="5"/>
  <c r="Y39" i="5" s="1"/>
  <c r="X38" i="5"/>
  <c r="Y38" i="5" s="1"/>
  <c r="X44" i="4"/>
  <c r="Y44" i="4" s="1"/>
  <c r="X24" i="4"/>
  <c r="Y24" i="4" s="1"/>
  <c r="X17" i="4"/>
  <c r="Y17" i="4" s="1"/>
  <c r="X50" i="4"/>
  <c r="Y50" i="4" s="1"/>
  <c r="X54" i="6"/>
  <c r="Y54" i="6" s="1"/>
  <c r="X46" i="6"/>
  <c r="Y46" i="6" s="1"/>
  <c r="X26" i="6"/>
  <c r="Y26" i="6" s="1"/>
  <c r="X18" i="6"/>
  <c r="Y18" i="6" s="1"/>
  <c r="X6" i="3"/>
  <c r="X49" i="3"/>
  <c r="Y49" i="3" s="1"/>
  <c r="X3" i="5"/>
  <c r="Y3" i="5" s="1"/>
  <c r="X51" i="5"/>
  <c r="Y51" i="5" s="1"/>
  <c r="X58" i="5"/>
  <c r="Y58" i="5" s="1"/>
  <c r="X48" i="5"/>
  <c r="Y48" i="5" s="1"/>
  <c r="X26" i="5"/>
  <c r="Y26" i="5" s="1"/>
  <c r="X12" i="5"/>
  <c r="Y12" i="5" s="1"/>
  <c r="X18" i="5"/>
  <c r="Y18" i="5" s="1"/>
  <c r="X27" i="4"/>
  <c r="Y27" i="4" s="1"/>
  <c r="X19" i="4"/>
  <c r="Y19" i="4" s="1"/>
  <c r="X19" i="6"/>
  <c r="Y19" i="6" s="1"/>
  <c r="X10" i="6"/>
  <c r="Y10" i="6" s="1"/>
  <c r="X21" i="6"/>
  <c r="Y21" i="6" s="1"/>
  <c r="X5" i="6"/>
  <c r="Y5" i="6" s="1"/>
  <c r="X31" i="6"/>
  <c r="Y31" i="6" s="1"/>
  <c r="X7" i="6"/>
  <c r="Y7" i="6" s="1"/>
  <c r="X66" i="5"/>
  <c r="Y66" i="5" s="1"/>
  <c r="X21" i="5"/>
  <c r="Y21" i="5" s="1"/>
  <c r="X21" i="4"/>
  <c r="X10" i="3"/>
  <c r="Y10" i="3" s="1"/>
  <c r="X83" i="3"/>
  <c r="Y83" i="3" s="1"/>
  <c r="X46" i="5"/>
  <c r="X22" i="5"/>
  <c r="Y22" i="5" s="1"/>
  <c r="X23" i="5"/>
  <c r="Y23" i="5" s="1"/>
  <c r="X54" i="5"/>
  <c r="Y54" i="5" s="1"/>
  <c r="X30" i="5"/>
  <c r="Y30" i="5" s="1"/>
  <c r="X60" i="5"/>
  <c r="Y60" i="5" s="1"/>
  <c r="U22" i="4"/>
  <c r="X61" i="4"/>
  <c r="Y61" i="4" s="1"/>
  <c r="X5" i="4"/>
  <c r="Y5" i="4" s="1"/>
  <c r="X34" i="4"/>
  <c r="Y34" i="4" s="1"/>
  <c r="X37" i="6"/>
  <c r="Y37" i="6" s="1"/>
  <c r="X16" i="6"/>
  <c r="Y16" i="6" s="1"/>
  <c r="X25" i="5"/>
  <c r="Y25" i="5" s="1"/>
  <c r="X44" i="3"/>
  <c r="Y44" i="3" s="1"/>
  <c r="X73" i="3"/>
  <c r="Y73" i="3" s="1"/>
  <c r="X16" i="3"/>
  <c r="Y16" i="3" s="1"/>
  <c r="X41" i="3"/>
  <c r="Y41" i="3" s="1"/>
  <c r="X62" i="5"/>
  <c r="Y62" i="5" s="1"/>
  <c r="X44" i="5"/>
  <c r="Y44" i="5" s="1"/>
  <c r="X4" i="5"/>
  <c r="Y4" i="5" s="1"/>
  <c r="X24" i="5"/>
  <c r="Y24" i="5" s="1"/>
  <c r="X52" i="5"/>
  <c r="Y52" i="5" s="1"/>
  <c r="X15" i="5"/>
  <c r="Y15" i="5" s="1"/>
  <c r="X28" i="4"/>
  <c r="Y28" i="4" s="1"/>
  <c r="X15" i="4"/>
  <c r="Y15" i="4" s="1"/>
  <c r="X29" i="4"/>
  <c r="Y29" i="4" s="1"/>
  <c r="X26" i="4"/>
  <c r="Y26" i="4" s="1"/>
  <c r="X64" i="6"/>
  <c r="Y64" i="6" s="1"/>
  <c r="X49" i="6"/>
  <c r="Y49" i="6" s="1"/>
  <c r="X27" i="6"/>
  <c r="Y27" i="6" s="1"/>
  <c r="X65" i="6"/>
  <c r="Y65" i="6" s="1"/>
  <c r="X67" i="6"/>
  <c r="Y67" i="6" s="1"/>
  <c r="X22" i="6"/>
  <c r="Y22" i="6" s="1"/>
  <c r="X4" i="6"/>
  <c r="Y4" i="6" s="1"/>
  <c r="Y62" i="3"/>
  <c r="U62" i="3"/>
  <c r="Y55" i="3"/>
  <c r="U55" i="3"/>
  <c r="X25" i="6"/>
  <c r="Y25" i="6" s="1"/>
  <c r="X3" i="6"/>
  <c r="Y3" i="6" s="1"/>
  <c r="X47" i="5"/>
  <c r="Y47" i="5" s="1"/>
  <c r="X9" i="3"/>
  <c r="X65" i="3"/>
  <c r="Y65" i="3" s="1"/>
  <c r="X45" i="3"/>
  <c r="Y45" i="3" s="1"/>
  <c r="X20" i="3"/>
  <c r="X53" i="3"/>
  <c r="X56" i="5"/>
  <c r="Y56" i="5" s="1"/>
  <c r="X36" i="5"/>
  <c r="Y36" i="5" s="1"/>
  <c r="X65" i="5"/>
  <c r="Y65" i="5" s="1"/>
  <c r="X19" i="5"/>
  <c r="Y19" i="5" s="1"/>
  <c r="X34" i="5"/>
  <c r="Y34" i="5" s="1"/>
  <c r="X6" i="5"/>
  <c r="Y6" i="5" s="1"/>
  <c r="X37" i="4"/>
  <c r="Y37" i="4" s="1"/>
  <c r="X62" i="4"/>
  <c r="Y62" i="4" s="1"/>
  <c r="X28" i="6"/>
  <c r="Y28" i="6" s="1"/>
  <c r="X42" i="6"/>
  <c r="Y42" i="6" s="1"/>
  <c r="X53" i="6"/>
  <c r="Y53" i="6" s="1"/>
  <c r="X55" i="5"/>
  <c r="Y55" i="5" s="1"/>
  <c r="X29" i="6"/>
  <c r="Y29" i="6" s="1"/>
  <c r="X11" i="5"/>
  <c r="Y11" i="5" s="1"/>
  <c r="U58" i="4"/>
  <c r="X41" i="4"/>
  <c r="Y41" i="4" s="1"/>
  <c r="X87" i="3"/>
  <c r="X27" i="5"/>
  <c r="Y27" i="5" s="1"/>
  <c r="X5" i="5"/>
  <c r="Y5" i="5" s="1"/>
  <c r="X49" i="5"/>
  <c r="Y49" i="5" s="1"/>
  <c r="X20" i="5"/>
  <c r="Y20" i="5" s="1"/>
  <c r="X69" i="5"/>
  <c r="Y69" i="5" s="1"/>
  <c r="X9" i="5"/>
  <c r="Y9" i="5" s="1"/>
  <c r="X45" i="5"/>
  <c r="Y45" i="5" s="1"/>
  <c r="X13" i="5"/>
  <c r="Y13" i="5" s="1"/>
  <c r="U6" i="4"/>
  <c r="X47" i="4"/>
  <c r="X54" i="4"/>
  <c r="Y54" i="4" s="1"/>
  <c r="X60" i="4"/>
  <c r="Y60" i="4" s="1"/>
  <c r="X53" i="4"/>
  <c r="Y53" i="4" s="1"/>
  <c r="X56" i="4"/>
  <c r="Y56" i="4" s="1"/>
  <c r="U15" i="6"/>
  <c r="X11" i="6"/>
  <c r="Y11" i="6" s="1"/>
  <c r="X47" i="6"/>
  <c r="Y47" i="6" s="1"/>
  <c r="X57" i="6"/>
  <c r="Y57" i="6" s="1"/>
  <c r="X30" i="6"/>
  <c r="Y30" i="6" s="1"/>
  <c r="U72" i="5" l="1"/>
  <c r="I70" i="8" s="1"/>
  <c r="U32" i="5"/>
  <c r="U70" i="6"/>
  <c r="U76" i="6"/>
  <c r="K72" i="8" s="1"/>
  <c r="K74" i="8"/>
  <c r="U77" i="6"/>
  <c r="K75" i="8" s="1"/>
  <c r="U71" i="6"/>
  <c r="Y25" i="3"/>
  <c r="U56" i="3"/>
  <c r="U37" i="3"/>
  <c r="U69" i="3"/>
  <c r="E67" i="8" s="1"/>
  <c r="U82" i="3"/>
  <c r="U33" i="3"/>
  <c r="E42" i="8" s="1"/>
  <c r="U68" i="3"/>
  <c r="Y3" i="3"/>
  <c r="Y72" i="3"/>
  <c r="U63" i="4"/>
  <c r="U29" i="4"/>
  <c r="U59" i="4"/>
  <c r="U13" i="3"/>
  <c r="U27" i="3"/>
  <c r="U3" i="4"/>
  <c r="G2" i="8" s="1"/>
  <c r="U30" i="4"/>
  <c r="U50" i="5"/>
  <c r="U57" i="5"/>
  <c r="U71" i="5"/>
  <c r="U8" i="5"/>
  <c r="U70" i="5"/>
  <c r="U3" i="5"/>
  <c r="U26" i="5"/>
  <c r="U18" i="5"/>
  <c r="U7" i="5"/>
  <c r="U31" i="5"/>
  <c r="U10" i="5"/>
  <c r="U35" i="5"/>
  <c r="U17" i="6"/>
  <c r="U51" i="6"/>
  <c r="U12" i="6"/>
  <c r="U66" i="6"/>
  <c r="U88" i="3"/>
  <c r="U60" i="3"/>
  <c r="U48" i="3"/>
  <c r="U61" i="3"/>
  <c r="U32" i="3"/>
  <c r="U43" i="3"/>
  <c r="U57" i="3"/>
  <c r="U34" i="3"/>
  <c r="U54" i="3"/>
  <c r="U26" i="3"/>
  <c r="Y23" i="4"/>
  <c r="U13" i="4"/>
  <c r="U36" i="4"/>
  <c r="U7" i="4"/>
  <c r="U57" i="4"/>
  <c r="U14" i="4"/>
  <c r="U38" i="4"/>
  <c r="U18" i="4"/>
  <c r="U51" i="4"/>
  <c r="U43" i="4"/>
  <c r="U11" i="4"/>
  <c r="G9" i="8" s="1"/>
  <c r="U48" i="4"/>
  <c r="G43" i="8" s="1"/>
  <c r="U46" i="4"/>
  <c r="U37" i="5"/>
  <c r="U33" i="5"/>
  <c r="U63" i="5"/>
  <c r="U68" i="5"/>
  <c r="U42" i="5"/>
  <c r="U61" i="5"/>
  <c r="U59" i="5"/>
  <c r="U40" i="5"/>
  <c r="U60" i="5"/>
  <c r="U24" i="5"/>
  <c r="U67" i="5"/>
  <c r="U16" i="5"/>
  <c r="U54" i="5"/>
  <c r="U48" i="5"/>
  <c r="U41" i="5"/>
  <c r="U53" i="5"/>
  <c r="U62" i="6"/>
  <c r="U20" i="6"/>
  <c r="U43" i="6"/>
  <c r="U41" i="6"/>
  <c r="U56" i="6"/>
  <c r="U40" i="6"/>
  <c r="U39" i="6"/>
  <c r="U73" i="6"/>
  <c r="U13" i="6"/>
  <c r="U6" i="6"/>
  <c r="U21" i="3"/>
  <c r="U71" i="3"/>
  <c r="U51" i="3"/>
  <c r="U22" i="3"/>
  <c r="Y75" i="3"/>
  <c r="U49" i="3"/>
  <c r="E29" i="8" s="1"/>
  <c r="Y30" i="3"/>
  <c r="U28" i="3"/>
  <c r="U18" i="3"/>
  <c r="U8" i="3"/>
  <c r="U78" i="3"/>
  <c r="U70" i="3"/>
  <c r="Y38" i="3"/>
  <c r="U40" i="3"/>
  <c r="U76" i="3"/>
  <c r="U39" i="3"/>
  <c r="U77" i="3"/>
  <c r="U79" i="3"/>
  <c r="E62" i="8" s="1"/>
  <c r="U19" i="3"/>
  <c r="U64" i="3"/>
  <c r="U29" i="3"/>
  <c r="U52" i="3"/>
  <c r="U7" i="3"/>
  <c r="E3" i="8" s="1"/>
  <c r="U10" i="4"/>
  <c r="G5" i="8" s="1"/>
  <c r="U44" i="4"/>
  <c r="U25" i="4"/>
  <c r="G23" i="8" s="1"/>
  <c r="U16" i="4"/>
  <c r="U17" i="4"/>
  <c r="U8" i="4"/>
  <c r="G8" i="8" s="1"/>
  <c r="U45" i="4"/>
  <c r="U24" i="4"/>
  <c r="U40" i="4"/>
  <c r="U31" i="4"/>
  <c r="U39" i="4"/>
  <c r="U55" i="4"/>
  <c r="U42" i="4"/>
  <c r="U49" i="4"/>
  <c r="U28" i="4"/>
  <c r="U35" i="4"/>
  <c r="Y23" i="3"/>
  <c r="Y31" i="3"/>
  <c r="U89" i="3"/>
  <c r="U14" i="3"/>
  <c r="U42" i="3"/>
  <c r="E28" i="8" s="1"/>
  <c r="U46" i="3"/>
  <c r="U58" i="3"/>
  <c r="U12" i="3"/>
  <c r="E10" i="8" s="1"/>
  <c r="U11" i="3"/>
  <c r="U67" i="3"/>
  <c r="U36" i="3"/>
  <c r="U4" i="3"/>
  <c r="U63" i="3"/>
  <c r="U50" i="3"/>
  <c r="E57" i="8" s="1"/>
  <c r="U15" i="3"/>
  <c r="U30" i="5"/>
  <c r="U14" i="5"/>
  <c r="U61" i="6"/>
  <c r="U52" i="6"/>
  <c r="U16" i="6"/>
  <c r="U8" i="6"/>
  <c r="U50" i="6"/>
  <c r="U48" i="6"/>
  <c r="U75" i="6"/>
  <c r="U59" i="6"/>
  <c r="U38" i="6"/>
  <c r="U7" i="6"/>
  <c r="U55" i="6"/>
  <c r="U14" i="6"/>
  <c r="U46" i="6"/>
  <c r="U27" i="6"/>
  <c r="U58" i="6"/>
  <c r="U26" i="6"/>
  <c r="U10" i="6"/>
  <c r="U68" i="6"/>
  <c r="U44" i="6"/>
  <c r="U29" i="5"/>
  <c r="U28" i="5"/>
  <c r="U66" i="5"/>
  <c r="I63" i="8" s="1"/>
  <c r="U39" i="5"/>
  <c r="U38" i="5"/>
  <c r="U55" i="5"/>
  <c r="U17" i="5"/>
  <c r="U43" i="5"/>
  <c r="U63" i="6"/>
  <c r="K10" i="8"/>
  <c r="U23" i="6"/>
  <c r="Y45" i="6"/>
  <c r="U45" i="6"/>
  <c r="U5" i="6"/>
  <c r="U69" i="6"/>
  <c r="U34" i="6"/>
  <c r="U24" i="6"/>
  <c r="U35" i="6"/>
  <c r="U32" i="6"/>
  <c r="U36" i="6"/>
  <c r="U21" i="6"/>
  <c r="U9" i="6"/>
  <c r="U72" i="6"/>
  <c r="U17" i="3"/>
  <c r="U74" i="3"/>
  <c r="E33" i="8"/>
  <c r="E59" i="8"/>
  <c r="U35" i="3"/>
  <c r="U81" i="3"/>
  <c r="U66" i="3"/>
  <c r="U80" i="3"/>
  <c r="G20" i="8"/>
  <c r="U33" i="4"/>
  <c r="G40" i="8"/>
  <c r="U4" i="4"/>
  <c r="U52" i="4"/>
  <c r="U4" i="5"/>
  <c r="U18" i="6"/>
  <c r="U32" i="4"/>
  <c r="U12" i="4"/>
  <c r="U33" i="6"/>
  <c r="U53" i="6"/>
  <c r="U49" i="5"/>
  <c r="U61" i="4"/>
  <c r="U84" i="3"/>
  <c r="U60" i="6"/>
  <c r="U22" i="5"/>
  <c r="U27" i="4"/>
  <c r="U5" i="5"/>
  <c r="U41" i="4"/>
  <c r="U15" i="4"/>
  <c r="U69" i="5"/>
  <c r="U83" i="3"/>
  <c r="U49" i="6"/>
  <c r="U28" i="6"/>
  <c r="U34" i="4"/>
  <c r="G57" i="8" s="1"/>
  <c r="U12" i="5"/>
  <c r="U58" i="5"/>
  <c r="U67" i="6"/>
  <c r="K66" i="8" s="1"/>
  <c r="U19" i="4"/>
  <c r="U23" i="5"/>
  <c r="U59" i="3"/>
  <c r="E53" i="8" s="1"/>
  <c r="U44" i="3"/>
  <c r="U73" i="3"/>
  <c r="E70" i="8" s="1"/>
  <c r="Y87" i="3"/>
  <c r="U87" i="3"/>
  <c r="Y9" i="3"/>
  <c r="U9" i="3"/>
  <c r="U60" i="4"/>
  <c r="G61" i="8" s="1"/>
  <c r="U57" i="6"/>
  <c r="U41" i="3"/>
  <c r="U36" i="5"/>
  <c r="U11" i="6"/>
  <c r="U56" i="5"/>
  <c r="U47" i="6"/>
  <c r="U56" i="4"/>
  <c r="U44" i="5"/>
  <c r="U62" i="5"/>
  <c r="U42" i="6"/>
  <c r="U45" i="5"/>
  <c r="U54" i="4"/>
  <c r="U11" i="5"/>
  <c r="U4" i="6"/>
  <c r="U27" i="5"/>
  <c r="U5" i="4"/>
  <c r="G13" i="8" s="1"/>
  <c r="U21" i="5"/>
  <c r="U51" i="5"/>
  <c r="U45" i="3"/>
  <c r="Y46" i="5"/>
  <c r="U46" i="5"/>
  <c r="I44" i="8" s="1"/>
  <c r="U53" i="4"/>
  <c r="U25" i="6"/>
  <c r="U26" i="4"/>
  <c r="U29" i="6"/>
  <c r="U34" i="5"/>
  <c r="U65" i="5"/>
  <c r="U22" i="6"/>
  <c r="U19" i="5"/>
  <c r="U31" i="6"/>
  <c r="Y20" i="3"/>
  <c r="U20" i="3"/>
  <c r="Y21" i="4"/>
  <c r="U21" i="4"/>
  <c r="Y6" i="3"/>
  <c r="U6" i="3"/>
  <c r="U52" i="5"/>
  <c r="U15" i="5"/>
  <c r="U6" i="5"/>
  <c r="U54" i="6"/>
  <c r="U9" i="5"/>
  <c r="I16" i="8" s="1"/>
  <c r="U16" i="3"/>
  <c r="Y47" i="4"/>
  <c r="U47" i="4"/>
  <c r="Y53" i="3"/>
  <c r="U53" i="3"/>
  <c r="Y24" i="3"/>
  <c r="U24" i="3"/>
  <c r="U30" i="6"/>
  <c r="U13" i="5"/>
  <c r="U37" i="4"/>
  <c r="U62" i="4"/>
  <c r="U47" i="5"/>
  <c r="U64" i="6"/>
  <c r="U3" i="6"/>
  <c r="U50" i="4"/>
  <c r="U20" i="5"/>
  <c r="U19" i="6"/>
  <c r="U37" i="6"/>
  <c r="K69" i="8" s="1"/>
  <c r="U25" i="5"/>
  <c r="U65" i="6"/>
  <c r="U10" i="3"/>
  <c r="E14" i="8" s="1"/>
  <c r="U65" i="3"/>
  <c r="I64" i="8" l="1"/>
  <c r="I60" i="8"/>
  <c r="I25" i="8"/>
  <c r="I66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68" i="8"/>
  <c r="I67" i="8"/>
  <c r="I69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<sst xmlns="http://schemas.openxmlformats.org/spreadsheetml/2006/main" count="5207" uniqueCount="937">
  <si>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</si>
  <si>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</si>
  <si>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</si>
  <si>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</si>
  <si>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</si>
  <si>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</si>
  <si>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</si>
  <si>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</si>
  <si>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</si>
  <si>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</si>
  <si>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</si>
  <si>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</si>
  <si>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</si>
  <si>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</si>
  <si>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</si>
  <si>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</si>
  <si>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</si>
  <si>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</si>
  <si>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</si>
  <si>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</si>
  <si>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</si>
  <si>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</si>
  <si>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</si>
  <si>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</si>
  <si>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</si>
  <si>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</si>
  <si>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</si>
  <si>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</si>
  <si>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</si>
  <si>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</si>
  <si>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</si>
  <si>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</si>
  <si>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</si>
  <si>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</si>
  <si>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</si>
  <si>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</si>
  <si>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</si>
  <si>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</si>
  <si>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</si>
  <si>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</si>
  <si>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</si>
  <si>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</si>
  <si>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</si>
  <si>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</si>
  <si>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</si>
  <si>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</si>
  <si>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</si>
  <si>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</si>
  <si>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</si>
  <si>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</si>
  <si>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</si>
  <si>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</si>
  <si>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</si>
  <si>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</si>
  <si>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</si>
  <si>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</si>
  <si>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</si>
  <si>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</si>
  <si>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</si>
  <si>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</si>
  <si>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</si>
  <si>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</si>
  <si>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</si>
  <si>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</si>
  <si>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</si>
  <si>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</si>
  <si>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</si>
  <si>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</si>
  <si>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</si>
  <si>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</si>
  <si>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</si>
  <si>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</si>
  <si>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</si>
  <si>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</si>
  <si>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</si>
  <si>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</si>
  <si>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</si>
  <si>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</si>
  <si>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</si>
  <si>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</si>
  <si>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</si>
  <si>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</si>
  <si>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Bobby Ryan</t>
  </si>
  <si>
    <t>Nick Foligno</t>
  </si>
  <si>
    <t>Andrew Ladd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</si>
  <si>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</si>
  <si>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</si>
  <si>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</si>
  <si>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</si>
  <si>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</si>
  <si>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</si>
  <si>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</si>
  <si>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</si>
  <si>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</si>
  <si>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</si>
  <si>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</si>
  <si>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</si>
  <si>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</si>
  <si>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</si>
  <si>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</si>
  <si>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</si>
  <si>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</si>
  <si>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</si>
  <si>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</si>
  <si>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</si>
  <si>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</si>
  <si>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</si>
  <si>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</si>
  <si>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</si>
  <si>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</si>
  <si>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</si>
  <si>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</si>
  <si>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</si>
  <si>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</si>
  <si>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</si>
  <si>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</si>
  <si>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</si>
  <si>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</si>
  <si>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</si>
  <si>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</si>
  <si>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</si>
  <si>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</si>
  <si>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</si>
  <si>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</si>
  <si>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</si>
  <si>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</si>
  <si>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</si>
  <si>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</si>
  <si>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</si>
  <si>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</si>
  <si>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</si>
  <si>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</si>
  <si>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</si>
  <si>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</si>
  <si>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</si>
  <si>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</si>
  <si>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</si>
  <si>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</si>
  <si>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</si>
  <si>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</si>
  <si>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</si>
  <si>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</si>
  <si>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</si>
  <si>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</si>
  <si>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</si>
  <si>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</si>
  <si>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</si>
  <si>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</si>
  <si>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</si>
  <si>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</si>
  <si>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</si>
  <si>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</si>
  <si>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</si>
  <si>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</si>
  <si>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</si>
  <si>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</si>
  <si>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</si>
  <si>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</si>
  <si>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</si>
  <si>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</si>
  <si>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</si>
  <si>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</si>
  <si>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</si>
  <si>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</si>
  <si>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</si>
  <si>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</si>
  <si>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</si>
  <si>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</si>
  <si>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</si>
  <si>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</si>
  <si>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</si>
  <si>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</si>
  <si>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</si>
  <si>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</si>
  <si>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</si>
  <si>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</si>
  <si>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</si>
  <si>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</si>
  <si>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</si>
  <si>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</si>
  <si>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</si>
  <si>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</si>
  <si>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</si>
  <si>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</si>
  <si>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</si>
  <si>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</si>
  <si>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</si>
  <si>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</si>
  <si>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</si>
  <si>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</si>
  <si>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</si>
  <si>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</si>
  <si>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</si>
  <si>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</si>
  <si>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</si>
  <si>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</si>
  <si>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</si>
  <si>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</si>
  <si>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</si>
  <si>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</si>
  <si>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</si>
  <si>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</si>
  <si>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</si>
  <si>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</si>
  <si>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</si>
  <si>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</si>
  <si>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</si>
  <si>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</si>
  <si>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</si>
  <si>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</si>
  <si>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</si>
  <si>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</si>
  <si>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</si>
  <si>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</si>
  <si>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</si>
  <si>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</si>
  <si>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</si>
  <si>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</si>
  <si>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</si>
  <si>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</si>
  <si>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</si>
  <si>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</si>
  <si>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</si>
  <si>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</si>
  <si>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</si>
  <si>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</si>
  <si>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</si>
  <si>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</si>
  <si>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</si>
  <si>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</si>
  <si>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</si>
  <si>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</si>
  <si>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</si>
  <si>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</si>
  <si>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</si>
  <si>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</si>
  <si>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</si>
  <si>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</si>
  <si>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</si>
  <si>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</si>
  <si>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</si>
  <si>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</si>
  <si>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</si>
  <si>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</si>
  <si>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</si>
  <si>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</si>
  <si>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</si>
  <si>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</si>
  <si>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</si>
  <si>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</si>
  <si>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</si>
  <si>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</si>
  <si>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</si>
  <si>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</si>
  <si>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</si>
  <si>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</si>
  <si>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</si>
  <si>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</si>
  <si>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</si>
  <si>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</si>
  <si>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</si>
  <si>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</si>
  <si>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</si>
  <si>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</si>
  <si>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</si>
  <si>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</si>
  <si>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</si>
  <si>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</si>
  <si>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</si>
  <si>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</si>
  <si>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</si>
  <si>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</si>
  <si>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</si>
  <si>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</si>
  <si>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</si>
  <si>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</si>
  <si>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</si>
  <si>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</si>
  <si>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</si>
  <si>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</si>
  <si>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</si>
  <si>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</si>
  <si>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</si>
  <si>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</si>
  <si>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</si>
  <si>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</si>
  <si>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</si>
  <si>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</si>
  <si>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</si>
  <si>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</si>
  <si>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</si>
  <si>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</si>
  <si>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</si>
  <si>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</si>
  <si>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</si>
  <si>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</si>
  <si>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</si>
  <si>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</si>
  <si>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</si>
  <si>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</si>
  <si>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</si>
  <si>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</si>
  <si>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</si>
  <si>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</si>
  <si>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</si>
  <si>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</si>
  <si>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</si>
  <si>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</si>
  <si>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</si>
  <si>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</si>
  <si>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</si>
  <si>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</si>
  <si>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</si>
  <si>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</si>
  <si>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</si>
  <si>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</si>
  <si>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</si>
  <si>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</si>
  <si>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</si>
  <si>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</si>
  <si>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</si>
  <si>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</si>
  <si>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</si>
  <si>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</si>
  <si>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</si>
  <si>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</si>
  <si>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</si>
  <si>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</si>
  <si>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</si>
  <si>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Anders Bjork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</si>
  <si>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</si>
  <si>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</si>
  <si>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</si>
  <si>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</si>
  <si>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</si>
  <si>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</si>
  <si>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</si>
  <si>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</si>
  <si>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</si>
  <si>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</si>
  <si>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</si>
  <si>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</si>
  <si>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</si>
  <si>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</si>
  <si>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</si>
  <si>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</si>
  <si>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</si>
  <si>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</si>
  <si>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</si>
  <si>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</si>
  <si>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</si>
  <si>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</si>
  <si>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</si>
  <si>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</si>
  <si>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</si>
  <si>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</si>
  <si>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</si>
  <si>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</si>
  <si>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</si>
  <si>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</si>
  <si>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</si>
  <si>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</si>
  <si>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</si>
  <si>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</si>
  <si>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</si>
  <si>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Mike Matheson</t>
  </si>
  <si>
    <t>Oskar Sundqvist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</si>
  <si>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</si>
  <si>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</si>
  <si>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</si>
  <si>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</si>
  <si>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</si>
  <si>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</si>
  <si>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</si>
  <si>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</si>
  <si>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</si>
  <si>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</si>
  <si>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</si>
  <si>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</si>
  <si>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</si>
  <si>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</si>
  <si>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</si>
  <si>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</si>
  <si>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</si>
  <si>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</si>
  <si>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</si>
  <si>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</si>
  <si>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</si>
  <si>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</si>
  <si>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</si>
  <si>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</si>
  <si>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Ryan Kesler</t>
  </si>
  <si>
    <t>Vladislav Kamenev</t>
  </si>
  <si>
    <t>Zach Parise</t>
  </si>
  <si>
    <t>Ryan Ellis</t>
  </si>
  <si>
    <t>Reid Boucher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</si>
  <si>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</si>
  <si>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</si>
  <si>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</si>
  <si>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</si>
  <si>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</si>
  <si>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</si>
  <si>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</si>
  <si>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AGL</t>
  </si>
  <si>
    <t>William Karlsson</t>
  </si>
  <si>
    <t>Jonathan Marchessault</t>
  </si>
  <si>
    <t>Josh Bailey</t>
  </si>
  <si>
    <t>David Krejci</t>
  </si>
  <si>
    <t>Jeff Petry</t>
  </si>
  <si>
    <t>Yanni Gourde</t>
  </si>
  <si>
    <t>Ryan Dzingel</t>
  </si>
  <si>
    <t>Phillip Danault</t>
  </si>
  <si>
    <t>Colin White</t>
  </si>
  <si>
    <t>Andrew Shaw</t>
  </si>
  <si>
    <t>Frans Nielsen</t>
  </si>
  <si>
    <t>Chris Tierney</t>
  </si>
  <si>
    <t>Carl Soderberg</t>
  </si>
  <si>
    <t>Mikkel Boedker</t>
  </si>
  <si>
    <t>Cody Eakin</t>
  </si>
  <si>
    <t>Dustin Brown</t>
  </si>
  <si>
    <t>Brett Connolly</t>
  </si>
  <si>
    <t>Adam Henrique</t>
  </si>
  <si>
    <t>Alex Iafallo</t>
  </si>
  <si>
    <t>Erik Gustafsson</t>
  </si>
  <si>
    <t>Artturi Lehkonen</t>
  </si>
  <si>
    <t>Alex Chiasson</t>
  </si>
  <si>
    <t>Brady Tkachuk</t>
  </si>
  <si>
    <t>Travis Zajac</t>
  </si>
  <si>
    <t>Mikael Backlund</t>
  </si>
  <si>
    <t>Justin Williams</t>
  </si>
  <si>
    <t>Rasmus Dahlin</t>
  </si>
  <si>
    <t>Ondrej Kase</t>
  </si>
  <si>
    <t>Blake Coleman</t>
  </si>
  <si>
    <t>Tom Wilson</t>
  </si>
  <si>
    <t>Pontus Aberg</t>
  </si>
  <si>
    <t>Andrei Svechnikov</t>
  </si>
  <si>
    <t>Valtteri Filppula</t>
  </si>
  <si>
    <t>Neal Pionk</t>
  </si>
  <si>
    <t>Josh Anderson</t>
  </si>
  <si>
    <t>Bryan Rust</t>
  </si>
  <si>
    <t>Jason Pominville</t>
  </si>
  <si>
    <t>Artem Anisimov</t>
  </si>
  <si>
    <t>Joe Thornton</t>
  </si>
  <si>
    <t>Jesperi Kotkaniemi</t>
  </si>
  <si>
    <t>Micheal Ferland</t>
  </si>
  <si>
    <t>Andreas Johnsson</t>
  </si>
  <si>
    <t>Nick Bonino</t>
  </si>
  <si>
    <t>Miro Heiskanen</t>
  </si>
  <si>
    <t>Ilya Kovalchuk</t>
  </si>
  <si>
    <t>Devin Shore</t>
  </si>
  <si>
    <t>Antoine Roussel</t>
  </si>
  <si>
    <t>Anthony Cirelli</t>
  </si>
  <si>
    <t>Loui Eriksson</t>
  </si>
  <si>
    <t>Colton Sissons</t>
  </si>
  <si>
    <t>Lars Eller</t>
  </si>
  <si>
    <t>Tyler Bozak</t>
  </si>
  <si>
    <t>Alexander Edler</t>
  </si>
  <si>
    <t>Vince Dunn</t>
  </si>
  <si>
    <t>Casey Cizikas</t>
  </si>
  <si>
    <t>Brian Boyle</t>
  </si>
  <si>
    <t>Paul Byron</t>
  </si>
  <si>
    <t>Scott Laughton</t>
  </si>
  <si>
    <t>Radek Faksa</t>
  </si>
  <si>
    <t>Mark Jankowski</t>
  </si>
  <si>
    <t>Dominik Kahun</t>
  </si>
  <si>
    <t>Brad Richardson</t>
  </si>
  <si>
    <t>Brandon Tanev</t>
  </si>
  <si>
    <t>Marcus Sorensen</t>
  </si>
  <si>
    <t>Dennis Cholowski</t>
  </si>
  <si>
    <t>Markus Granlund</t>
  </si>
  <si>
    <t>Adam Erne</t>
  </si>
  <si>
    <t>Jesper Fast</t>
  </si>
  <si>
    <t>Leo Komarov</t>
  </si>
  <si>
    <t>Brett Howden</t>
  </si>
  <si>
    <t>Scott Mayfield</t>
  </si>
  <si>
    <t>Jesper Bratt</t>
  </si>
  <si>
    <t>Mathieu Joseph</t>
  </si>
  <si>
    <t>Colin Wilson</t>
  </si>
  <si>
    <t>Richard Panik</t>
  </si>
  <si>
    <t>Maxime Lajoie</t>
  </si>
  <si>
    <t>Justin Abdelkader</t>
  </si>
  <si>
    <t>Zack Smith</t>
  </si>
  <si>
    <t>Luke Glendening</t>
  </si>
  <si>
    <t>Matt Nieto</t>
  </si>
  <si>
    <t>Nic Dowd</t>
  </si>
  <si>
    <t>Markus Nutivaara</t>
  </si>
  <si>
    <t>Dominik Simon</t>
  </si>
  <si>
    <t>Connor Brown</t>
  </si>
  <si>
    <t>Nate Schmidt</t>
  </si>
  <si>
    <t>Lucas Wallmark</t>
  </si>
  <si>
    <t>Nick Holden</t>
  </si>
  <si>
    <t>Jujhar Khaira</t>
  </si>
  <si>
    <t>Jordan Martinook</t>
  </si>
  <si>
    <t>Ryan Reaves</t>
  </si>
  <si>
    <t>Calle Jarnkrok</t>
  </si>
  <si>
    <t>Michael Rasmussen</t>
  </si>
  <si>
    <t>Derick Brassard</t>
  </si>
  <si>
    <t>Vinnie Hinostroza</t>
  </si>
  <si>
    <t>Robert Hagg</t>
  </si>
  <si>
    <t>Michal Kempny</t>
  </si>
  <si>
    <t>Robert Thomas</t>
  </si>
  <si>
    <t>Ron Hainsey</t>
  </si>
  <si>
    <t>David Kampf</t>
  </si>
  <si>
    <t>Dan Girardi</t>
  </si>
  <si>
    <t>Dmitry Orlov</t>
  </si>
  <si>
    <t>Niklas Kronwall</t>
  </si>
  <si>
    <t>Samuel Girard</t>
  </si>
  <si>
    <t>Anton Stralman</t>
  </si>
  <si>
    <t>Josh Leivo</t>
  </si>
  <si>
    <t>Tyler Ennis</t>
  </si>
  <si>
    <t>Michael Grabner</t>
  </si>
  <si>
    <t>Jordan Greenway</t>
  </si>
  <si>
    <t>Adam Lowry</t>
  </si>
  <si>
    <t>Jordan Staal</t>
  </si>
  <si>
    <t>Dale Weise</t>
  </si>
  <si>
    <t>Casey Mittelstadt</t>
  </si>
  <si>
    <t>Matt Calvert</t>
  </si>
  <si>
    <t>Barclay Goodrow</t>
  </si>
  <si>
    <t>Oskar Lindblom</t>
  </si>
  <si>
    <t>Jamie Oleksiak</t>
  </si>
  <si>
    <t>Derek Ryan</t>
  </si>
  <si>
    <t>Miles Wood</t>
  </si>
  <si>
    <t>Braydon Coburn</t>
  </si>
  <si>
    <t>Pat Maroon</t>
  </si>
  <si>
    <t>Alec Martinez</t>
  </si>
  <si>
    <t>Kenny Agostino</t>
  </si>
  <si>
    <t>Evan Rodrigues</t>
  </si>
  <si>
    <t>Andy Greene</t>
  </si>
  <si>
    <t>Brian Dumoulin</t>
  </si>
  <si>
    <t>Par Lindholm</t>
  </si>
  <si>
    <t>Scott Harrington</t>
  </si>
  <si>
    <t>Henri Jokiharju</t>
  </si>
  <si>
    <t>Cedric Paquette</t>
  </si>
  <si>
    <t>Troy Brouwer</t>
  </si>
  <si>
    <t>Matt Luff</t>
  </si>
  <si>
    <t>Kiefer Sherwood</t>
  </si>
  <si>
    <t>Eric Fehr</t>
  </si>
  <si>
    <t>Danton Heinen</t>
  </si>
  <si>
    <t>Jonas Brodin</t>
  </si>
  <si>
    <t>Nick Bjugstad</t>
  </si>
  <si>
    <t>Josh Manson</t>
  </si>
  <si>
    <t>Marc Staal</t>
  </si>
  <si>
    <t>Matthew Peca</t>
  </si>
  <si>
    <t>Travis Boyd</t>
  </si>
  <si>
    <t>Tyler Myers</t>
  </si>
  <si>
    <t>Nick Jensen</t>
  </si>
  <si>
    <t>Travis Dermott</t>
  </si>
  <si>
    <t>Radko Gudas</t>
  </si>
  <si>
    <t>Brenden Dillon</t>
  </si>
  <si>
    <t>Matt Grzelcyk</t>
  </si>
  <si>
    <t>Marc-Edouard Vlasic</t>
  </si>
  <si>
    <t>William Carrier</t>
  </si>
  <si>
    <t>Michael Frolik</t>
  </si>
  <si>
    <t>Melker Karlsson</t>
  </si>
  <si>
    <t>Tyler Pitlick</t>
  </si>
  <si>
    <t>Zach Aston-Reese</t>
  </si>
  <si>
    <t>Chandler Stephenson</t>
  </si>
  <si>
    <t>Zach Sanford</t>
  </si>
  <si>
    <t>Tomas Nosek</t>
  </si>
  <si>
    <t>Denis Malgin</t>
  </si>
  <si>
    <t>Dylan DeMelo</t>
  </si>
  <si>
    <t>Brendan Leipsic</t>
  </si>
  <si>
    <t>Sean Kuraly</t>
  </si>
  <si>
    <t>Brandon Dubinsky</t>
  </si>
  <si>
    <t>Ryan Carpenter</t>
  </si>
  <si>
    <t>David Savard</t>
  </si>
  <si>
    <t>Jack Johnson</t>
  </si>
  <si>
    <t>Justin Braun</t>
  </si>
  <si>
    <t>Ian Cole</t>
  </si>
  <si>
    <t>Austin Watson</t>
  </si>
  <si>
    <t>Pierre-Edouard Bellemare</t>
  </si>
  <si>
    <t>Devante Smith-Pelly</t>
  </si>
  <si>
    <t>Zemgus Girgensons</t>
  </si>
  <si>
    <t>Antti Suomela</t>
  </si>
  <si>
    <t>Ryan Callahan</t>
  </si>
  <si>
    <t>Drake Batherson</t>
  </si>
  <si>
    <t>Colton Sceviour</t>
  </si>
  <si>
    <t>Jordan Weal</t>
  </si>
  <si>
    <t>Johnny Boychuk</t>
  </si>
  <si>
    <t>Christopher Tanev</t>
  </si>
  <si>
    <t>Carter Rowney</t>
  </si>
  <si>
    <t>Jordie Benn</t>
  </si>
  <si>
    <t>Jack Roslovic</t>
  </si>
  <si>
    <t>Andrew Cogliano</t>
  </si>
  <si>
    <t>Erik Gudbranson</t>
  </si>
  <si>
    <t>Kris Russell</t>
  </si>
  <si>
    <t>Derek Forbort</t>
  </si>
  <si>
    <t>Matt Benning</t>
  </si>
  <si>
    <t>Brayden McNabb</t>
  </si>
  <si>
    <t>Riley Sheahan</t>
  </si>
  <si>
    <t>Ryan Donato</t>
  </si>
  <si>
    <t>Joakim Nordstrom</t>
  </si>
  <si>
    <t>Brandon Pirri</t>
  </si>
  <si>
    <t>Matt Martin</t>
  </si>
  <si>
    <t>Lukas Radil</t>
  </si>
  <si>
    <t>Markus Hannikainen</t>
  </si>
  <si>
    <t>Blake Comeau</t>
  </si>
  <si>
    <t>Adam Pelech</t>
  </si>
  <si>
    <t>Austin Wagner</t>
  </si>
  <si>
    <t>Joel Armia</t>
  </si>
  <si>
    <t>Ben Chiarot</t>
  </si>
  <si>
    <t>Brett Seney</t>
  </si>
  <si>
    <t>Josh Archibald</t>
  </si>
  <si>
    <t>Miikka Salomaki</t>
  </si>
  <si>
    <t>Matt Cullen</t>
  </si>
  <si>
    <t>Yannick Weber</t>
  </si>
  <si>
    <t>Chris Wideman</t>
  </si>
  <si>
    <t>Frederik Gauthier</t>
  </si>
  <si>
    <t>Max Comtois</t>
  </si>
  <si>
    <t>Stefan Noesen</t>
  </si>
  <si>
    <t>Michael Raffl</t>
  </si>
  <si>
    <t>Jordan Oesterle</t>
  </si>
  <si>
    <t>Marcus Foligno</t>
  </si>
  <si>
    <t>Marco Scandella</t>
  </si>
  <si>
    <t>Ty Rattie</t>
  </si>
  <si>
    <t>Brock McGinn</t>
  </si>
  <si>
    <t>Erik Haula</t>
  </si>
  <si>
    <t>Zach Bogosian</t>
  </si>
  <si>
    <t>Dmitrij Jaskin</t>
  </si>
  <si>
    <t>Joel Edmundson</t>
  </si>
  <si>
    <t>Danny DeKeyser</t>
  </si>
  <si>
    <t>Oscar Lindberg</t>
  </si>
  <si>
    <t>Jay Bouwmeester</t>
  </si>
  <si>
    <t>MacKenzie Weegar</t>
  </si>
  <si>
    <t>Marcus Pettersson</t>
  </si>
  <si>
    <t>Erik Cernak</t>
  </si>
  <si>
    <t>Kyle Clifford</t>
  </si>
  <si>
    <t>Warren Foegele</t>
  </si>
  <si>
    <t>Johan Larsson</t>
  </si>
  <si>
    <t>Jean-Sebastien Dea</t>
  </si>
  <si>
    <t>Chris Wagner</t>
  </si>
  <si>
    <t>Alexandre Fortin</t>
  </si>
  <si>
    <t>Tom Kuhnhackl</t>
  </si>
  <si>
    <t>Andrew Copp</t>
  </si>
  <si>
    <t>Trevor van Riemsdyk</t>
  </si>
  <si>
    <t>Jan Rutta</t>
  </si>
  <si>
    <t>Taylor Fedun</t>
  </si>
  <si>
    <t>Austin Czarnik</t>
  </si>
  <si>
    <t>Brad Hunt</t>
  </si>
  <si>
    <t>Cal Clutterbuck</t>
  </si>
  <si>
    <t>Mike Reilly</t>
  </si>
  <si>
    <t>Adam Gaudette</t>
  </si>
  <si>
    <t>Jacob de la Rose</t>
  </si>
  <si>
    <t>Gustav Forsling</t>
  </si>
  <si>
    <t>Darren Helm</t>
  </si>
  <si>
    <t>John Moore</t>
  </si>
  <si>
    <t>Bogdan Kiselevich</t>
  </si>
  <si>
    <t>Valeri Nichushkin</t>
  </si>
  <si>
    <t>Juho Lammikko</t>
  </si>
  <si>
    <t>Marcus Kruger</t>
  </si>
  <si>
    <t>Garnet Hathaway</t>
  </si>
  <si>
    <t>Ben Street</t>
  </si>
  <si>
    <t>Kyle Brodziak</t>
  </si>
  <si>
    <t>Ryan Spooner</t>
  </si>
  <si>
    <t>Nate Thompson</t>
  </si>
  <si>
    <t>Vladimir Sobotka</t>
  </si>
  <si>
    <t>Jakob Forsbacka Karlsson</t>
  </si>
  <si>
    <t>Gavin Bayreuther</t>
  </si>
  <si>
    <t>Derek Grant</t>
  </si>
  <si>
    <t>Deryk Engelland</t>
  </si>
  <si>
    <t>Casey Nelson</t>
  </si>
  <si>
    <t>Dillon Dube</t>
  </si>
  <si>
    <t>Patrik Nemeth</t>
  </si>
  <si>
    <t>Colby Cave</t>
  </si>
  <si>
    <t>Radim Simek</t>
  </si>
  <si>
    <t>Noah Juulsen</t>
  </si>
  <si>
    <t>Connor Murphy</t>
  </si>
  <si>
    <t>Carl Hagelin</t>
  </si>
  <si>
    <t>Christian Jaros</t>
  </si>
  <si>
    <t>Mark Pysyk</t>
  </si>
  <si>
    <t>Joakim Ryan</t>
  </si>
  <si>
    <t>Tim Schaller</t>
  </si>
  <si>
    <t>Mirco Mueller</t>
  </si>
  <si>
    <t>Andrew MacDonald</t>
  </si>
  <si>
    <t>Charles Hudon</t>
  </si>
  <si>
    <t>Brandon Sutter</t>
  </si>
  <si>
    <t>Magnus Paajarvi</t>
  </si>
  <si>
    <t>Alan Quine</t>
  </si>
  <si>
    <t>Henrik Borgstrom</t>
  </si>
  <si>
    <t>Patrik Berglund</t>
  </si>
  <si>
    <t>Rocco Grimaldi</t>
  </si>
  <si>
    <t>Robby Fabbri</t>
  </si>
  <si>
    <t>Conor Garland</t>
  </si>
  <si>
    <t>Filip Hronek</t>
  </si>
  <si>
    <t>Michael Amadio</t>
  </si>
  <si>
    <t>Sheldon Dries</t>
  </si>
  <si>
    <t>Matt Irwin</t>
  </si>
  <si>
    <t>Jay Beagle</t>
  </si>
  <si>
    <t>Riley Nash</t>
  </si>
  <si>
    <t>Egor Yakovlev</t>
  </si>
  <si>
    <t>Michael Del Zotto</t>
  </si>
  <si>
    <t>Lias Andersson</t>
  </si>
  <si>
    <t>Igor Ozhiganov</t>
  </si>
  <si>
    <t>Phillip Di Giuseppe</t>
  </si>
  <si>
    <t>Josh Mahura</t>
  </si>
  <si>
    <t>J.T. Brown</t>
  </si>
  <si>
    <t>Andreas Martinsen</t>
  </si>
  <si>
    <t>Robert Bortuzzo</t>
  </si>
  <si>
    <t>Brett Kulak</t>
  </si>
  <si>
    <t>Martin Frk</t>
  </si>
  <si>
    <t>Christoffer Ehn</t>
  </si>
  <si>
    <t>Tomas Hyka</t>
  </si>
  <si>
    <t>Connor Carrick</t>
  </si>
  <si>
    <t>Michael Chaput</t>
  </si>
  <si>
    <t>Michael Stone</t>
  </si>
  <si>
    <t>Dan Hamhuis</t>
  </si>
  <si>
    <t>Thomas Hickey</t>
  </si>
  <si>
    <t>Alex Biega</t>
  </si>
  <si>
    <t>Julius Honka</t>
  </si>
  <si>
    <t>Kevin Connauton</t>
  </si>
  <si>
    <t>Gabriel Bourque</t>
  </si>
  <si>
    <t>Christian Djoos</t>
  </si>
  <si>
    <t>Niklas Hjalmarsson</t>
  </si>
  <si>
    <t>Jonathan Ericsson</t>
  </si>
  <si>
    <t>Frederick Gaudreau</t>
  </si>
  <si>
    <t>Jayce Hawryluk</t>
  </si>
  <si>
    <t>Nicolas Deslauriers</t>
  </si>
  <si>
    <t>Roope Hintz</t>
  </si>
  <si>
    <t>Fredrik Claesson</t>
  </si>
  <si>
    <t>Steven Kampfer</t>
  </si>
  <si>
    <t>John Hayden</t>
  </si>
  <si>
    <t>Zack Kassian</t>
  </si>
  <si>
    <t>Trevor Lewis</t>
  </si>
  <si>
    <t>Gemel Smith</t>
  </si>
  <si>
    <t>Sam Gagner</t>
  </si>
  <si>
    <t>Sean Walker</t>
  </si>
  <si>
    <t>Jason Demers</t>
  </si>
  <si>
    <t>Sam Steel</t>
  </si>
  <si>
    <t>Rasmus Andersson</t>
  </si>
  <si>
    <t>Micheal Haley</t>
  </si>
  <si>
    <t>Drew Stafford</t>
  </si>
  <si>
    <t>Lukas Sedlak</t>
  </si>
  <si>
    <t>Brendan Gaunce</t>
  </si>
  <si>
    <t>Clark Bishop</t>
  </si>
  <si>
    <t>Denis Gurianov</t>
  </si>
  <si>
    <t>Brandon Manning</t>
  </si>
  <si>
    <t>Nick Seeler</t>
  </si>
  <si>
    <t>Valentin Zykov</t>
  </si>
  <si>
    <t>Anthony Bitetto</t>
  </si>
  <si>
    <t>Ben Lovejoy</t>
  </si>
  <si>
    <t>Kevan Miller</t>
  </si>
  <si>
    <t>Lawrence Pilut</t>
  </si>
  <si>
    <t>Jonas Siegenthaler</t>
  </si>
  <si>
    <t>Mark Borowiecki</t>
  </si>
  <si>
    <t>Ross Johnston</t>
  </si>
  <si>
    <t>Boo Nieves</t>
  </si>
  <si>
    <t>Juuso Valimaki</t>
  </si>
  <si>
    <t>Roman Polak</t>
  </si>
  <si>
    <t>Ben Harpur</t>
  </si>
  <si>
    <t>Zac Rinaldo</t>
  </si>
  <si>
    <t>Oliver Kylington</t>
  </si>
  <si>
    <t>Eeli Tolvanen</t>
  </si>
  <si>
    <t>Martin Necas</t>
  </si>
  <si>
    <t>Jordan Kyrou</t>
  </si>
  <si>
    <t>Caleb Jones</t>
  </si>
  <si>
    <t>Darren Archibald</t>
  </si>
  <si>
    <t>Mason Appleton</t>
  </si>
  <si>
    <t>Mario Kempe</t>
  </si>
  <si>
    <t>Chris Butler</t>
  </si>
  <si>
    <t>Joey Anderson</t>
  </si>
  <si>
    <t>Martin Hanzal</t>
  </si>
  <si>
    <t>Brooks Orpik</t>
  </si>
  <si>
    <t>Mikhail Vorobyev</t>
  </si>
  <si>
    <t>Tyler Lewington</t>
  </si>
  <si>
    <t>Juuso Riikola</t>
  </si>
  <si>
    <t>Noel Acciari</t>
  </si>
  <si>
    <t>Trevor Moore</t>
  </si>
  <si>
    <t>Adam McQuaid</t>
  </si>
  <si>
    <t>Chris Kunitz</t>
  </si>
  <si>
    <t>Jacob Larsson</t>
  </si>
  <si>
    <t>Jon Merrill</t>
  </si>
  <si>
    <t>David Schlemko</t>
  </si>
  <si>
    <t>Dylan Sikura</t>
  </si>
  <si>
    <t>Luke Witkowski</t>
  </si>
  <si>
    <t>Kevin Gravel</t>
  </si>
  <si>
    <t>Tom Pyatt</t>
  </si>
  <si>
    <t>Jordan Nolan</t>
  </si>
  <si>
    <t>Carl Dahlstrom</t>
  </si>
  <si>
    <t>Garrett Wilson</t>
  </si>
  <si>
    <t>Isac Lundestrom</t>
  </si>
  <si>
    <t>Alexander Petrovic</t>
  </si>
  <si>
    <t>Ilya Lyubushkin</t>
  </si>
  <si>
    <t>Brian Gibbons</t>
  </si>
  <si>
    <t>Jacob MacDonald</t>
  </si>
  <si>
    <t>Matt Beleskey</t>
  </si>
  <si>
    <t>Rourke Chartier</t>
  </si>
  <si>
    <t>Matt Bartkowski</t>
  </si>
  <si>
    <t>Cody McLeod</t>
  </si>
  <si>
    <t>Evan Bouchard</t>
  </si>
  <si>
    <t>Jeremy Lauzon</t>
  </si>
  <si>
    <t>Alex Formenton</t>
  </si>
  <si>
    <t>Tim Heed</t>
  </si>
  <si>
    <t>Tomas Plekanec</t>
  </si>
  <si>
    <t>Kalle Kossila</t>
  </si>
  <si>
    <t>Daniel Carr</t>
  </si>
  <si>
    <t>Jason Garrison</t>
  </si>
  <si>
    <t>Paul LaDue</t>
  </si>
  <si>
    <t>Michael Bunting</t>
  </si>
  <si>
    <t>Mark Barberio</t>
  </si>
  <si>
    <t>Max McCormick</t>
  </si>
  <si>
    <t>Phil Varone</t>
  </si>
  <si>
    <t>Andy Welinski</t>
  </si>
  <si>
    <t>Martin Marincin</t>
  </si>
  <si>
    <t>Dmitry Kulikov</t>
  </si>
  <si>
    <t>Michael Dal Colle</t>
  </si>
  <si>
    <t>Greg Pateryn</t>
  </si>
  <si>
    <t>Joe Morrow</t>
  </si>
  <si>
    <t>Cameron Schilling</t>
  </si>
  <si>
    <t>Brandon Davidson</t>
  </si>
  <si>
    <t>Jaret Anderson-Dolan</t>
  </si>
  <si>
    <t>Nathan Walker</t>
  </si>
  <si>
    <t>Zac Dalpe</t>
  </si>
  <si>
    <t>Remi Elie</t>
  </si>
  <si>
    <t>Matt Hendricks</t>
  </si>
  <si>
    <t>Justin Dowling</t>
  </si>
  <si>
    <t>Tanner Fritz</t>
  </si>
  <si>
    <t>Dryden Hunt</t>
  </si>
  <si>
    <t>Ben Gleason</t>
  </si>
  <si>
    <t>Karl Alzner</t>
  </si>
  <si>
    <t>Sammy Blais</t>
  </si>
  <si>
    <t>Wade Megan</t>
  </si>
  <si>
    <t>Jake Dotchin</t>
  </si>
  <si>
    <t>Luca Sbisa</t>
  </si>
  <si>
    <t>Kristian Vesalainen</t>
  </si>
  <si>
    <t>Luke Johnson</t>
  </si>
  <si>
    <t>Daniel Brickley</t>
  </si>
  <si>
    <t>Dillon Heatherington</t>
  </si>
  <si>
    <t>Christian Folin</t>
  </si>
  <si>
    <t>Oscar Fantenberg</t>
  </si>
  <si>
    <t>Danick Martel</t>
  </si>
  <si>
    <t>Stefan Elliott</t>
  </si>
  <si>
    <t>Mark Alt</t>
  </si>
  <si>
    <t>Anthony Richard</t>
  </si>
  <si>
    <t>Justin Falk</t>
  </si>
  <si>
    <t>Luke Schenn</t>
  </si>
  <si>
    <t>Matt Read</t>
  </si>
  <si>
    <t>Erik Burgdoerfer</t>
  </si>
  <si>
    <t>Matt Hunwick</t>
  </si>
  <si>
    <t>Nicolas Aube-Kubel</t>
  </si>
  <si>
    <t>Justin Holl</t>
  </si>
  <si>
    <t>Andrej Sustr</t>
  </si>
  <si>
    <t>Eric Gryba</t>
  </si>
  <si>
    <t>Sheldon Rempal</t>
  </si>
  <si>
    <t>Dalton Prout</t>
  </si>
  <si>
    <t>Kevin Rooney</t>
  </si>
  <si>
    <t>Chris Thorburn</t>
  </si>
  <si>
    <t>Carl Gunnarsson</t>
  </si>
  <si>
    <t>Anton Lindholm</t>
  </si>
  <si>
    <t>Marc Methot</t>
  </si>
  <si>
    <t>Jake Bean</t>
  </si>
  <si>
    <t>Dean Kukan</t>
  </si>
  <si>
    <t>Saku Maenalanen</t>
  </si>
  <si>
    <t>Adam Clendening</t>
  </si>
  <si>
    <t>Jakub Zboril</t>
  </si>
  <si>
    <t>Anthony Peluso</t>
  </si>
  <si>
    <t>Matt Tennyson</t>
  </si>
  <si>
    <t>Steven Fogarty</t>
  </si>
  <si>
    <t>Nelson Nogier</t>
  </si>
  <si>
    <t>Maxim Mamin</t>
  </si>
  <si>
    <t>Ryan Lomberg</t>
  </si>
  <si>
    <t>Troy Terry</t>
  </si>
  <si>
    <t>Marko Dano</t>
  </si>
  <si>
    <t>Joe Hicketts</t>
  </si>
  <si>
    <t>Urho Vaakanainen</t>
  </si>
  <si>
    <t>Andrew Mangiapane</t>
  </si>
  <si>
    <t>Logan O'Connor</t>
  </si>
  <si>
    <t>Jack Rodewald</t>
  </si>
  <si>
    <t>Trevor Carrick</t>
  </si>
  <si>
    <t>A.J. Greer</t>
  </si>
  <si>
    <t>Sami Niku</t>
  </si>
  <si>
    <t>Libor Sulak</t>
  </si>
  <si>
    <t>Sam Carrick</t>
  </si>
  <si>
    <t>Christian Wolanin</t>
  </si>
  <si>
    <t>Chad Ruhwedel</t>
  </si>
  <si>
    <t>Vinni Lettieri</t>
  </si>
  <si>
    <t>Cooper Marody</t>
  </si>
  <si>
    <t>Anthony Greco</t>
  </si>
  <si>
    <t>Tyrell Goulbourne</t>
  </si>
  <si>
    <t>Patrick Eaves</t>
  </si>
  <si>
    <t>Janne Kuokkanen</t>
  </si>
  <si>
    <t>John Quenneville</t>
  </si>
  <si>
    <t>Joseph Gambardella</t>
  </si>
  <si>
    <t>Dakota Mermis</t>
  </si>
  <si>
    <t>Kurtis Gabriel</t>
  </si>
  <si>
    <t>Cory Conacher</t>
  </si>
  <si>
    <t>Derek MacKenzie</t>
  </si>
  <si>
    <t>Nikita Soshnikov</t>
  </si>
  <si>
    <t>Jacob Nilsson</t>
  </si>
  <si>
    <t>Stephen Gionta</t>
  </si>
  <si>
    <t>Nicolas Roy</t>
  </si>
  <si>
    <t>Nate Prosser</t>
  </si>
  <si>
    <t>Corban Knight</t>
  </si>
  <si>
    <t>Connor Clifton</t>
  </si>
  <si>
    <t>Paul Carey</t>
  </si>
  <si>
    <t>Ryan Graves</t>
  </si>
  <si>
    <t>Devon Toews</t>
  </si>
  <si>
    <t>Patrick Russell</t>
  </si>
  <si>
    <t>Joseph Blandisi</t>
  </si>
  <si>
    <t>Brendan Guhle</t>
  </si>
  <si>
    <t>Timothy Gettinger</t>
  </si>
  <si>
    <t>C.J. Smith</t>
  </si>
  <si>
    <t>Michael McLeod</t>
  </si>
  <si>
    <t>Kerby Rychel</t>
  </si>
  <si>
    <t>Jakub Jerabek</t>
  </si>
  <si>
    <t>Dylan Gambrell</t>
  </si>
  <si>
    <t>Joel Hanley</t>
  </si>
  <si>
    <t>David Rittich</t>
  </si>
  <si>
    <t>Casey DeSmith</t>
  </si>
  <si>
    <t>Mikko Koskinen</t>
  </si>
  <si>
    <t>Pheonix Copley</t>
  </si>
  <si>
    <t>Linus Ullmark</t>
  </si>
  <si>
    <t>Curtis McElhinney</t>
  </si>
  <si>
    <t>Juuse Saros</t>
  </si>
  <si>
    <t>Adin Hill</t>
  </si>
  <si>
    <t>Garret Sparks</t>
  </si>
  <si>
    <t>Alexandar Georgiev</t>
  </si>
  <si>
    <t>Cal Petersen</t>
  </si>
  <si>
    <t>Jack Campbell</t>
  </si>
  <si>
    <t>Ryan Miller</t>
  </si>
  <si>
    <t>Collin Delia</t>
  </si>
  <si>
    <t>Mackenzie Blackwood</t>
  </si>
  <si>
    <t>Anthony Stolarz</t>
  </si>
  <si>
    <t>Carter Hart</t>
  </si>
  <si>
    <t>Edward Pasquale</t>
  </si>
  <si>
    <t>Mike McKenna</t>
  </si>
  <si>
    <t>Michael Hutchinson</t>
  </si>
  <si>
    <t>Tristan Jarry</t>
  </si>
  <si>
    <t>Marcus Hogberg</t>
  </si>
  <si>
    <t>Richard Bachman</t>
  </si>
  <si>
    <t>Alex Lyon</t>
  </si>
  <si>
    <t>Hunter Miska</t>
  </si>
  <si>
    <t>Jordan Binnington</t>
  </si>
  <si>
    <t>Peter Budaj</t>
  </si>
  <si>
    <t>Christopher Gibson</t>
  </si>
  <si>
    <t>Pavel Francouz</t>
  </si>
  <si>
    <t>Landon Bow</t>
  </si>
  <si>
    <t>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</si>
</sst>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706976"/>
        <c:axId val="1346699360"/>
      </c:barChart>
      <c:catAx>
        <c:axId val="13467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9360"/>
        <c:crosses val="autoZero"/>
        <c:auto val="1"/>
        <c:lblAlgn val="ctr"/>
        <c:lblOffset val="100"/>
        <c:noMultiLvlLbl val="0"/>
      </c:catAx>
      <c:valAx>
        <c:axId val="1346699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06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006336"/>
        <c:axId val="1293001984"/>
      </c:barChart>
      <c:catAx>
        <c:axId val="12930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1984"/>
        <c:crosses val="autoZero"/>
        <c:auto val="1"/>
        <c:lblAlgn val="ctr"/>
        <c:lblOffset val="100"/>
        <c:noMultiLvlLbl val="0"/>
      </c:catAx>
      <c:valAx>
        <c:axId val="1293001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6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93280"/>
        <c:axId val="1293003072"/>
      </c:barChart>
      <c:catAx>
        <c:axId val="12929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3072"/>
        <c:crosses val="autoZero"/>
        <c:auto val="1"/>
        <c:lblAlgn val="ctr"/>
        <c:lblOffset val="100"/>
        <c:noMultiLvlLbl val="0"/>
      </c:catAx>
      <c:valAx>
        <c:axId val="12930030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98720"/>
        <c:axId val="1258917280"/>
      </c:barChart>
      <c:catAx>
        <c:axId val="12929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17280"/>
        <c:crosses val="autoZero"/>
        <c:auto val="1"/>
        <c:lblAlgn val="ctr"/>
        <c:lblOffset val="100"/>
        <c:noMultiLvlLbl val="0"/>
      </c:catAx>
      <c:valAx>
        <c:axId val="12589172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8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919456"/>
        <c:axId val="1258918368"/>
      </c:barChart>
      <c:catAx>
        <c:axId val="12589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18368"/>
        <c:crosses val="autoZero"/>
        <c:auto val="1"/>
        <c:lblAlgn val="ctr"/>
        <c:lblOffset val="100"/>
        <c:noMultiLvlLbl val="0"/>
      </c:catAx>
      <c:valAx>
        <c:axId val="1258918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19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5" t="s">
        <v>13</v>
      </c>
      <c r="C1" s="65"/>
      <c r="D1" s="66" t="s">
        <v>14</v>
      </c>
      <c r="E1" s="67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8">
        <v>0.2</v>
      </c>
      <c r="C2" s="68"/>
      <c r="D2" s="69">
        <v>0.25</v>
      </c>
      <c r="E2" s="70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8">
        <v>0.27</v>
      </c>
      <c r="C3" s="68"/>
      <c r="D3" s="69">
        <v>0.15</v>
      </c>
      <c r="E3" s="70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8">
        <v>0.2</v>
      </c>
      <c r="C4" s="68"/>
      <c r="D4" s="69">
        <v>0.33</v>
      </c>
      <c r="E4" s="70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8">
        <v>0.33</v>
      </c>
      <c r="C5" s="68"/>
      <c r="D5" s="69">
        <v>0.27</v>
      </c>
      <c r="E5" s="70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88"/>
  <sheetViews>
    <sheetView topLeftCell="A240" workbookViewId="0">
      <selection activeCell="A208" sqref="A208:L330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300</v>
      </c>
    </row>
    <row r="2" spans="1:20" customFormat="1" x14ac:dyDescent="0.25">
      <c r="A2" s="46" t="s">
        <v>160</v>
      </c>
      <c r="B2" s="47" t="s">
        <v>36</v>
      </c>
      <c r="C2" s="47" t="s">
        <v>309</v>
      </c>
      <c r="D2" s="47" t="s">
        <v>2</v>
      </c>
      <c r="E2" s="48">
        <v>40</v>
      </c>
      <c r="F2" s="48">
        <v>59</v>
      </c>
      <c r="G2" s="48">
        <v>20</v>
      </c>
      <c r="H2" s="48">
        <v>25</v>
      </c>
      <c r="I2" s="48">
        <v>13</v>
      </c>
      <c r="J2" s="48">
        <v>20</v>
      </c>
      <c r="K2" s="48">
        <v>301</v>
      </c>
      <c r="L2" s="60">
        <v>882</v>
      </c>
      <c r="N2" s="32"/>
      <c r="O2" s="32"/>
      <c r="P2" s="32"/>
      <c r="Q2" s="32"/>
      <c r="R2" s="32"/>
      <c r="S2" s="32"/>
      <c r="T2" s="32"/>
    </row>
    <row r="3" spans="1:20" customFormat="1" x14ac:dyDescent="0.25">
      <c r="A3" s="49" t="s">
        <v>248</v>
      </c>
      <c r="B3" s="50" t="s">
        <v>38</v>
      </c>
      <c r="C3" s="50" t="s">
        <v>309</v>
      </c>
      <c r="D3" s="50" t="s">
        <v>2</v>
      </c>
      <c r="E3" s="51">
        <v>38</v>
      </c>
      <c r="F3" s="51">
        <v>58</v>
      </c>
      <c r="G3" s="51">
        <v>14</v>
      </c>
      <c r="H3" s="51">
        <v>13</v>
      </c>
      <c r="I3" s="51">
        <v>10</v>
      </c>
      <c r="J3" s="51">
        <v>53</v>
      </c>
      <c r="K3" s="51">
        <v>819</v>
      </c>
      <c r="L3" s="61">
        <v>864</v>
      </c>
      <c r="N3" s="32"/>
      <c r="O3" s="32"/>
      <c r="P3" s="32"/>
      <c r="Q3" s="32"/>
      <c r="R3" s="32"/>
      <c r="S3" s="32"/>
      <c r="T3" s="32"/>
    </row>
    <row r="4" spans="1:20" customFormat="1" x14ac:dyDescent="0.25">
      <c r="A4" s="46" t="s">
        <v>268</v>
      </c>
      <c r="B4" s="47" t="s">
        <v>42</v>
      </c>
      <c r="C4" s="47" t="s">
        <v>309</v>
      </c>
      <c r="D4" s="47" t="s">
        <v>2</v>
      </c>
      <c r="E4" s="48">
        <v>40</v>
      </c>
      <c r="F4" s="48">
        <v>52</v>
      </c>
      <c r="G4" s="48">
        <v>16</v>
      </c>
      <c r="H4" s="48">
        <v>19</v>
      </c>
      <c r="I4" s="48">
        <v>17</v>
      </c>
      <c r="J4" s="48">
        <v>15</v>
      </c>
      <c r="K4" s="48">
        <v>306</v>
      </c>
      <c r="L4" s="60">
        <v>736</v>
      </c>
      <c r="M4" s="5"/>
      <c r="N4" s="5"/>
      <c r="O4" s="5"/>
      <c r="P4" s="5"/>
      <c r="Q4" s="5"/>
      <c r="R4" s="5"/>
      <c r="S4" s="5"/>
      <c r="T4" s="5"/>
    </row>
    <row r="5" spans="1:20" customFormat="1" x14ac:dyDescent="0.25">
      <c r="A5" s="49" t="s">
        <v>122</v>
      </c>
      <c r="B5" s="50" t="s">
        <v>36</v>
      </c>
      <c r="C5" s="50" t="s">
        <v>309</v>
      </c>
      <c r="D5" s="50" t="s">
        <v>2</v>
      </c>
      <c r="E5" s="51">
        <v>39</v>
      </c>
      <c r="F5" s="51">
        <v>49</v>
      </c>
      <c r="G5" s="51">
        <v>24</v>
      </c>
      <c r="H5" s="51">
        <v>32</v>
      </c>
      <c r="I5" s="51">
        <v>24</v>
      </c>
      <c r="J5" s="51">
        <v>44</v>
      </c>
      <c r="K5" s="51">
        <v>3354</v>
      </c>
      <c r="L5" s="61">
        <v>883</v>
      </c>
      <c r="N5" s="32"/>
      <c r="O5" s="32"/>
      <c r="P5" s="32"/>
      <c r="Q5" s="32"/>
      <c r="R5" s="32"/>
      <c r="S5" s="32"/>
      <c r="T5" s="32"/>
    </row>
    <row r="6" spans="1:20" customFormat="1" x14ac:dyDescent="0.25">
      <c r="A6" s="46" t="s">
        <v>210</v>
      </c>
      <c r="B6" s="47" t="s">
        <v>31</v>
      </c>
      <c r="C6" s="47" t="s">
        <v>309</v>
      </c>
      <c r="D6" s="47" t="s">
        <v>2</v>
      </c>
      <c r="E6" s="48">
        <v>39</v>
      </c>
      <c r="F6" s="48">
        <v>49</v>
      </c>
      <c r="G6" s="48">
        <v>16</v>
      </c>
      <c r="H6" s="48">
        <v>29</v>
      </c>
      <c r="I6" s="48">
        <v>8</v>
      </c>
      <c r="J6" s="48">
        <v>32</v>
      </c>
      <c r="K6" s="48">
        <v>2474</v>
      </c>
      <c r="L6" s="60">
        <v>849</v>
      </c>
      <c r="N6" s="32"/>
      <c r="O6" s="32"/>
      <c r="P6" s="32"/>
      <c r="Q6" s="32"/>
      <c r="R6" s="32"/>
      <c r="S6" s="32"/>
      <c r="T6" s="32"/>
    </row>
    <row r="7" spans="1:20" customFormat="1" x14ac:dyDescent="0.25">
      <c r="A7" s="49" t="s">
        <v>315</v>
      </c>
      <c r="B7" s="50" t="s">
        <v>36</v>
      </c>
      <c r="C7" s="50" t="s">
        <v>309</v>
      </c>
      <c r="D7" s="50" t="s">
        <v>2</v>
      </c>
      <c r="E7" s="51">
        <v>40</v>
      </c>
      <c r="F7" s="51">
        <v>49</v>
      </c>
      <c r="G7" s="51">
        <v>14</v>
      </c>
      <c r="H7" s="51">
        <v>33</v>
      </c>
      <c r="I7" s="51">
        <v>22</v>
      </c>
      <c r="J7" s="51">
        <v>26</v>
      </c>
      <c r="K7" s="51">
        <v>968</v>
      </c>
      <c r="L7" s="61">
        <v>791</v>
      </c>
      <c r="N7" s="32"/>
      <c r="O7" s="32"/>
      <c r="P7" s="32"/>
      <c r="Q7" s="32"/>
      <c r="R7" s="32"/>
      <c r="S7" s="32"/>
      <c r="T7" s="32"/>
    </row>
    <row r="8" spans="1:20" customFormat="1" x14ac:dyDescent="0.25">
      <c r="A8" s="49" t="s">
        <v>161</v>
      </c>
      <c r="B8" s="50" t="s">
        <v>31</v>
      </c>
      <c r="C8" s="50" t="s">
        <v>309</v>
      </c>
      <c r="D8" s="50" t="s">
        <v>2</v>
      </c>
      <c r="E8" s="51">
        <v>40</v>
      </c>
      <c r="F8" s="51">
        <v>48</v>
      </c>
      <c r="G8" s="51">
        <v>6</v>
      </c>
      <c r="H8" s="51">
        <v>17</v>
      </c>
      <c r="I8" s="51">
        <v>8</v>
      </c>
      <c r="J8" s="51">
        <v>48</v>
      </c>
      <c r="K8" s="51">
        <v>174</v>
      </c>
      <c r="L8" s="61">
        <v>791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6" t="s">
        <v>113</v>
      </c>
      <c r="B9" s="47" t="s">
        <v>33</v>
      </c>
      <c r="C9" s="47" t="s">
        <v>309</v>
      </c>
      <c r="D9" s="47" t="s">
        <v>2</v>
      </c>
      <c r="E9" s="48">
        <v>36</v>
      </c>
      <c r="F9" s="48">
        <v>48</v>
      </c>
      <c r="G9" s="48">
        <v>8</v>
      </c>
      <c r="H9" s="48">
        <v>41</v>
      </c>
      <c r="I9" s="48">
        <v>18</v>
      </c>
      <c r="J9" s="48">
        <v>19</v>
      </c>
      <c r="K9" s="48">
        <v>849</v>
      </c>
      <c r="L9" s="60">
        <v>740</v>
      </c>
      <c r="N9" s="32"/>
      <c r="O9" s="32"/>
      <c r="P9" s="32"/>
      <c r="Q9" s="32"/>
      <c r="R9" s="32"/>
      <c r="S9" s="32"/>
      <c r="T9" s="32"/>
    </row>
    <row r="10" spans="1:20" customFormat="1" x14ac:dyDescent="0.25">
      <c r="A10" s="49" t="s">
        <v>39</v>
      </c>
      <c r="B10" s="50" t="s">
        <v>31</v>
      </c>
      <c r="C10" s="50" t="s">
        <v>309</v>
      </c>
      <c r="D10" s="50" t="s">
        <v>2</v>
      </c>
      <c r="E10" s="51">
        <v>39</v>
      </c>
      <c r="F10" s="51">
        <v>44</v>
      </c>
      <c r="G10" s="51">
        <v>14</v>
      </c>
      <c r="H10" s="51">
        <v>32</v>
      </c>
      <c r="I10" s="51">
        <v>22</v>
      </c>
      <c r="J10" s="51">
        <v>24</v>
      </c>
      <c r="K10" s="51">
        <v>749</v>
      </c>
      <c r="L10" s="61">
        <v>744</v>
      </c>
      <c r="N10" s="32"/>
      <c r="O10" s="32"/>
      <c r="P10" s="32"/>
      <c r="Q10" s="32"/>
      <c r="R10" s="32"/>
      <c r="S10" s="32"/>
      <c r="T10" s="32"/>
    </row>
    <row r="11" spans="1:20" customFormat="1" x14ac:dyDescent="0.25">
      <c r="A11" s="49" t="s">
        <v>30</v>
      </c>
      <c r="B11" s="50" t="s">
        <v>31</v>
      </c>
      <c r="C11" s="50" t="s">
        <v>309</v>
      </c>
      <c r="D11" s="50" t="s">
        <v>2</v>
      </c>
      <c r="E11" s="51">
        <v>38</v>
      </c>
      <c r="F11" s="51">
        <v>44</v>
      </c>
      <c r="G11" s="51">
        <v>12</v>
      </c>
      <c r="H11" s="51">
        <v>29</v>
      </c>
      <c r="I11" s="51">
        <v>15</v>
      </c>
      <c r="J11" s="51">
        <v>30</v>
      </c>
      <c r="K11" s="51">
        <v>2207</v>
      </c>
      <c r="L11" s="61">
        <v>774</v>
      </c>
      <c r="N11" s="32"/>
      <c r="O11" s="32"/>
      <c r="P11" s="32"/>
      <c r="Q11" s="32"/>
      <c r="R11" s="32"/>
      <c r="S11" s="32"/>
      <c r="T11" s="32"/>
    </row>
    <row r="12" spans="1:20" customFormat="1" x14ac:dyDescent="0.25">
      <c r="A12" s="46" t="s">
        <v>61</v>
      </c>
      <c r="B12" s="47" t="s">
        <v>36</v>
      </c>
      <c r="C12" s="47" t="s">
        <v>309</v>
      </c>
      <c r="D12" s="47" t="s">
        <v>2</v>
      </c>
      <c r="E12" s="48">
        <v>39</v>
      </c>
      <c r="F12" s="48">
        <v>40</v>
      </c>
      <c r="G12" s="48">
        <v>42</v>
      </c>
      <c r="H12" s="48">
        <v>22</v>
      </c>
      <c r="I12" s="48">
        <v>18</v>
      </c>
      <c r="J12" s="48">
        <v>42</v>
      </c>
      <c r="K12" s="48">
        <v>104</v>
      </c>
      <c r="L12" s="60">
        <v>733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9" t="s">
        <v>402</v>
      </c>
      <c r="B13" s="50" t="s">
        <v>33</v>
      </c>
      <c r="C13" s="50" t="s">
        <v>309</v>
      </c>
      <c r="D13" s="50" t="s">
        <v>2</v>
      </c>
      <c r="E13" s="51">
        <v>36</v>
      </c>
      <c r="F13" s="51">
        <v>39</v>
      </c>
      <c r="G13" s="51">
        <v>6</v>
      </c>
      <c r="H13" s="51">
        <v>22</v>
      </c>
      <c r="I13" s="51">
        <v>27</v>
      </c>
      <c r="J13" s="51">
        <v>19</v>
      </c>
      <c r="K13" s="51">
        <v>146</v>
      </c>
      <c r="L13" s="61">
        <v>654</v>
      </c>
      <c r="N13" s="32"/>
      <c r="O13" s="32"/>
      <c r="P13" s="32"/>
      <c r="Q13" s="32"/>
      <c r="R13" s="32"/>
      <c r="S13" s="32"/>
      <c r="T13" s="32"/>
    </row>
    <row r="14" spans="1:20" customFormat="1" x14ac:dyDescent="0.25">
      <c r="A14" s="46" t="s">
        <v>283</v>
      </c>
      <c r="B14" s="47" t="s">
        <v>33</v>
      </c>
      <c r="C14" s="47" t="s">
        <v>309</v>
      </c>
      <c r="D14" s="47" t="s">
        <v>2</v>
      </c>
      <c r="E14" s="48">
        <v>41</v>
      </c>
      <c r="F14" s="48">
        <v>39</v>
      </c>
      <c r="G14" s="48">
        <v>37</v>
      </c>
      <c r="H14" s="48">
        <v>50</v>
      </c>
      <c r="I14" s="48">
        <v>27</v>
      </c>
      <c r="J14" s="48">
        <v>49</v>
      </c>
      <c r="K14" s="48">
        <v>3829</v>
      </c>
      <c r="L14" s="60">
        <v>891</v>
      </c>
      <c r="N14" s="32"/>
      <c r="O14" s="32"/>
      <c r="P14" s="32"/>
      <c r="Q14" s="32"/>
      <c r="R14" s="32"/>
      <c r="S14" s="32"/>
      <c r="T14" s="32"/>
    </row>
    <row r="15" spans="1:20" customFormat="1" x14ac:dyDescent="0.25">
      <c r="A15" s="49" t="s">
        <v>151</v>
      </c>
      <c r="B15" s="50" t="s">
        <v>31</v>
      </c>
      <c r="C15" s="50" t="s">
        <v>309</v>
      </c>
      <c r="D15" s="50" t="s">
        <v>2</v>
      </c>
      <c r="E15" s="51">
        <v>38</v>
      </c>
      <c r="F15" s="51">
        <v>39</v>
      </c>
      <c r="G15" s="51">
        <v>2</v>
      </c>
      <c r="H15" s="51">
        <v>10</v>
      </c>
      <c r="I15" s="51">
        <v>29</v>
      </c>
      <c r="J15" s="51">
        <v>57</v>
      </c>
      <c r="K15" s="51">
        <v>5030</v>
      </c>
      <c r="L15" s="61">
        <v>880</v>
      </c>
      <c r="N15" s="32"/>
      <c r="O15" s="32"/>
      <c r="P15" s="32"/>
      <c r="Q15" s="32"/>
      <c r="R15" s="32"/>
      <c r="S15" s="32"/>
      <c r="T15" s="32"/>
    </row>
    <row r="16" spans="1:20" customFormat="1" x14ac:dyDescent="0.25">
      <c r="A16" s="49" t="s">
        <v>44</v>
      </c>
      <c r="B16" s="50" t="s">
        <v>38</v>
      </c>
      <c r="C16" s="50" t="s">
        <v>309</v>
      </c>
      <c r="D16" s="50" t="s">
        <v>2</v>
      </c>
      <c r="E16" s="51">
        <v>41</v>
      </c>
      <c r="F16" s="51">
        <v>39</v>
      </c>
      <c r="G16" s="51">
        <v>6</v>
      </c>
      <c r="H16" s="51">
        <v>25</v>
      </c>
      <c r="I16" s="51">
        <v>32</v>
      </c>
      <c r="J16" s="51">
        <v>30</v>
      </c>
      <c r="K16" s="51">
        <v>3647</v>
      </c>
      <c r="L16" s="61">
        <v>777</v>
      </c>
      <c r="N16" s="32"/>
      <c r="O16" s="32"/>
      <c r="P16" s="32"/>
      <c r="Q16" s="32"/>
      <c r="R16" s="32"/>
      <c r="S16" s="32"/>
      <c r="T16" s="32"/>
    </row>
    <row r="17" spans="1:20" customFormat="1" x14ac:dyDescent="0.25">
      <c r="A17" s="46" t="s">
        <v>41</v>
      </c>
      <c r="B17" s="47" t="s">
        <v>33</v>
      </c>
      <c r="C17" s="47" t="s">
        <v>309</v>
      </c>
      <c r="D17" s="47" t="s">
        <v>2</v>
      </c>
      <c r="E17" s="48">
        <v>34</v>
      </c>
      <c r="F17" s="48">
        <v>38</v>
      </c>
      <c r="G17" s="48">
        <v>4</v>
      </c>
      <c r="H17" s="48">
        <v>12</v>
      </c>
      <c r="I17" s="48">
        <v>19</v>
      </c>
      <c r="J17" s="48">
        <v>24</v>
      </c>
      <c r="K17" s="48">
        <v>640</v>
      </c>
      <c r="L17" s="60">
        <v>646</v>
      </c>
      <c r="N17" s="32"/>
      <c r="O17" s="32"/>
      <c r="P17" s="32"/>
      <c r="Q17" s="32"/>
      <c r="R17" s="32"/>
      <c r="S17" s="32"/>
      <c r="T17" s="32"/>
    </row>
    <row r="18" spans="1:20" customFormat="1" x14ac:dyDescent="0.25">
      <c r="A18" s="49" t="s">
        <v>348</v>
      </c>
      <c r="B18" s="50" t="s">
        <v>31</v>
      </c>
      <c r="C18" s="50" t="s">
        <v>309</v>
      </c>
      <c r="D18" s="50" t="s">
        <v>2</v>
      </c>
      <c r="E18" s="51">
        <v>39</v>
      </c>
      <c r="F18" s="51">
        <v>36</v>
      </c>
      <c r="G18" s="51">
        <v>40</v>
      </c>
      <c r="H18" s="51">
        <v>51</v>
      </c>
      <c r="I18" s="51">
        <v>33</v>
      </c>
      <c r="J18" s="51">
        <v>20</v>
      </c>
      <c r="K18" s="51">
        <v>780</v>
      </c>
      <c r="L18" s="61">
        <v>726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46" t="s">
        <v>40</v>
      </c>
      <c r="B19" s="47" t="s">
        <v>38</v>
      </c>
      <c r="C19" s="47" t="s">
        <v>309</v>
      </c>
      <c r="D19" s="47" t="s">
        <v>2</v>
      </c>
      <c r="E19" s="48">
        <v>39</v>
      </c>
      <c r="F19" s="48">
        <v>36</v>
      </c>
      <c r="G19" s="48">
        <v>12</v>
      </c>
      <c r="H19" s="48">
        <v>31</v>
      </c>
      <c r="I19" s="48">
        <v>17</v>
      </c>
      <c r="J19" s="48">
        <v>33</v>
      </c>
      <c r="K19" s="48">
        <v>4153</v>
      </c>
      <c r="L19" s="60">
        <v>793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9" t="s">
        <v>316</v>
      </c>
      <c r="B20" s="50" t="s">
        <v>42</v>
      </c>
      <c r="C20" s="50" t="s">
        <v>309</v>
      </c>
      <c r="D20" s="50" t="s">
        <v>2</v>
      </c>
      <c r="E20" s="51">
        <v>38</v>
      </c>
      <c r="F20" s="51">
        <v>36</v>
      </c>
      <c r="G20" s="51">
        <v>26</v>
      </c>
      <c r="H20" s="51">
        <v>11</v>
      </c>
      <c r="I20" s="51">
        <v>20</v>
      </c>
      <c r="J20" s="51">
        <v>37</v>
      </c>
      <c r="K20" s="51">
        <v>55</v>
      </c>
      <c r="L20" s="61">
        <v>705</v>
      </c>
      <c r="N20" s="32"/>
      <c r="O20" s="32"/>
      <c r="P20" s="32"/>
      <c r="Q20" s="32"/>
      <c r="R20" s="32"/>
      <c r="S20" s="32"/>
      <c r="T20" s="32"/>
    </row>
    <row r="21" spans="1:20" customFormat="1" x14ac:dyDescent="0.25">
      <c r="A21" s="46" t="s">
        <v>273</v>
      </c>
      <c r="B21" s="47" t="s">
        <v>38</v>
      </c>
      <c r="C21" s="47" t="s">
        <v>309</v>
      </c>
      <c r="D21" s="47" t="s">
        <v>2</v>
      </c>
      <c r="E21" s="48">
        <v>25</v>
      </c>
      <c r="F21" s="48">
        <v>35</v>
      </c>
      <c r="G21" s="48">
        <v>2</v>
      </c>
      <c r="H21" s="48">
        <v>6</v>
      </c>
      <c r="I21" s="48">
        <v>20</v>
      </c>
      <c r="J21" s="48">
        <v>25</v>
      </c>
      <c r="K21" s="48">
        <v>79</v>
      </c>
      <c r="L21" s="60">
        <v>453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9" t="s">
        <v>276</v>
      </c>
      <c r="B22" s="50" t="s">
        <v>33</v>
      </c>
      <c r="C22" s="50" t="s">
        <v>309</v>
      </c>
      <c r="D22" s="50" t="s">
        <v>2</v>
      </c>
      <c r="E22" s="51">
        <v>42</v>
      </c>
      <c r="F22" s="51">
        <v>35</v>
      </c>
      <c r="G22" s="51">
        <v>23</v>
      </c>
      <c r="H22" s="51">
        <v>28</v>
      </c>
      <c r="I22" s="51">
        <v>26</v>
      </c>
      <c r="J22" s="51">
        <v>11</v>
      </c>
      <c r="K22" s="51">
        <v>1518</v>
      </c>
      <c r="L22" s="61">
        <v>870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6" t="s">
        <v>37</v>
      </c>
      <c r="B23" s="47" t="s">
        <v>38</v>
      </c>
      <c r="C23" s="47" t="s">
        <v>309</v>
      </c>
      <c r="D23" s="47" t="s">
        <v>2</v>
      </c>
      <c r="E23" s="48">
        <v>41</v>
      </c>
      <c r="F23" s="48">
        <v>35</v>
      </c>
      <c r="G23" s="48">
        <v>18</v>
      </c>
      <c r="H23" s="48">
        <v>17</v>
      </c>
      <c r="I23" s="48">
        <v>16</v>
      </c>
      <c r="J23" s="48">
        <v>40</v>
      </c>
      <c r="K23" s="48">
        <v>4486</v>
      </c>
      <c r="L23" s="60">
        <v>835</v>
      </c>
      <c r="N23" s="32"/>
      <c r="O23" s="32"/>
      <c r="P23" s="32"/>
      <c r="Q23" s="32"/>
      <c r="R23" s="32"/>
      <c r="S23" s="32"/>
      <c r="T23" s="32"/>
    </row>
    <row r="24" spans="1:20" customFormat="1" x14ac:dyDescent="0.25">
      <c r="A24" s="49" t="s">
        <v>112</v>
      </c>
      <c r="B24" s="50" t="s">
        <v>36</v>
      </c>
      <c r="C24" s="50" t="s">
        <v>309</v>
      </c>
      <c r="D24" s="50" t="s">
        <v>2</v>
      </c>
      <c r="E24" s="51">
        <v>37</v>
      </c>
      <c r="F24" s="51">
        <v>35</v>
      </c>
      <c r="G24" s="51">
        <v>6</v>
      </c>
      <c r="H24" s="51">
        <v>16</v>
      </c>
      <c r="I24" s="51">
        <v>16</v>
      </c>
      <c r="J24" s="51">
        <v>43</v>
      </c>
      <c r="K24" s="51">
        <v>4856</v>
      </c>
      <c r="L24" s="61">
        <v>758</v>
      </c>
      <c r="N24" s="32"/>
      <c r="O24" s="32"/>
      <c r="P24" s="32"/>
      <c r="Q24" s="32"/>
      <c r="R24" s="32"/>
      <c r="S24" s="32"/>
      <c r="T24" s="32"/>
    </row>
    <row r="25" spans="1:20" customFormat="1" x14ac:dyDescent="0.25">
      <c r="A25" s="46" t="s">
        <v>123</v>
      </c>
      <c r="B25" s="47" t="s">
        <v>38</v>
      </c>
      <c r="C25" s="47" t="s">
        <v>309</v>
      </c>
      <c r="D25" s="47" t="s">
        <v>2</v>
      </c>
      <c r="E25" s="48">
        <v>38</v>
      </c>
      <c r="F25" s="48">
        <v>34</v>
      </c>
      <c r="G25" s="48">
        <v>28</v>
      </c>
      <c r="H25" s="48">
        <v>63</v>
      </c>
      <c r="I25" s="48">
        <v>34</v>
      </c>
      <c r="J25" s="48">
        <v>30</v>
      </c>
      <c r="K25" s="48">
        <v>3870</v>
      </c>
      <c r="L25" s="60">
        <v>749</v>
      </c>
      <c r="N25" s="32"/>
      <c r="O25" s="32"/>
      <c r="P25" s="32"/>
      <c r="Q25" s="32"/>
      <c r="R25" s="32"/>
      <c r="S25" s="32"/>
      <c r="T25" s="32"/>
    </row>
    <row r="26" spans="1:20" customFormat="1" x14ac:dyDescent="0.25">
      <c r="A26" s="49" t="s">
        <v>58</v>
      </c>
      <c r="B26" s="50" t="s">
        <v>38</v>
      </c>
      <c r="C26" s="50" t="s">
        <v>309</v>
      </c>
      <c r="D26" s="50" t="s">
        <v>2</v>
      </c>
      <c r="E26" s="51">
        <v>40</v>
      </c>
      <c r="F26" s="51">
        <v>34</v>
      </c>
      <c r="G26" s="51">
        <v>10</v>
      </c>
      <c r="H26" s="51">
        <v>37</v>
      </c>
      <c r="I26" s="51">
        <v>26</v>
      </c>
      <c r="J26" s="51">
        <v>16</v>
      </c>
      <c r="K26" s="51">
        <v>2518</v>
      </c>
      <c r="L26" s="61">
        <v>837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9" t="s">
        <v>131</v>
      </c>
      <c r="B27" s="50" t="s">
        <v>33</v>
      </c>
      <c r="C27" s="50" t="s">
        <v>309</v>
      </c>
      <c r="D27" s="50" t="s">
        <v>2</v>
      </c>
      <c r="E27" s="51">
        <v>40</v>
      </c>
      <c r="F27" s="51">
        <v>34</v>
      </c>
      <c r="G27" s="51">
        <v>18</v>
      </c>
      <c r="H27" s="51">
        <v>54</v>
      </c>
      <c r="I27" s="51">
        <v>14</v>
      </c>
      <c r="J27" s="51">
        <v>20</v>
      </c>
      <c r="K27" s="51">
        <v>3253</v>
      </c>
      <c r="L27" s="61">
        <v>789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6" t="s">
        <v>221</v>
      </c>
      <c r="B28" s="47" t="s">
        <v>42</v>
      </c>
      <c r="C28" s="47" t="s">
        <v>309</v>
      </c>
      <c r="D28" s="47" t="s">
        <v>2</v>
      </c>
      <c r="E28" s="48">
        <v>32</v>
      </c>
      <c r="F28" s="48">
        <v>34</v>
      </c>
      <c r="G28" s="48">
        <v>30</v>
      </c>
      <c r="H28" s="48">
        <v>23</v>
      </c>
      <c r="I28" s="48">
        <v>10</v>
      </c>
      <c r="J28" s="48">
        <v>25</v>
      </c>
      <c r="K28" s="48">
        <v>919</v>
      </c>
      <c r="L28" s="60">
        <v>596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9" t="s">
        <v>43</v>
      </c>
      <c r="B29" s="50" t="s">
        <v>36</v>
      </c>
      <c r="C29" s="50" t="s">
        <v>309</v>
      </c>
      <c r="D29" s="50" t="s">
        <v>2</v>
      </c>
      <c r="E29" s="51">
        <v>23</v>
      </c>
      <c r="F29" s="51">
        <v>31</v>
      </c>
      <c r="G29" s="51">
        <v>10</v>
      </c>
      <c r="H29" s="51">
        <v>16</v>
      </c>
      <c r="I29" s="51">
        <v>23</v>
      </c>
      <c r="J29" s="51">
        <v>10</v>
      </c>
      <c r="K29" s="51">
        <v>2648</v>
      </c>
      <c r="L29" s="61">
        <v>439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9" t="s">
        <v>404</v>
      </c>
      <c r="B30" s="50" t="s">
        <v>42</v>
      </c>
      <c r="C30" s="50" t="s">
        <v>309</v>
      </c>
      <c r="D30" s="50" t="s">
        <v>2</v>
      </c>
      <c r="E30" s="51">
        <v>42</v>
      </c>
      <c r="F30" s="51">
        <v>30</v>
      </c>
      <c r="G30" s="51">
        <v>8</v>
      </c>
      <c r="H30" s="51">
        <v>24</v>
      </c>
      <c r="I30" s="51">
        <v>28</v>
      </c>
      <c r="J30" s="51">
        <v>38</v>
      </c>
      <c r="K30" s="51">
        <v>3664</v>
      </c>
      <c r="L30" s="61">
        <v>811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9" t="s">
        <v>48</v>
      </c>
      <c r="B31" s="50" t="s">
        <v>33</v>
      </c>
      <c r="C31" s="50" t="s">
        <v>309</v>
      </c>
      <c r="D31" s="50" t="s">
        <v>2</v>
      </c>
      <c r="E31" s="51">
        <v>35</v>
      </c>
      <c r="F31" s="51">
        <v>29</v>
      </c>
      <c r="G31" s="51">
        <v>31</v>
      </c>
      <c r="H31" s="51">
        <v>77</v>
      </c>
      <c r="I31" s="51">
        <v>37</v>
      </c>
      <c r="J31" s="51">
        <v>30</v>
      </c>
      <c r="K31" s="51">
        <v>1415</v>
      </c>
      <c r="L31" s="61">
        <v>697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49" t="s">
        <v>51</v>
      </c>
      <c r="B32" s="50" t="s">
        <v>42</v>
      </c>
      <c r="C32" s="50" t="s">
        <v>309</v>
      </c>
      <c r="D32" s="50" t="s">
        <v>2</v>
      </c>
      <c r="E32" s="51">
        <v>36</v>
      </c>
      <c r="F32" s="51">
        <v>28</v>
      </c>
      <c r="G32" s="51">
        <v>10</v>
      </c>
      <c r="H32" s="51">
        <v>25</v>
      </c>
      <c r="I32" s="51">
        <v>29</v>
      </c>
      <c r="J32" s="51">
        <v>18</v>
      </c>
      <c r="K32" s="51">
        <v>5303</v>
      </c>
      <c r="L32" s="61">
        <v>789</v>
      </c>
      <c r="N32" s="32"/>
      <c r="O32" s="32"/>
      <c r="P32" s="32"/>
      <c r="Q32" s="32"/>
      <c r="R32" s="32"/>
      <c r="S32" s="32"/>
      <c r="T32" s="32"/>
    </row>
    <row r="33" spans="1:20" customFormat="1" x14ac:dyDescent="0.25">
      <c r="A33" s="46" t="s">
        <v>29</v>
      </c>
      <c r="B33" s="47" t="s">
        <v>31</v>
      </c>
      <c r="C33" s="47" t="s">
        <v>309</v>
      </c>
      <c r="D33" s="47" t="s">
        <v>2</v>
      </c>
      <c r="E33" s="48">
        <v>39</v>
      </c>
      <c r="F33" s="48">
        <v>27</v>
      </c>
      <c r="G33" s="48">
        <v>12</v>
      </c>
      <c r="H33" s="48">
        <v>29</v>
      </c>
      <c r="I33" s="48">
        <v>31</v>
      </c>
      <c r="J33" s="48">
        <v>21</v>
      </c>
      <c r="K33" s="48">
        <v>4755</v>
      </c>
      <c r="L33" s="60">
        <v>887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9" t="s">
        <v>317</v>
      </c>
      <c r="B34" s="50" t="s">
        <v>31</v>
      </c>
      <c r="C34" s="50" t="s">
        <v>309</v>
      </c>
      <c r="D34" s="50" t="s">
        <v>2</v>
      </c>
      <c r="E34" s="51">
        <v>34</v>
      </c>
      <c r="F34" s="51">
        <v>26</v>
      </c>
      <c r="G34" s="51">
        <v>4</v>
      </c>
      <c r="H34" s="51">
        <v>23</v>
      </c>
      <c r="I34" s="51">
        <v>16</v>
      </c>
      <c r="J34" s="51">
        <v>17</v>
      </c>
      <c r="K34" s="51">
        <v>983</v>
      </c>
      <c r="L34" s="61">
        <v>608</v>
      </c>
      <c r="N34" s="32"/>
      <c r="O34" s="32"/>
      <c r="P34" s="32"/>
      <c r="Q34" s="32"/>
      <c r="R34" s="32"/>
      <c r="S34" s="32"/>
      <c r="T34" s="32"/>
    </row>
    <row r="35" spans="1:20" customFormat="1" x14ac:dyDescent="0.25">
      <c r="A35" s="49" t="s">
        <v>50</v>
      </c>
      <c r="B35" s="50" t="s">
        <v>38</v>
      </c>
      <c r="C35" s="50" t="s">
        <v>309</v>
      </c>
      <c r="D35" s="50" t="s">
        <v>2</v>
      </c>
      <c r="E35" s="51">
        <v>37</v>
      </c>
      <c r="F35" s="51">
        <v>25</v>
      </c>
      <c r="G35" s="51">
        <v>16</v>
      </c>
      <c r="H35" s="51">
        <v>17</v>
      </c>
      <c r="I35" s="51">
        <v>14</v>
      </c>
      <c r="J35" s="51">
        <v>23</v>
      </c>
      <c r="K35" s="51">
        <v>390</v>
      </c>
      <c r="L35" s="61">
        <v>656</v>
      </c>
      <c r="N35" s="32"/>
      <c r="O35" s="32"/>
      <c r="P35" s="32"/>
      <c r="Q35" s="32"/>
      <c r="R35" s="32"/>
      <c r="S35" s="32"/>
      <c r="T35" s="32"/>
    </row>
    <row r="36" spans="1:20" customFormat="1" x14ac:dyDescent="0.25">
      <c r="A36" s="46" t="s">
        <v>412</v>
      </c>
      <c r="B36" s="47" t="s">
        <v>36</v>
      </c>
      <c r="C36" s="47" t="s">
        <v>309</v>
      </c>
      <c r="D36" s="47" t="s">
        <v>2</v>
      </c>
      <c r="E36" s="48">
        <v>39</v>
      </c>
      <c r="F36" s="48">
        <v>25</v>
      </c>
      <c r="G36" s="48">
        <v>14</v>
      </c>
      <c r="H36" s="48">
        <v>14</v>
      </c>
      <c r="I36" s="48">
        <v>21</v>
      </c>
      <c r="J36" s="48">
        <v>14</v>
      </c>
      <c r="K36" s="48">
        <v>745</v>
      </c>
      <c r="L36" s="60">
        <v>619</v>
      </c>
      <c r="N36" s="32"/>
      <c r="O36" s="32"/>
      <c r="P36" s="32"/>
      <c r="Q36" s="32"/>
      <c r="R36" s="32"/>
      <c r="S36" s="32"/>
      <c r="T36" s="32"/>
    </row>
    <row r="37" spans="1:20" customFormat="1" x14ac:dyDescent="0.25">
      <c r="A37" s="49" t="s">
        <v>54</v>
      </c>
      <c r="B37" s="50" t="s">
        <v>42</v>
      </c>
      <c r="C37" s="50" t="s">
        <v>309</v>
      </c>
      <c r="D37" s="50" t="s">
        <v>2</v>
      </c>
      <c r="E37" s="51">
        <v>39</v>
      </c>
      <c r="F37" s="51">
        <v>25</v>
      </c>
      <c r="G37" s="51">
        <v>31</v>
      </c>
      <c r="H37" s="51">
        <v>32</v>
      </c>
      <c r="I37" s="51">
        <v>7</v>
      </c>
      <c r="J37" s="51">
        <v>21</v>
      </c>
      <c r="K37" s="51">
        <v>71</v>
      </c>
      <c r="L37" s="61">
        <v>658</v>
      </c>
      <c r="N37" s="32"/>
      <c r="O37" s="32"/>
      <c r="P37" s="32"/>
      <c r="Q37" s="32"/>
      <c r="R37" s="32"/>
      <c r="S37" s="32"/>
      <c r="T37" s="32"/>
    </row>
    <row r="38" spans="1:20" customFormat="1" x14ac:dyDescent="0.25">
      <c r="A38" s="46" t="s">
        <v>265</v>
      </c>
      <c r="B38" s="47" t="s">
        <v>31</v>
      </c>
      <c r="C38" s="47" t="s">
        <v>309</v>
      </c>
      <c r="D38" s="47" t="s">
        <v>2</v>
      </c>
      <c r="E38" s="48">
        <v>40</v>
      </c>
      <c r="F38" s="48">
        <v>25</v>
      </c>
      <c r="G38" s="48">
        <v>8</v>
      </c>
      <c r="H38" s="48">
        <v>5</v>
      </c>
      <c r="I38" s="48">
        <v>12</v>
      </c>
      <c r="J38" s="48">
        <v>35</v>
      </c>
      <c r="K38" s="48">
        <v>789</v>
      </c>
      <c r="L38" s="60">
        <v>713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6" t="s">
        <v>55</v>
      </c>
      <c r="B39" s="47" t="s">
        <v>38</v>
      </c>
      <c r="C39" s="47" t="s">
        <v>309</v>
      </c>
      <c r="D39" s="47" t="s">
        <v>2</v>
      </c>
      <c r="E39" s="48">
        <v>33</v>
      </c>
      <c r="F39" s="48">
        <v>22</v>
      </c>
      <c r="G39" s="48">
        <v>26</v>
      </c>
      <c r="H39" s="48">
        <v>61</v>
      </c>
      <c r="I39" s="48">
        <v>15</v>
      </c>
      <c r="J39" s="48">
        <v>21</v>
      </c>
      <c r="K39" s="48">
        <v>2099</v>
      </c>
      <c r="L39" s="60">
        <v>603</v>
      </c>
      <c r="N39" s="32"/>
      <c r="O39" s="32"/>
      <c r="P39" s="32"/>
      <c r="Q39" s="32"/>
      <c r="R39" s="32"/>
      <c r="S39" s="32"/>
      <c r="T39" s="32"/>
    </row>
    <row r="40" spans="1:20" customFormat="1" x14ac:dyDescent="0.25">
      <c r="A40" s="46" t="s">
        <v>259</v>
      </c>
      <c r="B40" s="47" t="s">
        <v>31</v>
      </c>
      <c r="C40" s="47" t="s">
        <v>309</v>
      </c>
      <c r="D40" s="47" t="s">
        <v>2</v>
      </c>
      <c r="E40" s="48">
        <v>37</v>
      </c>
      <c r="F40" s="48">
        <v>19</v>
      </c>
      <c r="G40" s="48">
        <v>8</v>
      </c>
      <c r="H40" s="48">
        <v>9</v>
      </c>
      <c r="I40" s="48">
        <v>22</v>
      </c>
      <c r="J40" s="48">
        <v>20</v>
      </c>
      <c r="K40" s="48">
        <v>68</v>
      </c>
      <c r="L40" s="60">
        <v>558</v>
      </c>
      <c r="N40" s="32"/>
      <c r="O40" s="32"/>
      <c r="P40" s="32"/>
      <c r="Q40" s="32"/>
      <c r="R40" s="32"/>
      <c r="S40" s="32"/>
      <c r="T40" s="32"/>
    </row>
    <row r="41" spans="1:20" customFormat="1" x14ac:dyDescent="0.25">
      <c r="A41" s="46" t="s">
        <v>134</v>
      </c>
      <c r="B41" s="47" t="s">
        <v>31</v>
      </c>
      <c r="C41" s="47" t="s">
        <v>309</v>
      </c>
      <c r="D41" s="47" t="s">
        <v>2</v>
      </c>
      <c r="E41" s="48">
        <v>29</v>
      </c>
      <c r="F41" s="48">
        <v>18</v>
      </c>
      <c r="G41" s="48">
        <v>12</v>
      </c>
      <c r="H41" s="48">
        <v>17</v>
      </c>
      <c r="I41" s="48">
        <v>10</v>
      </c>
      <c r="J41" s="48">
        <v>11</v>
      </c>
      <c r="K41" s="48">
        <v>16</v>
      </c>
      <c r="L41" s="60">
        <v>468</v>
      </c>
      <c r="N41" s="32"/>
      <c r="O41" s="32"/>
      <c r="P41" s="32"/>
      <c r="Q41" s="32"/>
      <c r="R41" s="32"/>
      <c r="S41" s="32"/>
      <c r="T41" s="32"/>
    </row>
    <row r="42" spans="1:20" customFormat="1" x14ac:dyDescent="0.25">
      <c r="A42" s="49" t="s">
        <v>114</v>
      </c>
      <c r="B42" s="50" t="s">
        <v>42</v>
      </c>
      <c r="C42" s="50" t="s">
        <v>309</v>
      </c>
      <c r="D42" s="50" t="s">
        <v>2</v>
      </c>
      <c r="E42" s="51">
        <v>30</v>
      </c>
      <c r="F42" s="51">
        <v>18</v>
      </c>
      <c r="G42" s="51">
        <v>15</v>
      </c>
      <c r="H42" s="51">
        <v>14</v>
      </c>
      <c r="I42" s="51">
        <v>7</v>
      </c>
      <c r="J42" s="51">
        <v>12</v>
      </c>
      <c r="K42" s="51">
        <v>63</v>
      </c>
      <c r="L42" s="61">
        <v>476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6" t="s">
        <v>443</v>
      </c>
      <c r="B43" s="47" t="s">
        <v>42</v>
      </c>
      <c r="C43" s="47" t="s">
        <v>309</v>
      </c>
      <c r="D43" s="47" t="s">
        <v>2</v>
      </c>
      <c r="E43" s="48">
        <v>40</v>
      </c>
      <c r="F43" s="48">
        <v>18</v>
      </c>
      <c r="G43" s="48">
        <v>12</v>
      </c>
      <c r="H43" s="48">
        <v>25</v>
      </c>
      <c r="I43" s="48">
        <v>18</v>
      </c>
      <c r="J43" s="48">
        <v>17</v>
      </c>
      <c r="K43" s="48">
        <v>8</v>
      </c>
      <c r="L43" s="60">
        <v>557</v>
      </c>
      <c r="M43" s="5"/>
      <c r="N43" s="5"/>
      <c r="O43" s="5"/>
      <c r="P43" s="5"/>
      <c r="Q43" s="5"/>
      <c r="R43" s="5"/>
      <c r="S43" s="5"/>
      <c r="T43" s="5"/>
    </row>
    <row r="44" spans="1:20" customFormat="1" x14ac:dyDescent="0.25">
      <c r="A44" s="49" t="s">
        <v>233</v>
      </c>
      <c r="B44" s="50" t="s">
        <v>31</v>
      </c>
      <c r="C44" s="50" t="s">
        <v>309</v>
      </c>
      <c r="D44" s="50" t="s">
        <v>2</v>
      </c>
      <c r="E44" s="51">
        <v>39</v>
      </c>
      <c r="F44" s="51">
        <v>18</v>
      </c>
      <c r="G44" s="51">
        <v>10</v>
      </c>
      <c r="H44" s="51">
        <v>14</v>
      </c>
      <c r="I44" s="51">
        <v>19</v>
      </c>
      <c r="J44" s="51">
        <v>17</v>
      </c>
      <c r="K44" s="51">
        <v>2823</v>
      </c>
      <c r="L44" s="61">
        <v>600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9" t="s">
        <v>47</v>
      </c>
      <c r="B45" s="50" t="s">
        <v>36</v>
      </c>
      <c r="C45" s="50" t="s">
        <v>309</v>
      </c>
      <c r="D45" s="50" t="s">
        <v>2</v>
      </c>
      <c r="E45" s="51">
        <v>39</v>
      </c>
      <c r="F45" s="51">
        <v>17</v>
      </c>
      <c r="G45" s="51">
        <v>12</v>
      </c>
      <c r="H45" s="51">
        <v>27</v>
      </c>
      <c r="I45" s="51">
        <v>20</v>
      </c>
      <c r="J45" s="51">
        <v>24</v>
      </c>
      <c r="K45" s="51">
        <v>4537</v>
      </c>
      <c r="L45" s="61">
        <v>744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6" t="s">
        <v>67</v>
      </c>
      <c r="B46" s="47" t="s">
        <v>31</v>
      </c>
      <c r="C46" s="47" t="s">
        <v>309</v>
      </c>
      <c r="D46" s="47" t="s">
        <v>2</v>
      </c>
      <c r="E46" s="48">
        <v>39</v>
      </c>
      <c r="F46" s="48">
        <v>17</v>
      </c>
      <c r="G46" s="48">
        <v>26</v>
      </c>
      <c r="H46" s="48">
        <v>44</v>
      </c>
      <c r="I46" s="48">
        <v>16</v>
      </c>
      <c r="J46" s="48">
        <v>8</v>
      </c>
      <c r="K46" s="48">
        <v>2662</v>
      </c>
      <c r="L46" s="60">
        <v>726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46" t="s">
        <v>451</v>
      </c>
      <c r="B47" s="47" t="s">
        <v>31</v>
      </c>
      <c r="C47" s="47" t="s">
        <v>309</v>
      </c>
      <c r="D47" s="47" t="s">
        <v>2</v>
      </c>
      <c r="E47" s="48">
        <v>40</v>
      </c>
      <c r="F47" s="48">
        <v>16</v>
      </c>
      <c r="G47" s="48">
        <v>11</v>
      </c>
      <c r="H47" s="48">
        <v>49</v>
      </c>
      <c r="I47" s="48">
        <v>23</v>
      </c>
      <c r="J47" s="48">
        <v>23</v>
      </c>
      <c r="K47" s="48">
        <v>6021</v>
      </c>
      <c r="L47" s="60">
        <v>579</v>
      </c>
      <c r="N47" s="32"/>
      <c r="O47" s="32"/>
      <c r="P47" s="32"/>
      <c r="Q47" s="32"/>
      <c r="R47" s="32"/>
      <c r="S47" s="32"/>
      <c r="T47" s="32"/>
    </row>
    <row r="48" spans="1:20" customFormat="1" x14ac:dyDescent="0.25">
      <c r="A48" s="46" t="s">
        <v>473</v>
      </c>
      <c r="B48" s="47" t="s">
        <v>36</v>
      </c>
      <c r="C48" s="47" t="s">
        <v>309</v>
      </c>
      <c r="D48" s="47" t="s">
        <v>2</v>
      </c>
      <c r="E48" s="48">
        <v>37</v>
      </c>
      <c r="F48" s="48">
        <v>14</v>
      </c>
      <c r="G48" s="48">
        <v>4</v>
      </c>
      <c r="H48" s="48">
        <v>35</v>
      </c>
      <c r="I48" s="48">
        <v>27</v>
      </c>
      <c r="J48" s="48">
        <v>19</v>
      </c>
      <c r="K48" s="48">
        <v>2656</v>
      </c>
      <c r="L48" s="60">
        <v>590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49" t="s">
        <v>274</v>
      </c>
      <c r="B49" s="50" t="s">
        <v>36</v>
      </c>
      <c r="C49" s="50" t="s">
        <v>309</v>
      </c>
      <c r="D49" s="50" t="s">
        <v>2</v>
      </c>
      <c r="E49" s="51">
        <v>18</v>
      </c>
      <c r="F49" s="51">
        <v>14</v>
      </c>
      <c r="G49" s="51">
        <v>26</v>
      </c>
      <c r="H49" s="51">
        <v>36</v>
      </c>
      <c r="I49" s="51">
        <v>12</v>
      </c>
      <c r="J49" s="51">
        <v>17</v>
      </c>
      <c r="K49" s="51">
        <v>1798</v>
      </c>
      <c r="L49" s="61">
        <v>364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49" t="s">
        <v>380</v>
      </c>
      <c r="B50" s="50" t="s">
        <v>36</v>
      </c>
      <c r="C50" s="50" t="s">
        <v>309</v>
      </c>
      <c r="D50" s="50" t="s">
        <v>2</v>
      </c>
      <c r="E50" s="51">
        <v>37</v>
      </c>
      <c r="F50" s="51">
        <v>13</v>
      </c>
      <c r="G50" s="51">
        <v>6</v>
      </c>
      <c r="H50" s="51">
        <v>10</v>
      </c>
      <c r="I50" s="51">
        <v>15</v>
      </c>
      <c r="J50" s="51">
        <v>14</v>
      </c>
      <c r="K50" s="51">
        <v>10</v>
      </c>
      <c r="L50" s="61">
        <v>523</v>
      </c>
      <c r="N50" s="32"/>
      <c r="O50" s="32"/>
      <c r="P50" s="32"/>
      <c r="Q50" s="32"/>
      <c r="R50" s="32"/>
      <c r="S50" s="32"/>
      <c r="T50" s="32"/>
    </row>
    <row r="51" spans="1:20" customFormat="1" x14ac:dyDescent="0.25">
      <c r="A51" s="46" t="s">
        <v>322</v>
      </c>
      <c r="B51" s="47" t="s">
        <v>31</v>
      </c>
      <c r="C51" s="47" t="s">
        <v>309</v>
      </c>
      <c r="D51" s="47" t="s">
        <v>2</v>
      </c>
      <c r="E51" s="48">
        <v>39</v>
      </c>
      <c r="F51" s="48">
        <v>12</v>
      </c>
      <c r="G51" s="48">
        <v>28</v>
      </c>
      <c r="H51" s="48">
        <v>38</v>
      </c>
      <c r="I51" s="48">
        <v>10</v>
      </c>
      <c r="J51" s="48">
        <v>8</v>
      </c>
      <c r="K51" s="48">
        <v>562</v>
      </c>
      <c r="L51" s="60">
        <v>511</v>
      </c>
      <c r="N51" s="32"/>
      <c r="O51" s="32"/>
      <c r="P51" s="32"/>
      <c r="Q51" s="32"/>
      <c r="R51" s="32"/>
      <c r="S51" s="32"/>
      <c r="T51" s="32"/>
    </row>
    <row r="52" spans="1:20" customFormat="1" x14ac:dyDescent="0.25">
      <c r="A52" s="49" t="s">
        <v>500</v>
      </c>
      <c r="B52" s="50" t="s">
        <v>38</v>
      </c>
      <c r="C52" s="50" t="s">
        <v>309</v>
      </c>
      <c r="D52" s="50" t="s">
        <v>2</v>
      </c>
      <c r="E52" s="51">
        <v>32</v>
      </c>
      <c r="F52" s="51">
        <v>12</v>
      </c>
      <c r="G52" s="51">
        <v>8</v>
      </c>
      <c r="H52" s="51">
        <v>9</v>
      </c>
      <c r="I52" s="51">
        <v>15</v>
      </c>
      <c r="J52" s="51">
        <v>16</v>
      </c>
      <c r="K52" s="51">
        <v>572</v>
      </c>
      <c r="L52" s="61">
        <v>403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6" t="s">
        <v>511</v>
      </c>
      <c r="B53" s="47" t="s">
        <v>36</v>
      </c>
      <c r="C53" s="47" t="s">
        <v>309</v>
      </c>
      <c r="D53" s="47" t="s">
        <v>2</v>
      </c>
      <c r="E53" s="48">
        <v>37</v>
      </c>
      <c r="F53" s="48">
        <v>11</v>
      </c>
      <c r="G53" s="48">
        <v>16</v>
      </c>
      <c r="H53" s="48">
        <v>27</v>
      </c>
      <c r="I53" s="48">
        <v>12</v>
      </c>
      <c r="J53" s="48">
        <v>11</v>
      </c>
      <c r="K53" s="48">
        <v>21</v>
      </c>
      <c r="L53" s="60">
        <v>462</v>
      </c>
      <c r="N53" s="32"/>
      <c r="O53" s="32"/>
      <c r="P53" s="32"/>
      <c r="Q53" s="32"/>
      <c r="R53" s="32"/>
      <c r="S53" s="32"/>
      <c r="T53" s="32"/>
    </row>
    <row r="54" spans="1:20" customFormat="1" x14ac:dyDescent="0.25">
      <c r="A54" s="46" t="s">
        <v>375</v>
      </c>
      <c r="B54" s="47" t="s">
        <v>38</v>
      </c>
      <c r="C54" s="47" t="s">
        <v>309</v>
      </c>
      <c r="D54" s="47" t="s">
        <v>2</v>
      </c>
      <c r="E54" s="48">
        <v>34</v>
      </c>
      <c r="F54" s="48">
        <v>11</v>
      </c>
      <c r="G54" s="48">
        <v>16</v>
      </c>
      <c r="H54" s="48">
        <v>52</v>
      </c>
      <c r="I54" s="48">
        <v>28</v>
      </c>
      <c r="J54" s="48">
        <v>12</v>
      </c>
      <c r="K54" s="48">
        <v>2412</v>
      </c>
      <c r="L54" s="60">
        <v>431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6" t="s">
        <v>515</v>
      </c>
      <c r="B55" s="47" t="s">
        <v>42</v>
      </c>
      <c r="C55" s="47" t="s">
        <v>309</v>
      </c>
      <c r="D55" s="47" t="s">
        <v>2</v>
      </c>
      <c r="E55" s="48">
        <v>40</v>
      </c>
      <c r="F55" s="48">
        <v>11</v>
      </c>
      <c r="G55" s="48">
        <v>6</v>
      </c>
      <c r="H55" s="48">
        <v>10</v>
      </c>
      <c r="I55" s="48">
        <v>6</v>
      </c>
      <c r="J55" s="48">
        <v>16</v>
      </c>
      <c r="K55" s="48">
        <v>26</v>
      </c>
      <c r="L55" s="60">
        <v>539</v>
      </c>
      <c r="N55" s="32"/>
      <c r="O55" s="32"/>
      <c r="P55" s="32"/>
      <c r="Q55" s="32"/>
      <c r="R55" s="32"/>
      <c r="S55" s="32"/>
      <c r="T55" s="32"/>
    </row>
    <row r="56" spans="1:20" customFormat="1" x14ac:dyDescent="0.25">
      <c r="A56" s="49" t="s">
        <v>356</v>
      </c>
      <c r="B56" s="50" t="s">
        <v>38</v>
      </c>
      <c r="C56" s="50" t="s">
        <v>309</v>
      </c>
      <c r="D56" s="50" t="s">
        <v>2</v>
      </c>
      <c r="E56" s="51">
        <v>33</v>
      </c>
      <c r="F56" s="51">
        <v>11</v>
      </c>
      <c r="G56" s="51">
        <v>13</v>
      </c>
      <c r="H56" s="51">
        <v>36</v>
      </c>
      <c r="I56" s="51">
        <v>15</v>
      </c>
      <c r="J56" s="51">
        <v>16</v>
      </c>
      <c r="K56" s="51">
        <v>156</v>
      </c>
      <c r="L56" s="61">
        <v>493</v>
      </c>
      <c r="N56" s="32"/>
      <c r="O56" s="32"/>
      <c r="P56" s="32"/>
      <c r="Q56" s="32"/>
      <c r="R56" s="32"/>
      <c r="S56" s="32"/>
      <c r="T56" s="32"/>
    </row>
    <row r="57" spans="1:20" customFormat="1" x14ac:dyDescent="0.25">
      <c r="A57" s="46" t="s">
        <v>362</v>
      </c>
      <c r="B57" s="47" t="s">
        <v>38</v>
      </c>
      <c r="C57" s="47" t="s">
        <v>309</v>
      </c>
      <c r="D57" s="47" t="s">
        <v>2</v>
      </c>
      <c r="E57" s="48">
        <v>36</v>
      </c>
      <c r="F57" s="48">
        <v>11</v>
      </c>
      <c r="G57" s="48">
        <v>6</v>
      </c>
      <c r="H57" s="48">
        <v>21</v>
      </c>
      <c r="I57" s="48">
        <v>14</v>
      </c>
      <c r="J57" s="48">
        <v>7</v>
      </c>
      <c r="K57" s="48">
        <v>6</v>
      </c>
      <c r="L57" s="60">
        <v>488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9" t="s">
        <v>45</v>
      </c>
      <c r="B58" s="50" t="s">
        <v>31</v>
      </c>
      <c r="C58" s="50" t="s">
        <v>309</v>
      </c>
      <c r="D58" s="50" t="s">
        <v>2</v>
      </c>
      <c r="E58" s="51">
        <v>12</v>
      </c>
      <c r="F58" s="51">
        <v>9</v>
      </c>
      <c r="G58" s="51">
        <v>10</v>
      </c>
      <c r="H58" s="51">
        <v>6</v>
      </c>
      <c r="I58" s="51">
        <v>6</v>
      </c>
      <c r="J58" s="51">
        <v>6</v>
      </c>
      <c r="K58" s="51">
        <v>773</v>
      </c>
      <c r="L58" s="61">
        <v>210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6" t="s">
        <v>343</v>
      </c>
      <c r="B59" s="47" t="s">
        <v>42</v>
      </c>
      <c r="C59" s="47" t="s">
        <v>309</v>
      </c>
      <c r="D59" s="47" t="s">
        <v>2</v>
      </c>
      <c r="E59" s="48">
        <v>33</v>
      </c>
      <c r="F59" s="48">
        <v>8</v>
      </c>
      <c r="G59" s="48">
        <v>9</v>
      </c>
      <c r="H59" s="48">
        <v>36</v>
      </c>
      <c r="I59" s="48">
        <v>14</v>
      </c>
      <c r="J59" s="48">
        <v>21</v>
      </c>
      <c r="K59" s="48">
        <v>4869</v>
      </c>
      <c r="L59" s="60">
        <v>516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46" t="s">
        <v>590</v>
      </c>
      <c r="B60" s="47" t="s">
        <v>31</v>
      </c>
      <c r="C60" s="47" t="s">
        <v>309</v>
      </c>
      <c r="D60" s="47" t="s">
        <v>2</v>
      </c>
      <c r="E60" s="48">
        <v>26</v>
      </c>
      <c r="F60" s="48">
        <v>7</v>
      </c>
      <c r="G60" s="48">
        <v>2</v>
      </c>
      <c r="H60" s="48">
        <v>8</v>
      </c>
      <c r="I60" s="48">
        <v>8</v>
      </c>
      <c r="J60" s="48">
        <v>11</v>
      </c>
      <c r="K60" s="48">
        <v>19</v>
      </c>
      <c r="L60" s="60">
        <v>328</v>
      </c>
      <c r="N60" s="32"/>
      <c r="O60" s="32"/>
      <c r="P60" s="32"/>
      <c r="Q60" s="32"/>
      <c r="R60" s="32"/>
      <c r="S60" s="32"/>
      <c r="T60" s="32"/>
    </row>
    <row r="61" spans="1:20" customFormat="1" x14ac:dyDescent="0.25">
      <c r="A61" s="46" t="s">
        <v>379</v>
      </c>
      <c r="B61" s="47" t="s">
        <v>31</v>
      </c>
      <c r="C61" s="47" t="s">
        <v>309</v>
      </c>
      <c r="D61" s="47" t="s">
        <v>2</v>
      </c>
      <c r="E61" s="48">
        <v>33</v>
      </c>
      <c r="F61" s="48">
        <v>7</v>
      </c>
      <c r="G61" s="48">
        <v>8</v>
      </c>
      <c r="H61" s="48">
        <v>35</v>
      </c>
      <c r="I61" s="48">
        <v>6</v>
      </c>
      <c r="J61" s="48">
        <v>12</v>
      </c>
      <c r="K61" s="48">
        <v>29</v>
      </c>
      <c r="L61" s="60">
        <v>405</v>
      </c>
      <c r="N61" s="32"/>
      <c r="O61" s="32"/>
      <c r="P61" s="32"/>
      <c r="Q61" s="32"/>
      <c r="R61" s="32"/>
      <c r="S61" s="32"/>
      <c r="T61" s="32"/>
    </row>
    <row r="62" spans="1:20" customFormat="1" hidden="1" x14ac:dyDescent="0.25">
      <c r="A62" s="46" t="s">
        <v>225</v>
      </c>
      <c r="B62" s="47" t="s">
        <v>403</v>
      </c>
      <c r="C62" s="47" t="s">
        <v>309</v>
      </c>
      <c r="D62" s="47" t="s">
        <v>3</v>
      </c>
      <c r="E62" s="48">
        <v>41</v>
      </c>
      <c r="F62" s="48">
        <v>34</v>
      </c>
      <c r="G62" s="48">
        <v>4</v>
      </c>
      <c r="H62" s="48">
        <v>16</v>
      </c>
      <c r="I62" s="48">
        <v>11</v>
      </c>
      <c r="J62" s="48">
        <v>25</v>
      </c>
      <c r="K62" s="48">
        <v>83</v>
      </c>
      <c r="L62" s="60">
        <v>738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9" t="s">
        <v>656</v>
      </c>
      <c r="B63" s="50" t="s">
        <v>31</v>
      </c>
      <c r="C63" s="50" t="s">
        <v>309</v>
      </c>
      <c r="D63" s="50" t="s">
        <v>2</v>
      </c>
      <c r="E63" s="51">
        <v>18</v>
      </c>
      <c r="F63" s="51">
        <v>5</v>
      </c>
      <c r="G63" s="51">
        <v>2</v>
      </c>
      <c r="H63" s="51">
        <v>10</v>
      </c>
      <c r="I63" s="51">
        <v>7</v>
      </c>
      <c r="J63" s="51">
        <v>3</v>
      </c>
      <c r="K63" s="51">
        <v>352</v>
      </c>
      <c r="L63" s="61">
        <v>220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6" t="s">
        <v>691</v>
      </c>
      <c r="B64" s="47" t="s">
        <v>42</v>
      </c>
      <c r="C64" s="47" t="s">
        <v>309</v>
      </c>
      <c r="D64" s="47" t="s">
        <v>2</v>
      </c>
      <c r="E64" s="48">
        <v>21</v>
      </c>
      <c r="F64" s="48">
        <v>4</v>
      </c>
      <c r="G64" s="48">
        <v>12</v>
      </c>
      <c r="H64" s="48">
        <v>36</v>
      </c>
      <c r="I64" s="48">
        <v>4</v>
      </c>
      <c r="J64" s="48">
        <v>7</v>
      </c>
      <c r="K64" s="48">
        <v>454</v>
      </c>
      <c r="L64" s="60">
        <v>218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6" t="s">
        <v>357</v>
      </c>
      <c r="B65" s="47" t="s">
        <v>36</v>
      </c>
      <c r="C65" s="47" t="s">
        <v>309</v>
      </c>
      <c r="D65" s="47" t="s">
        <v>2</v>
      </c>
      <c r="E65" s="48">
        <v>27</v>
      </c>
      <c r="F65" s="48">
        <v>4</v>
      </c>
      <c r="G65" s="48">
        <v>6</v>
      </c>
      <c r="H65" s="48">
        <v>52</v>
      </c>
      <c r="I65" s="48">
        <v>11</v>
      </c>
      <c r="J65" s="48">
        <v>9</v>
      </c>
      <c r="K65" s="48">
        <v>1596</v>
      </c>
      <c r="L65" s="60">
        <v>347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9" t="s">
        <v>727</v>
      </c>
      <c r="B66" s="50" t="s">
        <v>31</v>
      </c>
      <c r="C66" s="50" t="s">
        <v>309</v>
      </c>
      <c r="D66" s="50" t="s">
        <v>2</v>
      </c>
      <c r="E66" s="51">
        <v>13</v>
      </c>
      <c r="F66" s="51">
        <v>3</v>
      </c>
      <c r="G66" s="51">
        <v>4</v>
      </c>
      <c r="H66" s="51">
        <v>5</v>
      </c>
      <c r="I66" s="51">
        <v>4</v>
      </c>
      <c r="J66" s="51">
        <v>3</v>
      </c>
      <c r="K66" s="51">
        <v>58</v>
      </c>
      <c r="L66" s="61">
        <v>193</v>
      </c>
      <c r="N66" s="32"/>
      <c r="O66" s="32"/>
      <c r="P66" s="32"/>
      <c r="Q66" s="32"/>
      <c r="R66" s="32"/>
      <c r="S66" s="32"/>
      <c r="T66" s="32"/>
    </row>
    <row r="67" spans="1:20" customFormat="1" x14ac:dyDescent="0.25">
      <c r="A67" s="46" t="s">
        <v>678</v>
      </c>
      <c r="B67" s="47" t="s">
        <v>42</v>
      </c>
      <c r="C67" s="47" t="s">
        <v>309</v>
      </c>
      <c r="D67" s="47" t="s">
        <v>2</v>
      </c>
      <c r="E67" s="48">
        <v>8</v>
      </c>
      <c r="F67" s="48">
        <v>4</v>
      </c>
      <c r="G67" s="48">
        <v>0</v>
      </c>
      <c r="H67" s="48">
        <v>6</v>
      </c>
      <c r="I67" s="48">
        <v>5</v>
      </c>
      <c r="J67" s="48">
        <v>3</v>
      </c>
      <c r="K67" s="48">
        <v>34</v>
      </c>
      <c r="L67" s="60">
        <v>117</v>
      </c>
      <c r="N67" s="32"/>
      <c r="O67" s="32"/>
      <c r="P67" s="32"/>
      <c r="Q67" s="32"/>
      <c r="R67" s="32"/>
      <c r="S67" s="32"/>
      <c r="T67" s="32"/>
    </row>
    <row r="68" spans="1:20" customFormat="1" x14ac:dyDescent="0.25">
      <c r="A68" s="46" t="s">
        <v>715</v>
      </c>
      <c r="B68" s="47" t="s">
        <v>36</v>
      </c>
      <c r="C68" s="47" t="s">
        <v>309</v>
      </c>
      <c r="D68" s="47" t="s">
        <v>2</v>
      </c>
      <c r="E68" s="48">
        <v>8</v>
      </c>
      <c r="F68" s="48">
        <v>3</v>
      </c>
      <c r="G68" s="48">
        <v>6</v>
      </c>
      <c r="H68" s="48">
        <v>19</v>
      </c>
      <c r="I68" s="48">
        <v>5</v>
      </c>
      <c r="J68" s="48">
        <v>1</v>
      </c>
      <c r="K68" s="48">
        <v>0</v>
      </c>
      <c r="L68" s="60">
        <v>58</v>
      </c>
      <c r="N68" s="32"/>
      <c r="O68" s="32"/>
      <c r="P68" s="32"/>
      <c r="Q68" s="32"/>
      <c r="R68" s="32"/>
      <c r="S68" s="32"/>
      <c r="T68" s="32"/>
    </row>
    <row r="69" spans="1:20" customFormat="1" hidden="1" x14ac:dyDescent="0.25">
      <c r="A69" s="49" t="s">
        <v>216</v>
      </c>
      <c r="B69" s="50" t="s">
        <v>403</v>
      </c>
      <c r="C69" s="50" t="s">
        <v>309</v>
      </c>
      <c r="D69" s="50" t="s">
        <v>2</v>
      </c>
      <c r="E69" s="51">
        <v>38</v>
      </c>
      <c r="F69" s="51">
        <v>33</v>
      </c>
      <c r="G69" s="51">
        <v>10</v>
      </c>
      <c r="H69" s="51">
        <v>37</v>
      </c>
      <c r="I69" s="51">
        <v>10</v>
      </c>
      <c r="J69" s="51">
        <v>38</v>
      </c>
      <c r="K69" s="51">
        <v>4731</v>
      </c>
      <c r="L69" s="61">
        <v>737</v>
      </c>
      <c r="M69" s="5"/>
      <c r="N69" s="5"/>
      <c r="O69" s="5"/>
      <c r="P69" s="5"/>
      <c r="Q69" s="5"/>
      <c r="R69" s="5"/>
      <c r="S69" s="5"/>
      <c r="T69" s="5"/>
    </row>
    <row r="70" spans="1:20" customFormat="1" x14ac:dyDescent="0.25">
      <c r="A70" s="49" t="s">
        <v>752</v>
      </c>
      <c r="B70" s="50" t="s">
        <v>38</v>
      </c>
      <c r="C70" s="50" t="s">
        <v>309</v>
      </c>
      <c r="D70" s="50" t="s">
        <v>2</v>
      </c>
      <c r="E70" s="51">
        <v>7</v>
      </c>
      <c r="F70" s="51">
        <v>2</v>
      </c>
      <c r="G70" s="51">
        <v>2</v>
      </c>
      <c r="H70" s="51">
        <v>3</v>
      </c>
      <c r="I70" s="51">
        <v>2</v>
      </c>
      <c r="J70" s="51">
        <v>3</v>
      </c>
      <c r="K70" s="51">
        <v>0</v>
      </c>
      <c r="L70" s="61">
        <v>70</v>
      </c>
      <c r="N70" s="32"/>
      <c r="O70" s="32"/>
      <c r="P70" s="32"/>
      <c r="Q70" s="32"/>
      <c r="R70" s="32"/>
      <c r="S70" s="32"/>
      <c r="T70" s="32"/>
    </row>
    <row r="71" spans="1:20" customFormat="1" x14ac:dyDescent="0.25">
      <c r="A71" s="46" t="s">
        <v>772</v>
      </c>
      <c r="B71" s="47" t="s">
        <v>42</v>
      </c>
      <c r="C71" s="47" t="s">
        <v>309</v>
      </c>
      <c r="D71" s="47" t="s">
        <v>2</v>
      </c>
      <c r="E71" s="48">
        <v>9</v>
      </c>
      <c r="F71" s="48">
        <v>2</v>
      </c>
      <c r="G71" s="48">
        <v>0</v>
      </c>
      <c r="H71" s="48">
        <v>1</v>
      </c>
      <c r="I71" s="48">
        <v>2</v>
      </c>
      <c r="J71" s="48">
        <v>7</v>
      </c>
      <c r="K71" s="48">
        <v>0</v>
      </c>
      <c r="L71" s="60">
        <v>94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9" t="s">
        <v>901</v>
      </c>
      <c r="B72" s="50" t="s">
        <v>38</v>
      </c>
      <c r="C72" s="50" t="s">
        <v>309</v>
      </c>
      <c r="D72" s="50" t="s">
        <v>2</v>
      </c>
      <c r="E72" s="51">
        <v>1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61">
        <v>6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49" t="s">
        <v>164</v>
      </c>
      <c r="B73" s="50" t="s">
        <v>42</v>
      </c>
      <c r="C73" s="50" t="s">
        <v>309</v>
      </c>
      <c r="D73" s="50" t="s">
        <v>4</v>
      </c>
      <c r="E73" s="51">
        <v>39</v>
      </c>
      <c r="F73" s="51">
        <v>44</v>
      </c>
      <c r="G73" s="51">
        <v>4</v>
      </c>
      <c r="H73" s="51">
        <v>29</v>
      </c>
      <c r="I73" s="51">
        <v>57</v>
      </c>
      <c r="J73" s="51">
        <v>37</v>
      </c>
      <c r="K73" s="51">
        <v>2892</v>
      </c>
      <c r="L73" s="61">
        <v>874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49" t="s">
        <v>102</v>
      </c>
      <c r="B74" s="50" t="s">
        <v>31</v>
      </c>
      <c r="C74" s="50" t="s">
        <v>309</v>
      </c>
      <c r="D74" s="50" t="s">
        <v>4</v>
      </c>
      <c r="E74" s="51">
        <v>41</v>
      </c>
      <c r="F74" s="51">
        <v>40</v>
      </c>
      <c r="G74" s="51">
        <v>18</v>
      </c>
      <c r="H74" s="51">
        <v>42</v>
      </c>
      <c r="I74" s="51">
        <v>51</v>
      </c>
      <c r="J74" s="51">
        <v>43</v>
      </c>
      <c r="K74" s="51">
        <v>4417</v>
      </c>
      <c r="L74" s="61">
        <v>981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9" t="s">
        <v>261</v>
      </c>
      <c r="B75" s="50" t="s">
        <v>31</v>
      </c>
      <c r="C75" s="50" t="s">
        <v>309</v>
      </c>
      <c r="D75" s="50" t="s">
        <v>4</v>
      </c>
      <c r="E75" s="51">
        <v>38</v>
      </c>
      <c r="F75" s="51">
        <v>38</v>
      </c>
      <c r="G75" s="51">
        <v>20</v>
      </c>
      <c r="H75" s="51">
        <v>45</v>
      </c>
      <c r="I75" s="51">
        <v>68</v>
      </c>
      <c r="J75" s="51">
        <v>15</v>
      </c>
      <c r="K75" s="51">
        <v>1209</v>
      </c>
      <c r="L75" s="61">
        <v>907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9" t="s">
        <v>98</v>
      </c>
      <c r="B76" s="50" t="s">
        <v>33</v>
      </c>
      <c r="C76" s="50" t="s">
        <v>309</v>
      </c>
      <c r="D76" s="50" t="s">
        <v>4</v>
      </c>
      <c r="E76" s="51">
        <v>37</v>
      </c>
      <c r="F76" s="51">
        <v>38</v>
      </c>
      <c r="G76" s="51">
        <v>10</v>
      </c>
      <c r="H76" s="51">
        <v>22</v>
      </c>
      <c r="I76" s="51">
        <v>75</v>
      </c>
      <c r="J76" s="51">
        <v>25</v>
      </c>
      <c r="K76" s="51">
        <v>6153</v>
      </c>
      <c r="L76" s="61">
        <v>941</v>
      </c>
      <c r="N76" s="32"/>
      <c r="O76" s="32"/>
      <c r="P76" s="32"/>
      <c r="Q76" s="32"/>
      <c r="R76" s="32"/>
      <c r="S76" s="32"/>
      <c r="T76" s="32"/>
    </row>
    <row r="77" spans="1:20" customFormat="1" hidden="1" x14ac:dyDescent="0.25">
      <c r="A77" s="49" t="s">
        <v>143</v>
      </c>
      <c r="B77" s="50" t="s">
        <v>403</v>
      </c>
      <c r="C77" s="50" t="s">
        <v>309</v>
      </c>
      <c r="D77" s="50" t="s">
        <v>1</v>
      </c>
      <c r="E77" s="51">
        <v>40</v>
      </c>
      <c r="F77" s="51">
        <v>31</v>
      </c>
      <c r="G77" s="51">
        <v>18</v>
      </c>
      <c r="H77" s="51">
        <v>40</v>
      </c>
      <c r="I77" s="51">
        <v>18</v>
      </c>
      <c r="J77" s="51">
        <v>22</v>
      </c>
      <c r="K77" s="51">
        <v>70</v>
      </c>
      <c r="L77" s="61">
        <v>656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49" t="s">
        <v>103</v>
      </c>
      <c r="B78" s="50" t="s">
        <v>38</v>
      </c>
      <c r="C78" s="50" t="s">
        <v>309</v>
      </c>
      <c r="D78" s="50" t="s">
        <v>4</v>
      </c>
      <c r="E78" s="51">
        <v>38</v>
      </c>
      <c r="F78" s="51">
        <v>37</v>
      </c>
      <c r="G78" s="51">
        <v>33</v>
      </c>
      <c r="H78" s="51">
        <v>32</v>
      </c>
      <c r="I78" s="51">
        <v>76</v>
      </c>
      <c r="J78" s="51">
        <v>23</v>
      </c>
      <c r="K78" s="51">
        <v>6262</v>
      </c>
      <c r="L78" s="61">
        <v>938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46" t="s">
        <v>86</v>
      </c>
      <c r="B79" s="47" t="s">
        <v>33</v>
      </c>
      <c r="C79" s="47" t="s">
        <v>309</v>
      </c>
      <c r="D79" s="47" t="s">
        <v>4</v>
      </c>
      <c r="E79" s="48">
        <v>37</v>
      </c>
      <c r="F79" s="48">
        <v>33</v>
      </c>
      <c r="G79" s="48">
        <v>26</v>
      </c>
      <c r="H79" s="48">
        <v>60</v>
      </c>
      <c r="I79" s="48">
        <v>62</v>
      </c>
      <c r="J79" s="48">
        <v>41</v>
      </c>
      <c r="K79" s="48">
        <v>4460</v>
      </c>
      <c r="L79" s="60">
        <v>961</v>
      </c>
      <c r="N79" s="32"/>
      <c r="O79" s="32"/>
      <c r="P79" s="32"/>
      <c r="Q79" s="32"/>
      <c r="R79" s="32"/>
      <c r="S79" s="32"/>
      <c r="T79" s="32"/>
    </row>
    <row r="80" spans="1:20" customFormat="1" x14ac:dyDescent="0.25">
      <c r="A80" s="46" t="s">
        <v>95</v>
      </c>
      <c r="B80" s="47" t="s">
        <v>42</v>
      </c>
      <c r="C80" s="47" t="s">
        <v>309</v>
      </c>
      <c r="D80" s="47" t="s">
        <v>4</v>
      </c>
      <c r="E80" s="48">
        <v>38</v>
      </c>
      <c r="F80" s="48">
        <v>32</v>
      </c>
      <c r="G80" s="48">
        <v>18</v>
      </c>
      <c r="H80" s="48">
        <v>17</v>
      </c>
      <c r="I80" s="48">
        <v>32</v>
      </c>
      <c r="J80" s="48">
        <v>8</v>
      </c>
      <c r="K80" s="48">
        <v>1443</v>
      </c>
      <c r="L80" s="60">
        <v>861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9" t="s">
        <v>85</v>
      </c>
      <c r="B81" s="50" t="s">
        <v>33</v>
      </c>
      <c r="C81" s="50" t="s">
        <v>309</v>
      </c>
      <c r="D81" s="50" t="s">
        <v>4</v>
      </c>
      <c r="E81" s="51">
        <v>39</v>
      </c>
      <c r="F81" s="51">
        <v>32</v>
      </c>
      <c r="G81" s="51">
        <v>16</v>
      </c>
      <c r="H81" s="51">
        <v>36</v>
      </c>
      <c r="I81" s="51">
        <v>45</v>
      </c>
      <c r="J81" s="51">
        <v>44</v>
      </c>
      <c r="K81" s="51">
        <v>3849</v>
      </c>
      <c r="L81" s="61">
        <v>958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9" t="s">
        <v>120</v>
      </c>
      <c r="B82" s="50" t="s">
        <v>36</v>
      </c>
      <c r="C82" s="50" t="s">
        <v>309</v>
      </c>
      <c r="D82" s="50" t="s">
        <v>4</v>
      </c>
      <c r="E82" s="51">
        <v>40</v>
      </c>
      <c r="F82" s="51">
        <v>29</v>
      </c>
      <c r="G82" s="51">
        <v>10</v>
      </c>
      <c r="H82" s="51">
        <v>26</v>
      </c>
      <c r="I82" s="51">
        <v>54</v>
      </c>
      <c r="J82" s="51">
        <v>18</v>
      </c>
      <c r="K82" s="51">
        <v>6518</v>
      </c>
      <c r="L82" s="61">
        <v>1018</v>
      </c>
      <c r="N82" s="32"/>
      <c r="O82" s="32"/>
      <c r="P82" s="32"/>
      <c r="Q82" s="32"/>
      <c r="R82" s="32"/>
      <c r="S82" s="32"/>
      <c r="T82" s="32"/>
    </row>
    <row r="83" spans="1:20" customFormat="1" x14ac:dyDescent="0.25">
      <c r="A83" s="46" t="s">
        <v>90</v>
      </c>
      <c r="B83" s="47" t="s">
        <v>31</v>
      </c>
      <c r="C83" s="47" t="s">
        <v>309</v>
      </c>
      <c r="D83" s="47" t="s">
        <v>4</v>
      </c>
      <c r="E83" s="48">
        <v>32</v>
      </c>
      <c r="F83" s="48">
        <v>29</v>
      </c>
      <c r="G83" s="48">
        <v>52</v>
      </c>
      <c r="H83" s="48">
        <v>53</v>
      </c>
      <c r="I83" s="48">
        <v>38</v>
      </c>
      <c r="J83" s="48">
        <v>20</v>
      </c>
      <c r="K83" s="48">
        <v>3332</v>
      </c>
      <c r="L83" s="60">
        <v>784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46" t="s">
        <v>93</v>
      </c>
      <c r="B84" s="47" t="s">
        <v>38</v>
      </c>
      <c r="C84" s="47" t="s">
        <v>309</v>
      </c>
      <c r="D84" s="47" t="s">
        <v>4</v>
      </c>
      <c r="E84" s="48">
        <v>38</v>
      </c>
      <c r="F84" s="48">
        <v>27</v>
      </c>
      <c r="G84" s="48">
        <v>21</v>
      </c>
      <c r="H84" s="48">
        <v>27</v>
      </c>
      <c r="I84" s="48">
        <v>57</v>
      </c>
      <c r="J84" s="48">
        <v>15</v>
      </c>
      <c r="K84" s="48">
        <v>5222</v>
      </c>
      <c r="L84" s="60">
        <v>998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49" t="s">
        <v>128</v>
      </c>
      <c r="B85" s="50" t="s">
        <v>31</v>
      </c>
      <c r="C85" s="50" t="s">
        <v>309</v>
      </c>
      <c r="D85" s="50" t="s">
        <v>4</v>
      </c>
      <c r="E85" s="51">
        <v>36</v>
      </c>
      <c r="F85" s="51">
        <v>26</v>
      </c>
      <c r="G85" s="51">
        <v>10</v>
      </c>
      <c r="H85" s="51">
        <v>16</v>
      </c>
      <c r="I85" s="51">
        <v>36</v>
      </c>
      <c r="J85" s="51">
        <v>8</v>
      </c>
      <c r="K85" s="51">
        <v>152</v>
      </c>
      <c r="L85" s="61">
        <v>772</v>
      </c>
      <c r="M85" s="5"/>
      <c r="N85" s="5"/>
      <c r="O85" s="5"/>
      <c r="P85" s="5"/>
      <c r="Q85" s="5"/>
      <c r="R85" s="5"/>
      <c r="S85" s="5"/>
      <c r="T85" s="5"/>
    </row>
    <row r="86" spans="1:20" customFormat="1" hidden="1" x14ac:dyDescent="0.25">
      <c r="A86" s="46" t="s">
        <v>407</v>
      </c>
      <c r="B86" s="47" t="s">
        <v>403</v>
      </c>
      <c r="C86" s="47" t="s">
        <v>309</v>
      </c>
      <c r="D86" s="47" t="s">
        <v>2</v>
      </c>
      <c r="E86" s="48">
        <v>39</v>
      </c>
      <c r="F86" s="48">
        <v>30</v>
      </c>
      <c r="G86" s="48">
        <v>12</v>
      </c>
      <c r="H86" s="48">
        <v>13</v>
      </c>
      <c r="I86" s="48">
        <v>16</v>
      </c>
      <c r="J86" s="48">
        <v>26</v>
      </c>
      <c r="K86" s="48">
        <v>506</v>
      </c>
      <c r="L86" s="60">
        <v>697</v>
      </c>
      <c r="N86" s="32"/>
      <c r="O86" s="32"/>
      <c r="P86" s="32"/>
      <c r="Q86" s="32"/>
      <c r="R86" s="32"/>
      <c r="S86" s="32"/>
      <c r="T86" s="32"/>
    </row>
    <row r="87" spans="1:20" customFormat="1" x14ac:dyDescent="0.25">
      <c r="A87" s="49" t="s">
        <v>202</v>
      </c>
      <c r="B87" s="50" t="s">
        <v>42</v>
      </c>
      <c r="C87" s="50" t="s">
        <v>309</v>
      </c>
      <c r="D87" s="50" t="s">
        <v>4</v>
      </c>
      <c r="E87" s="51">
        <v>40</v>
      </c>
      <c r="F87" s="51">
        <v>25</v>
      </c>
      <c r="G87" s="51">
        <v>18</v>
      </c>
      <c r="H87" s="51">
        <v>125</v>
      </c>
      <c r="I87" s="51">
        <v>66</v>
      </c>
      <c r="J87" s="51">
        <v>12</v>
      </c>
      <c r="K87" s="51">
        <v>6005</v>
      </c>
      <c r="L87" s="61">
        <v>1022</v>
      </c>
      <c r="N87" s="32"/>
      <c r="O87" s="32"/>
      <c r="P87" s="32"/>
      <c r="Q87" s="32"/>
      <c r="R87" s="32"/>
      <c r="S87" s="32"/>
      <c r="T87" s="32"/>
    </row>
    <row r="88" spans="1:20" customFormat="1" x14ac:dyDescent="0.25">
      <c r="A88" s="46" t="s">
        <v>127</v>
      </c>
      <c r="B88" s="47" t="s">
        <v>33</v>
      </c>
      <c r="C88" s="47" t="s">
        <v>309</v>
      </c>
      <c r="D88" s="47" t="s">
        <v>4</v>
      </c>
      <c r="E88" s="48">
        <v>39</v>
      </c>
      <c r="F88" s="48">
        <v>25</v>
      </c>
      <c r="G88" s="48">
        <v>31</v>
      </c>
      <c r="H88" s="48">
        <v>33</v>
      </c>
      <c r="I88" s="48">
        <v>48</v>
      </c>
      <c r="J88" s="48">
        <v>23</v>
      </c>
      <c r="K88" s="48">
        <v>5071</v>
      </c>
      <c r="L88" s="60">
        <v>897</v>
      </c>
      <c r="N88" s="32"/>
      <c r="O88" s="32"/>
      <c r="P88" s="32"/>
      <c r="Q88" s="32"/>
      <c r="R88" s="32"/>
      <c r="S88" s="32"/>
      <c r="T88" s="32"/>
    </row>
    <row r="89" spans="1:20" customFormat="1" hidden="1" x14ac:dyDescent="0.25">
      <c r="A89" s="49" t="s">
        <v>408</v>
      </c>
      <c r="B89" s="50" t="s">
        <v>403</v>
      </c>
      <c r="C89" s="50" t="s">
        <v>309</v>
      </c>
      <c r="D89" s="50" t="s">
        <v>4</v>
      </c>
      <c r="E89" s="51">
        <v>40</v>
      </c>
      <c r="F89" s="51">
        <v>29</v>
      </c>
      <c r="G89" s="51">
        <v>20</v>
      </c>
      <c r="H89" s="51">
        <v>112</v>
      </c>
      <c r="I89" s="51">
        <v>58</v>
      </c>
      <c r="J89" s="51">
        <v>14</v>
      </c>
      <c r="K89" s="51">
        <v>6163</v>
      </c>
      <c r="L89" s="61">
        <v>950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49" t="s">
        <v>108</v>
      </c>
      <c r="B90" s="50" t="s">
        <v>36</v>
      </c>
      <c r="C90" s="50" t="s">
        <v>309</v>
      </c>
      <c r="D90" s="50" t="s">
        <v>4</v>
      </c>
      <c r="E90" s="51">
        <v>33</v>
      </c>
      <c r="F90" s="51">
        <v>24</v>
      </c>
      <c r="G90" s="51">
        <v>22</v>
      </c>
      <c r="H90" s="51">
        <v>20</v>
      </c>
      <c r="I90" s="51">
        <v>50</v>
      </c>
      <c r="J90" s="51">
        <v>18</v>
      </c>
      <c r="K90" s="51">
        <v>3856</v>
      </c>
      <c r="L90" s="61">
        <v>748</v>
      </c>
      <c r="N90" s="32"/>
      <c r="O90" s="32"/>
      <c r="P90" s="32"/>
      <c r="Q90" s="32"/>
      <c r="R90" s="32"/>
      <c r="S90" s="32"/>
      <c r="T90" s="32"/>
    </row>
    <row r="91" spans="1:20" customFormat="1" x14ac:dyDescent="0.25">
      <c r="A91" s="46" t="s">
        <v>156</v>
      </c>
      <c r="B91" s="47" t="s">
        <v>31</v>
      </c>
      <c r="C91" s="47" t="s">
        <v>309</v>
      </c>
      <c r="D91" s="47" t="s">
        <v>4</v>
      </c>
      <c r="E91" s="48">
        <v>32</v>
      </c>
      <c r="F91" s="48">
        <v>23</v>
      </c>
      <c r="G91" s="48">
        <v>8</v>
      </c>
      <c r="H91" s="48">
        <v>34</v>
      </c>
      <c r="I91" s="48">
        <v>57</v>
      </c>
      <c r="J91" s="48">
        <v>24</v>
      </c>
      <c r="K91" s="48">
        <v>5186</v>
      </c>
      <c r="L91" s="60">
        <v>841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6" t="s">
        <v>149</v>
      </c>
      <c r="B92" s="47" t="s">
        <v>38</v>
      </c>
      <c r="C92" s="47" t="s">
        <v>309</v>
      </c>
      <c r="D92" s="47" t="s">
        <v>4</v>
      </c>
      <c r="E92" s="48">
        <v>28</v>
      </c>
      <c r="F92" s="48">
        <v>23</v>
      </c>
      <c r="G92" s="48">
        <v>23</v>
      </c>
      <c r="H92" s="48">
        <v>24</v>
      </c>
      <c r="I92" s="48">
        <v>30</v>
      </c>
      <c r="J92" s="48">
        <v>12</v>
      </c>
      <c r="K92" s="48">
        <v>695</v>
      </c>
      <c r="L92" s="60">
        <v>628</v>
      </c>
      <c r="N92" s="32"/>
      <c r="O92" s="32"/>
      <c r="P92" s="32"/>
      <c r="Q92" s="32"/>
      <c r="R92" s="32"/>
      <c r="S92" s="32"/>
      <c r="T92" s="32"/>
    </row>
    <row r="93" spans="1:20" customFormat="1" x14ac:dyDescent="0.25">
      <c r="A93" s="49" t="s">
        <v>139</v>
      </c>
      <c r="B93" s="50" t="s">
        <v>36</v>
      </c>
      <c r="C93" s="50" t="s">
        <v>309</v>
      </c>
      <c r="D93" s="50" t="s">
        <v>4</v>
      </c>
      <c r="E93" s="51">
        <v>40</v>
      </c>
      <c r="F93" s="51">
        <v>23</v>
      </c>
      <c r="G93" s="51">
        <v>14</v>
      </c>
      <c r="H93" s="51">
        <v>41</v>
      </c>
      <c r="I93" s="51">
        <v>75</v>
      </c>
      <c r="J93" s="51">
        <v>20</v>
      </c>
      <c r="K93" s="51">
        <v>7625</v>
      </c>
      <c r="L93" s="61">
        <v>881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46" t="s">
        <v>124</v>
      </c>
      <c r="B94" s="47" t="s">
        <v>38</v>
      </c>
      <c r="C94" s="47" t="s">
        <v>309</v>
      </c>
      <c r="D94" s="47" t="s">
        <v>4</v>
      </c>
      <c r="E94" s="48">
        <v>39</v>
      </c>
      <c r="F94" s="48">
        <v>23</v>
      </c>
      <c r="G94" s="48">
        <v>10</v>
      </c>
      <c r="H94" s="48">
        <v>36</v>
      </c>
      <c r="I94" s="48">
        <v>41</v>
      </c>
      <c r="J94" s="48">
        <v>21</v>
      </c>
      <c r="K94" s="48">
        <v>410</v>
      </c>
      <c r="L94" s="60">
        <v>846</v>
      </c>
      <c r="N94" s="32"/>
      <c r="O94" s="32"/>
      <c r="P94" s="32"/>
      <c r="Q94" s="32"/>
      <c r="R94" s="32"/>
      <c r="S94" s="32"/>
      <c r="T94" s="32"/>
    </row>
    <row r="95" spans="1:20" customFormat="1" x14ac:dyDescent="0.25">
      <c r="A95" s="46" t="s">
        <v>282</v>
      </c>
      <c r="B95" s="47" t="s">
        <v>38</v>
      </c>
      <c r="C95" s="47" t="s">
        <v>309</v>
      </c>
      <c r="D95" s="47" t="s">
        <v>4</v>
      </c>
      <c r="E95" s="48">
        <v>32</v>
      </c>
      <c r="F95" s="48">
        <v>22</v>
      </c>
      <c r="G95" s="48">
        <v>21</v>
      </c>
      <c r="H95" s="48">
        <v>60</v>
      </c>
      <c r="I95" s="48">
        <v>43</v>
      </c>
      <c r="J95" s="48">
        <v>10</v>
      </c>
      <c r="K95" s="48">
        <v>2965</v>
      </c>
      <c r="L95" s="60">
        <v>748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6" t="s">
        <v>272</v>
      </c>
      <c r="B96" s="47" t="s">
        <v>38</v>
      </c>
      <c r="C96" s="47" t="s">
        <v>309</v>
      </c>
      <c r="D96" s="47" t="s">
        <v>4</v>
      </c>
      <c r="E96" s="48">
        <v>39</v>
      </c>
      <c r="F96" s="48">
        <v>22</v>
      </c>
      <c r="G96" s="48">
        <v>12</v>
      </c>
      <c r="H96" s="48">
        <v>32</v>
      </c>
      <c r="I96" s="48">
        <v>41</v>
      </c>
      <c r="J96" s="48">
        <v>11</v>
      </c>
      <c r="K96" s="48">
        <v>2641</v>
      </c>
      <c r="L96" s="60">
        <v>850</v>
      </c>
      <c r="N96" s="32"/>
      <c r="O96" s="32"/>
      <c r="P96" s="32"/>
      <c r="Q96" s="32"/>
      <c r="R96" s="32"/>
      <c r="S96" s="32"/>
      <c r="T96" s="32"/>
    </row>
    <row r="97" spans="1:20" customFormat="1" hidden="1" x14ac:dyDescent="0.25">
      <c r="A97" s="49" t="s">
        <v>410</v>
      </c>
      <c r="B97" s="50" t="s">
        <v>403</v>
      </c>
      <c r="C97" s="50" t="s">
        <v>309</v>
      </c>
      <c r="D97" s="50" t="s">
        <v>1</v>
      </c>
      <c r="E97" s="51">
        <v>38</v>
      </c>
      <c r="F97" s="51">
        <v>27</v>
      </c>
      <c r="G97" s="51">
        <v>21</v>
      </c>
      <c r="H97" s="51">
        <v>24</v>
      </c>
      <c r="I97" s="51">
        <v>23</v>
      </c>
      <c r="J97" s="51">
        <v>14</v>
      </c>
      <c r="K97" s="51">
        <v>2</v>
      </c>
      <c r="L97" s="61">
        <v>679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9" t="s">
        <v>116</v>
      </c>
      <c r="B98" s="50" t="s">
        <v>33</v>
      </c>
      <c r="C98" s="50" t="s">
        <v>309</v>
      </c>
      <c r="D98" s="50" t="s">
        <v>4</v>
      </c>
      <c r="E98" s="51">
        <v>39</v>
      </c>
      <c r="F98" s="51">
        <v>22</v>
      </c>
      <c r="G98" s="51">
        <v>24</v>
      </c>
      <c r="H98" s="51">
        <v>82</v>
      </c>
      <c r="I98" s="51">
        <v>31</v>
      </c>
      <c r="J98" s="51">
        <v>20</v>
      </c>
      <c r="K98" s="51">
        <v>3782</v>
      </c>
      <c r="L98" s="61">
        <v>932</v>
      </c>
      <c r="N98" s="32"/>
      <c r="O98" s="32"/>
      <c r="P98" s="32"/>
      <c r="Q98" s="32"/>
      <c r="R98" s="32"/>
      <c r="S98" s="32"/>
      <c r="T98" s="32"/>
    </row>
    <row r="99" spans="1:20" customFormat="1" x14ac:dyDescent="0.25">
      <c r="A99" s="46" t="s">
        <v>349</v>
      </c>
      <c r="B99" s="47" t="s">
        <v>36</v>
      </c>
      <c r="C99" s="47" t="s">
        <v>309</v>
      </c>
      <c r="D99" s="47" t="s">
        <v>4</v>
      </c>
      <c r="E99" s="48">
        <v>37</v>
      </c>
      <c r="F99" s="48">
        <v>22</v>
      </c>
      <c r="G99" s="48">
        <v>12</v>
      </c>
      <c r="H99" s="48">
        <v>37</v>
      </c>
      <c r="I99" s="48">
        <v>67</v>
      </c>
      <c r="J99" s="48">
        <v>21</v>
      </c>
      <c r="K99" s="48">
        <v>5886</v>
      </c>
      <c r="L99" s="60">
        <v>835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49" t="s">
        <v>99</v>
      </c>
      <c r="B100" s="50" t="s">
        <v>42</v>
      </c>
      <c r="C100" s="50" t="s">
        <v>309</v>
      </c>
      <c r="D100" s="50" t="s">
        <v>4</v>
      </c>
      <c r="E100" s="51">
        <v>40</v>
      </c>
      <c r="F100" s="51">
        <v>22</v>
      </c>
      <c r="G100" s="51">
        <v>16</v>
      </c>
      <c r="H100" s="51">
        <v>84</v>
      </c>
      <c r="I100" s="51">
        <v>65</v>
      </c>
      <c r="J100" s="51">
        <v>9</v>
      </c>
      <c r="K100" s="51">
        <v>6079</v>
      </c>
      <c r="L100" s="61">
        <v>1068</v>
      </c>
      <c r="N100" s="32"/>
      <c r="O100" s="32"/>
      <c r="P100" s="32"/>
      <c r="Q100" s="32"/>
      <c r="R100" s="32"/>
      <c r="S100" s="32"/>
      <c r="T100" s="32"/>
    </row>
    <row r="101" spans="1:20" customFormat="1" hidden="1" x14ac:dyDescent="0.25">
      <c r="A101" s="49" t="s">
        <v>411</v>
      </c>
      <c r="B101" s="50" t="s">
        <v>403</v>
      </c>
      <c r="C101" s="50" t="s">
        <v>309</v>
      </c>
      <c r="D101" s="50" t="s">
        <v>2</v>
      </c>
      <c r="E101" s="51">
        <v>40</v>
      </c>
      <c r="F101" s="51">
        <v>27</v>
      </c>
      <c r="G101" s="51">
        <v>25</v>
      </c>
      <c r="H101" s="51">
        <v>39</v>
      </c>
      <c r="I101" s="51">
        <v>27</v>
      </c>
      <c r="J101" s="51">
        <v>22</v>
      </c>
      <c r="K101" s="51">
        <v>5878</v>
      </c>
      <c r="L101" s="61">
        <v>703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49" t="s">
        <v>327</v>
      </c>
      <c r="B102" s="50" t="s">
        <v>38</v>
      </c>
      <c r="C102" s="50" t="s">
        <v>309</v>
      </c>
      <c r="D102" s="50" t="s">
        <v>4</v>
      </c>
      <c r="E102" s="51">
        <v>41</v>
      </c>
      <c r="F102" s="51">
        <v>20</v>
      </c>
      <c r="G102" s="51">
        <v>28</v>
      </c>
      <c r="H102" s="51">
        <v>46</v>
      </c>
      <c r="I102" s="51">
        <v>61</v>
      </c>
      <c r="J102" s="51">
        <v>18</v>
      </c>
      <c r="K102" s="51">
        <v>5603</v>
      </c>
      <c r="L102" s="61">
        <v>955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46" t="s">
        <v>430</v>
      </c>
      <c r="B103" s="47" t="s">
        <v>42</v>
      </c>
      <c r="C103" s="47" t="s">
        <v>309</v>
      </c>
      <c r="D103" s="47" t="s">
        <v>4</v>
      </c>
      <c r="E103" s="48">
        <v>40</v>
      </c>
      <c r="F103" s="48">
        <v>20</v>
      </c>
      <c r="G103" s="48">
        <v>10</v>
      </c>
      <c r="H103" s="48">
        <v>42</v>
      </c>
      <c r="I103" s="48">
        <v>35</v>
      </c>
      <c r="J103" s="48">
        <v>14</v>
      </c>
      <c r="K103" s="48">
        <v>529</v>
      </c>
      <c r="L103" s="60">
        <v>822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9" t="s">
        <v>295</v>
      </c>
      <c r="B104" s="50" t="s">
        <v>36</v>
      </c>
      <c r="C104" s="50" t="s">
        <v>309</v>
      </c>
      <c r="D104" s="50" t="s">
        <v>4</v>
      </c>
      <c r="E104" s="51">
        <v>42</v>
      </c>
      <c r="F104" s="51">
        <v>19</v>
      </c>
      <c r="G104" s="51">
        <v>10</v>
      </c>
      <c r="H104" s="51">
        <v>13</v>
      </c>
      <c r="I104" s="51">
        <v>39</v>
      </c>
      <c r="J104" s="51">
        <v>44</v>
      </c>
      <c r="K104" s="51">
        <v>605</v>
      </c>
      <c r="L104" s="61">
        <v>851</v>
      </c>
      <c r="N104" s="32"/>
      <c r="O104" s="32"/>
      <c r="P104" s="32"/>
      <c r="Q104" s="32"/>
      <c r="R104" s="32"/>
      <c r="S104" s="32"/>
      <c r="T104" s="32"/>
    </row>
    <row r="105" spans="1:20" customFormat="1" x14ac:dyDescent="0.25">
      <c r="A105" s="46" t="s">
        <v>326</v>
      </c>
      <c r="B105" s="47" t="s">
        <v>33</v>
      </c>
      <c r="C105" s="47" t="s">
        <v>309</v>
      </c>
      <c r="D105" s="47" t="s">
        <v>4</v>
      </c>
      <c r="E105" s="48">
        <v>38</v>
      </c>
      <c r="F105" s="48">
        <v>19</v>
      </c>
      <c r="G105" s="48">
        <v>8</v>
      </c>
      <c r="H105" s="48">
        <v>38</v>
      </c>
      <c r="I105" s="48">
        <v>53</v>
      </c>
      <c r="J105" s="48">
        <v>13</v>
      </c>
      <c r="K105" s="48">
        <v>5403</v>
      </c>
      <c r="L105" s="60">
        <v>865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9" t="s">
        <v>253</v>
      </c>
      <c r="B106" s="50" t="s">
        <v>42</v>
      </c>
      <c r="C106" s="50" t="s">
        <v>309</v>
      </c>
      <c r="D106" s="50" t="s">
        <v>4</v>
      </c>
      <c r="E106" s="51">
        <v>40</v>
      </c>
      <c r="F106" s="51">
        <v>19</v>
      </c>
      <c r="G106" s="51">
        <v>8</v>
      </c>
      <c r="H106" s="51">
        <v>48</v>
      </c>
      <c r="I106" s="51">
        <v>48</v>
      </c>
      <c r="J106" s="51">
        <v>24</v>
      </c>
      <c r="K106" s="51">
        <v>3781</v>
      </c>
      <c r="L106" s="61">
        <v>838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49" t="s">
        <v>287</v>
      </c>
      <c r="B107" s="50" t="s">
        <v>31</v>
      </c>
      <c r="C107" s="50" t="s">
        <v>309</v>
      </c>
      <c r="D107" s="50" t="s">
        <v>4</v>
      </c>
      <c r="E107" s="51">
        <v>39</v>
      </c>
      <c r="F107" s="51">
        <v>18</v>
      </c>
      <c r="G107" s="51">
        <v>34</v>
      </c>
      <c r="H107" s="51">
        <v>64</v>
      </c>
      <c r="I107" s="51">
        <v>69</v>
      </c>
      <c r="J107" s="51">
        <v>13</v>
      </c>
      <c r="K107" s="51">
        <v>5118</v>
      </c>
      <c r="L107" s="61">
        <v>905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49" t="s">
        <v>355</v>
      </c>
      <c r="B108" s="50" t="s">
        <v>38</v>
      </c>
      <c r="C108" s="50" t="s">
        <v>309</v>
      </c>
      <c r="D108" s="50" t="s">
        <v>4</v>
      </c>
      <c r="E108" s="51">
        <v>38</v>
      </c>
      <c r="F108" s="51">
        <v>18</v>
      </c>
      <c r="G108" s="51">
        <v>4</v>
      </c>
      <c r="H108" s="51">
        <v>68</v>
      </c>
      <c r="I108" s="51">
        <v>66</v>
      </c>
      <c r="J108" s="51">
        <v>20</v>
      </c>
      <c r="K108" s="51">
        <v>4607</v>
      </c>
      <c r="L108" s="61">
        <v>862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9" t="s">
        <v>447</v>
      </c>
      <c r="B109" s="50" t="s">
        <v>42</v>
      </c>
      <c r="C109" s="50" t="s">
        <v>309</v>
      </c>
      <c r="D109" s="50" t="s">
        <v>4</v>
      </c>
      <c r="E109" s="51">
        <v>40</v>
      </c>
      <c r="F109" s="51">
        <v>17</v>
      </c>
      <c r="G109" s="51">
        <v>8</v>
      </c>
      <c r="H109" s="51">
        <v>21</v>
      </c>
      <c r="I109" s="51">
        <v>38</v>
      </c>
      <c r="J109" s="51">
        <v>20</v>
      </c>
      <c r="K109" s="51">
        <v>3985</v>
      </c>
      <c r="L109" s="61">
        <v>920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hidden="1" x14ac:dyDescent="0.25">
      <c r="A110" s="46" t="s">
        <v>163</v>
      </c>
      <c r="B110" s="47" t="s">
        <v>403</v>
      </c>
      <c r="C110" s="47" t="s">
        <v>309</v>
      </c>
      <c r="D110" s="47" t="s">
        <v>2</v>
      </c>
      <c r="E110" s="48">
        <v>38</v>
      </c>
      <c r="F110" s="48">
        <v>25</v>
      </c>
      <c r="G110" s="48">
        <v>12</v>
      </c>
      <c r="H110" s="48">
        <v>18</v>
      </c>
      <c r="I110" s="48">
        <v>28</v>
      </c>
      <c r="J110" s="48">
        <v>20</v>
      </c>
      <c r="K110" s="48">
        <v>2079</v>
      </c>
      <c r="L110" s="60">
        <v>684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49" t="s">
        <v>294</v>
      </c>
      <c r="B111" s="50" t="s">
        <v>33</v>
      </c>
      <c r="C111" s="50" t="s">
        <v>309</v>
      </c>
      <c r="D111" s="50" t="s">
        <v>4</v>
      </c>
      <c r="E111" s="51">
        <v>40</v>
      </c>
      <c r="F111" s="51">
        <v>17</v>
      </c>
      <c r="G111" s="51">
        <v>20</v>
      </c>
      <c r="H111" s="51">
        <v>74</v>
      </c>
      <c r="I111" s="51">
        <v>66</v>
      </c>
      <c r="J111" s="51">
        <v>17</v>
      </c>
      <c r="K111" s="51">
        <v>7474</v>
      </c>
      <c r="L111" s="61">
        <v>989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6" t="s">
        <v>394</v>
      </c>
      <c r="B112" s="47" t="s">
        <v>42</v>
      </c>
      <c r="C112" s="47" t="s">
        <v>309</v>
      </c>
      <c r="D112" s="47" t="s">
        <v>4</v>
      </c>
      <c r="E112" s="48">
        <v>40</v>
      </c>
      <c r="F112" s="48">
        <v>17</v>
      </c>
      <c r="G112" s="48">
        <v>12</v>
      </c>
      <c r="H112" s="48">
        <v>34</v>
      </c>
      <c r="I112" s="48">
        <v>77</v>
      </c>
      <c r="J112" s="48">
        <v>35</v>
      </c>
      <c r="K112" s="48">
        <v>6476</v>
      </c>
      <c r="L112" s="60">
        <v>998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46" t="s">
        <v>251</v>
      </c>
      <c r="B113" s="47" t="s">
        <v>36</v>
      </c>
      <c r="C113" s="47" t="s">
        <v>309</v>
      </c>
      <c r="D113" s="47" t="s">
        <v>4</v>
      </c>
      <c r="E113" s="48">
        <v>36</v>
      </c>
      <c r="F113" s="48">
        <v>17</v>
      </c>
      <c r="G113" s="48">
        <v>24</v>
      </c>
      <c r="H113" s="48">
        <v>62</v>
      </c>
      <c r="I113" s="48">
        <v>41</v>
      </c>
      <c r="J113" s="48">
        <v>16</v>
      </c>
      <c r="K113" s="48">
        <v>1757</v>
      </c>
      <c r="L113" s="60">
        <v>737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x14ac:dyDescent="0.25">
      <c r="A114" s="46" t="s">
        <v>215</v>
      </c>
      <c r="B114" s="47" t="s">
        <v>38</v>
      </c>
      <c r="C114" s="47" t="s">
        <v>309</v>
      </c>
      <c r="D114" s="47" t="s">
        <v>4</v>
      </c>
      <c r="E114" s="48">
        <v>38</v>
      </c>
      <c r="F114" s="48">
        <v>16</v>
      </c>
      <c r="G114" s="48">
        <v>6</v>
      </c>
      <c r="H114" s="48">
        <v>28</v>
      </c>
      <c r="I114" s="48">
        <v>51</v>
      </c>
      <c r="J114" s="48">
        <v>6</v>
      </c>
      <c r="K114" s="48">
        <v>351</v>
      </c>
      <c r="L114" s="60">
        <v>777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9" t="s">
        <v>158</v>
      </c>
      <c r="B115" s="50" t="s">
        <v>33</v>
      </c>
      <c r="C115" s="50" t="s">
        <v>309</v>
      </c>
      <c r="D115" s="50" t="s">
        <v>4</v>
      </c>
      <c r="E115" s="51">
        <v>35</v>
      </c>
      <c r="F115" s="51">
        <v>16</v>
      </c>
      <c r="G115" s="51">
        <v>14</v>
      </c>
      <c r="H115" s="51">
        <v>50</v>
      </c>
      <c r="I115" s="51">
        <v>67</v>
      </c>
      <c r="J115" s="51">
        <v>13</v>
      </c>
      <c r="K115" s="51">
        <v>7053</v>
      </c>
      <c r="L115" s="61">
        <v>893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46" t="s">
        <v>456</v>
      </c>
      <c r="B116" s="47" t="s">
        <v>42</v>
      </c>
      <c r="C116" s="47" t="s">
        <v>309</v>
      </c>
      <c r="D116" s="47" t="s">
        <v>4</v>
      </c>
      <c r="E116" s="48">
        <v>27</v>
      </c>
      <c r="F116" s="48">
        <v>16</v>
      </c>
      <c r="G116" s="48">
        <v>32</v>
      </c>
      <c r="H116" s="48">
        <v>58</v>
      </c>
      <c r="I116" s="48">
        <v>83</v>
      </c>
      <c r="J116" s="48">
        <v>2</v>
      </c>
      <c r="K116" s="48">
        <v>4386</v>
      </c>
      <c r="L116" s="60">
        <v>622</v>
      </c>
      <c r="N116" s="32"/>
      <c r="O116" s="32"/>
      <c r="P116" s="32"/>
      <c r="Q116" s="32"/>
      <c r="R116" s="32"/>
      <c r="S116" s="32"/>
      <c r="T116" s="32"/>
    </row>
    <row r="117" spans="1:20" customFormat="1" x14ac:dyDescent="0.25">
      <c r="A117" s="49" t="s">
        <v>197</v>
      </c>
      <c r="B117" s="50" t="s">
        <v>36</v>
      </c>
      <c r="C117" s="50" t="s">
        <v>309</v>
      </c>
      <c r="D117" s="50" t="s">
        <v>4</v>
      </c>
      <c r="E117" s="51">
        <v>40</v>
      </c>
      <c r="F117" s="51">
        <v>16</v>
      </c>
      <c r="G117" s="51">
        <v>27</v>
      </c>
      <c r="H117" s="51">
        <v>94</v>
      </c>
      <c r="I117" s="51">
        <v>70</v>
      </c>
      <c r="J117" s="51">
        <v>9</v>
      </c>
      <c r="K117" s="51">
        <v>4635</v>
      </c>
      <c r="L117" s="61">
        <v>864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hidden="1" x14ac:dyDescent="0.25">
      <c r="A118" s="46" t="s">
        <v>413</v>
      </c>
      <c r="B118" s="47" t="s">
        <v>403</v>
      </c>
      <c r="C118" s="47" t="s">
        <v>309</v>
      </c>
      <c r="D118" s="47" t="s">
        <v>3</v>
      </c>
      <c r="E118" s="48">
        <v>36</v>
      </c>
      <c r="F118" s="48">
        <v>24</v>
      </c>
      <c r="G118" s="48">
        <v>38</v>
      </c>
      <c r="H118" s="48">
        <v>72</v>
      </c>
      <c r="I118" s="48">
        <v>20</v>
      </c>
      <c r="J118" s="48">
        <v>12</v>
      </c>
      <c r="K118" s="48">
        <v>2676</v>
      </c>
      <c r="L118" s="60">
        <v>561</v>
      </c>
      <c r="N118" s="32"/>
      <c r="O118" s="32"/>
      <c r="P118" s="32"/>
      <c r="Q118" s="32"/>
      <c r="R118" s="32"/>
      <c r="S118" s="32"/>
      <c r="T118" s="32"/>
    </row>
    <row r="119" spans="1:20" customFormat="1" hidden="1" x14ac:dyDescent="0.25">
      <c r="A119" s="49" t="s">
        <v>414</v>
      </c>
      <c r="B119" s="50" t="s">
        <v>403</v>
      </c>
      <c r="C119" s="50" t="s">
        <v>309</v>
      </c>
      <c r="D119" s="50" t="s">
        <v>2</v>
      </c>
      <c r="E119" s="51">
        <v>37</v>
      </c>
      <c r="F119" s="51">
        <v>24</v>
      </c>
      <c r="G119" s="51">
        <v>6</v>
      </c>
      <c r="H119" s="51">
        <v>43</v>
      </c>
      <c r="I119" s="51">
        <v>23</v>
      </c>
      <c r="J119" s="51">
        <v>8</v>
      </c>
      <c r="K119" s="51">
        <v>4255</v>
      </c>
      <c r="L119" s="61">
        <v>649</v>
      </c>
      <c r="N119" s="32"/>
      <c r="O119" s="32"/>
      <c r="P119" s="32"/>
      <c r="Q119" s="32"/>
      <c r="R119" s="32"/>
      <c r="S119" s="32"/>
      <c r="T119" s="32"/>
    </row>
    <row r="120" spans="1:20" customFormat="1" hidden="1" x14ac:dyDescent="0.25">
      <c r="A120" s="46" t="s">
        <v>415</v>
      </c>
      <c r="B120" s="47" t="s">
        <v>403</v>
      </c>
      <c r="C120" s="47" t="s">
        <v>309</v>
      </c>
      <c r="D120" s="47" t="s">
        <v>2</v>
      </c>
      <c r="E120" s="48">
        <v>40</v>
      </c>
      <c r="F120" s="48">
        <v>24</v>
      </c>
      <c r="G120" s="48">
        <v>14</v>
      </c>
      <c r="H120" s="48">
        <v>10</v>
      </c>
      <c r="I120" s="48">
        <v>31</v>
      </c>
      <c r="J120" s="48">
        <v>28</v>
      </c>
      <c r="K120" s="48">
        <v>4077</v>
      </c>
      <c r="L120" s="60">
        <v>705</v>
      </c>
      <c r="N120" s="32"/>
      <c r="O120" s="32"/>
      <c r="P120" s="32"/>
      <c r="Q120" s="32"/>
      <c r="R120" s="32"/>
      <c r="S120" s="32"/>
      <c r="T120" s="32"/>
    </row>
    <row r="121" spans="1:20" customFormat="1" x14ac:dyDescent="0.25">
      <c r="A121" s="49" t="s">
        <v>200</v>
      </c>
      <c r="B121" s="50" t="s">
        <v>31</v>
      </c>
      <c r="C121" s="50" t="s">
        <v>309</v>
      </c>
      <c r="D121" s="50" t="s">
        <v>4</v>
      </c>
      <c r="E121" s="51">
        <v>39</v>
      </c>
      <c r="F121" s="51">
        <v>16</v>
      </c>
      <c r="G121" s="51">
        <v>24</v>
      </c>
      <c r="H121" s="51">
        <v>45</v>
      </c>
      <c r="I121" s="51">
        <v>79</v>
      </c>
      <c r="J121" s="51">
        <v>18</v>
      </c>
      <c r="K121" s="51">
        <v>5789</v>
      </c>
      <c r="L121" s="61">
        <v>861</v>
      </c>
      <c r="N121" s="32"/>
      <c r="O121" s="32"/>
      <c r="P121" s="32"/>
      <c r="Q121" s="32"/>
      <c r="R121" s="32"/>
      <c r="S121" s="32"/>
      <c r="T121" s="32"/>
    </row>
    <row r="122" spans="1:20" customFormat="1" x14ac:dyDescent="0.25">
      <c r="A122" s="46" t="s">
        <v>457</v>
      </c>
      <c r="B122" s="47" t="s">
        <v>42</v>
      </c>
      <c r="C122" s="47" t="s">
        <v>309</v>
      </c>
      <c r="D122" s="47" t="s">
        <v>4</v>
      </c>
      <c r="E122" s="48">
        <v>35</v>
      </c>
      <c r="F122" s="48">
        <v>16</v>
      </c>
      <c r="G122" s="48">
        <v>23</v>
      </c>
      <c r="H122" s="48">
        <v>17</v>
      </c>
      <c r="I122" s="48">
        <v>30</v>
      </c>
      <c r="J122" s="48">
        <v>10</v>
      </c>
      <c r="K122" s="48">
        <v>293</v>
      </c>
      <c r="L122" s="60">
        <v>639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hidden="1" x14ac:dyDescent="0.25">
      <c r="A123" s="49" t="s">
        <v>416</v>
      </c>
      <c r="B123" s="50" t="s">
        <v>403</v>
      </c>
      <c r="C123" s="50" t="s">
        <v>309</v>
      </c>
      <c r="D123" s="50" t="s">
        <v>2</v>
      </c>
      <c r="E123" s="51">
        <v>40</v>
      </c>
      <c r="F123" s="51">
        <v>23</v>
      </c>
      <c r="G123" s="51">
        <v>12</v>
      </c>
      <c r="H123" s="51">
        <v>40</v>
      </c>
      <c r="I123" s="51">
        <v>31</v>
      </c>
      <c r="J123" s="51">
        <v>22</v>
      </c>
      <c r="K123" s="51">
        <v>6917</v>
      </c>
      <c r="L123" s="61">
        <v>660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9" t="s">
        <v>92</v>
      </c>
      <c r="B124" s="50" t="s">
        <v>38</v>
      </c>
      <c r="C124" s="50" t="s">
        <v>309</v>
      </c>
      <c r="D124" s="50" t="s">
        <v>4</v>
      </c>
      <c r="E124" s="51">
        <v>41</v>
      </c>
      <c r="F124" s="51">
        <v>16</v>
      </c>
      <c r="G124" s="51">
        <v>56</v>
      </c>
      <c r="H124" s="51">
        <v>21</v>
      </c>
      <c r="I124" s="51">
        <v>72</v>
      </c>
      <c r="J124" s="51">
        <v>14</v>
      </c>
      <c r="K124" s="51">
        <v>5535</v>
      </c>
      <c r="L124" s="61">
        <v>924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hidden="1" x14ac:dyDescent="0.25">
      <c r="A125" s="49" t="s">
        <v>417</v>
      </c>
      <c r="B125" s="50" t="s">
        <v>403</v>
      </c>
      <c r="C125" s="50" t="s">
        <v>309</v>
      </c>
      <c r="D125" s="50" t="s">
        <v>1</v>
      </c>
      <c r="E125" s="51">
        <v>40</v>
      </c>
      <c r="F125" s="51">
        <v>23</v>
      </c>
      <c r="G125" s="51">
        <v>6</v>
      </c>
      <c r="H125" s="51">
        <v>31</v>
      </c>
      <c r="I125" s="51">
        <v>17</v>
      </c>
      <c r="J125" s="51">
        <v>13</v>
      </c>
      <c r="K125" s="51">
        <v>52</v>
      </c>
      <c r="L125" s="61">
        <v>611</v>
      </c>
      <c r="N125" s="32"/>
      <c r="O125" s="32"/>
      <c r="P125" s="32"/>
      <c r="Q125" s="32"/>
      <c r="R125" s="32"/>
      <c r="S125" s="32"/>
      <c r="T125" s="32"/>
    </row>
    <row r="126" spans="1:20" customFormat="1" hidden="1" x14ac:dyDescent="0.25">
      <c r="A126" s="46" t="s">
        <v>280</v>
      </c>
      <c r="B126" s="47" t="s">
        <v>403</v>
      </c>
      <c r="C126" s="47" t="s">
        <v>309</v>
      </c>
      <c r="D126" s="47" t="s">
        <v>2</v>
      </c>
      <c r="E126" s="48">
        <v>33</v>
      </c>
      <c r="F126" s="48">
        <v>23</v>
      </c>
      <c r="G126" s="48">
        <v>16</v>
      </c>
      <c r="H126" s="48">
        <v>9</v>
      </c>
      <c r="I126" s="48">
        <v>19</v>
      </c>
      <c r="J126" s="48">
        <v>21</v>
      </c>
      <c r="K126" s="48">
        <v>3052</v>
      </c>
      <c r="L126" s="60">
        <v>602</v>
      </c>
      <c r="N126" s="32"/>
      <c r="O126" s="32"/>
      <c r="P126" s="32"/>
      <c r="Q126" s="32"/>
      <c r="R126" s="32"/>
      <c r="S126" s="32"/>
      <c r="T126" s="32"/>
    </row>
    <row r="127" spans="1:20" customFormat="1" x14ac:dyDescent="0.25">
      <c r="A127" s="49" t="s">
        <v>107</v>
      </c>
      <c r="B127" s="50" t="s">
        <v>42</v>
      </c>
      <c r="C127" s="50" t="s">
        <v>309</v>
      </c>
      <c r="D127" s="50" t="s">
        <v>4</v>
      </c>
      <c r="E127" s="51">
        <v>36</v>
      </c>
      <c r="F127" s="51">
        <v>15</v>
      </c>
      <c r="G127" s="51">
        <v>22</v>
      </c>
      <c r="H127" s="51">
        <v>91</v>
      </c>
      <c r="I127" s="51">
        <v>61</v>
      </c>
      <c r="J127" s="51">
        <v>14</v>
      </c>
      <c r="K127" s="51">
        <v>6891</v>
      </c>
      <c r="L127" s="61">
        <v>804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6" t="s">
        <v>219</v>
      </c>
      <c r="B128" s="47" t="s">
        <v>36</v>
      </c>
      <c r="C128" s="47" t="s">
        <v>309</v>
      </c>
      <c r="D128" s="47" t="s">
        <v>4</v>
      </c>
      <c r="E128" s="48">
        <v>22</v>
      </c>
      <c r="F128" s="48">
        <v>15</v>
      </c>
      <c r="G128" s="48">
        <v>2</v>
      </c>
      <c r="H128" s="48">
        <v>13</v>
      </c>
      <c r="I128" s="48">
        <v>31</v>
      </c>
      <c r="J128" s="48">
        <v>12</v>
      </c>
      <c r="K128" s="48">
        <v>2224</v>
      </c>
      <c r="L128" s="60">
        <v>550</v>
      </c>
      <c r="N128" s="32"/>
      <c r="O128" s="32"/>
      <c r="P128" s="32"/>
      <c r="Q128" s="32"/>
      <c r="R128" s="32"/>
      <c r="S128" s="32"/>
      <c r="T128" s="32"/>
    </row>
    <row r="129" spans="1:20" customFormat="1" x14ac:dyDescent="0.25">
      <c r="A129" s="46" t="s">
        <v>218</v>
      </c>
      <c r="B129" s="47" t="s">
        <v>31</v>
      </c>
      <c r="C129" s="47" t="s">
        <v>309</v>
      </c>
      <c r="D129" s="47" t="s">
        <v>4</v>
      </c>
      <c r="E129" s="48">
        <v>31</v>
      </c>
      <c r="F129" s="48">
        <v>15</v>
      </c>
      <c r="G129" s="48">
        <v>8</v>
      </c>
      <c r="H129" s="48">
        <v>17</v>
      </c>
      <c r="I129" s="48">
        <v>55</v>
      </c>
      <c r="J129" s="48">
        <v>11</v>
      </c>
      <c r="K129" s="48">
        <v>3559</v>
      </c>
      <c r="L129" s="60">
        <v>788</v>
      </c>
      <c r="N129" s="32"/>
      <c r="O129" s="32"/>
      <c r="P129" s="32"/>
      <c r="Q129" s="32"/>
      <c r="R129" s="32"/>
      <c r="S129" s="32"/>
      <c r="T129" s="32"/>
    </row>
    <row r="130" spans="1:20" customFormat="1" x14ac:dyDescent="0.25">
      <c r="A130" s="49" t="s">
        <v>168</v>
      </c>
      <c r="B130" s="50" t="s">
        <v>33</v>
      </c>
      <c r="C130" s="50" t="s">
        <v>309</v>
      </c>
      <c r="D130" s="50" t="s">
        <v>4</v>
      </c>
      <c r="E130" s="51">
        <v>35</v>
      </c>
      <c r="F130" s="51">
        <v>15</v>
      </c>
      <c r="G130" s="51">
        <v>18</v>
      </c>
      <c r="H130" s="51">
        <v>48</v>
      </c>
      <c r="I130" s="51">
        <v>54</v>
      </c>
      <c r="J130" s="51">
        <v>9</v>
      </c>
      <c r="K130" s="51">
        <v>3994</v>
      </c>
      <c r="L130" s="61">
        <v>771</v>
      </c>
      <c r="N130" s="32"/>
      <c r="O130" s="32"/>
      <c r="P130" s="32"/>
      <c r="Q130" s="32"/>
      <c r="R130" s="32"/>
      <c r="S130" s="32"/>
      <c r="T130" s="32"/>
    </row>
    <row r="131" spans="1:20" customFormat="1" x14ac:dyDescent="0.25">
      <c r="A131" s="46" t="s">
        <v>365</v>
      </c>
      <c r="B131" s="47" t="s">
        <v>38</v>
      </c>
      <c r="C131" s="47" t="s">
        <v>309</v>
      </c>
      <c r="D131" s="47" t="s">
        <v>4</v>
      </c>
      <c r="E131" s="48">
        <v>36</v>
      </c>
      <c r="F131" s="48">
        <v>15</v>
      </c>
      <c r="G131" s="48">
        <v>26</v>
      </c>
      <c r="H131" s="48">
        <v>21</v>
      </c>
      <c r="I131" s="48">
        <v>56</v>
      </c>
      <c r="J131" s="48">
        <v>25</v>
      </c>
      <c r="K131" s="48">
        <v>5192</v>
      </c>
      <c r="L131" s="60">
        <v>782</v>
      </c>
      <c r="N131" s="32"/>
      <c r="O131" s="32"/>
      <c r="P131" s="32"/>
      <c r="Q131" s="32"/>
      <c r="R131" s="32"/>
      <c r="S131" s="32"/>
      <c r="T131" s="32"/>
    </row>
    <row r="132" spans="1:20" customFormat="1" x14ac:dyDescent="0.25">
      <c r="A132" s="46" t="s">
        <v>213</v>
      </c>
      <c r="B132" s="47" t="s">
        <v>36</v>
      </c>
      <c r="C132" s="47" t="s">
        <v>309</v>
      </c>
      <c r="D132" s="47" t="s">
        <v>4</v>
      </c>
      <c r="E132" s="48">
        <v>38</v>
      </c>
      <c r="F132" s="48">
        <v>14</v>
      </c>
      <c r="G132" s="48">
        <v>19</v>
      </c>
      <c r="H132" s="48">
        <v>55</v>
      </c>
      <c r="I132" s="48">
        <v>21</v>
      </c>
      <c r="J132" s="48">
        <v>20</v>
      </c>
      <c r="K132" s="48">
        <v>5352</v>
      </c>
      <c r="L132" s="60">
        <v>875</v>
      </c>
      <c r="N132" s="32"/>
      <c r="O132" s="32"/>
      <c r="P132" s="32"/>
      <c r="Q132" s="32"/>
      <c r="R132" s="32"/>
      <c r="S132" s="32"/>
      <c r="T132" s="32"/>
    </row>
    <row r="133" spans="1:20" customFormat="1" x14ac:dyDescent="0.25">
      <c r="A133" s="46" t="s">
        <v>468</v>
      </c>
      <c r="B133" s="47" t="s">
        <v>33</v>
      </c>
      <c r="C133" s="47" t="s">
        <v>309</v>
      </c>
      <c r="D133" s="47" t="s">
        <v>4</v>
      </c>
      <c r="E133" s="48">
        <v>39</v>
      </c>
      <c r="F133" s="48">
        <v>14</v>
      </c>
      <c r="G133" s="48">
        <v>14</v>
      </c>
      <c r="H133" s="48">
        <v>10</v>
      </c>
      <c r="I133" s="48">
        <v>46</v>
      </c>
      <c r="J133" s="48">
        <v>6</v>
      </c>
      <c r="K133" s="48">
        <v>662</v>
      </c>
      <c r="L133" s="60">
        <v>729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49" t="s">
        <v>250</v>
      </c>
      <c r="B134" s="50" t="s">
        <v>36</v>
      </c>
      <c r="C134" s="50" t="s">
        <v>309</v>
      </c>
      <c r="D134" s="50" t="s">
        <v>4</v>
      </c>
      <c r="E134" s="51">
        <v>40</v>
      </c>
      <c r="F134" s="51">
        <v>14</v>
      </c>
      <c r="G134" s="51">
        <v>29</v>
      </c>
      <c r="H134" s="51">
        <v>35</v>
      </c>
      <c r="I134" s="51">
        <v>55</v>
      </c>
      <c r="J134" s="51">
        <v>14</v>
      </c>
      <c r="K134" s="51">
        <v>5289</v>
      </c>
      <c r="L134" s="61">
        <v>849</v>
      </c>
      <c r="N134" s="32"/>
      <c r="O134" s="32"/>
      <c r="P134" s="32"/>
      <c r="Q134" s="32"/>
      <c r="R134" s="32"/>
      <c r="S134" s="32"/>
      <c r="T134" s="32"/>
    </row>
    <row r="135" spans="1:20" customFormat="1" hidden="1" x14ac:dyDescent="0.25">
      <c r="A135" s="49" t="s">
        <v>418</v>
      </c>
      <c r="B135" s="50" t="s">
        <v>403</v>
      </c>
      <c r="C135" s="50" t="s">
        <v>309</v>
      </c>
      <c r="D135" s="50" t="s">
        <v>2</v>
      </c>
      <c r="E135" s="51">
        <v>39</v>
      </c>
      <c r="F135" s="51">
        <v>22</v>
      </c>
      <c r="G135" s="51">
        <v>12</v>
      </c>
      <c r="H135" s="51">
        <v>31</v>
      </c>
      <c r="I135" s="51">
        <v>21</v>
      </c>
      <c r="J135" s="51">
        <v>25</v>
      </c>
      <c r="K135" s="51">
        <v>3423</v>
      </c>
      <c r="L135" s="61">
        <v>615</v>
      </c>
      <c r="N135" s="32"/>
      <c r="O135" s="32"/>
      <c r="P135" s="32"/>
      <c r="Q135" s="32"/>
      <c r="R135" s="32"/>
      <c r="S135" s="32"/>
      <c r="T135" s="32"/>
    </row>
    <row r="136" spans="1:20" customFormat="1" x14ac:dyDescent="0.25">
      <c r="A136" s="49" t="s">
        <v>110</v>
      </c>
      <c r="B136" s="50" t="s">
        <v>31</v>
      </c>
      <c r="C136" s="50" t="s">
        <v>309</v>
      </c>
      <c r="D136" s="50" t="s">
        <v>4</v>
      </c>
      <c r="E136" s="51">
        <v>40</v>
      </c>
      <c r="F136" s="51">
        <v>14</v>
      </c>
      <c r="G136" s="51">
        <v>12</v>
      </c>
      <c r="H136" s="51">
        <v>10</v>
      </c>
      <c r="I136" s="51">
        <v>42</v>
      </c>
      <c r="J136" s="51">
        <v>34</v>
      </c>
      <c r="K136" s="51">
        <v>4602</v>
      </c>
      <c r="L136" s="61">
        <v>867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6" t="s">
        <v>104</v>
      </c>
      <c r="B137" s="47" t="s">
        <v>42</v>
      </c>
      <c r="C137" s="47" t="s">
        <v>309</v>
      </c>
      <c r="D137" s="47" t="s">
        <v>4</v>
      </c>
      <c r="E137" s="48">
        <v>34</v>
      </c>
      <c r="F137" s="48">
        <v>14</v>
      </c>
      <c r="G137" s="48">
        <v>6</v>
      </c>
      <c r="H137" s="48">
        <v>31</v>
      </c>
      <c r="I137" s="48">
        <v>55</v>
      </c>
      <c r="J137" s="48">
        <v>8</v>
      </c>
      <c r="K137" s="48">
        <v>4170</v>
      </c>
      <c r="L137" s="60">
        <v>694</v>
      </c>
      <c r="N137" s="32"/>
      <c r="O137" s="32"/>
      <c r="P137" s="32"/>
      <c r="Q137" s="32"/>
      <c r="R137" s="32"/>
      <c r="S137" s="32"/>
      <c r="T137" s="32"/>
    </row>
    <row r="138" spans="1:20" customFormat="1" hidden="1" x14ac:dyDescent="0.25">
      <c r="A138" s="46" t="s">
        <v>419</v>
      </c>
      <c r="B138" s="47" t="s">
        <v>403</v>
      </c>
      <c r="C138" s="47" t="s">
        <v>309</v>
      </c>
      <c r="D138" s="47" t="s">
        <v>3</v>
      </c>
      <c r="E138" s="48">
        <v>30</v>
      </c>
      <c r="F138" s="48">
        <v>22</v>
      </c>
      <c r="G138" s="48">
        <v>6</v>
      </c>
      <c r="H138" s="48">
        <v>65</v>
      </c>
      <c r="I138" s="48">
        <v>17</v>
      </c>
      <c r="J138" s="48">
        <v>17</v>
      </c>
      <c r="K138" s="48">
        <v>3310</v>
      </c>
      <c r="L138" s="60">
        <v>632</v>
      </c>
      <c r="N138" s="32"/>
      <c r="O138" s="32"/>
      <c r="P138" s="32"/>
      <c r="Q138" s="32"/>
      <c r="R138" s="32"/>
      <c r="S138" s="32"/>
      <c r="T138" s="32"/>
    </row>
    <row r="139" spans="1:20" customFormat="1" hidden="1" x14ac:dyDescent="0.25">
      <c r="A139" s="49" t="s">
        <v>196</v>
      </c>
      <c r="B139" s="50" t="s">
        <v>403</v>
      </c>
      <c r="C139" s="50" t="s">
        <v>309</v>
      </c>
      <c r="D139" s="50" t="s">
        <v>1</v>
      </c>
      <c r="E139" s="51">
        <v>40</v>
      </c>
      <c r="F139" s="51">
        <v>22</v>
      </c>
      <c r="G139" s="51">
        <v>22</v>
      </c>
      <c r="H139" s="51">
        <v>45</v>
      </c>
      <c r="I139" s="51">
        <v>10</v>
      </c>
      <c r="J139" s="51">
        <v>16</v>
      </c>
      <c r="K139" s="51">
        <v>4484</v>
      </c>
      <c r="L139" s="61">
        <v>610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49" t="s">
        <v>289</v>
      </c>
      <c r="B140" s="50" t="s">
        <v>33</v>
      </c>
      <c r="C140" s="50" t="s">
        <v>309</v>
      </c>
      <c r="D140" s="50" t="s">
        <v>4</v>
      </c>
      <c r="E140" s="51">
        <v>38</v>
      </c>
      <c r="F140" s="51">
        <v>13</v>
      </c>
      <c r="G140" s="51">
        <v>8</v>
      </c>
      <c r="H140" s="51">
        <v>30</v>
      </c>
      <c r="I140" s="51">
        <v>62</v>
      </c>
      <c r="J140" s="51">
        <v>50</v>
      </c>
      <c r="K140" s="51">
        <v>5374</v>
      </c>
      <c r="L140" s="61">
        <v>888</v>
      </c>
      <c r="N140" s="32"/>
      <c r="O140" s="32"/>
      <c r="P140" s="32"/>
      <c r="Q140" s="32"/>
      <c r="R140" s="32"/>
      <c r="S140" s="32"/>
      <c r="T140" s="32"/>
    </row>
    <row r="141" spans="1:20" customFormat="1" hidden="1" x14ac:dyDescent="0.25">
      <c r="A141" s="49" t="s">
        <v>420</v>
      </c>
      <c r="B141" s="50" t="s">
        <v>403</v>
      </c>
      <c r="C141" s="50" t="s">
        <v>309</v>
      </c>
      <c r="D141" s="50" t="s">
        <v>3</v>
      </c>
      <c r="E141" s="51">
        <v>38</v>
      </c>
      <c r="F141" s="51">
        <v>22</v>
      </c>
      <c r="G141" s="51">
        <v>10</v>
      </c>
      <c r="H141" s="51">
        <v>23</v>
      </c>
      <c r="I141" s="51">
        <v>9</v>
      </c>
      <c r="J141" s="51">
        <v>13</v>
      </c>
      <c r="K141" s="51">
        <v>18</v>
      </c>
      <c r="L141" s="61">
        <v>529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hidden="1" x14ac:dyDescent="0.25">
      <c r="A142" s="46" t="s">
        <v>421</v>
      </c>
      <c r="B142" s="47" t="s">
        <v>403</v>
      </c>
      <c r="C142" s="47" t="s">
        <v>309</v>
      </c>
      <c r="D142" s="47" t="s">
        <v>2</v>
      </c>
      <c r="E142" s="48">
        <v>41</v>
      </c>
      <c r="F142" s="48">
        <v>22</v>
      </c>
      <c r="G142" s="48">
        <v>12</v>
      </c>
      <c r="H142" s="48">
        <v>26</v>
      </c>
      <c r="I142" s="48">
        <v>32</v>
      </c>
      <c r="J142" s="48">
        <v>17</v>
      </c>
      <c r="K142" s="48">
        <v>3607</v>
      </c>
      <c r="L142" s="60">
        <v>693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hidden="1" x14ac:dyDescent="0.25">
      <c r="A143" s="49" t="s">
        <v>82</v>
      </c>
      <c r="B143" s="50" t="s">
        <v>403</v>
      </c>
      <c r="C143" s="50" t="s">
        <v>309</v>
      </c>
      <c r="D143" s="50" t="s">
        <v>3</v>
      </c>
      <c r="E143" s="51">
        <v>37</v>
      </c>
      <c r="F143" s="51">
        <v>22</v>
      </c>
      <c r="G143" s="51">
        <v>15</v>
      </c>
      <c r="H143" s="51">
        <v>37</v>
      </c>
      <c r="I143" s="51">
        <v>17</v>
      </c>
      <c r="J143" s="51">
        <v>19</v>
      </c>
      <c r="K143" s="51">
        <v>208</v>
      </c>
      <c r="L143" s="61">
        <v>574</v>
      </c>
      <c r="N143" s="32"/>
      <c r="O143" s="32"/>
      <c r="P143" s="32"/>
      <c r="Q143" s="32"/>
      <c r="R143" s="32"/>
      <c r="S143" s="32"/>
      <c r="T143" s="32"/>
    </row>
    <row r="144" spans="1:20" customFormat="1" x14ac:dyDescent="0.25">
      <c r="A144" s="46" t="s">
        <v>298</v>
      </c>
      <c r="B144" s="47" t="s">
        <v>31</v>
      </c>
      <c r="C144" s="47" t="s">
        <v>309</v>
      </c>
      <c r="D144" s="47" t="s">
        <v>4</v>
      </c>
      <c r="E144" s="48">
        <v>38</v>
      </c>
      <c r="F144" s="48">
        <v>13</v>
      </c>
      <c r="G144" s="48">
        <v>6</v>
      </c>
      <c r="H144" s="48">
        <v>47</v>
      </c>
      <c r="I144" s="48">
        <v>51</v>
      </c>
      <c r="J144" s="48">
        <v>10</v>
      </c>
      <c r="K144" s="48">
        <v>335</v>
      </c>
      <c r="L144" s="60">
        <v>674</v>
      </c>
      <c r="N144" s="32"/>
      <c r="O144" s="32"/>
      <c r="P144" s="32"/>
      <c r="Q144" s="32"/>
      <c r="R144" s="32"/>
      <c r="S144" s="32"/>
      <c r="T144" s="32"/>
    </row>
    <row r="145" spans="1:20" customFormat="1" x14ac:dyDescent="0.25">
      <c r="A145" s="46" t="s">
        <v>263</v>
      </c>
      <c r="B145" s="47" t="s">
        <v>36</v>
      </c>
      <c r="C145" s="47" t="s">
        <v>309</v>
      </c>
      <c r="D145" s="47" t="s">
        <v>4</v>
      </c>
      <c r="E145" s="48">
        <v>38</v>
      </c>
      <c r="F145" s="48">
        <v>12</v>
      </c>
      <c r="G145" s="48">
        <v>24</v>
      </c>
      <c r="H145" s="48">
        <v>48</v>
      </c>
      <c r="I145" s="48">
        <v>68</v>
      </c>
      <c r="J145" s="48">
        <v>4</v>
      </c>
      <c r="K145" s="48">
        <v>7265</v>
      </c>
      <c r="L145" s="60">
        <v>942</v>
      </c>
      <c r="N145" s="32"/>
      <c r="O145" s="32"/>
      <c r="P145" s="32"/>
      <c r="Q145" s="32"/>
      <c r="R145" s="32"/>
      <c r="S145" s="32"/>
      <c r="T145" s="32"/>
    </row>
    <row r="146" spans="1:20" customFormat="1" x14ac:dyDescent="0.25">
      <c r="A146" s="46" t="s">
        <v>367</v>
      </c>
      <c r="B146" s="47" t="s">
        <v>31</v>
      </c>
      <c r="C146" s="47" t="s">
        <v>309</v>
      </c>
      <c r="D146" s="47" t="s">
        <v>4</v>
      </c>
      <c r="E146" s="48">
        <v>38</v>
      </c>
      <c r="F146" s="48">
        <v>12</v>
      </c>
      <c r="G146" s="48">
        <v>8</v>
      </c>
      <c r="H146" s="48">
        <v>18</v>
      </c>
      <c r="I146" s="48">
        <v>43</v>
      </c>
      <c r="J146" s="48">
        <v>6</v>
      </c>
      <c r="K146" s="48">
        <v>1135</v>
      </c>
      <c r="L146" s="60">
        <v>648</v>
      </c>
      <c r="N146" s="32"/>
      <c r="O146" s="32"/>
      <c r="P146" s="32"/>
      <c r="Q146" s="32"/>
      <c r="R146" s="32"/>
      <c r="S146" s="32"/>
      <c r="T146" s="32"/>
    </row>
    <row r="147" spans="1:20" customFormat="1" x14ac:dyDescent="0.25">
      <c r="A147" s="49" t="s">
        <v>342</v>
      </c>
      <c r="B147" s="50" t="s">
        <v>31</v>
      </c>
      <c r="C147" s="50" t="s">
        <v>309</v>
      </c>
      <c r="D147" s="50" t="s">
        <v>4</v>
      </c>
      <c r="E147" s="51">
        <v>35</v>
      </c>
      <c r="F147" s="51">
        <v>12</v>
      </c>
      <c r="G147" s="51">
        <v>20</v>
      </c>
      <c r="H147" s="51">
        <v>93</v>
      </c>
      <c r="I147" s="51">
        <v>62</v>
      </c>
      <c r="J147" s="51">
        <v>10</v>
      </c>
      <c r="K147" s="51">
        <v>4122</v>
      </c>
      <c r="L147" s="61">
        <v>740</v>
      </c>
      <c r="N147" s="32"/>
      <c r="O147" s="32"/>
      <c r="P147" s="32"/>
      <c r="Q147" s="32"/>
      <c r="R147" s="32"/>
      <c r="S147" s="32"/>
      <c r="T147" s="32"/>
    </row>
    <row r="148" spans="1:20" customFormat="1" x14ac:dyDescent="0.25">
      <c r="A148" s="46" t="s">
        <v>125</v>
      </c>
      <c r="B148" s="47" t="s">
        <v>38</v>
      </c>
      <c r="C148" s="47" t="s">
        <v>309</v>
      </c>
      <c r="D148" s="47" t="s">
        <v>4</v>
      </c>
      <c r="E148" s="48">
        <v>38</v>
      </c>
      <c r="F148" s="48">
        <v>12</v>
      </c>
      <c r="G148" s="48">
        <v>27</v>
      </c>
      <c r="H148" s="48">
        <v>65</v>
      </c>
      <c r="I148" s="48">
        <v>51</v>
      </c>
      <c r="J148" s="48">
        <v>21</v>
      </c>
      <c r="K148" s="48">
        <v>4096</v>
      </c>
      <c r="L148" s="60">
        <v>849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6" t="s">
        <v>87</v>
      </c>
      <c r="B149" s="47" t="s">
        <v>36</v>
      </c>
      <c r="C149" s="47" t="s">
        <v>309</v>
      </c>
      <c r="D149" s="47" t="s">
        <v>4</v>
      </c>
      <c r="E149" s="48">
        <v>38</v>
      </c>
      <c r="F149" s="48">
        <v>12</v>
      </c>
      <c r="G149" s="48">
        <v>12</v>
      </c>
      <c r="H149" s="48">
        <v>40</v>
      </c>
      <c r="I149" s="48">
        <v>30</v>
      </c>
      <c r="J149" s="48">
        <v>7</v>
      </c>
      <c r="K149" s="48">
        <v>297</v>
      </c>
      <c r="L149" s="60">
        <v>833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x14ac:dyDescent="0.25">
      <c r="A150" s="49" t="s">
        <v>106</v>
      </c>
      <c r="B150" s="50" t="s">
        <v>33</v>
      </c>
      <c r="C150" s="50" t="s">
        <v>309</v>
      </c>
      <c r="D150" s="50" t="s">
        <v>4</v>
      </c>
      <c r="E150" s="51">
        <v>21</v>
      </c>
      <c r="F150" s="51">
        <v>12</v>
      </c>
      <c r="G150" s="51">
        <v>10</v>
      </c>
      <c r="H150" s="51">
        <v>11</v>
      </c>
      <c r="I150" s="51">
        <v>28</v>
      </c>
      <c r="J150" s="51">
        <v>13</v>
      </c>
      <c r="K150" s="51">
        <v>2601</v>
      </c>
      <c r="L150" s="61">
        <v>468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6" t="s">
        <v>506</v>
      </c>
      <c r="B151" s="47" t="s">
        <v>33</v>
      </c>
      <c r="C151" s="47" t="s">
        <v>309</v>
      </c>
      <c r="D151" s="47" t="s">
        <v>4</v>
      </c>
      <c r="E151" s="48">
        <v>40</v>
      </c>
      <c r="F151" s="48">
        <v>12</v>
      </c>
      <c r="G151" s="48">
        <v>0</v>
      </c>
      <c r="H151" s="48">
        <v>21</v>
      </c>
      <c r="I151" s="48">
        <v>42</v>
      </c>
      <c r="J151" s="48">
        <v>7</v>
      </c>
      <c r="K151" s="48">
        <v>433</v>
      </c>
      <c r="L151" s="60">
        <v>794</v>
      </c>
      <c r="N151" s="32"/>
      <c r="O151" s="32"/>
      <c r="P151" s="32"/>
      <c r="Q151" s="32"/>
      <c r="R151" s="32"/>
      <c r="S151" s="32"/>
      <c r="T151" s="32"/>
    </row>
    <row r="152" spans="1:20" customFormat="1" hidden="1" x14ac:dyDescent="0.25">
      <c r="A152" s="46" t="s">
        <v>423</v>
      </c>
      <c r="B152" s="47" t="s">
        <v>403</v>
      </c>
      <c r="C152" s="47" t="s">
        <v>309</v>
      </c>
      <c r="D152" s="47" t="s">
        <v>4</v>
      </c>
      <c r="E152" s="48">
        <v>38</v>
      </c>
      <c r="F152" s="48">
        <v>21</v>
      </c>
      <c r="G152" s="48">
        <v>10</v>
      </c>
      <c r="H152" s="48">
        <v>34</v>
      </c>
      <c r="I152" s="48">
        <v>57</v>
      </c>
      <c r="J152" s="48">
        <v>11</v>
      </c>
      <c r="K152" s="48">
        <v>289</v>
      </c>
      <c r="L152" s="60">
        <v>831</v>
      </c>
      <c r="N152" s="32"/>
      <c r="O152" s="32"/>
      <c r="P152" s="32"/>
      <c r="Q152" s="32"/>
      <c r="R152" s="32"/>
      <c r="S152" s="32"/>
      <c r="T152" s="32"/>
    </row>
    <row r="153" spans="1:20" customFormat="1" hidden="1" x14ac:dyDescent="0.25">
      <c r="A153" s="49" t="s">
        <v>424</v>
      </c>
      <c r="B153" s="50" t="s">
        <v>403</v>
      </c>
      <c r="C153" s="50" t="s">
        <v>309</v>
      </c>
      <c r="D153" s="50" t="s">
        <v>1</v>
      </c>
      <c r="E153" s="51">
        <v>40</v>
      </c>
      <c r="F153" s="51">
        <v>21</v>
      </c>
      <c r="G153" s="51">
        <v>16</v>
      </c>
      <c r="H153" s="51">
        <v>48</v>
      </c>
      <c r="I153" s="51">
        <v>19</v>
      </c>
      <c r="J153" s="51">
        <v>23</v>
      </c>
      <c r="K153" s="51">
        <v>5203</v>
      </c>
      <c r="L153" s="61">
        <v>622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9" t="s">
        <v>320</v>
      </c>
      <c r="B154" s="50" t="s">
        <v>42</v>
      </c>
      <c r="C154" s="50" t="s">
        <v>309</v>
      </c>
      <c r="D154" s="50" t="s">
        <v>4</v>
      </c>
      <c r="E154" s="51">
        <v>37</v>
      </c>
      <c r="F154" s="51">
        <v>12</v>
      </c>
      <c r="G154" s="51">
        <v>4</v>
      </c>
      <c r="H154" s="51">
        <v>18</v>
      </c>
      <c r="I154" s="51">
        <v>30</v>
      </c>
      <c r="J154" s="51">
        <v>8</v>
      </c>
      <c r="K154" s="51">
        <v>337</v>
      </c>
      <c r="L154" s="61">
        <v>699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hidden="1" x14ac:dyDescent="0.25">
      <c r="A155" s="49" t="s">
        <v>34</v>
      </c>
      <c r="B155" s="50" t="s">
        <v>403</v>
      </c>
      <c r="C155" s="50" t="s">
        <v>309</v>
      </c>
      <c r="D155" s="50" t="s">
        <v>2</v>
      </c>
      <c r="E155" s="51">
        <v>38</v>
      </c>
      <c r="F155" s="51">
        <v>21</v>
      </c>
      <c r="G155" s="51">
        <v>15</v>
      </c>
      <c r="H155" s="51">
        <v>8</v>
      </c>
      <c r="I155" s="51">
        <v>16</v>
      </c>
      <c r="J155" s="51">
        <v>13</v>
      </c>
      <c r="K155" s="51">
        <v>49</v>
      </c>
      <c r="L155" s="61">
        <v>535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9" t="s">
        <v>369</v>
      </c>
      <c r="B156" s="50" t="s">
        <v>42</v>
      </c>
      <c r="C156" s="50" t="s">
        <v>309</v>
      </c>
      <c r="D156" s="50" t="s">
        <v>4</v>
      </c>
      <c r="E156" s="51">
        <v>38</v>
      </c>
      <c r="F156" s="51">
        <v>12</v>
      </c>
      <c r="G156" s="51">
        <v>20</v>
      </c>
      <c r="H156" s="51">
        <v>45</v>
      </c>
      <c r="I156" s="51">
        <v>32</v>
      </c>
      <c r="J156" s="51">
        <v>19</v>
      </c>
      <c r="K156" s="51">
        <v>2044</v>
      </c>
      <c r="L156" s="61">
        <v>649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hidden="1" x14ac:dyDescent="0.25">
      <c r="A157" s="49" t="s">
        <v>425</v>
      </c>
      <c r="B157" s="50" t="s">
        <v>403</v>
      </c>
      <c r="C157" s="50" t="s">
        <v>309</v>
      </c>
      <c r="D157" s="50" t="s">
        <v>3</v>
      </c>
      <c r="E157" s="51">
        <v>31</v>
      </c>
      <c r="F157" s="51">
        <v>20</v>
      </c>
      <c r="G157" s="51">
        <v>14</v>
      </c>
      <c r="H157" s="51">
        <v>38</v>
      </c>
      <c r="I157" s="51">
        <v>14</v>
      </c>
      <c r="J157" s="51">
        <v>9</v>
      </c>
      <c r="K157" s="51">
        <v>1228</v>
      </c>
      <c r="L157" s="61">
        <v>490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49" t="s">
        <v>94</v>
      </c>
      <c r="B158" s="50" t="s">
        <v>38</v>
      </c>
      <c r="C158" s="50" t="s">
        <v>309</v>
      </c>
      <c r="D158" s="50" t="s">
        <v>4</v>
      </c>
      <c r="E158" s="51">
        <v>16</v>
      </c>
      <c r="F158" s="51">
        <v>11</v>
      </c>
      <c r="G158" s="51">
        <v>10</v>
      </c>
      <c r="H158" s="51">
        <v>49</v>
      </c>
      <c r="I158" s="51">
        <v>22</v>
      </c>
      <c r="J158" s="51">
        <v>3</v>
      </c>
      <c r="K158" s="51">
        <v>2476</v>
      </c>
      <c r="L158" s="61">
        <v>410</v>
      </c>
      <c r="N158" s="32"/>
      <c r="O158" s="32"/>
      <c r="P158" s="32"/>
      <c r="Q158" s="32"/>
      <c r="R158" s="32"/>
      <c r="S158" s="32"/>
      <c r="T158" s="32"/>
    </row>
    <row r="159" spans="1:20" customFormat="1" hidden="1" x14ac:dyDescent="0.25">
      <c r="A159" s="49" t="s">
        <v>111</v>
      </c>
      <c r="B159" s="50" t="s">
        <v>403</v>
      </c>
      <c r="C159" s="50" t="s">
        <v>309</v>
      </c>
      <c r="D159" s="50" t="s">
        <v>3</v>
      </c>
      <c r="E159" s="51">
        <v>40</v>
      </c>
      <c r="F159" s="51">
        <v>20</v>
      </c>
      <c r="G159" s="51">
        <v>10</v>
      </c>
      <c r="H159" s="51">
        <v>42</v>
      </c>
      <c r="I159" s="51">
        <v>16</v>
      </c>
      <c r="J159" s="51">
        <v>28</v>
      </c>
      <c r="K159" s="51">
        <v>27</v>
      </c>
      <c r="L159" s="61">
        <v>627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46" t="s">
        <v>100</v>
      </c>
      <c r="B160" s="47" t="s">
        <v>31</v>
      </c>
      <c r="C160" s="47" t="s">
        <v>309</v>
      </c>
      <c r="D160" s="47" t="s">
        <v>4</v>
      </c>
      <c r="E160" s="48">
        <v>26</v>
      </c>
      <c r="F160" s="48">
        <v>11</v>
      </c>
      <c r="G160" s="48">
        <v>8</v>
      </c>
      <c r="H160" s="48">
        <v>24</v>
      </c>
      <c r="I160" s="48">
        <v>61</v>
      </c>
      <c r="J160" s="48">
        <v>18</v>
      </c>
      <c r="K160" s="48">
        <v>4237</v>
      </c>
      <c r="L160" s="60">
        <v>634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46" t="s">
        <v>109</v>
      </c>
      <c r="B161" s="47" t="s">
        <v>42</v>
      </c>
      <c r="C161" s="47" t="s">
        <v>309</v>
      </c>
      <c r="D161" s="47" t="s">
        <v>4</v>
      </c>
      <c r="E161" s="48">
        <v>32</v>
      </c>
      <c r="F161" s="48">
        <v>11</v>
      </c>
      <c r="G161" s="48">
        <v>15</v>
      </c>
      <c r="H161" s="48">
        <v>25</v>
      </c>
      <c r="I161" s="48">
        <v>58</v>
      </c>
      <c r="J161" s="48">
        <v>21</v>
      </c>
      <c r="K161" s="48">
        <v>5676</v>
      </c>
      <c r="L161" s="60">
        <v>659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6" t="s">
        <v>83</v>
      </c>
      <c r="B162" s="47" t="s">
        <v>403</v>
      </c>
      <c r="C162" s="47" t="s">
        <v>309</v>
      </c>
      <c r="D162" s="47" t="s">
        <v>1</v>
      </c>
      <c r="E162" s="48">
        <v>37</v>
      </c>
      <c r="F162" s="48">
        <v>20</v>
      </c>
      <c r="G162" s="48">
        <v>15</v>
      </c>
      <c r="H162" s="48">
        <v>77</v>
      </c>
      <c r="I162" s="48">
        <v>29</v>
      </c>
      <c r="J162" s="48">
        <v>20</v>
      </c>
      <c r="K162" s="48">
        <v>1959</v>
      </c>
      <c r="L162" s="60">
        <v>673</v>
      </c>
      <c r="N162" s="32"/>
      <c r="O162" s="32"/>
      <c r="P162" s="32"/>
      <c r="Q162" s="32"/>
      <c r="R162" s="32"/>
      <c r="S162" s="32"/>
      <c r="T162" s="32"/>
    </row>
    <row r="163" spans="1:20" customFormat="1" x14ac:dyDescent="0.25">
      <c r="A163" s="46" t="s">
        <v>96</v>
      </c>
      <c r="B163" s="47" t="s">
        <v>38</v>
      </c>
      <c r="C163" s="47" t="s">
        <v>309</v>
      </c>
      <c r="D163" s="47" t="s">
        <v>4</v>
      </c>
      <c r="E163" s="48">
        <v>40</v>
      </c>
      <c r="F163" s="48">
        <v>11</v>
      </c>
      <c r="G163" s="48">
        <v>26</v>
      </c>
      <c r="H163" s="48">
        <v>57</v>
      </c>
      <c r="I163" s="48">
        <v>63</v>
      </c>
      <c r="J163" s="48">
        <v>12</v>
      </c>
      <c r="K163" s="48">
        <v>7895</v>
      </c>
      <c r="L163" s="60">
        <v>879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6" t="s">
        <v>427</v>
      </c>
      <c r="B164" s="47" t="s">
        <v>403</v>
      </c>
      <c r="C164" s="47" t="s">
        <v>309</v>
      </c>
      <c r="D164" s="47" t="s">
        <v>2</v>
      </c>
      <c r="E164" s="48">
        <v>37</v>
      </c>
      <c r="F164" s="48">
        <v>20</v>
      </c>
      <c r="G164" s="48">
        <v>10</v>
      </c>
      <c r="H164" s="48">
        <v>33</v>
      </c>
      <c r="I164" s="48">
        <v>14</v>
      </c>
      <c r="J164" s="48">
        <v>31</v>
      </c>
      <c r="K164" s="48">
        <v>6175</v>
      </c>
      <c r="L164" s="60">
        <v>694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9" t="s">
        <v>331</v>
      </c>
      <c r="B165" s="50" t="s">
        <v>42</v>
      </c>
      <c r="C165" s="50" t="s">
        <v>309</v>
      </c>
      <c r="D165" s="50" t="s">
        <v>4</v>
      </c>
      <c r="E165" s="51">
        <v>17</v>
      </c>
      <c r="F165" s="51">
        <v>11</v>
      </c>
      <c r="G165" s="51">
        <v>14</v>
      </c>
      <c r="H165" s="51">
        <v>34</v>
      </c>
      <c r="I165" s="51">
        <v>26</v>
      </c>
      <c r="J165" s="51">
        <v>7</v>
      </c>
      <c r="K165" s="51">
        <v>1035</v>
      </c>
      <c r="L165" s="61">
        <v>357</v>
      </c>
      <c r="N165" s="32"/>
      <c r="O165" s="32"/>
      <c r="P165" s="32"/>
      <c r="Q165" s="32"/>
      <c r="R165" s="32"/>
      <c r="S165" s="32"/>
      <c r="T165" s="32"/>
    </row>
    <row r="166" spans="1:20" customFormat="1" hidden="1" x14ac:dyDescent="0.25">
      <c r="A166" s="46" t="s">
        <v>428</v>
      </c>
      <c r="B166" s="47" t="s">
        <v>403</v>
      </c>
      <c r="C166" s="47" t="s">
        <v>309</v>
      </c>
      <c r="D166" s="47" t="s">
        <v>2</v>
      </c>
      <c r="E166" s="48">
        <v>36</v>
      </c>
      <c r="F166" s="48">
        <v>20</v>
      </c>
      <c r="G166" s="48">
        <v>18</v>
      </c>
      <c r="H166" s="48">
        <v>26</v>
      </c>
      <c r="I166" s="48">
        <v>13</v>
      </c>
      <c r="J166" s="48">
        <v>31</v>
      </c>
      <c r="K166" s="48">
        <v>4323</v>
      </c>
      <c r="L166" s="60">
        <v>673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hidden="1" x14ac:dyDescent="0.25">
      <c r="A167" s="49" t="s">
        <v>429</v>
      </c>
      <c r="B167" s="50" t="s">
        <v>403</v>
      </c>
      <c r="C167" s="50" t="s">
        <v>309</v>
      </c>
      <c r="D167" s="50" t="s">
        <v>3</v>
      </c>
      <c r="E167" s="51">
        <v>38</v>
      </c>
      <c r="F167" s="51">
        <v>20</v>
      </c>
      <c r="G167" s="51">
        <v>22</v>
      </c>
      <c r="H167" s="51">
        <v>32</v>
      </c>
      <c r="I167" s="51">
        <v>7</v>
      </c>
      <c r="J167" s="51">
        <v>29</v>
      </c>
      <c r="K167" s="51">
        <v>39</v>
      </c>
      <c r="L167" s="61">
        <v>635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6" t="s">
        <v>52</v>
      </c>
      <c r="B168" s="47" t="s">
        <v>403</v>
      </c>
      <c r="C168" s="47" t="s">
        <v>309</v>
      </c>
      <c r="D168" s="47" t="s">
        <v>2</v>
      </c>
      <c r="E168" s="48">
        <v>39</v>
      </c>
      <c r="F168" s="48">
        <v>20</v>
      </c>
      <c r="G168" s="48">
        <v>14</v>
      </c>
      <c r="H168" s="48">
        <v>22</v>
      </c>
      <c r="I168" s="48">
        <v>10</v>
      </c>
      <c r="J168" s="48">
        <v>12</v>
      </c>
      <c r="K168" s="48">
        <v>2454</v>
      </c>
      <c r="L168" s="60">
        <v>633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hidden="1" x14ac:dyDescent="0.25">
      <c r="A169" s="49" t="s">
        <v>230</v>
      </c>
      <c r="B169" s="50" t="s">
        <v>403</v>
      </c>
      <c r="C169" s="50" t="s">
        <v>309</v>
      </c>
      <c r="D169" s="50" t="s">
        <v>4</v>
      </c>
      <c r="E169" s="51">
        <v>38</v>
      </c>
      <c r="F169" s="51">
        <v>20</v>
      </c>
      <c r="G169" s="51">
        <v>28</v>
      </c>
      <c r="H169" s="51">
        <v>47</v>
      </c>
      <c r="I169" s="51">
        <v>28</v>
      </c>
      <c r="J169" s="51">
        <v>10</v>
      </c>
      <c r="K169" s="51">
        <v>1478</v>
      </c>
      <c r="L169" s="61">
        <v>799</v>
      </c>
      <c r="N169" s="32"/>
      <c r="O169" s="32"/>
      <c r="P169" s="32"/>
      <c r="Q169" s="32"/>
      <c r="R169" s="32"/>
      <c r="S169" s="32"/>
      <c r="T169" s="32"/>
    </row>
    <row r="170" spans="1:20" customFormat="1" x14ac:dyDescent="0.25">
      <c r="A170" s="49" t="s">
        <v>247</v>
      </c>
      <c r="B170" s="50" t="s">
        <v>31</v>
      </c>
      <c r="C170" s="50" t="s">
        <v>309</v>
      </c>
      <c r="D170" s="50" t="s">
        <v>4</v>
      </c>
      <c r="E170" s="51">
        <v>37</v>
      </c>
      <c r="F170" s="51">
        <v>10</v>
      </c>
      <c r="G170" s="51">
        <v>6</v>
      </c>
      <c r="H170" s="51">
        <v>54</v>
      </c>
      <c r="I170" s="51">
        <v>68</v>
      </c>
      <c r="J170" s="51">
        <v>11</v>
      </c>
      <c r="K170" s="51">
        <v>4291</v>
      </c>
      <c r="L170" s="61">
        <v>840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x14ac:dyDescent="0.25">
      <c r="A171" s="46" t="s">
        <v>137</v>
      </c>
      <c r="B171" s="47" t="s">
        <v>33</v>
      </c>
      <c r="C171" s="47" t="s">
        <v>309</v>
      </c>
      <c r="D171" s="47" t="s">
        <v>4</v>
      </c>
      <c r="E171" s="48">
        <v>38</v>
      </c>
      <c r="F171" s="48">
        <v>10</v>
      </c>
      <c r="G171" s="48">
        <v>20</v>
      </c>
      <c r="H171" s="48">
        <v>71</v>
      </c>
      <c r="I171" s="48">
        <v>42</v>
      </c>
      <c r="J171" s="48">
        <v>19</v>
      </c>
      <c r="K171" s="48">
        <v>943</v>
      </c>
      <c r="L171" s="60">
        <v>763</v>
      </c>
      <c r="N171" s="32"/>
      <c r="O171" s="32"/>
      <c r="P171" s="32"/>
      <c r="Q171" s="32"/>
      <c r="R171" s="32"/>
      <c r="S171" s="32"/>
      <c r="T171" s="32"/>
    </row>
    <row r="172" spans="1:20" customFormat="1" x14ac:dyDescent="0.25">
      <c r="A172" s="49" t="s">
        <v>97</v>
      </c>
      <c r="B172" s="50" t="s">
        <v>31</v>
      </c>
      <c r="C172" s="50" t="s">
        <v>309</v>
      </c>
      <c r="D172" s="50" t="s">
        <v>4</v>
      </c>
      <c r="E172" s="51">
        <v>19</v>
      </c>
      <c r="F172" s="51">
        <v>10</v>
      </c>
      <c r="G172" s="51">
        <v>10</v>
      </c>
      <c r="H172" s="51">
        <v>8</v>
      </c>
      <c r="I172" s="51">
        <v>47</v>
      </c>
      <c r="J172" s="51">
        <v>6</v>
      </c>
      <c r="K172" s="51">
        <v>2852</v>
      </c>
      <c r="L172" s="61">
        <v>469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x14ac:dyDescent="0.25">
      <c r="A173" s="49" t="s">
        <v>372</v>
      </c>
      <c r="B173" s="50" t="s">
        <v>36</v>
      </c>
      <c r="C173" s="50" t="s">
        <v>309</v>
      </c>
      <c r="D173" s="50" t="s">
        <v>4</v>
      </c>
      <c r="E173" s="51">
        <v>25</v>
      </c>
      <c r="F173" s="51">
        <v>9</v>
      </c>
      <c r="G173" s="51">
        <v>23</v>
      </c>
      <c r="H173" s="51">
        <v>25</v>
      </c>
      <c r="I173" s="51">
        <v>31</v>
      </c>
      <c r="J173" s="51">
        <v>5</v>
      </c>
      <c r="K173" s="51">
        <v>543</v>
      </c>
      <c r="L173" s="61">
        <v>473</v>
      </c>
      <c r="N173" s="32"/>
      <c r="O173" s="32"/>
      <c r="P173" s="32"/>
      <c r="Q173" s="32"/>
      <c r="R173" s="32"/>
      <c r="S173" s="32"/>
      <c r="T173" s="32"/>
    </row>
    <row r="174" spans="1:20" customFormat="1" hidden="1" x14ac:dyDescent="0.25">
      <c r="A174" s="46" t="s">
        <v>432</v>
      </c>
      <c r="B174" s="47" t="s">
        <v>403</v>
      </c>
      <c r="C174" s="47" t="s">
        <v>309</v>
      </c>
      <c r="D174" s="47" t="s">
        <v>2</v>
      </c>
      <c r="E174" s="48">
        <v>38</v>
      </c>
      <c r="F174" s="48">
        <v>19</v>
      </c>
      <c r="G174" s="48">
        <v>18</v>
      </c>
      <c r="H174" s="48">
        <v>96</v>
      </c>
      <c r="I174" s="48">
        <v>17</v>
      </c>
      <c r="J174" s="48">
        <v>28</v>
      </c>
      <c r="K174" s="48">
        <v>6816</v>
      </c>
      <c r="L174" s="60">
        <v>605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hidden="1" x14ac:dyDescent="0.25">
      <c r="A175" s="49" t="s">
        <v>433</v>
      </c>
      <c r="B175" s="50" t="s">
        <v>403</v>
      </c>
      <c r="C175" s="50" t="s">
        <v>309</v>
      </c>
      <c r="D175" s="50" t="s">
        <v>3</v>
      </c>
      <c r="E175" s="51">
        <v>19</v>
      </c>
      <c r="F175" s="51">
        <v>19</v>
      </c>
      <c r="G175" s="51">
        <v>30</v>
      </c>
      <c r="H175" s="51">
        <v>54</v>
      </c>
      <c r="I175" s="51">
        <v>11</v>
      </c>
      <c r="J175" s="51">
        <v>13</v>
      </c>
      <c r="K175" s="51">
        <v>2789</v>
      </c>
      <c r="L175" s="61">
        <v>339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hidden="1" x14ac:dyDescent="0.25">
      <c r="A176" s="46" t="s">
        <v>434</v>
      </c>
      <c r="B176" s="47" t="s">
        <v>403</v>
      </c>
      <c r="C176" s="47" t="s">
        <v>309</v>
      </c>
      <c r="D176" s="47" t="s">
        <v>1</v>
      </c>
      <c r="E176" s="48">
        <v>35</v>
      </c>
      <c r="F176" s="48">
        <v>19</v>
      </c>
      <c r="G176" s="48">
        <v>14</v>
      </c>
      <c r="H176" s="48">
        <v>29</v>
      </c>
      <c r="I176" s="48">
        <v>7</v>
      </c>
      <c r="J176" s="48">
        <v>13</v>
      </c>
      <c r="K176" s="48">
        <v>9</v>
      </c>
      <c r="L176" s="60">
        <v>546</v>
      </c>
      <c r="N176" s="32"/>
      <c r="O176" s="32"/>
      <c r="P176" s="32"/>
      <c r="Q176" s="32"/>
      <c r="R176" s="32"/>
      <c r="S176" s="32"/>
      <c r="T176" s="32"/>
    </row>
    <row r="177" spans="1:20" customFormat="1" x14ac:dyDescent="0.25">
      <c r="A177" s="49" t="s">
        <v>91</v>
      </c>
      <c r="B177" s="50" t="s">
        <v>42</v>
      </c>
      <c r="C177" s="50" t="s">
        <v>309</v>
      </c>
      <c r="D177" s="50" t="s">
        <v>4</v>
      </c>
      <c r="E177" s="51">
        <v>30</v>
      </c>
      <c r="F177" s="51">
        <v>9</v>
      </c>
      <c r="G177" s="51">
        <v>0</v>
      </c>
      <c r="H177" s="51">
        <v>29</v>
      </c>
      <c r="I177" s="51">
        <v>46</v>
      </c>
      <c r="J177" s="51">
        <v>11</v>
      </c>
      <c r="K177" s="51">
        <v>122</v>
      </c>
      <c r="L177" s="61">
        <v>549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x14ac:dyDescent="0.25">
      <c r="A178" s="46" t="s">
        <v>370</v>
      </c>
      <c r="B178" s="47" t="s">
        <v>31</v>
      </c>
      <c r="C178" s="47" t="s">
        <v>309</v>
      </c>
      <c r="D178" s="47" t="s">
        <v>4</v>
      </c>
      <c r="E178" s="48">
        <v>29</v>
      </c>
      <c r="F178" s="48">
        <v>8</v>
      </c>
      <c r="G178" s="48">
        <v>12</v>
      </c>
      <c r="H178" s="48">
        <v>23</v>
      </c>
      <c r="I178" s="48">
        <v>59</v>
      </c>
      <c r="J178" s="48">
        <v>22</v>
      </c>
      <c r="K178" s="48">
        <v>4630</v>
      </c>
      <c r="L178" s="60">
        <v>557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436</v>
      </c>
      <c r="B179" s="50" t="s">
        <v>403</v>
      </c>
      <c r="C179" s="50" t="s">
        <v>309</v>
      </c>
      <c r="D179" s="50" t="s">
        <v>2</v>
      </c>
      <c r="E179" s="51">
        <v>38</v>
      </c>
      <c r="F179" s="51">
        <v>19</v>
      </c>
      <c r="G179" s="51">
        <v>4</v>
      </c>
      <c r="H179" s="51">
        <v>5</v>
      </c>
      <c r="I179" s="51">
        <v>19</v>
      </c>
      <c r="J179" s="51">
        <v>17</v>
      </c>
      <c r="K179" s="51">
        <v>4782</v>
      </c>
      <c r="L179" s="61">
        <v>539</v>
      </c>
      <c r="N179" s="32"/>
      <c r="O179" s="32"/>
      <c r="P179" s="32"/>
      <c r="Q179" s="32"/>
      <c r="R179" s="32"/>
      <c r="S179" s="32"/>
      <c r="T179" s="32"/>
    </row>
    <row r="180" spans="1:20" customFormat="1" x14ac:dyDescent="0.25">
      <c r="A180" s="46" t="s">
        <v>388</v>
      </c>
      <c r="B180" s="47" t="s">
        <v>38</v>
      </c>
      <c r="C180" s="47" t="s">
        <v>309</v>
      </c>
      <c r="D180" s="47" t="s">
        <v>4</v>
      </c>
      <c r="E180" s="48">
        <v>21</v>
      </c>
      <c r="F180" s="48">
        <v>7</v>
      </c>
      <c r="G180" s="48">
        <v>18</v>
      </c>
      <c r="H180" s="48">
        <v>32</v>
      </c>
      <c r="I180" s="48">
        <v>34</v>
      </c>
      <c r="J180" s="48">
        <v>7</v>
      </c>
      <c r="K180" s="48">
        <v>96</v>
      </c>
      <c r="L180" s="60">
        <v>432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x14ac:dyDescent="0.25">
      <c r="A181" s="46" t="s">
        <v>297</v>
      </c>
      <c r="B181" s="47" t="s">
        <v>33</v>
      </c>
      <c r="C181" s="47" t="s">
        <v>309</v>
      </c>
      <c r="D181" s="47" t="s">
        <v>4</v>
      </c>
      <c r="E181" s="48">
        <v>37</v>
      </c>
      <c r="F181" s="48">
        <v>6</v>
      </c>
      <c r="G181" s="48">
        <v>18</v>
      </c>
      <c r="H181" s="48">
        <v>51</v>
      </c>
      <c r="I181" s="48">
        <v>51</v>
      </c>
      <c r="J181" s="48">
        <v>15</v>
      </c>
      <c r="K181" s="48">
        <v>219</v>
      </c>
      <c r="L181" s="60">
        <v>665</v>
      </c>
      <c r="N181" s="32"/>
      <c r="O181" s="32"/>
      <c r="P181" s="32"/>
      <c r="Q181" s="32"/>
      <c r="R181" s="32"/>
      <c r="S181" s="32"/>
      <c r="T181" s="32"/>
    </row>
    <row r="182" spans="1:20" customFormat="1" hidden="1" x14ac:dyDescent="0.25">
      <c r="A182" s="46" t="s">
        <v>437</v>
      </c>
      <c r="B182" s="47" t="s">
        <v>403</v>
      </c>
      <c r="C182" s="47" t="s">
        <v>309</v>
      </c>
      <c r="D182" s="47" t="s">
        <v>4</v>
      </c>
      <c r="E182" s="48">
        <v>36</v>
      </c>
      <c r="F182" s="48">
        <v>19</v>
      </c>
      <c r="G182" s="48">
        <v>15</v>
      </c>
      <c r="H182" s="48">
        <v>70</v>
      </c>
      <c r="I182" s="48">
        <v>63</v>
      </c>
      <c r="J182" s="48">
        <v>23</v>
      </c>
      <c r="K182" s="48">
        <v>6374</v>
      </c>
      <c r="L182" s="60">
        <v>827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x14ac:dyDescent="0.25">
      <c r="A183" s="46" t="s">
        <v>345</v>
      </c>
      <c r="B183" s="47" t="s">
        <v>38</v>
      </c>
      <c r="C183" s="47" t="s">
        <v>309</v>
      </c>
      <c r="D183" s="47" t="s">
        <v>4</v>
      </c>
      <c r="E183" s="48">
        <v>28</v>
      </c>
      <c r="F183" s="48">
        <v>6</v>
      </c>
      <c r="G183" s="48">
        <v>38</v>
      </c>
      <c r="H183" s="48">
        <v>39</v>
      </c>
      <c r="I183" s="48">
        <v>36</v>
      </c>
      <c r="J183" s="48">
        <v>5</v>
      </c>
      <c r="K183" s="48">
        <v>1217</v>
      </c>
      <c r="L183" s="60">
        <v>388</v>
      </c>
      <c r="N183" s="32"/>
      <c r="O183" s="32"/>
      <c r="P183" s="32"/>
      <c r="Q183" s="32"/>
      <c r="R183" s="32"/>
      <c r="S183" s="32"/>
      <c r="T183" s="32"/>
    </row>
    <row r="184" spans="1:20" customFormat="1" x14ac:dyDescent="0.25">
      <c r="A184" s="49" t="s">
        <v>358</v>
      </c>
      <c r="B184" s="50" t="s">
        <v>42</v>
      </c>
      <c r="C184" s="50" t="s">
        <v>309</v>
      </c>
      <c r="D184" s="50" t="s">
        <v>4</v>
      </c>
      <c r="E184" s="51">
        <v>29</v>
      </c>
      <c r="F184" s="51">
        <v>6</v>
      </c>
      <c r="G184" s="51">
        <v>2</v>
      </c>
      <c r="H184" s="51">
        <v>4</v>
      </c>
      <c r="I184" s="51">
        <v>35</v>
      </c>
      <c r="J184" s="51">
        <v>2</v>
      </c>
      <c r="K184" s="51">
        <v>190</v>
      </c>
      <c r="L184" s="61">
        <v>456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x14ac:dyDescent="0.25">
      <c r="A185" s="49" t="s">
        <v>665</v>
      </c>
      <c r="B185" s="50" t="s">
        <v>31</v>
      </c>
      <c r="C185" s="50" t="s">
        <v>309</v>
      </c>
      <c r="D185" s="50" t="s">
        <v>4</v>
      </c>
      <c r="E185" s="51">
        <v>21</v>
      </c>
      <c r="F185" s="51">
        <v>5</v>
      </c>
      <c r="G185" s="51">
        <v>6</v>
      </c>
      <c r="H185" s="51">
        <v>60</v>
      </c>
      <c r="I185" s="51">
        <v>39</v>
      </c>
      <c r="J185" s="51">
        <v>6</v>
      </c>
      <c r="K185" s="51">
        <v>2677</v>
      </c>
      <c r="L185" s="61">
        <v>359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6" t="s">
        <v>438</v>
      </c>
      <c r="B186" s="47" t="s">
        <v>403</v>
      </c>
      <c r="C186" s="47" t="s">
        <v>309</v>
      </c>
      <c r="D186" s="47" t="s">
        <v>3</v>
      </c>
      <c r="E186" s="48">
        <v>39</v>
      </c>
      <c r="F186" s="48">
        <v>18</v>
      </c>
      <c r="G186" s="48">
        <v>36</v>
      </c>
      <c r="H186" s="48">
        <v>95</v>
      </c>
      <c r="I186" s="48">
        <v>16</v>
      </c>
      <c r="J186" s="48">
        <v>25</v>
      </c>
      <c r="K186" s="48">
        <v>2959</v>
      </c>
      <c r="L186" s="60">
        <v>636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x14ac:dyDescent="0.25">
      <c r="A187" s="46" t="s">
        <v>708</v>
      </c>
      <c r="B187" s="47" t="s">
        <v>38</v>
      </c>
      <c r="C187" s="47" t="s">
        <v>309</v>
      </c>
      <c r="D187" s="47" t="s">
        <v>4</v>
      </c>
      <c r="E187" s="48">
        <v>23</v>
      </c>
      <c r="F187" s="48">
        <v>4</v>
      </c>
      <c r="G187" s="48">
        <v>10</v>
      </c>
      <c r="H187" s="48">
        <v>13</v>
      </c>
      <c r="I187" s="48">
        <v>27</v>
      </c>
      <c r="J187" s="48">
        <v>4</v>
      </c>
      <c r="K187" s="48">
        <v>421</v>
      </c>
      <c r="L187" s="60">
        <v>328</v>
      </c>
      <c r="N187" s="32"/>
      <c r="O187" s="32"/>
      <c r="P187" s="32"/>
      <c r="Q187" s="32"/>
      <c r="R187" s="32"/>
      <c r="S187" s="32"/>
      <c r="T187" s="32"/>
    </row>
    <row r="188" spans="1:20" customFormat="1" hidden="1" x14ac:dyDescent="0.25">
      <c r="A188" s="46" t="s">
        <v>439</v>
      </c>
      <c r="B188" s="47" t="s">
        <v>403</v>
      </c>
      <c r="C188" s="47" t="s">
        <v>309</v>
      </c>
      <c r="D188" s="47" t="s">
        <v>3</v>
      </c>
      <c r="E188" s="48">
        <v>38</v>
      </c>
      <c r="F188" s="48">
        <v>18</v>
      </c>
      <c r="G188" s="48">
        <v>12</v>
      </c>
      <c r="H188" s="48">
        <v>60</v>
      </c>
      <c r="I188" s="48">
        <v>27</v>
      </c>
      <c r="J188" s="48">
        <v>20</v>
      </c>
      <c r="K188" s="48">
        <v>4470</v>
      </c>
      <c r="L188" s="60">
        <v>563</v>
      </c>
      <c r="M188" s="5"/>
      <c r="N188" s="5"/>
      <c r="O188" s="5"/>
      <c r="P188" s="5"/>
      <c r="Q188" s="5"/>
      <c r="R188" s="5"/>
      <c r="S188" s="5"/>
      <c r="T188" s="5"/>
    </row>
    <row r="189" spans="1:20" customFormat="1" hidden="1" x14ac:dyDescent="0.25">
      <c r="A189" s="49" t="s">
        <v>440</v>
      </c>
      <c r="B189" s="50" t="s">
        <v>403</v>
      </c>
      <c r="C189" s="50" t="s">
        <v>309</v>
      </c>
      <c r="D189" s="50" t="s">
        <v>3</v>
      </c>
      <c r="E189" s="51">
        <v>35</v>
      </c>
      <c r="F189" s="51">
        <v>18</v>
      </c>
      <c r="G189" s="51">
        <v>2</v>
      </c>
      <c r="H189" s="51">
        <v>9</v>
      </c>
      <c r="I189" s="51">
        <v>11</v>
      </c>
      <c r="J189" s="51">
        <v>5</v>
      </c>
      <c r="K189" s="51">
        <v>16</v>
      </c>
      <c r="L189" s="61">
        <v>455</v>
      </c>
      <c r="N189" s="32"/>
      <c r="O189" s="32"/>
      <c r="P189" s="32"/>
      <c r="Q189" s="32"/>
      <c r="R189" s="32"/>
      <c r="S189" s="32"/>
      <c r="T189" s="32"/>
    </row>
    <row r="190" spans="1:20" customFormat="1" hidden="1" x14ac:dyDescent="0.25">
      <c r="A190" s="46" t="s">
        <v>441</v>
      </c>
      <c r="B190" s="47" t="s">
        <v>403</v>
      </c>
      <c r="C190" s="47" t="s">
        <v>309</v>
      </c>
      <c r="D190" s="47" t="s">
        <v>2</v>
      </c>
      <c r="E190" s="48">
        <v>37</v>
      </c>
      <c r="F190" s="48">
        <v>18</v>
      </c>
      <c r="G190" s="48">
        <v>2</v>
      </c>
      <c r="H190" s="48">
        <v>16</v>
      </c>
      <c r="I190" s="48">
        <v>14</v>
      </c>
      <c r="J190" s="48">
        <v>26</v>
      </c>
      <c r="K190" s="48">
        <v>2270</v>
      </c>
      <c r="L190" s="60">
        <v>610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49" t="s">
        <v>442</v>
      </c>
      <c r="B191" s="50" t="s">
        <v>403</v>
      </c>
      <c r="C191" s="50" t="s">
        <v>309</v>
      </c>
      <c r="D191" s="50" t="s">
        <v>2</v>
      </c>
      <c r="E191" s="51">
        <v>32</v>
      </c>
      <c r="F191" s="51">
        <v>18</v>
      </c>
      <c r="G191" s="51">
        <v>8</v>
      </c>
      <c r="H191" s="51">
        <v>5</v>
      </c>
      <c r="I191" s="51">
        <v>4</v>
      </c>
      <c r="J191" s="51">
        <v>11</v>
      </c>
      <c r="K191" s="51">
        <v>20</v>
      </c>
      <c r="L191" s="61">
        <v>494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x14ac:dyDescent="0.25">
      <c r="A192" s="49" t="s">
        <v>290</v>
      </c>
      <c r="B192" s="50" t="s">
        <v>31</v>
      </c>
      <c r="C192" s="50" t="s">
        <v>309</v>
      </c>
      <c r="D192" s="50" t="s">
        <v>4</v>
      </c>
      <c r="E192" s="51">
        <v>30</v>
      </c>
      <c r="F192" s="51">
        <v>3</v>
      </c>
      <c r="G192" s="51">
        <v>21</v>
      </c>
      <c r="H192" s="51">
        <v>70</v>
      </c>
      <c r="I192" s="51">
        <v>34</v>
      </c>
      <c r="J192" s="51">
        <v>15</v>
      </c>
      <c r="K192" s="51">
        <v>4973</v>
      </c>
      <c r="L192" s="61">
        <v>627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x14ac:dyDescent="0.25">
      <c r="A193" s="46" t="s">
        <v>281</v>
      </c>
      <c r="B193" s="47" t="s">
        <v>42</v>
      </c>
      <c r="C193" s="47" t="s">
        <v>309</v>
      </c>
      <c r="D193" s="47" t="s">
        <v>4</v>
      </c>
      <c r="E193" s="48">
        <v>39</v>
      </c>
      <c r="F193" s="48">
        <v>3</v>
      </c>
      <c r="G193" s="48">
        <v>8</v>
      </c>
      <c r="H193" s="48">
        <v>56</v>
      </c>
      <c r="I193" s="48">
        <v>83</v>
      </c>
      <c r="J193" s="48">
        <v>2</v>
      </c>
      <c r="K193" s="48">
        <v>6693</v>
      </c>
      <c r="L193" s="60">
        <v>801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x14ac:dyDescent="0.25">
      <c r="A194" s="46" t="s">
        <v>377</v>
      </c>
      <c r="B194" s="47" t="s">
        <v>38</v>
      </c>
      <c r="C194" s="47" t="s">
        <v>309</v>
      </c>
      <c r="D194" s="47" t="s">
        <v>4</v>
      </c>
      <c r="E194" s="48">
        <v>19</v>
      </c>
      <c r="F194" s="48">
        <v>3</v>
      </c>
      <c r="G194" s="48">
        <v>13</v>
      </c>
      <c r="H194" s="48">
        <v>32</v>
      </c>
      <c r="I194" s="48">
        <v>30</v>
      </c>
      <c r="J194" s="48">
        <v>5</v>
      </c>
      <c r="K194" s="48">
        <v>1529</v>
      </c>
      <c r="L194" s="60">
        <v>323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x14ac:dyDescent="0.25">
      <c r="A195" s="49" t="s">
        <v>746</v>
      </c>
      <c r="B195" s="50" t="s">
        <v>36</v>
      </c>
      <c r="C195" s="50" t="s">
        <v>309</v>
      </c>
      <c r="D195" s="50" t="s">
        <v>4</v>
      </c>
      <c r="E195" s="51">
        <v>22</v>
      </c>
      <c r="F195" s="51">
        <v>2</v>
      </c>
      <c r="G195" s="51">
        <v>12</v>
      </c>
      <c r="H195" s="51">
        <v>19</v>
      </c>
      <c r="I195" s="51">
        <v>41</v>
      </c>
      <c r="J195" s="51">
        <v>8</v>
      </c>
      <c r="K195" s="51">
        <v>1660</v>
      </c>
      <c r="L195" s="61">
        <v>332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x14ac:dyDescent="0.25">
      <c r="A196" s="46" t="s">
        <v>750</v>
      </c>
      <c r="B196" s="47" t="s">
        <v>38</v>
      </c>
      <c r="C196" s="47" t="s">
        <v>309</v>
      </c>
      <c r="D196" s="47" t="s">
        <v>4</v>
      </c>
      <c r="E196" s="48">
        <v>16</v>
      </c>
      <c r="F196" s="48">
        <v>2</v>
      </c>
      <c r="G196" s="48">
        <v>4</v>
      </c>
      <c r="H196" s="48">
        <v>0</v>
      </c>
      <c r="I196" s="48">
        <v>16</v>
      </c>
      <c r="J196" s="48">
        <v>4</v>
      </c>
      <c r="K196" s="48">
        <v>49</v>
      </c>
      <c r="L196" s="60">
        <v>187</v>
      </c>
      <c r="N196" s="32"/>
      <c r="O196" s="32"/>
      <c r="P196" s="32"/>
      <c r="Q196" s="32"/>
      <c r="R196" s="32"/>
      <c r="S196" s="32"/>
      <c r="T196" s="32"/>
    </row>
    <row r="197" spans="1:20" customFormat="1" x14ac:dyDescent="0.25">
      <c r="A197" s="49" t="s">
        <v>397</v>
      </c>
      <c r="B197" s="50" t="s">
        <v>38</v>
      </c>
      <c r="C197" s="50" t="s">
        <v>309</v>
      </c>
      <c r="D197" s="50" t="s">
        <v>4</v>
      </c>
      <c r="E197" s="51">
        <v>20</v>
      </c>
      <c r="F197" s="51">
        <v>2</v>
      </c>
      <c r="G197" s="51">
        <v>2</v>
      </c>
      <c r="H197" s="51">
        <v>10</v>
      </c>
      <c r="I197" s="51">
        <v>22</v>
      </c>
      <c r="J197" s="51">
        <v>1</v>
      </c>
      <c r="K197" s="51">
        <v>480</v>
      </c>
      <c r="L197" s="61">
        <v>230</v>
      </c>
      <c r="N197" s="32"/>
      <c r="O197" s="32"/>
      <c r="P197" s="32"/>
      <c r="Q197" s="32"/>
      <c r="R197" s="32"/>
      <c r="S197" s="32"/>
      <c r="T197" s="32"/>
    </row>
    <row r="198" spans="1:20" customFormat="1" hidden="1" x14ac:dyDescent="0.25">
      <c r="A198" s="46" t="s">
        <v>162</v>
      </c>
      <c r="B198" s="47" t="s">
        <v>403</v>
      </c>
      <c r="C198" s="47" t="s">
        <v>309</v>
      </c>
      <c r="D198" s="47" t="s">
        <v>4</v>
      </c>
      <c r="E198" s="48">
        <v>39</v>
      </c>
      <c r="F198" s="48">
        <v>18</v>
      </c>
      <c r="G198" s="48">
        <v>8</v>
      </c>
      <c r="H198" s="48">
        <v>21</v>
      </c>
      <c r="I198" s="48">
        <v>61</v>
      </c>
      <c r="J198" s="48">
        <v>13</v>
      </c>
      <c r="K198" s="48">
        <v>6279</v>
      </c>
      <c r="L198" s="60">
        <v>853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46" t="s">
        <v>360</v>
      </c>
      <c r="B199" s="47" t="s">
        <v>31</v>
      </c>
      <c r="C199" s="47" t="s">
        <v>309</v>
      </c>
      <c r="D199" s="47" t="s">
        <v>4</v>
      </c>
      <c r="E199" s="48">
        <v>10</v>
      </c>
      <c r="F199" s="48">
        <v>1</v>
      </c>
      <c r="G199" s="48">
        <v>0</v>
      </c>
      <c r="H199" s="48">
        <v>15</v>
      </c>
      <c r="I199" s="48">
        <v>9</v>
      </c>
      <c r="J199" s="48">
        <v>1</v>
      </c>
      <c r="K199" s="48">
        <v>192</v>
      </c>
      <c r="L199" s="60">
        <v>132</v>
      </c>
      <c r="N199" s="32"/>
      <c r="O199" s="32"/>
      <c r="P199" s="32"/>
      <c r="Q199" s="32"/>
      <c r="R199" s="32"/>
      <c r="S199" s="32"/>
      <c r="T199" s="32"/>
    </row>
    <row r="200" spans="1:20" customFormat="1" x14ac:dyDescent="0.25">
      <c r="A200" s="46" t="s">
        <v>341</v>
      </c>
      <c r="B200" s="47" t="s">
        <v>42</v>
      </c>
      <c r="C200" s="47" t="s">
        <v>309</v>
      </c>
      <c r="D200" s="47" t="s">
        <v>4</v>
      </c>
      <c r="E200" s="48">
        <v>4</v>
      </c>
      <c r="F200" s="48">
        <v>4</v>
      </c>
      <c r="G200" s="48">
        <v>0</v>
      </c>
      <c r="H200" s="48">
        <v>1</v>
      </c>
      <c r="I200" s="48">
        <v>3</v>
      </c>
      <c r="J200" s="48">
        <v>0</v>
      </c>
      <c r="K200" s="48">
        <v>0</v>
      </c>
      <c r="L200" s="60">
        <v>55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9" t="s">
        <v>444</v>
      </c>
      <c r="B201" s="50" t="s">
        <v>403</v>
      </c>
      <c r="C201" s="50" t="s">
        <v>309</v>
      </c>
      <c r="D201" s="50" t="s">
        <v>1</v>
      </c>
      <c r="E201" s="51">
        <v>31</v>
      </c>
      <c r="F201" s="51">
        <v>17</v>
      </c>
      <c r="G201" s="51">
        <v>17</v>
      </c>
      <c r="H201" s="51">
        <v>98</v>
      </c>
      <c r="I201" s="51">
        <v>9</v>
      </c>
      <c r="J201" s="51">
        <v>15</v>
      </c>
      <c r="K201" s="51">
        <v>13</v>
      </c>
      <c r="L201" s="61">
        <v>470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x14ac:dyDescent="0.25">
      <c r="A202" s="49" t="s">
        <v>788</v>
      </c>
      <c r="B202" s="50" t="s">
        <v>36</v>
      </c>
      <c r="C202" s="50" t="s">
        <v>309</v>
      </c>
      <c r="D202" s="50" t="s">
        <v>4</v>
      </c>
      <c r="E202" s="51">
        <v>7</v>
      </c>
      <c r="F202" s="51">
        <v>1</v>
      </c>
      <c r="G202" s="51">
        <v>2</v>
      </c>
      <c r="H202" s="51">
        <v>6</v>
      </c>
      <c r="I202" s="51">
        <v>8</v>
      </c>
      <c r="J202" s="51">
        <v>3</v>
      </c>
      <c r="K202" s="51">
        <v>36</v>
      </c>
      <c r="L202" s="61">
        <v>86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x14ac:dyDescent="0.25">
      <c r="A203" s="49" t="s">
        <v>346</v>
      </c>
      <c r="B203" s="50" t="s">
        <v>38</v>
      </c>
      <c r="C203" s="50" t="s">
        <v>309</v>
      </c>
      <c r="D203" s="50" t="s">
        <v>4</v>
      </c>
      <c r="E203" s="51">
        <v>9</v>
      </c>
      <c r="F203" s="51">
        <v>1</v>
      </c>
      <c r="G203" s="51">
        <v>4</v>
      </c>
      <c r="H203" s="51">
        <v>8</v>
      </c>
      <c r="I203" s="51">
        <v>12</v>
      </c>
      <c r="J203" s="51">
        <v>1</v>
      </c>
      <c r="K203" s="51">
        <v>162</v>
      </c>
      <c r="L203" s="61">
        <v>129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x14ac:dyDescent="0.25">
      <c r="A204" s="46" t="s">
        <v>849</v>
      </c>
      <c r="B204" s="47" t="s">
        <v>31</v>
      </c>
      <c r="C204" s="47" t="s">
        <v>309</v>
      </c>
      <c r="D204" s="47" t="s">
        <v>4</v>
      </c>
      <c r="E204" s="48">
        <v>2</v>
      </c>
      <c r="F204" s="48">
        <v>0</v>
      </c>
      <c r="G204" s="48">
        <v>2</v>
      </c>
      <c r="H204" s="48">
        <v>1</v>
      </c>
      <c r="I204" s="48">
        <v>0</v>
      </c>
      <c r="J204" s="48">
        <v>1</v>
      </c>
      <c r="K204" s="48">
        <v>0</v>
      </c>
      <c r="L204" s="60">
        <v>17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49" t="s">
        <v>446</v>
      </c>
      <c r="B205" s="50" t="s">
        <v>403</v>
      </c>
      <c r="C205" s="50" t="s">
        <v>309</v>
      </c>
      <c r="D205" s="50" t="s">
        <v>2</v>
      </c>
      <c r="E205" s="51">
        <v>39</v>
      </c>
      <c r="F205" s="51">
        <v>17</v>
      </c>
      <c r="G205" s="51">
        <v>12</v>
      </c>
      <c r="H205" s="51">
        <v>13</v>
      </c>
      <c r="I205" s="51">
        <v>34</v>
      </c>
      <c r="J205" s="51">
        <v>15</v>
      </c>
      <c r="K205" s="51">
        <v>4792</v>
      </c>
      <c r="L205" s="61">
        <v>639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x14ac:dyDescent="0.25">
      <c r="A206" s="46" t="s">
        <v>869</v>
      </c>
      <c r="B206" s="47" t="s">
        <v>42</v>
      </c>
      <c r="C206" s="47" t="s">
        <v>309</v>
      </c>
      <c r="D206" s="47" t="s">
        <v>4</v>
      </c>
      <c r="E206" s="48">
        <v>5</v>
      </c>
      <c r="F206" s="48">
        <v>0</v>
      </c>
      <c r="G206" s="48">
        <v>0</v>
      </c>
      <c r="H206" s="48">
        <v>2</v>
      </c>
      <c r="I206" s="48">
        <v>2</v>
      </c>
      <c r="J206" s="48">
        <v>0</v>
      </c>
      <c r="K206" s="48">
        <v>0</v>
      </c>
      <c r="L206" s="60">
        <v>58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x14ac:dyDescent="0.25">
      <c r="A207" s="46" t="s">
        <v>371</v>
      </c>
      <c r="B207" s="47" t="s">
        <v>31</v>
      </c>
      <c r="C207" s="47" t="s">
        <v>309</v>
      </c>
      <c r="D207" s="47" t="s">
        <v>4</v>
      </c>
      <c r="E207" s="48">
        <v>1</v>
      </c>
      <c r="F207" s="48">
        <v>0</v>
      </c>
      <c r="G207" s="48">
        <v>2</v>
      </c>
      <c r="H207" s="48">
        <v>0</v>
      </c>
      <c r="I207" s="48">
        <v>0</v>
      </c>
      <c r="J207" s="48">
        <v>1</v>
      </c>
      <c r="K207" s="48">
        <v>59</v>
      </c>
      <c r="L207" s="60">
        <v>9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46" t="s">
        <v>176</v>
      </c>
      <c r="B208" s="47" t="s">
        <v>36</v>
      </c>
      <c r="C208" s="47" t="s">
        <v>309</v>
      </c>
      <c r="D208" s="47" t="s">
        <v>145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60">
        <v>2138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x14ac:dyDescent="0.25">
      <c r="A209" s="49" t="s">
        <v>148</v>
      </c>
      <c r="B209" s="50" t="s">
        <v>31</v>
      </c>
      <c r="C209" s="50" t="s">
        <v>309</v>
      </c>
      <c r="D209" s="50" t="s">
        <v>145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61">
        <v>1779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155</v>
      </c>
      <c r="B210" s="47" t="s">
        <v>403</v>
      </c>
      <c r="C210" s="47" t="s">
        <v>309</v>
      </c>
      <c r="D210" s="47" t="s">
        <v>2</v>
      </c>
      <c r="E210" s="48">
        <v>39</v>
      </c>
      <c r="F210" s="48">
        <v>17</v>
      </c>
      <c r="G210" s="48">
        <v>18</v>
      </c>
      <c r="H210" s="48">
        <v>73</v>
      </c>
      <c r="I210" s="48">
        <v>42</v>
      </c>
      <c r="J210" s="48">
        <v>15</v>
      </c>
      <c r="K210" s="48">
        <v>3796</v>
      </c>
      <c r="L210" s="60">
        <v>682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x14ac:dyDescent="0.25">
      <c r="A211" s="46" t="s">
        <v>244</v>
      </c>
      <c r="B211" s="47" t="s">
        <v>31</v>
      </c>
      <c r="C211" s="47" t="s">
        <v>309</v>
      </c>
      <c r="D211" s="47" t="s">
        <v>145</v>
      </c>
      <c r="E211" s="48">
        <v>0</v>
      </c>
      <c r="F211" s="48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60">
        <v>1749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449</v>
      </c>
      <c r="B212" s="47" t="s">
        <v>403</v>
      </c>
      <c r="C212" s="47" t="s">
        <v>309</v>
      </c>
      <c r="D212" s="47" t="s">
        <v>2</v>
      </c>
      <c r="E212" s="48">
        <v>36</v>
      </c>
      <c r="F212" s="48">
        <v>17</v>
      </c>
      <c r="G212" s="48">
        <v>7</v>
      </c>
      <c r="H212" s="48">
        <v>30</v>
      </c>
      <c r="I212" s="48">
        <v>26</v>
      </c>
      <c r="J212" s="48">
        <v>14</v>
      </c>
      <c r="K212" s="48">
        <v>2428</v>
      </c>
      <c r="L212" s="60">
        <v>485</v>
      </c>
      <c r="N212" s="32"/>
      <c r="O212" s="32"/>
      <c r="P212" s="32"/>
      <c r="Q212" s="32"/>
      <c r="R212" s="32"/>
      <c r="S212" s="32"/>
      <c r="T212" s="32"/>
    </row>
    <row r="213" spans="1:20" customFormat="1" x14ac:dyDescent="0.25">
      <c r="A213" s="49" t="s">
        <v>172</v>
      </c>
      <c r="B213" s="50" t="s">
        <v>38</v>
      </c>
      <c r="C213" s="50" t="s">
        <v>309</v>
      </c>
      <c r="D213" s="50" t="s">
        <v>145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61">
        <v>1663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x14ac:dyDescent="0.25">
      <c r="A214" s="46" t="s">
        <v>237</v>
      </c>
      <c r="B214" s="47" t="s">
        <v>42</v>
      </c>
      <c r="C214" s="47" t="s">
        <v>309</v>
      </c>
      <c r="D214" s="47" t="s">
        <v>145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60">
        <v>1691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9" t="s">
        <v>450</v>
      </c>
      <c r="B215" s="50" t="s">
        <v>403</v>
      </c>
      <c r="C215" s="50" t="s">
        <v>309</v>
      </c>
      <c r="D215" s="50" t="s">
        <v>1</v>
      </c>
      <c r="E215" s="51">
        <v>37</v>
      </c>
      <c r="F215" s="51">
        <v>17</v>
      </c>
      <c r="G215" s="51">
        <v>90</v>
      </c>
      <c r="H215" s="51">
        <v>50</v>
      </c>
      <c r="I215" s="51">
        <v>33</v>
      </c>
      <c r="J215" s="51">
        <v>8</v>
      </c>
      <c r="K215" s="51">
        <v>2934</v>
      </c>
      <c r="L215" s="61">
        <v>515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x14ac:dyDescent="0.25">
      <c r="A216" s="49" t="s">
        <v>184</v>
      </c>
      <c r="B216" s="50" t="s">
        <v>38</v>
      </c>
      <c r="C216" s="50" t="s">
        <v>309</v>
      </c>
      <c r="D216" s="50" t="s">
        <v>145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61">
        <v>1754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x14ac:dyDescent="0.25">
      <c r="A217" s="46" t="s">
        <v>179</v>
      </c>
      <c r="B217" s="47" t="s">
        <v>31</v>
      </c>
      <c r="C217" s="47" t="s">
        <v>309</v>
      </c>
      <c r="D217" s="47" t="s">
        <v>145</v>
      </c>
      <c r="E217" s="48">
        <v>0</v>
      </c>
      <c r="F217" s="48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60">
        <v>1562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x14ac:dyDescent="0.25">
      <c r="A218" s="49" t="s">
        <v>236</v>
      </c>
      <c r="B218" s="50" t="s">
        <v>36</v>
      </c>
      <c r="C218" s="50" t="s">
        <v>309</v>
      </c>
      <c r="D218" s="50" t="s">
        <v>145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61">
        <v>1879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6" t="s">
        <v>258</v>
      </c>
      <c r="B219" s="47" t="s">
        <v>33</v>
      </c>
      <c r="C219" s="47" t="s">
        <v>309</v>
      </c>
      <c r="D219" s="47" t="s">
        <v>145</v>
      </c>
      <c r="E219" s="48">
        <v>0</v>
      </c>
      <c r="F219" s="48">
        <v>0</v>
      </c>
      <c r="G219" s="48">
        <v>0</v>
      </c>
      <c r="H219" s="48">
        <v>0</v>
      </c>
      <c r="I219" s="48">
        <v>0</v>
      </c>
      <c r="J219" s="48">
        <v>0</v>
      </c>
      <c r="K219" s="48">
        <v>0</v>
      </c>
      <c r="L219" s="60">
        <v>1209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x14ac:dyDescent="0.25">
      <c r="A220" s="49" t="s">
        <v>299</v>
      </c>
      <c r="B220" s="50" t="s">
        <v>42</v>
      </c>
      <c r="C220" s="50" t="s">
        <v>309</v>
      </c>
      <c r="D220" s="50" t="s">
        <v>145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61">
        <v>1143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hidden="1" x14ac:dyDescent="0.25">
      <c r="A221" s="49" t="s">
        <v>340</v>
      </c>
      <c r="B221" s="50" t="s">
        <v>403</v>
      </c>
      <c r="C221" s="50" t="s">
        <v>309</v>
      </c>
      <c r="D221" s="50" t="s">
        <v>2</v>
      </c>
      <c r="E221" s="51">
        <v>37</v>
      </c>
      <c r="F221" s="51">
        <v>16</v>
      </c>
      <c r="G221" s="51">
        <v>12</v>
      </c>
      <c r="H221" s="51">
        <v>36</v>
      </c>
      <c r="I221" s="51">
        <v>18</v>
      </c>
      <c r="J221" s="51">
        <v>18</v>
      </c>
      <c r="K221" s="51">
        <v>2252</v>
      </c>
      <c r="L221" s="61">
        <v>535</v>
      </c>
      <c r="N221" s="32"/>
      <c r="O221" s="32"/>
      <c r="P221" s="32"/>
      <c r="Q221" s="32"/>
      <c r="R221" s="32"/>
      <c r="S221" s="32"/>
      <c r="T221" s="32"/>
    </row>
    <row r="222" spans="1:20" customFormat="1" hidden="1" x14ac:dyDescent="0.25">
      <c r="A222" s="46" t="s">
        <v>452</v>
      </c>
      <c r="B222" s="47" t="s">
        <v>403</v>
      </c>
      <c r="C222" s="47" t="s">
        <v>309</v>
      </c>
      <c r="D222" s="47" t="s">
        <v>1</v>
      </c>
      <c r="E222" s="48">
        <v>42</v>
      </c>
      <c r="F222" s="48">
        <v>16</v>
      </c>
      <c r="G222" s="48">
        <v>10</v>
      </c>
      <c r="H222" s="48">
        <v>1</v>
      </c>
      <c r="I222" s="48">
        <v>15</v>
      </c>
      <c r="J222" s="48">
        <v>15</v>
      </c>
      <c r="K222" s="48">
        <v>1644</v>
      </c>
      <c r="L222" s="60">
        <v>616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hidden="1" x14ac:dyDescent="0.25">
      <c r="A223" s="49" t="s">
        <v>453</v>
      </c>
      <c r="B223" s="50" t="s">
        <v>403</v>
      </c>
      <c r="C223" s="50" t="s">
        <v>309</v>
      </c>
      <c r="D223" s="50" t="s">
        <v>2</v>
      </c>
      <c r="E223" s="51">
        <v>35</v>
      </c>
      <c r="F223" s="51">
        <v>16</v>
      </c>
      <c r="G223" s="51">
        <v>15</v>
      </c>
      <c r="H223" s="51">
        <v>35</v>
      </c>
      <c r="I223" s="51">
        <v>32</v>
      </c>
      <c r="J223" s="51">
        <v>15</v>
      </c>
      <c r="K223" s="51">
        <v>4530</v>
      </c>
      <c r="L223" s="61">
        <v>578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x14ac:dyDescent="0.25">
      <c r="A224" s="46" t="s">
        <v>191</v>
      </c>
      <c r="B224" s="47" t="s">
        <v>38</v>
      </c>
      <c r="C224" s="47" t="s">
        <v>309</v>
      </c>
      <c r="D224" s="47" t="s">
        <v>145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60">
        <v>1623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x14ac:dyDescent="0.25">
      <c r="A225" s="49" t="s">
        <v>187</v>
      </c>
      <c r="B225" s="50" t="s">
        <v>33</v>
      </c>
      <c r="C225" s="50" t="s">
        <v>309</v>
      </c>
      <c r="D225" s="50" t="s">
        <v>145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61">
        <v>1751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hidden="1" x14ac:dyDescent="0.25">
      <c r="A226" s="46" t="s">
        <v>454</v>
      </c>
      <c r="B226" s="47" t="s">
        <v>403</v>
      </c>
      <c r="C226" s="47" t="s">
        <v>309</v>
      </c>
      <c r="D226" s="47" t="s">
        <v>2</v>
      </c>
      <c r="E226" s="48">
        <v>38</v>
      </c>
      <c r="F226" s="48">
        <v>16</v>
      </c>
      <c r="G226" s="48">
        <v>25</v>
      </c>
      <c r="H226" s="48">
        <v>24</v>
      </c>
      <c r="I226" s="48">
        <v>22</v>
      </c>
      <c r="J226" s="48">
        <v>33</v>
      </c>
      <c r="K226" s="48">
        <v>5384</v>
      </c>
      <c r="L226" s="60">
        <v>643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49" t="s">
        <v>455</v>
      </c>
      <c r="B227" s="50" t="s">
        <v>403</v>
      </c>
      <c r="C227" s="50" t="s">
        <v>309</v>
      </c>
      <c r="D227" s="50" t="s">
        <v>2</v>
      </c>
      <c r="E227" s="51">
        <v>37</v>
      </c>
      <c r="F227" s="51">
        <v>16</v>
      </c>
      <c r="G227" s="51">
        <v>10</v>
      </c>
      <c r="H227" s="51">
        <v>36</v>
      </c>
      <c r="I227" s="51">
        <v>17</v>
      </c>
      <c r="J227" s="51">
        <v>16</v>
      </c>
      <c r="K227" s="51">
        <v>3406</v>
      </c>
      <c r="L227" s="61">
        <v>613</v>
      </c>
      <c r="N227" s="32"/>
      <c r="O227" s="32"/>
      <c r="P227" s="32"/>
      <c r="Q227" s="32"/>
      <c r="R227" s="32"/>
      <c r="S227" s="32"/>
      <c r="T227" s="32"/>
    </row>
    <row r="228" spans="1:20" customFormat="1" x14ac:dyDescent="0.25">
      <c r="A228" s="46" t="s">
        <v>169</v>
      </c>
      <c r="B228" s="47" t="s">
        <v>36</v>
      </c>
      <c r="C228" s="47" t="s">
        <v>309</v>
      </c>
      <c r="D228" s="47" t="s">
        <v>145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60">
        <v>1743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9" t="s">
        <v>203</v>
      </c>
      <c r="B229" s="50" t="s">
        <v>38</v>
      </c>
      <c r="C229" s="50" t="s">
        <v>309</v>
      </c>
      <c r="D229" s="50" t="s">
        <v>145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61">
        <v>1645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6" t="s">
        <v>171</v>
      </c>
      <c r="B230" s="47" t="s">
        <v>33</v>
      </c>
      <c r="C230" s="47" t="s">
        <v>309</v>
      </c>
      <c r="D230" s="47" t="s">
        <v>145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60">
        <v>1446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9" t="s">
        <v>234</v>
      </c>
      <c r="B231" s="50" t="s">
        <v>31</v>
      </c>
      <c r="C231" s="50" t="s">
        <v>309</v>
      </c>
      <c r="D231" s="50" t="s">
        <v>145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61">
        <v>1662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hidden="1" x14ac:dyDescent="0.25">
      <c r="A232" s="46" t="s">
        <v>105</v>
      </c>
      <c r="B232" s="47" t="s">
        <v>403</v>
      </c>
      <c r="C232" s="47" t="s">
        <v>309</v>
      </c>
      <c r="D232" s="47" t="s">
        <v>4</v>
      </c>
      <c r="E232" s="48">
        <v>23</v>
      </c>
      <c r="F232" s="48">
        <v>16</v>
      </c>
      <c r="G232" s="48">
        <v>20</v>
      </c>
      <c r="H232" s="48">
        <v>32</v>
      </c>
      <c r="I232" s="48">
        <v>23</v>
      </c>
      <c r="J232" s="48">
        <v>7</v>
      </c>
      <c r="K232" s="48">
        <v>294</v>
      </c>
      <c r="L232" s="60">
        <v>505</v>
      </c>
      <c r="M232" s="5"/>
      <c r="N232" s="5"/>
      <c r="O232" s="5"/>
      <c r="P232" s="5"/>
      <c r="Q232" s="5"/>
      <c r="R232" s="5"/>
      <c r="S232" s="5"/>
      <c r="T232" s="5"/>
    </row>
    <row r="233" spans="1:20" customFormat="1" x14ac:dyDescent="0.25">
      <c r="A233" s="46" t="s">
        <v>906</v>
      </c>
      <c r="B233" s="47" t="s">
        <v>33</v>
      </c>
      <c r="C233" s="47" t="s">
        <v>309</v>
      </c>
      <c r="D233" s="47" t="s">
        <v>145</v>
      </c>
      <c r="E233" s="48">
        <v>0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60">
        <v>1230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9" t="s">
        <v>174</v>
      </c>
      <c r="B234" s="50" t="s">
        <v>36</v>
      </c>
      <c r="C234" s="50" t="s">
        <v>309</v>
      </c>
      <c r="D234" s="50" t="s">
        <v>145</v>
      </c>
      <c r="E234" s="51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61">
        <v>1765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9" t="s">
        <v>238</v>
      </c>
      <c r="B235" s="50" t="s">
        <v>33</v>
      </c>
      <c r="C235" s="50" t="s">
        <v>309</v>
      </c>
      <c r="D235" s="50" t="s">
        <v>145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61">
        <v>1631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46" t="s">
        <v>182</v>
      </c>
      <c r="B236" s="47" t="s">
        <v>42</v>
      </c>
      <c r="C236" s="47" t="s">
        <v>309</v>
      </c>
      <c r="D236" s="47" t="s">
        <v>145</v>
      </c>
      <c r="E236" s="48">
        <v>0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60">
        <v>1752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hidden="1" x14ac:dyDescent="0.25">
      <c r="A237" s="49" t="s">
        <v>458</v>
      </c>
      <c r="B237" s="50" t="s">
        <v>403</v>
      </c>
      <c r="C237" s="50" t="s">
        <v>309</v>
      </c>
      <c r="D237" s="50" t="s">
        <v>2</v>
      </c>
      <c r="E237" s="51">
        <v>31</v>
      </c>
      <c r="F237" s="51">
        <v>15</v>
      </c>
      <c r="G237" s="51">
        <v>18</v>
      </c>
      <c r="H237" s="51">
        <v>49</v>
      </c>
      <c r="I237" s="51">
        <v>25</v>
      </c>
      <c r="J237" s="51">
        <v>15</v>
      </c>
      <c r="K237" s="51">
        <v>3688</v>
      </c>
      <c r="L237" s="61">
        <v>403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hidden="1" x14ac:dyDescent="0.25">
      <c r="A238" s="46" t="s">
        <v>459</v>
      </c>
      <c r="B238" s="47" t="s">
        <v>403</v>
      </c>
      <c r="C238" s="47" t="s">
        <v>309</v>
      </c>
      <c r="D238" s="47" t="s">
        <v>2</v>
      </c>
      <c r="E238" s="48">
        <v>33</v>
      </c>
      <c r="F238" s="48">
        <v>15</v>
      </c>
      <c r="G238" s="48">
        <v>16</v>
      </c>
      <c r="H238" s="48">
        <v>64</v>
      </c>
      <c r="I238" s="48">
        <v>19</v>
      </c>
      <c r="J238" s="48">
        <v>11</v>
      </c>
      <c r="K238" s="48">
        <v>4116</v>
      </c>
      <c r="L238" s="60">
        <v>446</v>
      </c>
      <c r="N238" s="32"/>
      <c r="O238" s="32"/>
      <c r="P238" s="32"/>
      <c r="Q238" s="32"/>
      <c r="R238" s="32"/>
      <c r="S238" s="32"/>
      <c r="T238" s="32"/>
    </row>
    <row r="239" spans="1:20" customFormat="1" hidden="1" x14ac:dyDescent="0.25">
      <c r="A239" s="49" t="s">
        <v>460</v>
      </c>
      <c r="B239" s="50" t="s">
        <v>403</v>
      </c>
      <c r="C239" s="50" t="s">
        <v>309</v>
      </c>
      <c r="D239" s="50" t="s">
        <v>1</v>
      </c>
      <c r="E239" s="51">
        <v>26</v>
      </c>
      <c r="F239" s="51">
        <v>15</v>
      </c>
      <c r="G239" s="51">
        <v>2</v>
      </c>
      <c r="H239" s="51">
        <v>60</v>
      </c>
      <c r="I239" s="51">
        <v>23</v>
      </c>
      <c r="J239" s="51">
        <v>6</v>
      </c>
      <c r="K239" s="51">
        <v>2693</v>
      </c>
      <c r="L239" s="61">
        <v>387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x14ac:dyDescent="0.25">
      <c r="A240" s="49" t="s">
        <v>177</v>
      </c>
      <c r="B240" s="50" t="s">
        <v>42</v>
      </c>
      <c r="C240" s="50" t="s">
        <v>309</v>
      </c>
      <c r="D240" s="50" t="s">
        <v>145</v>
      </c>
      <c r="E240" s="51">
        <v>0</v>
      </c>
      <c r="F240" s="51">
        <v>0</v>
      </c>
      <c r="G240" s="51">
        <v>0</v>
      </c>
      <c r="H240" s="51">
        <v>0</v>
      </c>
      <c r="I240" s="51">
        <v>0</v>
      </c>
      <c r="J240" s="51">
        <v>0</v>
      </c>
      <c r="K240" s="51">
        <v>0</v>
      </c>
      <c r="L240" s="61">
        <v>1211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hidden="1" x14ac:dyDescent="0.25">
      <c r="A241" s="49" t="s">
        <v>53</v>
      </c>
      <c r="B241" s="50" t="s">
        <v>403</v>
      </c>
      <c r="C241" s="50" t="s">
        <v>309</v>
      </c>
      <c r="D241" s="50" t="s">
        <v>1</v>
      </c>
      <c r="E241" s="51">
        <v>39</v>
      </c>
      <c r="F241" s="51">
        <v>15</v>
      </c>
      <c r="G241" s="51">
        <v>14</v>
      </c>
      <c r="H241" s="51">
        <v>48</v>
      </c>
      <c r="I241" s="51">
        <v>8</v>
      </c>
      <c r="J241" s="51">
        <v>14</v>
      </c>
      <c r="K241" s="51">
        <v>9</v>
      </c>
      <c r="L241" s="61">
        <v>482</v>
      </c>
      <c r="N241" s="32"/>
      <c r="O241" s="32"/>
      <c r="P241" s="32"/>
      <c r="Q241" s="32"/>
      <c r="R241" s="32"/>
      <c r="S241" s="32"/>
      <c r="T241" s="32"/>
    </row>
    <row r="242" spans="1:20" customFormat="1" x14ac:dyDescent="0.25">
      <c r="A242" s="49" t="s">
        <v>194</v>
      </c>
      <c r="B242" s="50" t="s">
        <v>33</v>
      </c>
      <c r="C242" s="50" t="s">
        <v>309</v>
      </c>
      <c r="D242" s="50" t="s">
        <v>145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61">
        <v>1435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hidden="1" x14ac:dyDescent="0.25">
      <c r="A243" s="49" t="s">
        <v>461</v>
      </c>
      <c r="B243" s="50" t="s">
        <v>403</v>
      </c>
      <c r="C243" s="50" t="s">
        <v>309</v>
      </c>
      <c r="D243" s="50" t="s">
        <v>2</v>
      </c>
      <c r="E243" s="51">
        <v>38</v>
      </c>
      <c r="F243" s="51">
        <v>15</v>
      </c>
      <c r="G243" s="51">
        <v>35</v>
      </c>
      <c r="H243" s="51">
        <v>55</v>
      </c>
      <c r="I243" s="51">
        <v>16</v>
      </c>
      <c r="J243" s="51">
        <v>13</v>
      </c>
      <c r="K243" s="51">
        <v>5724</v>
      </c>
      <c r="L243" s="61">
        <v>516</v>
      </c>
      <c r="N243" s="32"/>
      <c r="O243" s="32"/>
      <c r="P243" s="32"/>
      <c r="Q243" s="32"/>
      <c r="R243" s="32"/>
      <c r="S243" s="32"/>
      <c r="T243" s="32"/>
    </row>
    <row r="244" spans="1:20" customFormat="1" hidden="1" x14ac:dyDescent="0.25">
      <c r="A244" s="46" t="s">
        <v>462</v>
      </c>
      <c r="B244" s="47" t="s">
        <v>403</v>
      </c>
      <c r="C244" s="47" t="s">
        <v>309</v>
      </c>
      <c r="D244" s="47" t="s">
        <v>2</v>
      </c>
      <c r="E244" s="48">
        <v>40</v>
      </c>
      <c r="F244" s="48">
        <v>15</v>
      </c>
      <c r="G244" s="48">
        <v>27</v>
      </c>
      <c r="H244" s="48">
        <v>50</v>
      </c>
      <c r="I244" s="48">
        <v>33</v>
      </c>
      <c r="J244" s="48">
        <v>17</v>
      </c>
      <c r="K244" s="48">
        <v>3823</v>
      </c>
      <c r="L244" s="60">
        <v>650</v>
      </c>
      <c r="N244" s="32"/>
      <c r="O244" s="32"/>
      <c r="P244" s="32"/>
      <c r="Q244" s="32"/>
      <c r="R244" s="32"/>
      <c r="S244" s="32"/>
      <c r="T244" s="32"/>
    </row>
    <row r="245" spans="1:20" customFormat="1" hidden="1" x14ac:dyDescent="0.25">
      <c r="A245" s="49" t="s">
        <v>463</v>
      </c>
      <c r="B245" s="50" t="s">
        <v>403</v>
      </c>
      <c r="C245" s="50" t="s">
        <v>309</v>
      </c>
      <c r="D245" s="50" t="s">
        <v>2</v>
      </c>
      <c r="E245" s="51">
        <v>37</v>
      </c>
      <c r="F245" s="51">
        <v>15</v>
      </c>
      <c r="G245" s="51">
        <v>6</v>
      </c>
      <c r="H245" s="51">
        <v>12</v>
      </c>
      <c r="I245" s="51">
        <v>27</v>
      </c>
      <c r="J245" s="51">
        <v>21</v>
      </c>
      <c r="K245" s="51">
        <v>3625</v>
      </c>
      <c r="L245" s="61">
        <v>441</v>
      </c>
      <c r="N245" s="32"/>
      <c r="O245" s="32"/>
      <c r="P245" s="32"/>
      <c r="Q245" s="32"/>
      <c r="R245" s="32"/>
      <c r="S245" s="32"/>
      <c r="T245" s="32"/>
    </row>
    <row r="246" spans="1:20" customFormat="1" x14ac:dyDescent="0.25">
      <c r="A246" s="46" t="s">
        <v>908</v>
      </c>
      <c r="B246" s="47" t="s">
        <v>33</v>
      </c>
      <c r="C246" s="47" t="s">
        <v>309</v>
      </c>
      <c r="D246" s="47" t="s">
        <v>145</v>
      </c>
      <c r="E246" s="48">
        <v>0</v>
      </c>
      <c r="F246" s="48">
        <v>0</v>
      </c>
      <c r="G246" s="48">
        <v>0</v>
      </c>
      <c r="H246" s="48">
        <v>0</v>
      </c>
      <c r="I246" s="48">
        <v>0</v>
      </c>
      <c r="J246" s="48">
        <v>0</v>
      </c>
      <c r="K246" s="48">
        <v>0</v>
      </c>
      <c r="L246" s="60">
        <v>1130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49" t="s">
        <v>193</v>
      </c>
      <c r="B247" s="50" t="s">
        <v>38</v>
      </c>
      <c r="C247" s="50" t="s">
        <v>309</v>
      </c>
      <c r="D247" s="50" t="s">
        <v>145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61">
        <v>1162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hidden="1" x14ac:dyDescent="0.25">
      <c r="A248" s="46" t="s">
        <v>46</v>
      </c>
      <c r="B248" s="47" t="s">
        <v>403</v>
      </c>
      <c r="C248" s="47" t="s">
        <v>309</v>
      </c>
      <c r="D248" s="47" t="s">
        <v>1</v>
      </c>
      <c r="E248" s="48">
        <v>31</v>
      </c>
      <c r="F248" s="48">
        <v>15</v>
      </c>
      <c r="G248" s="48">
        <v>6</v>
      </c>
      <c r="H248" s="48">
        <v>12</v>
      </c>
      <c r="I248" s="48">
        <v>9</v>
      </c>
      <c r="J248" s="48">
        <v>18</v>
      </c>
      <c r="K248" s="48">
        <v>58</v>
      </c>
      <c r="L248" s="60">
        <v>477</v>
      </c>
      <c r="N248" s="32"/>
      <c r="O248" s="32"/>
      <c r="P248" s="32"/>
      <c r="Q248" s="32"/>
      <c r="R248" s="32"/>
      <c r="S248" s="32"/>
      <c r="T248" s="32"/>
    </row>
    <row r="249" spans="1:20" customFormat="1" x14ac:dyDescent="0.25">
      <c r="A249" s="46" t="s">
        <v>180</v>
      </c>
      <c r="B249" s="47" t="s">
        <v>42</v>
      </c>
      <c r="C249" s="47" t="s">
        <v>309</v>
      </c>
      <c r="D249" s="47" t="s">
        <v>145</v>
      </c>
      <c r="E249" s="48">
        <v>0</v>
      </c>
      <c r="F249" s="48">
        <v>0</v>
      </c>
      <c r="G249" s="48">
        <v>0</v>
      </c>
      <c r="H249" s="48">
        <v>0</v>
      </c>
      <c r="I249" s="48">
        <v>0</v>
      </c>
      <c r="J249" s="48">
        <v>0</v>
      </c>
      <c r="K249" s="48">
        <v>0</v>
      </c>
      <c r="L249" s="60">
        <v>1478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9" t="s">
        <v>147</v>
      </c>
      <c r="B250" s="50" t="s">
        <v>38</v>
      </c>
      <c r="C250" s="50" t="s">
        <v>309</v>
      </c>
      <c r="D250" s="50" t="s">
        <v>145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61">
        <v>1063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382</v>
      </c>
      <c r="B251" s="47" t="s">
        <v>42</v>
      </c>
      <c r="C251" s="47" t="s">
        <v>309</v>
      </c>
      <c r="D251" s="47" t="s">
        <v>145</v>
      </c>
      <c r="E251" s="48">
        <v>0</v>
      </c>
      <c r="F251" s="48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60">
        <v>878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189</v>
      </c>
      <c r="B252" s="47" t="s">
        <v>42</v>
      </c>
      <c r="C252" s="47" t="s">
        <v>309</v>
      </c>
      <c r="D252" s="47" t="s">
        <v>145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60">
        <v>1080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hidden="1" x14ac:dyDescent="0.25">
      <c r="A253" s="49" t="s">
        <v>101</v>
      </c>
      <c r="B253" s="50" t="s">
        <v>403</v>
      </c>
      <c r="C253" s="50" t="s">
        <v>309</v>
      </c>
      <c r="D253" s="50" t="s">
        <v>4</v>
      </c>
      <c r="E253" s="51">
        <v>41</v>
      </c>
      <c r="F253" s="51">
        <v>15</v>
      </c>
      <c r="G253" s="51">
        <v>25</v>
      </c>
      <c r="H253" s="51">
        <v>54</v>
      </c>
      <c r="I253" s="51">
        <v>88</v>
      </c>
      <c r="J253" s="51">
        <v>9</v>
      </c>
      <c r="K253" s="51">
        <v>6211</v>
      </c>
      <c r="L253" s="61">
        <v>829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9" t="s">
        <v>910</v>
      </c>
      <c r="B254" s="50" t="s">
        <v>38</v>
      </c>
      <c r="C254" s="50" t="s">
        <v>309</v>
      </c>
      <c r="D254" s="50" t="s">
        <v>145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61">
        <v>774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9" t="s">
        <v>387</v>
      </c>
      <c r="B255" s="50" t="s">
        <v>31</v>
      </c>
      <c r="C255" s="50" t="s">
        <v>309</v>
      </c>
      <c r="D255" s="50" t="s">
        <v>145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61">
        <v>596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6" t="s">
        <v>912</v>
      </c>
      <c r="B256" s="47" t="s">
        <v>36</v>
      </c>
      <c r="C256" s="47" t="s">
        <v>309</v>
      </c>
      <c r="D256" s="47" t="s">
        <v>145</v>
      </c>
      <c r="E256" s="48">
        <v>0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60">
        <v>767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9" t="s">
        <v>240</v>
      </c>
      <c r="B257" s="50" t="s">
        <v>38</v>
      </c>
      <c r="C257" s="50" t="s">
        <v>309</v>
      </c>
      <c r="D257" s="50" t="s">
        <v>145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61">
        <v>932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hidden="1" x14ac:dyDescent="0.25">
      <c r="A258" s="46" t="s">
        <v>465</v>
      </c>
      <c r="B258" s="47" t="s">
        <v>403</v>
      </c>
      <c r="C258" s="47" t="s">
        <v>309</v>
      </c>
      <c r="D258" s="47" t="s">
        <v>2</v>
      </c>
      <c r="E258" s="48">
        <v>36</v>
      </c>
      <c r="F258" s="48">
        <v>14</v>
      </c>
      <c r="G258" s="48">
        <v>18</v>
      </c>
      <c r="H258" s="48">
        <v>27</v>
      </c>
      <c r="I258" s="48">
        <v>37</v>
      </c>
      <c r="J258" s="48">
        <v>10</v>
      </c>
      <c r="K258" s="48">
        <v>5922</v>
      </c>
      <c r="L258" s="60">
        <v>559</v>
      </c>
      <c r="N258" s="32"/>
      <c r="O258" s="32"/>
      <c r="P258" s="32"/>
      <c r="Q258" s="32"/>
      <c r="R258" s="32"/>
      <c r="S258" s="32"/>
      <c r="T258" s="32"/>
    </row>
    <row r="259" spans="1:20" customFormat="1" x14ac:dyDescent="0.25">
      <c r="A259" s="46" t="s">
        <v>183</v>
      </c>
      <c r="B259" s="47" t="s">
        <v>42</v>
      </c>
      <c r="C259" s="47" t="s">
        <v>309</v>
      </c>
      <c r="D259" s="47" t="s">
        <v>145</v>
      </c>
      <c r="E259" s="48">
        <v>0</v>
      </c>
      <c r="F259" s="48">
        <v>0</v>
      </c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60">
        <v>998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hidden="1" x14ac:dyDescent="0.25">
      <c r="A260" s="46" t="s">
        <v>466</v>
      </c>
      <c r="B260" s="47" t="s">
        <v>403</v>
      </c>
      <c r="C260" s="47" t="s">
        <v>309</v>
      </c>
      <c r="D260" s="47" t="s">
        <v>1</v>
      </c>
      <c r="E260" s="48">
        <v>39</v>
      </c>
      <c r="F260" s="48">
        <v>14</v>
      </c>
      <c r="G260" s="48">
        <v>28</v>
      </c>
      <c r="H260" s="48">
        <v>112</v>
      </c>
      <c r="I260" s="48">
        <v>41</v>
      </c>
      <c r="J260" s="48">
        <v>8</v>
      </c>
      <c r="K260" s="48">
        <v>4872</v>
      </c>
      <c r="L260" s="60">
        <v>553</v>
      </c>
      <c r="N260" s="32"/>
      <c r="O260" s="32"/>
      <c r="P260" s="32"/>
      <c r="Q260" s="32"/>
      <c r="R260" s="32"/>
      <c r="S260" s="32"/>
      <c r="T260" s="32"/>
    </row>
    <row r="261" spans="1:20" customFormat="1" x14ac:dyDescent="0.25">
      <c r="A261" s="49" t="s">
        <v>190</v>
      </c>
      <c r="B261" s="50" t="s">
        <v>38</v>
      </c>
      <c r="C261" s="50" t="s">
        <v>309</v>
      </c>
      <c r="D261" s="50" t="s">
        <v>145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61">
        <v>1096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6" t="s">
        <v>207</v>
      </c>
      <c r="B262" s="47" t="s">
        <v>42</v>
      </c>
      <c r="C262" s="47" t="s">
        <v>309</v>
      </c>
      <c r="D262" s="47" t="s">
        <v>145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60">
        <v>1199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hidden="1" x14ac:dyDescent="0.25">
      <c r="A263" s="49" t="s">
        <v>467</v>
      </c>
      <c r="B263" s="50" t="s">
        <v>403</v>
      </c>
      <c r="C263" s="50" t="s">
        <v>309</v>
      </c>
      <c r="D263" s="50" t="s">
        <v>1</v>
      </c>
      <c r="E263" s="51">
        <v>41</v>
      </c>
      <c r="F263" s="51">
        <v>14</v>
      </c>
      <c r="G263" s="51">
        <v>15</v>
      </c>
      <c r="H263" s="51">
        <v>43</v>
      </c>
      <c r="I263" s="51">
        <v>12</v>
      </c>
      <c r="J263" s="51">
        <v>17</v>
      </c>
      <c r="K263" s="51">
        <v>2889</v>
      </c>
      <c r="L263" s="61">
        <v>516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6" t="s">
        <v>181</v>
      </c>
      <c r="B264" s="47" t="s">
        <v>36</v>
      </c>
      <c r="C264" s="47" t="s">
        <v>309</v>
      </c>
      <c r="D264" s="47" t="s">
        <v>145</v>
      </c>
      <c r="E264" s="48">
        <v>0</v>
      </c>
      <c r="F264" s="48">
        <v>0</v>
      </c>
      <c r="G264" s="48">
        <v>0</v>
      </c>
      <c r="H264" s="48">
        <v>0</v>
      </c>
      <c r="I264" s="48">
        <v>0</v>
      </c>
      <c r="J264" s="48">
        <v>0</v>
      </c>
      <c r="K264" s="48">
        <v>0</v>
      </c>
      <c r="L264" s="60">
        <v>914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hidden="1" x14ac:dyDescent="0.25">
      <c r="A265" s="49" t="s">
        <v>469</v>
      </c>
      <c r="B265" s="50" t="s">
        <v>403</v>
      </c>
      <c r="C265" s="50" t="s">
        <v>309</v>
      </c>
      <c r="D265" s="50" t="s">
        <v>2</v>
      </c>
      <c r="E265" s="51">
        <v>42</v>
      </c>
      <c r="F265" s="51">
        <v>14</v>
      </c>
      <c r="G265" s="51">
        <v>14</v>
      </c>
      <c r="H265" s="51">
        <v>28</v>
      </c>
      <c r="I265" s="51">
        <v>15</v>
      </c>
      <c r="J265" s="51">
        <v>20</v>
      </c>
      <c r="K265" s="51">
        <v>6932</v>
      </c>
      <c r="L265" s="61">
        <v>676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hidden="1" x14ac:dyDescent="0.25">
      <c r="A266" s="46" t="s">
        <v>470</v>
      </c>
      <c r="B266" s="47" t="s">
        <v>403</v>
      </c>
      <c r="C266" s="47" t="s">
        <v>309</v>
      </c>
      <c r="D266" s="47" t="s">
        <v>1</v>
      </c>
      <c r="E266" s="48">
        <v>26</v>
      </c>
      <c r="F266" s="48">
        <v>14</v>
      </c>
      <c r="G266" s="48">
        <v>12</v>
      </c>
      <c r="H266" s="48">
        <v>51</v>
      </c>
      <c r="I266" s="48">
        <v>10</v>
      </c>
      <c r="J266" s="48">
        <v>6</v>
      </c>
      <c r="K266" s="48">
        <v>176</v>
      </c>
      <c r="L266" s="60">
        <v>286</v>
      </c>
      <c r="N266" s="32"/>
      <c r="O266" s="32"/>
      <c r="P266" s="32"/>
      <c r="Q266" s="32"/>
      <c r="R266" s="32"/>
      <c r="S266" s="32"/>
      <c r="T266" s="32"/>
    </row>
    <row r="267" spans="1:20" customFormat="1" hidden="1" x14ac:dyDescent="0.25">
      <c r="A267" s="49" t="s">
        <v>471</v>
      </c>
      <c r="B267" s="50" t="s">
        <v>403</v>
      </c>
      <c r="C267" s="50" t="s">
        <v>309</v>
      </c>
      <c r="D267" s="50" t="s">
        <v>3</v>
      </c>
      <c r="E267" s="51">
        <v>33</v>
      </c>
      <c r="F267" s="51">
        <v>14</v>
      </c>
      <c r="G267" s="51">
        <v>12</v>
      </c>
      <c r="H267" s="51">
        <v>54</v>
      </c>
      <c r="I267" s="51">
        <v>30</v>
      </c>
      <c r="J267" s="51">
        <v>11</v>
      </c>
      <c r="K267" s="51">
        <v>3470</v>
      </c>
      <c r="L267" s="61">
        <v>530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9" t="s">
        <v>188</v>
      </c>
      <c r="B268" s="50" t="s">
        <v>31</v>
      </c>
      <c r="C268" s="50" t="s">
        <v>309</v>
      </c>
      <c r="D268" s="50" t="s">
        <v>145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61">
        <v>1004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hidden="1" x14ac:dyDescent="0.25">
      <c r="A269" s="49" t="s">
        <v>472</v>
      </c>
      <c r="B269" s="50" t="s">
        <v>403</v>
      </c>
      <c r="C269" s="50" t="s">
        <v>309</v>
      </c>
      <c r="D269" s="50" t="s">
        <v>3</v>
      </c>
      <c r="E269" s="51">
        <v>38</v>
      </c>
      <c r="F269" s="51">
        <v>14</v>
      </c>
      <c r="G269" s="51">
        <v>26</v>
      </c>
      <c r="H269" s="51">
        <v>102</v>
      </c>
      <c r="I269" s="51">
        <v>22</v>
      </c>
      <c r="J269" s="51">
        <v>12</v>
      </c>
      <c r="K269" s="51">
        <v>4550</v>
      </c>
      <c r="L269" s="61">
        <v>542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6" t="s">
        <v>386</v>
      </c>
      <c r="B270" s="47" t="s">
        <v>31</v>
      </c>
      <c r="C270" s="47" t="s">
        <v>309</v>
      </c>
      <c r="D270" s="47" t="s">
        <v>145</v>
      </c>
      <c r="E270" s="48">
        <v>0</v>
      </c>
      <c r="F270" s="48">
        <v>0</v>
      </c>
      <c r="G270" s="48">
        <v>0</v>
      </c>
      <c r="H270" s="48">
        <v>0</v>
      </c>
      <c r="I270" s="48">
        <v>0</v>
      </c>
      <c r="J270" s="48">
        <v>0</v>
      </c>
      <c r="K270" s="48">
        <v>0</v>
      </c>
      <c r="L270" s="60">
        <v>671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46" t="s">
        <v>195</v>
      </c>
      <c r="B271" s="47" t="s">
        <v>42</v>
      </c>
      <c r="C271" s="47" t="s">
        <v>309</v>
      </c>
      <c r="D271" s="47" t="s">
        <v>145</v>
      </c>
      <c r="E271" s="48">
        <v>0</v>
      </c>
      <c r="F271" s="48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60">
        <v>970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9" t="s">
        <v>186</v>
      </c>
      <c r="B272" s="50" t="s">
        <v>42</v>
      </c>
      <c r="C272" s="50" t="s">
        <v>309</v>
      </c>
      <c r="D272" s="50" t="s">
        <v>145</v>
      </c>
      <c r="E272" s="51">
        <v>0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61">
        <v>658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hidden="1" x14ac:dyDescent="0.25">
      <c r="A273" s="49" t="s">
        <v>474</v>
      </c>
      <c r="B273" s="50" t="s">
        <v>403</v>
      </c>
      <c r="C273" s="50" t="s">
        <v>309</v>
      </c>
      <c r="D273" s="50" t="s">
        <v>4</v>
      </c>
      <c r="E273" s="51">
        <v>36</v>
      </c>
      <c r="F273" s="51">
        <v>14</v>
      </c>
      <c r="G273" s="51">
        <v>40</v>
      </c>
      <c r="H273" s="51">
        <v>55</v>
      </c>
      <c r="I273" s="51">
        <v>68</v>
      </c>
      <c r="J273" s="51">
        <v>5</v>
      </c>
      <c r="K273" s="51">
        <v>5667</v>
      </c>
      <c r="L273" s="61">
        <v>687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6" t="s">
        <v>173</v>
      </c>
      <c r="B274" s="47" t="s">
        <v>36</v>
      </c>
      <c r="C274" s="47" t="s">
        <v>309</v>
      </c>
      <c r="D274" s="47" t="s">
        <v>145</v>
      </c>
      <c r="E274" s="48">
        <v>0</v>
      </c>
      <c r="F274" s="48">
        <v>0</v>
      </c>
      <c r="G274" s="48">
        <v>0</v>
      </c>
      <c r="H274" s="48">
        <v>0</v>
      </c>
      <c r="I274" s="48">
        <v>0</v>
      </c>
      <c r="J274" s="48">
        <v>0</v>
      </c>
      <c r="K274" s="48">
        <v>0</v>
      </c>
      <c r="L274" s="60">
        <v>1298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9" t="s">
        <v>206</v>
      </c>
      <c r="B275" s="50" t="s">
        <v>42</v>
      </c>
      <c r="C275" s="50" t="s">
        <v>309</v>
      </c>
      <c r="D275" s="50" t="s">
        <v>145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61">
        <v>950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6" t="s">
        <v>175</v>
      </c>
      <c r="B276" s="47" t="s">
        <v>36</v>
      </c>
      <c r="C276" s="47" t="s">
        <v>309</v>
      </c>
      <c r="D276" s="47" t="s">
        <v>145</v>
      </c>
      <c r="E276" s="48">
        <v>0</v>
      </c>
      <c r="F276" s="48">
        <v>0</v>
      </c>
      <c r="G276" s="48">
        <v>0</v>
      </c>
      <c r="H276" s="48">
        <v>0</v>
      </c>
      <c r="I276" s="48">
        <v>0</v>
      </c>
      <c r="J276" s="48">
        <v>0</v>
      </c>
      <c r="K276" s="48">
        <v>0</v>
      </c>
      <c r="L276" s="60">
        <v>787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9" t="s">
        <v>170</v>
      </c>
      <c r="B277" s="50" t="s">
        <v>42</v>
      </c>
      <c r="C277" s="50" t="s">
        <v>309</v>
      </c>
      <c r="D277" s="50" t="s">
        <v>145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61">
        <v>1010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6" t="s">
        <v>383</v>
      </c>
      <c r="B278" s="47" t="s">
        <v>33</v>
      </c>
      <c r="C278" s="47" t="s">
        <v>309</v>
      </c>
      <c r="D278" s="47" t="s">
        <v>145</v>
      </c>
      <c r="E278" s="48">
        <v>0</v>
      </c>
      <c r="F278" s="48">
        <v>0</v>
      </c>
      <c r="G278" s="48">
        <v>0</v>
      </c>
      <c r="H278" s="48">
        <v>0</v>
      </c>
      <c r="I278" s="48">
        <v>0</v>
      </c>
      <c r="J278" s="48">
        <v>0</v>
      </c>
      <c r="K278" s="48">
        <v>0</v>
      </c>
      <c r="L278" s="60">
        <v>773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hidden="1" x14ac:dyDescent="0.25">
      <c r="A279" s="49" t="s">
        <v>475</v>
      </c>
      <c r="B279" s="50" t="s">
        <v>403</v>
      </c>
      <c r="C279" s="50" t="s">
        <v>309</v>
      </c>
      <c r="D279" s="50" t="s">
        <v>1</v>
      </c>
      <c r="E279" s="51">
        <v>24</v>
      </c>
      <c r="F279" s="51">
        <v>14</v>
      </c>
      <c r="G279" s="51">
        <v>6</v>
      </c>
      <c r="H279" s="51">
        <v>15</v>
      </c>
      <c r="I279" s="51">
        <v>8</v>
      </c>
      <c r="J279" s="51">
        <v>7</v>
      </c>
      <c r="K279" s="51">
        <v>164</v>
      </c>
      <c r="L279" s="61">
        <v>337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hidden="1" x14ac:dyDescent="0.25">
      <c r="A280" s="46" t="s">
        <v>476</v>
      </c>
      <c r="B280" s="47" t="s">
        <v>403</v>
      </c>
      <c r="C280" s="47" t="s">
        <v>309</v>
      </c>
      <c r="D280" s="47" t="s">
        <v>3</v>
      </c>
      <c r="E280" s="48">
        <v>34</v>
      </c>
      <c r="F280" s="48">
        <v>13</v>
      </c>
      <c r="G280" s="48">
        <v>10</v>
      </c>
      <c r="H280" s="48">
        <v>57</v>
      </c>
      <c r="I280" s="48">
        <v>6</v>
      </c>
      <c r="J280" s="48">
        <v>15</v>
      </c>
      <c r="K280" s="48">
        <v>1579</v>
      </c>
      <c r="L280" s="60">
        <v>402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hidden="1" x14ac:dyDescent="0.25">
      <c r="A281" s="49" t="s">
        <v>324</v>
      </c>
      <c r="B281" s="50" t="s">
        <v>403</v>
      </c>
      <c r="C281" s="50" t="s">
        <v>309</v>
      </c>
      <c r="D281" s="50" t="s">
        <v>3</v>
      </c>
      <c r="E281" s="51">
        <v>40</v>
      </c>
      <c r="F281" s="51">
        <v>13</v>
      </c>
      <c r="G281" s="51">
        <v>31</v>
      </c>
      <c r="H281" s="51">
        <v>36</v>
      </c>
      <c r="I281" s="51">
        <v>14</v>
      </c>
      <c r="J281" s="51">
        <v>16</v>
      </c>
      <c r="K281" s="51">
        <v>1942</v>
      </c>
      <c r="L281" s="61">
        <v>592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hidden="1" x14ac:dyDescent="0.25">
      <c r="A282" s="46" t="s">
        <v>477</v>
      </c>
      <c r="B282" s="47" t="s">
        <v>403</v>
      </c>
      <c r="C282" s="47" t="s">
        <v>309</v>
      </c>
      <c r="D282" s="47" t="s">
        <v>2</v>
      </c>
      <c r="E282" s="48">
        <v>35</v>
      </c>
      <c r="F282" s="48">
        <v>13</v>
      </c>
      <c r="G282" s="48">
        <v>6</v>
      </c>
      <c r="H282" s="48">
        <v>27</v>
      </c>
      <c r="I282" s="48">
        <v>16</v>
      </c>
      <c r="J282" s="48">
        <v>7</v>
      </c>
      <c r="K282" s="48">
        <v>28</v>
      </c>
      <c r="L282" s="60">
        <v>456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hidden="1" x14ac:dyDescent="0.25">
      <c r="A283" s="49" t="s">
        <v>478</v>
      </c>
      <c r="B283" s="50" t="s">
        <v>403</v>
      </c>
      <c r="C283" s="50" t="s">
        <v>309</v>
      </c>
      <c r="D283" s="50" t="s">
        <v>3</v>
      </c>
      <c r="E283" s="51">
        <v>36</v>
      </c>
      <c r="F283" s="51">
        <v>13</v>
      </c>
      <c r="G283" s="51">
        <v>20</v>
      </c>
      <c r="H283" s="51">
        <v>52</v>
      </c>
      <c r="I283" s="51">
        <v>22</v>
      </c>
      <c r="J283" s="51">
        <v>21</v>
      </c>
      <c r="K283" s="51">
        <v>2720</v>
      </c>
      <c r="L283" s="61">
        <v>602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hidden="1" x14ac:dyDescent="0.25">
      <c r="A284" s="46" t="s">
        <v>479</v>
      </c>
      <c r="B284" s="47" t="s">
        <v>403</v>
      </c>
      <c r="C284" s="47" t="s">
        <v>309</v>
      </c>
      <c r="D284" s="47" t="s">
        <v>4</v>
      </c>
      <c r="E284" s="48">
        <v>36</v>
      </c>
      <c r="F284" s="48">
        <v>13</v>
      </c>
      <c r="G284" s="48">
        <v>12</v>
      </c>
      <c r="H284" s="48">
        <v>22</v>
      </c>
      <c r="I284" s="48">
        <v>58</v>
      </c>
      <c r="J284" s="48">
        <v>8</v>
      </c>
      <c r="K284" s="48">
        <v>4214</v>
      </c>
      <c r="L284" s="60">
        <v>712</v>
      </c>
      <c r="N284" s="32"/>
      <c r="O284" s="32"/>
      <c r="P284" s="32"/>
      <c r="Q284" s="32"/>
      <c r="R284" s="32"/>
      <c r="S284" s="32"/>
      <c r="T284" s="32"/>
    </row>
    <row r="285" spans="1:20" customFormat="1" x14ac:dyDescent="0.25">
      <c r="A285" s="49" t="s">
        <v>239</v>
      </c>
      <c r="B285" s="50" t="s">
        <v>36</v>
      </c>
      <c r="C285" s="50" t="s">
        <v>309</v>
      </c>
      <c r="D285" s="50" t="s">
        <v>145</v>
      </c>
      <c r="E285" s="51">
        <v>0</v>
      </c>
      <c r="F285" s="51">
        <v>0</v>
      </c>
      <c r="G285" s="51">
        <v>0</v>
      </c>
      <c r="H285" s="51">
        <v>0</v>
      </c>
      <c r="I285" s="51">
        <v>0</v>
      </c>
      <c r="J285" s="51">
        <v>0</v>
      </c>
      <c r="K285" s="51">
        <v>0</v>
      </c>
      <c r="L285" s="61">
        <v>687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46" t="s">
        <v>915</v>
      </c>
      <c r="B286" s="47" t="s">
        <v>31</v>
      </c>
      <c r="C286" s="47" t="s">
        <v>309</v>
      </c>
      <c r="D286" s="47" t="s">
        <v>145</v>
      </c>
      <c r="E286" s="48">
        <v>0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60">
        <v>563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x14ac:dyDescent="0.25">
      <c r="A287" s="49" t="s">
        <v>385</v>
      </c>
      <c r="B287" s="50" t="s">
        <v>33</v>
      </c>
      <c r="C287" s="50" t="s">
        <v>309</v>
      </c>
      <c r="D287" s="50" t="s">
        <v>145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61">
        <v>508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hidden="1" x14ac:dyDescent="0.25">
      <c r="A288" s="46" t="s">
        <v>480</v>
      </c>
      <c r="B288" s="47" t="s">
        <v>403</v>
      </c>
      <c r="C288" s="47" t="s">
        <v>309</v>
      </c>
      <c r="D288" s="47" t="s">
        <v>1</v>
      </c>
      <c r="E288" s="48">
        <v>41</v>
      </c>
      <c r="F288" s="48">
        <v>13</v>
      </c>
      <c r="G288" s="48">
        <v>28</v>
      </c>
      <c r="H288" s="48">
        <v>104</v>
      </c>
      <c r="I288" s="48">
        <v>23</v>
      </c>
      <c r="J288" s="48">
        <v>6</v>
      </c>
      <c r="K288" s="48">
        <v>4904</v>
      </c>
      <c r="L288" s="60">
        <v>688</v>
      </c>
      <c r="N288" s="32"/>
      <c r="O288" s="32"/>
      <c r="P288" s="32"/>
      <c r="Q288" s="32"/>
      <c r="R288" s="32"/>
      <c r="S288" s="32"/>
      <c r="T288" s="32"/>
    </row>
    <row r="289" spans="1:20" customFormat="1" hidden="1" x14ac:dyDescent="0.25">
      <c r="A289" s="49" t="s">
        <v>481</v>
      </c>
      <c r="B289" s="50" t="s">
        <v>403</v>
      </c>
      <c r="C289" s="50" t="s">
        <v>309</v>
      </c>
      <c r="D289" s="50" t="s">
        <v>1</v>
      </c>
      <c r="E289" s="51">
        <v>31</v>
      </c>
      <c r="F289" s="51">
        <v>13</v>
      </c>
      <c r="G289" s="51">
        <v>36</v>
      </c>
      <c r="H289" s="51">
        <v>57</v>
      </c>
      <c r="I289" s="51">
        <v>18</v>
      </c>
      <c r="J289" s="51">
        <v>18</v>
      </c>
      <c r="K289" s="51">
        <v>3428</v>
      </c>
      <c r="L289" s="61">
        <v>499</v>
      </c>
      <c r="N289" s="32"/>
      <c r="O289" s="32"/>
      <c r="P289" s="32"/>
      <c r="Q289" s="32"/>
      <c r="R289" s="32"/>
      <c r="S289" s="32"/>
      <c r="T289" s="32"/>
    </row>
    <row r="290" spans="1:20" customFormat="1" hidden="1" x14ac:dyDescent="0.25">
      <c r="A290" s="46" t="s">
        <v>482</v>
      </c>
      <c r="B290" s="47" t="s">
        <v>403</v>
      </c>
      <c r="C290" s="47" t="s">
        <v>309</v>
      </c>
      <c r="D290" s="47" t="s">
        <v>2</v>
      </c>
      <c r="E290" s="48">
        <v>41</v>
      </c>
      <c r="F290" s="48">
        <v>13</v>
      </c>
      <c r="G290" s="48">
        <v>13</v>
      </c>
      <c r="H290" s="48">
        <v>98</v>
      </c>
      <c r="I290" s="48">
        <v>52</v>
      </c>
      <c r="J290" s="48">
        <v>15</v>
      </c>
      <c r="K290" s="48">
        <v>6563</v>
      </c>
      <c r="L290" s="60">
        <v>653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hidden="1" x14ac:dyDescent="0.25">
      <c r="A291" s="49" t="s">
        <v>483</v>
      </c>
      <c r="B291" s="50" t="s">
        <v>403</v>
      </c>
      <c r="C291" s="50" t="s">
        <v>309</v>
      </c>
      <c r="D291" s="50" t="s">
        <v>1</v>
      </c>
      <c r="E291" s="51">
        <v>37</v>
      </c>
      <c r="F291" s="51">
        <v>13</v>
      </c>
      <c r="G291" s="51">
        <v>6</v>
      </c>
      <c r="H291" s="51">
        <v>24</v>
      </c>
      <c r="I291" s="51">
        <v>14</v>
      </c>
      <c r="J291" s="51">
        <v>10</v>
      </c>
      <c r="K291" s="51">
        <v>6552</v>
      </c>
      <c r="L291" s="61">
        <v>509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hidden="1" x14ac:dyDescent="0.25">
      <c r="A292" s="46" t="s">
        <v>484</v>
      </c>
      <c r="B292" s="47" t="s">
        <v>403</v>
      </c>
      <c r="C292" s="47" t="s">
        <v>309</v>
      </c>
      <c r="D292" s="47" t="s">
        <v>2</v>
      </c>
      <c r="E292" s="48">
        <v>32</v>
      </c>
      <c r="F292" s="48">
        <v>13</v>
      </c>
      <c r="G292" s="48">
        <v>12</v>
      </c>
      <c r="H292" s="48">
        <v>48</v>
      </c>
      <c r="I292" s="48">
        <v>16</v>
      </c>
      <c r="J292" s="48">
        <v>14</v>
      </c>
      <c r="K292" s="48">
        <v>3481</v>
      </c>
      <c r="L292" s="60">
        <v>335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6" t="s">
        <v>916</v>
      </c>
      <c r="B293" s="47" t="s">
        <v>33</v>
      </c>
      <c r="C293" s="47" t="s">
        <v>309</v>
      </c>
      <c r="D293" s="47" t="s">
        <v>145</v>
      </c>
      <c r="E293" s="48">
        <v>0</v>
      </c>
      <c r="F293" s="48">
        <v>0</v>
      </c>
      <c r="G293" s="48">
        <v>0</v>
      </c>
      <c r="H293" s="48">
        <v>0</v>
      </c>
      <c r="I293" s="48">
        <v>0</v>
      </c>
      <c r="J293" s="48">
        <v>0</v>
      </c>
      <c r="K293" s="48">
        <v>0</v>
      </c>
      <c r="L293" s="60">
        <v>622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hidden="1" x14ac:dyDescent="0.25">
      <c r="A294" s="46" t="s">
        <v>485</v>
      </c>
      <c r="B294" s="47" t="s">
        <v>403</v>
      </c>
      <c r="C294" s="47" t="s">
        <v>309</v>
      </c>
      <c r="D294" s="47" t="s">
        <v>4</v>
      </c>
      <c r="E294" s="48">
        <v>39</v>
      </c>
      <c r="F294" s="48">
        <v>13</v>
      </c>
      <c r="G294" s="48">
        <v>6</v>
      </c>
      <c r="H294" s="48">
        <v>34</v>
      </c>
      <c r="I294" s="48">
        <v>30</v>
      </c>
      <c r="J294" s="48">
        <v>10</v>
      </c>
      <c r="K294" s="48">
        <v>213</v>
      </c>
      <c r="L294" s="60">
        <v>688</v>
      </c>
      <c r="N294" s="32"/>
      <c r="O294" s="32"/>
      <c r="P294" s="32"/>
      <c r="Q294" s="32"/>
      <c r="R294" s="32"/>
      <c r="S294" s="32"/>
      <c r="T294" s="32"/>
    </row>
    <row r="295" spans="1:20" customFormat="1" hidden="1" x14ac:dyDescent="0.25">
      <c r="A295" s="49" t="s">
        <v>486</v>
      </c>
      <c r="B295" s="50" t="s">
        <v>403</v>
      </c>
      <c r="C295" s="50" t="s">
        <v>309</v>
      </c>
      <c r="D295" s="50" t="s">
        <v>2</v>
      </c>
      <c r="E295" s="51">
        <v>31</v>
      </c>
      <c r="F295" s="51">
        <v>13</v>
      </c>
      <c r="G295" s="51">
        <v>10</v>
      </c>
      <c r="H295" s="51">
        <v>36</v>
      </c>
      <c r="I295" s="51">
        <v>10</v>
      </c>
      <c r="J295" s="51">
        <v>17</v>
      </c>
      <c r="K295" s="51">
        <v>12</v>
      </c>
      <c r="L295" s="61">
        <v>393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hidden="1" x14ac:dyDescent="0.25">
      <c r="A296" s="46" t="s">
        <v>487</v>
      </c>
      <c r="B296" s="47" t="s">
        <v>403</v>
      </c>
      <c r="C296" s="47" t="s">
        <v>309</v>
      </c>
      <c r="D296" s="47" t="s">
        <v>3</v>
      </c>
      <c r="E296" s="48">
        <v>39</v>
      </c>
      <c r="F296" s="48">
        <v>13</v>
      </c>
      <c r="G296" s="48">
        <v>8</v>
      </c>
      <c r="H296" s="48">
        <v>23</v>
      </c>
      <c r="I296" s="48">
        <v>18</v>
      </c>
      <c r="J296" s="48">
        <v>17</v>
      </c>
      <c r="K296" s="48">
        <v>5101</v>
      </c>
      <c r="L296" s="60">
        <v>569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hidden="1" x14ac:dyDescent="0.25">
      <c r="A297" s="49" t="s">
        <v>488</v>
      </c>
      <c r="B297" s="50" t="s">
        <v>403</v>
      </c>
      <c r="C297" s="50" t="s">
        <v>309</v>
      </c>
      <c r="D297" s="50" t="s">
        <v>4</v>
      </c>
      <c r="E297" s="51">
        <v>22</v>
      </c>
      <c r="F297" s="51">
        <v>13</v>
      </c>
      <c r="G297" s="51">
        <v>0</v>
      </c>
      <c r="H297" s="51">
        <v>11</v>
      </c>
      <c r="I297" s="51">
        <v>30</v>
      </c>
      <c r="J297" s="51">
        <v>14</v>
      </c>
      <c r="K297" s="51">
        <v>2303</v>
      </c>
      <c r="L297" s="61">
        <v>498</v>
      </c>
      <c r="N297" s="32"/>
      <c r="O297" s="32"/>
      <c r="P297" s="32"/>
      <c r="Q297" s="32"/>
      <c r="R297" s="32"/>
      <c r="S297" s="32"/>
      <c r="T297" s="32"/>
    </row>
    <row r="298" spans="1:20" customFormat="1" hidden="1" x14ac:dyDescent="0.25">
      <c r="A298" s="46" t="s">
        <v>489</v>
      </c>
      <c r="B298" s="47" t="s">
        <v>403</v>
      </c>
      <c r="C298" s="47" t="s">
        <v>309</v>
      </c>
      <c r="D298" s="47" t="s">
        <v>2</v>
      </c>
      <c r="E298" s="48">
        <v>38</v>
      </c>
      <c r="F298" s="48">
        <v>13</v>
      </c>
      <c r="G298" s="48">
        <v>16</v>
      </c>
      <c r="H298" s="48">
        <v>51</v>
      </c>
      <c r="I298" s="48">
        <v>16</v>
      </c>
      <c r="J298" s="48">
        <v>17</v>
      </c>
      <c r="K298" s="48">
        <v>2260</v>
      </c>
      <c r="L298" s="60">
        <v>583</v>
      </c>
      <c r="N298" s="32"/>
      <c r="O298" s="32"/>
      <c r="P298" s="32"/>
      <c r="Q298" s="32"/>
      <c r="R298" s="32"/>
      <c r="S298" s="32"/>
      <c r="T298" s="32"/>
    </row>
    <row r="299" spans="1:20" customFormat="1" x14ac:dyDescent="0.25">
      <c r="A299" s="46" t="s">
        <v>205</v>
      </c>
      <c r="B299" s="47" t="s">
        <v>38</v>
      </c>
      <c r="C299" s="47" t="s">
        <v>309</v>
      </c>
      <c r="D299" s="47" t="s">
        <v>145</v>
      </c>
      <c r="E299" s="48">
        <v>0</v>
      </c>
      <c r="F299" s="48">
        <v>0</v>
      </c>
      <c r="G299" s="48">
        <v>0</v>
      </c>
      <c r="H299" s="48">
        <v>0</v>
      </c>
      <c r="I299" s="48">
        <v>0</v>
      </c>
      <c r="J299" s="48">
        <v>0</v>
      </c>
      <c r="K299" s="48">
        <v>0</v>
      </c>
      <c r="L299" s="60">
        <v>1057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hidden="1" x14ac:dyDescent="0.25">
      <c r="A300" s="46" t="s">
        <v>490</v>
      </c>
      <c r="B300" s="47" t="s">
        <v>403</v>
      </c>
      <c r="C300" s="47" t="s">
        <v>309</v>
      </c>
      <c r="D300" s="47" t="s">
        <v>4</v>
      </c>
      <c r="E300" s="48">
        <v>42</v>
      </c>
      <c r="F300" s="48">
        <v>13</v>
      </c>
      <c r="G300" s="48">
        <v>4</v>
      </c>
      <c r="H300" s="48">
        <v>61</v>
      </c>
      <c r="I300" s="48">
        <v>52</v>
      </c>
      <c r="J300" s="48">
        <v>20</v>
      </c>
      <c r="K300" s="48">
        <v>4709</v>
      </c>
      <c r="L300" s="60">
        <v>766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hidden="1" x14ac:dyDescent="0.25">
      <c r="A301" s="49" t="s">
        <v>491</v>
      </c>
      <c r="B301" s="50" t="s">
        <v>403</v>
      </c>
      <c r="C301" s="50" t="s">
        <v>309</v>
      </c>
      <c r="D301" s="50" t="s">
        <v>1</v>
      </c>
      <c r="E301" s="51">
        <v>35</v>
      </c>
      <c r="F301" s="51">
        <v>13</v>
      </c>
      <c r="G301" s="51">
        <v>32</v>
      </c>
      <c r="H301" s="51">
        <v>74</v>
      </c>
      <c r="I301" s="51">
        <v>14</v>
      </c>
      <c r="J301" s="51">
        <v>17</v>
      </c>
      <c r="K301" s="51">
        <v>2933</v>
      </c>
      <c r="L301" s="61">
        <v>413</v>
      </c>
      <c r="N301" s="32"/>
      <c r="O301" s="32"/>
      <c r="P301" s="32"/>
      <c r="Q301" s="32"/>
      <c r="R301" s="32"/>
      <c r="S301" s="32"/>
      <c r="T301" s="32"/>
    </row>
    <row r="302" spans="1:20" customFormat="1" x14ac:dyDescent="0.25">
      <c r="A302" s="49" t="s">
        <v>398</v>
      </c>
      <c r="B302" s="50" t="s">
        <v>33</v>
      </c>
      <c r="C302" s="50" t="s">
        <v>309</v>
      </c>
      <c r="D302" s="50" t="s">
        <v>145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61">
        <v>464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hidden="1" x14ac:dyDescent="0.25">
      <c r="A303" s="49" t="s">
        <v>492</v>
      </c>
      <c r="B303" s="50" t="s">
        <v>403</v>
      </c>
      <c r="C303" s="50" t="s">
        <v>309</v>
      </c>
      <c r="D303" s="50" t="s">
        <v>1</v>
      </c>
      <c r="E303" s="51">
        <v>38</v>
      </c>
      <c r="F303" s="51">
        <v>12</v>
      </c>
      <c r="G303" s="51">
        <v>14</v>
      </c>
      <c r="H303" s="51">
        <v>95</v>
      </c>
      <c r="I303" s="51">
        <v>20</v>
      </c>
      <c r="J303" s="51">
        <v>26</v>
      </c>
      <c r="K303" s="51">
        <v>3998</v>
      </c>
      <c r="L303" s="61">
        <v>563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46" t="s">
        <v>241</v>
      </c>
      <c r="B304" s="47" t="s">
        <v>33</v>
      </c>
      <c r="C304" s="47" t="s">
        <v>309</v>
      </c>
      <c r="D304" s="47" t="s">
        <v>145</v>
      </c>
      <c r="E304" s="48">
        <v>0</v>
      </c>
      <c r="F304" s="48">
        <v>0</v>
      </c>
      <c r="G304" s="48">
        <v>0</v>
      </c>
      <c r="H304" s="48">
        <v>0</v>
      </c>
      <c r="I304" s="48">
        <v>0</v>
      </c>
      <c r="J304" s="48">
        <v>0</v>
      </c>
      <c r="K304" s="48">
        <v>0</v>
      </c>
      <c r="L304" s="60">
        <v>718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hidden="1" x14ac:dyDescent="0.25">
      <c r="A305" s="49" t="s">
        <v>493</v>
      </c>
      <c r="B305" s="50" t="s">
        <v>403</v>
      </c>
      <c r="C305" s="50" t="s">
        <v>309</v>
      </c>
      <c r="D305" s="50" t="s">
        <v>3</v>
      </c>
      <c r="E305" s="51">
        <v>41</v>
      </c>
      <c r="F305" s="51">
        <v>12</v>
      </c>
      <c r="G305" s="51">
        <v>47</v>
      </c>
      <c r="H305" s="51">
        <v>155</v>
      </c>
      <c r="I305" s="51">
        <v>8</v>
      </c>
      <c r="J305" s="51">
        <v>17</v>
      </c>
      <c r="K305" s="51">
        <v>0</v>
      </c>
      <c r="L305" s="61">
        <v>476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hidden="1" x14ac:dyDescent="0.25">
      <c r="A306" s="46" t="s">
        <v>494</v>
      </c>
      <c r="B306" s="47" t="s">
        <v>403</v>
      </c>
      <c r="C306" s="47" t="s">
        <v>309</v>
      </c>
      <c r="D306" s="47" t="s">
        <v>2</v>
      </c>
      <c r="E306" s="48">
        <v>37</v>
      </c>
      <c r="F306" s="48">
        <v>12</v>
      </c>
      <c r="G306" s="48">
        <v>6</v>
      </c>
      <c r="H306" s="48">
        <v>23</v>
      </c>
      <c r="I306" s="48">
        <v>12</v>
      </c>
      <c r="J306" s="48">
        <v>14</v>
      </c>
      <c r="K306" s="48">
        <v>4522</v>
      </c>
      <c r="L306" s="60">
        <v>606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9" t="s">
        <v>920</v>
      </c>
      <c r="B307" s="50" t="s">
        <v>36</v>
      </c>
      <c r="C307" s="50" t="s">
        <v>309</v>
      </c>
      <c r="D307" s="50" t="s">
        <v>145</v>
      </c>
      <c r="E307" s="51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61">
        <v>287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6" t="s">
        <v>235</v>
      </c>
      <c r="B308" s="47" t="s">
        <v>36</v>
      </c>
      <c r="C308" s="47" t="s">
        <v>309</v>
      </c>
      <c r="D308" s="47" t="s">
        <v>145</v>
      </c>
      <c r="E308" s="48">
        <v>0</v>
      </c>
      <c r="F308" s="48">
        <v>0</v>
      </c>
      <c r="G308" s="48">
        <v>0</v>
      </c>
      <c r="H308" s="48">
        <v>0</v>
      </c>
      <c r="I308" s="48">
        <v>0</v>
      </c>
      <c r="J308" s="48">
        <v>0</v>
      </c>
      <c r="K308" s="48">
        <v>0</v>
      </c>
      <c r="L308" s="60">
        <v>486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hidden="1" x14ac:dyDescent="0.25">
      <c r="A309" s="49" t="s">
        <v>496</v>
      </c>
      <c r="B309" s="50" t="s">
        <v>403</v>
      </c>
      <c r="C309" s="50" t="s">
        <v>309</v>
      </c>
      <c r="D309" s="50" t="s">
        <v>2</v>
      </c>
      <c r="E309" s="51">
        <v>30</v>
      </c>
      <c r="F309" s="51">
        <v>12</v>
      </c>
      <c r="G309" s="51">
        <v>12</v>
      </c>
      <c r="H309" s="51">
        <v>49</v>
      </c>
      <c r="I309" s="51">
        <v>5</v>
      </c>
      <c r="J309" s="51">
        <v>22</v>
      </c>
      <c r="K309" s="51">
        <v>296</v>
      </c>
      <c r="L309" s="61">
        <v>457</v>
      </c>
      <c r="N309" s="32"/>
      <c r="O309" s="32"/>
      <c r="P309" s="32"/>
      <c r="Q309" s="32"/>
      <c r="R309" s="32"/>
      <c r="S309" s="32"/>
      <c r="T309" s="32"/>
    </row>
    <row r="310" spans="1:20" customFormat="1" x14ac:dyDescent="0.25">
      <c r="A310" s="49" t="s">
        <v>921</v>
      </c>
      <c r="B310" s="50" t="s">
        <v>36</v>
      </c>
      <c r="C310" s="50" t="s">
        <v>309</v>
      </c>
      <c r="D310" s="50" t="s">
        <v>145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61">
        <v>446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49" t="s">
        <v>497</v>
      </c>
      <c r="B311" s="50" t="s">
        <v>403</v>
      </c>
      <c r="C311" s="50" t="s">
        <v>309</v>
      </c>
      <c r="D311" s="50" t="s">
        <v>2</v>
      </c>
      <c r="E311" s="51">
        <v>29</v>
      </c>
      <c r="F311" s="51">
        <v>12</v>
      </c>
      <c r="G311" s="51">
        <v>8</v>
      </c>
      <c r="H311" s="51">
        <v>20</v>
      </c>
      <c r="I311" s="51">
        <v>18</v>
      </c>
      <c r="J311" s="51">
        <v>8</v>
      </c>
      <c r="K311" s="51">
        <v>46</v>
      </c>
      <c r="L311" s="61">
        <v>420</v>
      </c>
      <c r="M311"/>
      <c r="N311" s="32"/>
      <c r="O311" s="32"/>
      <c r="P311" s="32"/>
      <c r="Q311" s="32"/>
      <c r="R311" s="32"/>
      <c r="S311" s="32"/>
      <c r="T311" s="32"/>
    </row>
    <row r="312" spans="1:20" x14ac:dyDescent="0.25">
      <c r="A312" s="46" t="s">
        <v>204</v>
      </c>
      <c r="B312" s="47" t="s">
        <v>42</v>
      </c>
      <c r="C312" s="47" t="s">
        <v>309</v>
      </c>
      <c r="D312" s="47" t="s">
        <v>145</v>
      </c>
      <c r="E312" s="48">
        <v>0</v>
      </c>
      <c r="F312" s="48">
        <v>0</v>
      </c>
      <c r="G312" s="48">
        <v>0</v>
      </c>
      <c r="H312" s="48">
        <v>0</v>
      </c>
      <c r="I312" s="48">
        <v>0</v>
      </c>
      <c r="J312" s="48">
        <v>0</v>
      </c>
      <c r="K312" s="48">
        <v>0</v>
      </c>
      <c r="L312" s="60">
        <v>590</v>
      </c>
    </row>
    <row r="313" spans="1:20" hidden="1" x14ac:dyDescent="0.25">
      <c r="A313" s="49" t="s">
        <v>498</v>
      </c>
      <c r="B313" s="50" t="s">
        <v>403</v>
      </c>
      <c r="C313" s="50" t="s">
        <v>309</v>
      </c>
      <c r="D313" s="50" t="s">
        <v>4</v>
      </c>
      <c r="E313" s="51">
        <v>38</v>
      </c>
      <c r="F313" s="51">
        <v>12</v>
      </c>
      <c r="G313" s="51">
        <v>33</v>
      </c>
      <c r="H313" s="51">
        <v>123</v>
      </c>
      <c r="I313" s="51">
        <v>63</v>
      </c>
      <c r="J313" s="51">
        <v>2</v>
      </c>
      <c r="K313" s="51">
        <v>4541</v>
      </c>
      <c r="L313" s="61">
        <v>694</v>
      </c>
      <c r="M313"/>
      <c r="N313" s="32"/>
      <c r="O313" s="32"/>
      <c r="P313" s="32"/>
      <c r="Q313" s="32"/>
      <c r="R313" s="32"/>
      <c r="S313" s="32"/>
      <c r="T313" s="32"/>
    </row>
    <row r="314" spans="1:20" hidden="1" x14ac:dyDescent="0.25">
      <c r="A314" s="46" t="s">
        <v>499</v>
      </c>
      <c r="B314" s="47" t="s">
        <v>403</v>
      </c>
      <c r="C314" s="47" t="s">
        <v>309</v>
      </c>
      <c r="D314" s="47" t="s">
        <v>4</v>
      </c>
      <c r="E314" s="48">
        <v>35</v>
      </c>
      <c r="F314" s="48">
        <v>12</v>
      </c>
      <c r="G314" s="48">
        <v>32</v>
      </c>
      <c r="H314" s="48">
        <v>37</v>
      </c>
      <c r="I314" s="48">
        <v>83</v>
      </c>
      <c r="J314" s="48">
        <v>14</v>
      </c>
      <c r="K314" s="48">
        <v>4213</v>
      </c>
      <c r="L314" s="60">
        <v>678</v>
      </c>
      <c r="M314"/>
      <c r="N314" s="32"/>
      <c r="O314" s="32"/>
      <c r="P314" s="32"/>
      <c r="Q314" s="32"/>
      <c r="R314" s="32"/>
      <c r="S314" s="32"/>
      <c r="T314" s="32"/>
    </row>
    <row r="315" spans="1:20" x14ac:dyDescent="0.25">
      <c r="A315" s="49" t="s">
        <v>922</v>
      </c>
      <c r="B315" s="50" t="s">
        <v>36</v>
      </c>
      <c r="C315" s="50" t="s">
        <v>309</v>
      </c>
      <c r="D315" s="50" t="s">
        <v>145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  <c r="K315" s="51">
        <v>0</v>
      </c>
      <c r="L315" s="61">
        <v>259</v>
      </c>
    </row>
    <row r="316" spans="1:20" x14ac:dyDescent="0.25">
      <c r="A316" s="49" t="s">
        <v>264</v>
      </c>
      <c r="B316" s="50" t="s">
        <v>42</v>
      </c>
      <c r="C316" s="50" t="s">
        <v>309</v>
      </c>
      <c r="D316" s="50" t="s">
        <v>145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61">
        <v>387</v>
      </c>
    </row>
    <row r="317" spans="1:20" hidden="1" x14ac:dyDescent="0.25">
      <c r="A317" s="49" t="s">
        <v>501</v>
      </c>
      <c r="B317" s="50" t="s">
        <v>403</v>
      </c>
      <c r="C317" s="50" t="s">
        <v>309</v>
      </c>
      <c r="D317" s="50" t="s">
        <v>4</v>
      </c>
      <c r="E317" s="51">
        <v>39</v>
      </c>
      <c r="F317" s="51">
        <v>12</v>
      </c>
      <c r="G317" s="51">
        <v>13</v>
      </c>
      <c r="H317" s="51">
        <v>36</v>
      </c>
      <c r="I317" s="51">
        <v>61</v>
      </c>
      <c r="J317" s="51">
        <v>15</v>
      </c>
      <c r="K317" s="51">
        <v>6778</v>
      </c>
      <c r="L317" s="61">
        <v>766</v>
      </c>
    </row>
    <row r="318" spans="1:20" hidden="1" x14ac:dyDescent="0.25">
      <c r="A318" s="46" t="s">
        <v>502</v>
      </c>
      <c r="B318" s="47" t="s">
        <v>403</v>
      </c>
      <c r="C318" s="47" t="s">
        <v>309</v>
      </c>
      <c r="D318" s="47" t="s">
        <v>2</v>
      </c>
      <c r="E318" s="48">
        <v>37</v>
      </c>
      <c r="F318" s="48">
        <v>12</v>
      </c>
      <c r="G318" s="48">
        <v>4</v>
      </c>
      <c r="H318" s="48">
        <v>19</v>
      </c>
      <c r="I318" s="48">
        <v>18</v>
      </c>
      <c r="J318" s="48">
        <v>17</v>
      </c>
      <c r="K318" s="48">
        <v>4235</v>
      </c>
      <c r="L318" s="60">
        <v>540</v>
      </c>
      <c r="M318"/>
      <c r="N318" s="32"/>
      <c r="O318" s="32"/>
      <c r="P318" s="32"/>
      <c r="Q318" s="32"/>
      <c r="R318" s="32"/>
      <c r="S318" s="32"/>
      <c r="T318" s="32"/>
    </row>
    <row r="319" spans="1:20" x14ac:dyDescent="0.25">
      <c r="A319" s="49" t="s">
        <v>925</v>
      </c>
      <c r="B319" s="50" t="s">
        <v>36</v>
      </c>
      <c r="C319" s="50" t="s">
        <v>309</v>
      </c>
      <c r="D319" s="50" t="s">
        <v>145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61">
        <v>201</v>
      </c>
    </row>
    <row r="320" spans="1:20" hidden="1" x14ac:dyDescent="0.25">
      <c r="A320" s="46" t="s">
        <v>503</v>
      </c>
      <c r="B320" s="47" t="s">
        <v>403</v>
      </c>
      <c r="C320" s="47" t="s">
        <v>309</v>
      </c>
      <c r="D320" s="47" t="s">
        <v>4</v>
      </c>
      <c r="E320" s="48">
        <v>39</v>
      </c>
      <c r="F320" s="48">
        <v>12</v>
      </c>
      <c r="G320" s="48">
        <v>8</v>
      </c>
      <c r="H320" s="48">
        <v>90</v>
      </c>
      <c r="I320" s="48">
        <v>63</v>
      </c>
      <c r="J320" s="48">
        <v>5</v>
      </c>
      <c r="K320" s="48">
        <v>5416</v>
      </c>
      <c r="L320" s="60">
        <v>681</v>
      </c>
      <c r="M320"/>
      <c r="N320" s="32"/>
      <c r="O320" s="32"/>
      <c r="P320" s="32"/>
      <c r="Q320" s="32"/>
      <c r="R320" s="32"/>
      <c r="S320" s="32"/>
      <c r="T320" s="32"/>
    </row>
    <row r="321" spans="1:20" hidden="1" x14ac:dyDescent="0.25">
      <c r="A321" s="49" t="s">
        <v>504</v>
      </c>
      <c r="B321" s="50" t="s">
        <v>403</v>
      </c>
      <c r="C321" s="50" t="s">
        <v>309</v>
      </c>
      <c r="D321" s="50" t="s">
        <v>4</v>
      </c>
      <c r="E321" s="51">
        <v>38</v>
      </c>
      <c r="F321" s="51">
        <v>12</v>
      </c>
      <c r="G321" s="51">
        <v>23</v>
      </c>
      <c r="H321" s="51">
        <v>54</v>
      </c>
      <c r="I321" s="51">
        <v>54</v>
      </c>
      <c r="J321" s="51">
        <v>25</v>
      </c>
      <c r="K321" s="51">
        <v>5523</v>
      </c>
      <c r="L321" s="61">
        <v>854</v>
      </c>
    </row>
    <row r="322" spans="1:20" x14ac:dyDescent="0.25">
      <c r="A322" s="46" t="s">
        <v>185</v>
      </c>
      <c r="B322" s="47" t="s">
        <v>33</v>
      </c>
      <c r="C322" s="47" t="s">
        <v>309</v>
      </c>
      <c r="D322" s="47" t="s">
        <v>145</v>
      </c>
      <c r="E322" s="48">
        <v>0</v>
      </c>
      <c r="F322" s="48">
        <v>0</v>
      </c>
      <c r="G322" s="48">
        <v>0</v>
      </c>
      <c r="H322" s="48">
        <v>0</v>
      </c>
      <c r="I322" s="48">
        <v>0</v>
      </c>
      <c r="J322" s="48">
        <v>0</v>
      </c>
      <c r="K322" s="48">
        <v>0</v>
      </c>
      <c r="L322" s="60">
        <v>249</v>
      </c>
    </row>
    <row r="323" spans="1:20" hidden="1" x14ac:dyDescent="0.25">
      <c r="A323" s="49" t="s">
        <v>505</v>
      </c>
      <c r="B323" s="50" t="s">
        <v>403</v>
      </c>
      <c r="C323" s="50" t="s">
        <v>309</v>
      </c>
      <c r="D323" s="50" t="s">
        <v>4</v>
      </c>
      <c r="E323" s="51">
        <v>38</v>
      </c>
      <c r="F323" s="51">
        <v>12</v>
      </c>
      <c r="G323" s="51">
        <v>20</v>
      </c>
      <c r="H323" s="51">
        <v>39</v>
      </c>
      <c r="I323" s="51">
        <v>49</v>
      </c>
      <c r="J323" s="51">
        <v>5</v>
      </c>
      <c r="K323" s="51">
        <v>3220</v>
      </c>
      <c r="L323" s="61">
        <v>732</v>
      </c>
      <c r="M323"/>
      <c r="N323" s="32"/>
      <c r="O323" s="32"/>
      <c r="P323" s="32"/>
      <c r="Q323" s="32"/>
      <c r="R323" s="32"/>
      <c r="S323" s="32"/>
      <c r="T323" s="32"/>
    </row>
    <row r="324" spans="1:20" x14ac:dyDescent="0.25">
      <c r="A324" s="49" t="s">
        <v>926</v>
      </c>
      <c r="B324" s="50" t="s">
        <v>36</v>
      </c>
      <c r="C324" s="50" t="s">
        <v>309</v>
      </c>
      <c r="D324" s="50" t="s">
        <v>145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  <c r="K324" s="51">
        <v>0</v>
      </c>
      <c r="L324" s="61">
        <v>120</v>
      </c>
    </row>
    <row r="325" spans="1:20" x14ac:dyDescent="0.25">
      <c r="A325" s="46" t="s">
        <v>929</v>
      </c>
      <c r="B325" s="47" t="s">
        <v>33</v>
      </c>
      <c r="C325" s="47" t="s">
        <v>309</v>
      </c>
      <c r="D325" s="47" t="s">
        <v>145</v>
      </c>
      <c r="E325" s="48">
        <v>0</v>
      </c>
      <c r="F325" s="48">
        <v>0</v>
      </c>
      <c r="G325" s="48">
        <v>0</v>
      </c>
      <c r="H325" s="48">
        <v>0</v>
      </c>
      <c r="I325" s="48">
        <v>0</v>
      </c>
      <c r="J325" s="48">
        <v>0</v>
      </c>
      <c r="K325" s="48">
        <v>0</v>
      </c>
      <c r="L325" s="60">
        <v>71</v>
      </c>
    </row>
    <row r="326" spans="1:20" x14ac:dyDescent="0.25">
      <c r="A326" s="49" t="s">
        <v>384</v>
      </c>
      <c r="B326" s="50" t="s">
        <v>38</v>
      </c>
      <c r="C326" s="50" t="s">
        <v>309</v>
      </c>
      <c r="D326" s="50" t="s">
        <v>145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61">
        <v>75</v>
      </c>
    </row>
    <row r="327" spans="1:20" x14ac:dyDescent="0.25">
      <c r="A327" s="46" t="s">
        <v>192</v>
      </c>
      <c r="B327" s="47" t="s">
        <v>38</v>
      </c>
      <c r="C327" s="47" t="s">
        <v>309</v>
      </c>
      <c r="D327" s="47" t="s">
        <v>145</v>
      </c>
      <c r="E327" s="48">
        <v>0</v>
      </c>
      <c r="F327" s="48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60">
        <v>373</v>
      </c>
    </row>
    <row r="328" spans="1:20" hidden="1" x14ac:dyDescent="0.25">
      <c r="A328" s="46" t="s">
        <v>507</v>
      </c>
      <c r="B328" s="47" t="s">
        <v>403</v>
      </c>
      <c r="C328" s="47" t="s">
        <v>309</v>
      </c>
      <c r="D328" s="47" t="s">
        <v>4</v>
      </c>
      <c r="E328" s="48">
        <v>23</v>
      </c>
      <c r="F328" s="48">
        <v>12</v>
      </c>
      <c r="G328" s="48">
        <v>4</v>
      </c>
      <c r="H328" s="48">
        <v>33</v>
      </c>
      <c r="I328" s="48">
        <v>36</v>
      </c>
      <c r="J328" s="48">
        <v>14</v>
      </c>
      <c r="K328" s="48">
        <v>4964</v>
      </c>
      <c r="L328" s="60">
        <v>497</v>
      </c>
    </row>
    <row r="329" spans="1:20" x14ac:dyDescent="0.25">
      <c r="A329" s="46" t="s">
        <v>931</v>
      </c>
      <c r="B329" s="47" t="s">
        <v>38</v>
      </c>
      <c r="C329" s="47" t="s">
        <v>309</v>
      </c>
      <c r="D329" s="47" t="s">
        <v>145</v>
      </c>
      <c r="E329" s="48">
        <v>0</v>
      </c>
      <c r="F329" s="48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60">
        <v>68</v>
      </c>
    </row>
    <row r="330" spans="1:20" x14ac:dyDescent="0.25">
      <c r="A330" s="49" t="s">
        <v>934</v>
      </c>
      <c r="B330" s="50" t="s">
        <v>33</v>
      </c>
      <c r="C330" s="50" t="s">
        <v>309</v>
      </c>
      <c r="D330" s="50" t="s">
        <v>145</v>
      </c>
      <c r="E330" s="51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61">
        <v>29</v>
      </c>
    </row>
    <row r="331" spans="1:20" hidden="1" x14ac:dyDescent="0.25">
      <c r="A331" s="49" t="s">
        <v>508</v>
      </c>
      <c r="B331" s="50" t="s">
        <v>403</v>
      </c>
      <c r="C331" s="50" t="s">
        <v>309</v>
      </c>
      <c r="D331" s="50" t="s">
        <v>1</v>
      </c>
      <c r="E331" s="51">
        <v>40</v>
      </c>
      <c r="F331" s="51">
        <v>11</v>
      </c>
      <c r="G331" s="51">
        <v>11</v>
      </c>
      <c r="H331" s="51">
        <v>32</v>
      </c>
      <c r="I331" s="51">
        <v>9</v>
      </c>
      <c r="J331" s="51">
        <v>17</v>
      </c>
      <c r="K331" s="51">
        <v>0</v>
      </c>
      <c r="L331" s="61">
        <v>462</v>
      </c>
      <c r="M331"/>
      <c r="N331" s="32"/>
      <c r="O331" s="32"/>
      <c r="P331" s="32"/>
      <c r="Q331" s="32"/>
      <c r="R331" s="32"/>
      <c r="S331" s="32"/>
      <c r="T331" s="32"/>
    </row>
    <row r="332" spans="1:20" hidden="1" x14ac:dyDescent="0.25">
      <c r="A332" s="46" t="s">
        <v>509</v>
      </c>
      <c r="B332" s="47" t="s">
        <v>403</v>
      </c>
      <c r="C332" s="47" t="s">
        <v>309</v>
      </c>
      <c r="D332" s="47" t="s">
        <v>1</v>
      </c>
      <c r="E332" s="48">
        <v>33</v>
      </c>
      <c r="F332" s="48">
        <v>11</v>
      </c>
      <c r="G332" s="48">
        <v>2</v>
      </c>
      <c r="H332" s="48">
        <v>26</v>
      </c>
      <c r="I332" s="48">
        <v>9</v>
      </c>
      <c r="J332" s="48">
        <v>15</v>
      </c>
      <c r="K332" s="48">
        <v>0</v>
      </c>
      <c r="L332" s="60">
        <v>334</v>
      </c>
    </row>
    <row r="333" spans="1:20" hidden="1" x14ac:dyDescent="0.25">
      <c r="A333" s="49" t="s">
        <v>293</v>
      </c>
      <c r="B333" s="50" t="s">
        <v>403</v>
      </c>
      <c r="C333" s="50" t="s">
        <v>309</v>
      </c>
      <c r="D333" s="50" t="s">
        <v>2</v>
      </c>
      <c r="E333" s="51">
        <v>29</v>
      </c>
      <c r="F333" s="51">
        <v>11</v>
      </c>
      <c r="G333" s="51">
        <v>16</v>
      </c>
      <c r="H333" s="51">
        <v>79</v>
      </c>
      <c r="I333" s="51">
        <v>17</v>
      </c>
      <c r="J333" s="51">
        <v>9</v>
      </c>
      <c r="K333" s="51">
        <v>846</v>
      </c>
      <c r="L333" s="61">
        <v>407</v>
      </c>
    </row>
    <row r="334" spans="1:20" x14ac:dyDescent="0.25">
      <c r="A334" s="46" t="s">
        <v>214</v>
      </c>
      <c r="B334" s="47" t="s">
        <v>33</v>
      </c>
      <c r="C334" s="47" t="s">
        <v>309</v>
      </c>
      <c r="D334" s="47" t="s">
        <v>1</v>
      </c>
      <c r="E334" s="48">
        <v>40</v>
      </c>
      <c r="F334" s="48">
        <v>55</v>
      </c>
      <c r="G334" s="48">
        <v>8</v>
      </c>
      <c r="H334" s="48">
        <v>3</v>
      </c>
      <c r="I334" s="48">
        <v>4</v>
      </c>
      <c r="J334" s="48">
        <v>29</v>
      </c>
      <c r="K334" s="48">
        <v>117</v>
      </c>
      <c r="L334" s="60">
        <v>818</v>
      </c>
      <c r="M334"/>
      <c r="N334" s="32"/>
      <c r="O334" s="32"/>
      <c r="P334" s="32"/>
      <c r="Q334" s="32"/>
      <c r="R334" s="32"/>
      <c r="S334" s="32"/>
      <c r="T334" s="32"/>
    </row>
    <row r="335" spans="1:20" hidden="1" x14ac:dyDescent="0.25">
      <c r="A335" s="49" t="s">
        <v>510</v>
      </c>
      <c r="B335" s="50" t="s">
        <v>403</v>
      </c>
      <c r="C335" s="50" t="s">
        <v>309</v>
      </c>
      <c r="D335" s="50" t="s">
        <v>3</v>
      </c>
      <c r="E335" s="51">
        <v>25</v>
      </c>
      <c r="F335" s="51">
        <v>11</v>
      </c>
      <c r="G335" s="51">
        <v>8</v>
      </c>
      <c r="H335" s="51">
        <v>16</v>
      </c>
      <c r="I335" s="51">
        <v>13</v>
      </c>
      <c r="J335" s="51">
        <v>17</v>
      </c>
      <c r="K335" s="51">
        <v>3939</v>
      </c>
      <c r="L335" s="61">
        <v>352</v>
      </c>
      <c r="M335"/>
      <c r="N335" s="32"/>
      <c r="O335" s="32"/>
      <c r="P335" s="32"/>
      <c r="Q335" s="32"/>
      <c r="R335" s="32"/>
      <c r="S335" s="32"/>
      <c r="T335" s="32"/>
    </row>
    <row r="336" spans="1:20" x14ac:dyDescent="0.25">
      <c r="A336" s="49" t="s">
        <v>277</v>
      </c>
      <c r="B336" s="50" t="s">
        <v>42</v>
      </c>
      <c r="C336" s="50" t="s">
        <v>309</v>
      </c>
      <c r="D336" s="50" t="s">
        <v>1</v>
      </c>
      <c r="E336" s="51">
        <v>40</v>
      </c>
      <c r="F336" s="51">
        <v>46</v>
      </c>
      <c r="G336" s="51">
        <v>41</v>
      </c>
      <c r="H336" s="51">
        <v>39</v>
      </c>
      <c r="I336" s="51">
        <v>7</v>
      </c>
      <c r="J336" s="51">
        <v>16</v>
      </c>
      <c r="K336" s="51">
        <v>94</v>
      </c>
      <c r="L336" s="61">
        <v>711</v>
      </c>
    </row>
    <row r="337" spans="1:20" hidden="1" x14ac:dyDescent="0.25">
      <c r="A337" s="49" t="s">
        <v>512</v>
      </c>
      <c r="B337" s="50" t="s">
        <v>403</v>
      </c>
      <c r="C337" s="50" t="s">
        <v>309</v>
      </c>
      <c r="D337" s="50" t="s">
        <v>2</v>
      </c>
      <c r="E337" s="51">
        <v>37</v>
      </c>
      <c r="F337" s="51">
        <v>11</v>
      </c>
      <c r="G337" s="51">
        <v>13</v>
      </c>
      <c r="H337" s="51">
        <v>100</v>
      </c>
      <c r="I337" s="51">
        <v>21</v>
      </c>
      <c r="J337" s="51">
        <v>16</v>
      </c>
      <c r="K337" s="51">
        <v>4864</v>
      </c>
      <c r="L337" s="61">
        <v>543</v>
      </c>
      <c r="M337"/>
      <c r="N337" s="32"/>
      <c r="O337" s="32"/>
      <c r="P337" s="32"/>
      <c r="Q337" s="32"/>
      <c r="R337" s="32"/>
      <c r="S337" s="32"/>
      <c r="T337" s="32"/>
    </row>
    <row r="338" spans="1:20" hidden="1" x14ac:dyDescent="0.25">
      <c r="A338" s="46" t="s">
        <v>513</v>
      </c>
      <c r="B338" s="47" t="s">
        <v>403</v>
      </c>
      <c r="C338" s="47" t="s">
        <v>309</v>
      </c>
      <c r="D338" s="47" t="s">
        <v>2</v>
      </c>
      <c r="E338" s="48">
        <v>29</v>
      </c>
      <c r="F338" s="48">
        <v>11</v>
      </c>
      <c r="G338" s="48">
        <v>16</v>
      </c>
      <c r="H338" s="48">
        <v>84</v>
      </c>
      <c r="I338" s="48">
        <v>10</v>
      </c>
      <c r="J338" s="48">
        <v>24</v>
      </c>
      <c r="K338" s="48">
        <v>3708</v>
      </c>
      <c r="L338" s="60">
        <v>570</v>
      </c>
      <c r="M338"/>
      <c r="N338" s="32"/>
      <c r="O338" s="32"/>
      <c r="P338" s="32"/>
      <c r="Q338" s="32"/>
      <c r="R338" s="32"/>
      <c r="S338" s="32"/>
      <c r="T338" s="32"/>
    </row>
    <row r="339" spans="1:20" hidden="1" x14ac:dyDescent="0.25">
      <c r="A339" s="49" t="s">
        <v>514</v>
      </c>
      <c r="B339" s="50" t="s">
        <v>403</v>
      </c>
      <c r="C339" s="50" t="s">
        <v>309</v>
      </c>
      <c r="D339" s="50" t="s">
        <v>3</v>
      </c>
      <c r="E339" s="51">
        <v>35</v>
      </c>
      <c r="F339" s="51">
        <v>11</v>
      </c>
      <c r="G339" s="51">
        <v>15</v>
      </c>
      <c r="H339" s="51">
        <v>59</v>
      </c>
      <c r="I339" s="51">
        <v>14</v>
      </c>
      <c r="J339" s="51">
        <v>7</v>
      </c>
      <c r="K339" s="51">
        <v>3255</v>
      </c>
      <c r="L339" s="61">
        <v>432</v>
      </c>
    </row>
    <row r="340" spans="1:20" x14ac:dyDescent="0.25">
      <c r="A340" s="49" t="s">
        <v>77</v>
      </c>
      <c r="B340" s="50" t="s">
        <v>36</v>
      </c>
      <c r="C340" s="50" t="s">
        <v>309</v>
      </c>
      <c r="D340" s="50" t="s">
        <v>1</v>
      </c>
      <c r="E340" s="51">
        <v>38</v>
      </c>
      <c r="F340" s="51">
        <v>45</v>
      </c>
      <c r="G340" s="51">
        <v>18</v>
      </c>
      <c r="H340" s="51">
        <v>114</v>
      </c>
      <c r="I340" s="51">
        <v>18</v>
      </c>
      <c r="J340" s="51">
        <v>17</v>
      </c>
      <c r="K340" s="51">
        <v>28</v>
      </c>
      <c r="L340" s="61">
        <v>804</v>
      </c>
      <c r="M340"/>
      <c r="N340" s="32"/>
      <c r="O340" s="32"/>
      <c r="P340" s="32"/>
      <c r="Q340" s="32"/>
      <c r="R340" s="32"/>
      <c r="S340" s="32"/>
      <c r="T340" s="32"/>
    </row>
    <row r="341" spans="1:20" x14ac:dyDescent="0.25">
      <c r="A341" s="46" t="s">
        <v>119</v>
      </c>
      <c r="B341" s="47" t="s">
        <v>36</v>
      </c>
      <c r="C341" s="47" t="s">
        <v>309</v>
      </c>
      <c r="D341" s="47" t="s">
        <v>1</v>
      </c>
      <c r="E341" s="48">
        <v>40</v>
      </c>
      <c r="F341" s="48">
        <v>45</v>
      </c>
      <c r="G341" s="48">
        <v>33</v>
      </c>
      <c r="H341" s="48">
        <v>51</v>
      </c>
      <c r="I341" s="48">
        <v>30</v>
      </c>
      <c r="J341" s="48">
        <v>22</v>
      </c>
      <c r="K341" s="48">
        <v>462</v>
      </c>
      <c r="L341" s="60">
        <v>852</v>
      </c>
    </row>
    <row r="342" spans="1:20" x14ac:dyDescent="0.25">
      <c r="A342" s="46" t="s">
        <v>57</v>
      </c>
      <c r="B342" s="47" t="s">
        <v>33</v>
      </c>
      <c r="C342" s="47" t="s">
        <v>309</v>
      </c>
      <c r="D342" s="47" t="s">
        <v>1</v>
      </c>
      <c r="E342" s="48">
        <v>38</v>
      </c>
      <c r="F342" s="48">
        <v>44</v>
      </c>
      <c r="G342" s="48">
        <v>14</v>
      </c>
      <c r="H342" s="48">
        <v>22</v>
      </c>
      <c r="I342" s="48">
        <v>6</v>
      </c>
      <c r="J342" s="48">
        <v>22</v>
      </c>
      <c r="K342" s="48">
        <v>4187</v>
      </c>
      <c r="L342" s="60">
        <v>787</v>
      </c>
    </row>
    <row r="343" spans="1:20" x14ac:dyDescent="0.25">
      <c r="A343" s="46" t="s">
        <v>310</v>
      </c>
      <c r="B343" s="47" t="s">
        <v>31</v>
      </c>
      <c r="C343" s="47" t="s">
        <v>309</v>
      </c>
      <c r="D343" s="47" t="s">
        <v>1</v>
      </c>
      <c r="E343" s="48">
        <v>38</v>
      </c>
      <c r="F343" s="48">
        <v>44</v>
      </c>
      <c r="G343" s="48">
        <v>12</v>
      </c>
      <c r="H343" s="48">
        <v>25</v>
      </c>
      <c r="I343" s="48">
        <v>24</v>
      </c>
      <c r="J343" s="48">
        <v>21</v>
      </c>
      <c r="K343" s="48">
        <v>291</v>
      </c>
      <c r="L343" s="60">
        <v>713</v>
      </c>
      <c r="M343"/>
      <c r="N343" s="32"/>
      <c r="O343" s="32"/>
      <c r="P343" s="32"/>
      <c r="Q343" s="32"/>
      <c r="R343" s="32"/>
      <c r="S343" s="32"/>
      <c r="T343" s="32"/>
    </row>
    <row r="344" spans="1:20" hidden="1" x14ac:dyDescent="0.25">
      <c r="A344" s="46" t="s">
        <v>516</v>
      </c>
      <c r="B344" s="47" t="s">
        <v>403</v>
      </c>
      <c r="C344" s="47" t="s">
        <v>309</v>
      </c>
      <c r="D344" s="47" t="s">
        <v>1</v>
      </c>
      <c r="E344" s="48">
        <v>40</v>
      </c>
      <c r="F344" s="48">
        <v>11</v>
      </c>
      <c r="G344" s="48">
        <v>24</v>
      </c>
      <c r="H344" s="48">
        <v>54</v>
      </c>
      <c r="I344" s="48">
        <v>28</v>
      </c>
      <c r="J344" s="48">
        <v>17</v>
      </c>
      <c r="K344" s="48">
        <v>4807</v>
      </c>
      <c r="L344" s="60">
        <v>557</v>
      </c>
    </row>
    <row r="345" spans="1:20" x14ac:dyDescent="0.25">
      <c r="A345" s="49" t="s">
        <v>245</v>
      </c>
      <c r="B345" s="50" t="s">
        <v>38</v>
      </c>
      <c r="C345" s="50" t="s">
        <v>309</v>
      </c>
      <c r="D345" s="50" t="s">
        <v>1</v>
      </c>
      <c r="E345" s="51">
        <v>37</v>
      </c>
      <c r="F345" s="51">
        <v>43</v>
      </c>
      <c r="G345" s="51">
        <v>10</v>
      </c>
      <c r="H345" s="51">
        <v>4</v>
      </c>
      <c r="I345" s="51">
        <v>9</v>
      </c>
      <c r="J345" s="51">
        <v>12</v>
      </c>
      <c r="K345" s="51">
        <v>37</v>
      </c>
      <c r="L345" s="61">
        <v>738</v>
      </c>
    </row>
    <row r="346" spans="1:20" hidden="1" x14ac:dyDescent="0.25">
      <c r="A346" s="46" t="s">
        <v>517</v>
      </c>
      <c r="B346" s="47" t="s">
        <v>403</v>
      </c>
      <c r="C346" s="47" t="s">
        <v>309</v>
      </c>
      <c r="D346" s="47" t="s">
        <v>3</v>
      </c>
      <c r="E346" s="48">
        <v>41</v>
      </c>
      <c r="F346" s="48">
        <v>11</v>
      </c>
      <c r="G346" s="48">
        <v>47</v>
      </c>
      <c r="H346" s="48">
        <v>44</v>
      </c>
      <c r="I346" s="48">
        <v>24</v>
      </c>
      <c r="J346" s="48">
        <v>13</v>
      </c>
      <c r="K346" s="48">
        <v>3009</v>
      </c>
      <c r="L346" s="60">
        <v>431</v>
      </c>
      <c r="M346"/>
      <c r="N346" s="32"/>
      <c r="O346" s="32"/>
      <c r="P346" s="32"/>
      <c r="Q346" s="32"/>
      <c r="R346" s="32"/>
      <c r="S346" s="32"/>
      <c r="T346" s="32"/>
    </row>
    <row r="347" spans="1:20" hidden="1" x14ac:dyDescent="0.25">
      <c r="A347" s="49" t="s">
        <v>518</v>
      </c>
      <c r="B347" s="50" t="s">
        <v>403</v>
      </c>
      <c r="C347" s="50" t="s">
        <v>309</v>
      </c>
      <c r="D347" s="50" t="s">
        <v>1</v>
      </c>
      <c r="E347" s="51">
        <v>37</v>
      </c>
      <c r="F347" s="51">
        <v>11</v>
      </c>
      <c r="G347" s="51">
        <v>12</v>
      </c>
      <c r="H347" s="51">
        <v>35</v>
      </c>
      <c r="I347" s="51">
        <v>20</v>
      </c>
      <c r="J347" s="51">
        <v>9</v>
      </c>
      <c r="K347" s="51">
        <v>494</v>
      </c>
      <c r="L347" s="61">
        <v>418</v>
      </c>
    </row>
    <row r="348" spans="1:20" x14ac:dyDescent="0.25">
      <c r="A348" s="49" t="s">
        <v>79</v>
      </c>
      <c r="B348" s="50" t="s">
        <v>31</v>
      </c>
      <c r="C348" s="50" t="s">
        <v>309</v>
      </c>
      <c r="D348" s="50" t="s">
        <v>1</v>
      </c>
      <c r="E348" s="51">
        <v>38</v>
      </c>
      <c r="F348" s="51">
        <v>41</v>
      </c>
      <c r="G348" s="51">
        <v>78</v>
      </c>
      <c r="H348" s="51">
        <v>24</v>
      </c>
      <c r="I348" s="51">
        <v>10</v>
      </c>
      <c r="J348" s="51">
        <v>25</v>
      </c>
      <c r="K348" s="51">
        <v>3603</v>
      </c>
      <c r="L348" s="61">
        <v>759</v>
      </c>
      <c r="M348"/>
      <c r="N348" s="32"/>
      <c r="O348" s="32"/>
      <c r="P348" s="32"/>
      <c r="Q348" s="32"/>
      <c r="R348" s="32"/>
      <c r="S348" s="32"/>
      <c r="T348" s="32"/>
    </row>
    <row r="349" spans="1:20" hidden="1" x14ac:dyDescent="0.25">
      <c r="A349" s="49" t="s">
        <v>519</v>
      </c>
      <c r="B349" s="50" t="s">
        <v>403</v>
      </c>
      <c r="C349" s="50" t="s">
        <v>309</v>
      </c>
      <c r="D349" s="50" t="s">
        <v>4</v>
      </c>
      <c r="E349" s="51">
        <v>32</v>
      </c>
      <c r="F349" s="51">
        <v>11</v>
      </c>
      <c r="G349" s="51">
        <v>35</v>
      </c>
      <c r="H349" s="51">
        <v>91</v>
      </c>
      <c r="I349" s="51">
        <v>33</v>
      </c>
      <c r="J349" s="51">
        <v>5</v>
      </c>
      <c r="K349" s="51">
        <v>847</v>
      </c>
      <c r="L349" s="61">
        <v>513</v>
      </c>
      <c r="M349"/>
      <c r="N349" s="32"/>
      <c r="O349" s="32"/>
      <c r="P349" s="32"/>
      <c r="Q349" s="32"/>
      <c r="R349" s="32"/>
      <c r="S349" s="32"/>
      <c r="T349" s="32"/>
    </row>
    <row r="350" spans="1:20" x14ac:dyDescent="0.25">
      <c r="A350" s="46" t="s">
        <v>72</v>
      </c>
      <c r="B350" s="47" t="s">
        <v>36</v>
      </c>
      <c r="C350" s="47" t="s">
        <v>309</v>
      </c>
      <c r="D350" s="47" t="s">
        <v>1</v>
      </c>
      <c r="E350" s="48">
        <v>40</v>
      </c>
      <c r="F350" s="48">
        <v>39</v>
      </c>
      <c r="G350" s="48">
        <v>16</v>
      </c>
      <c r="H350" s="48">
        <v>12</v>
      </c>
      <c r="I350" s="48">
        <v>14</v>
      </c>
      <c r="J350" s="48">
        <v>32</v>
      </c>
      <c r="K350" s="48">
        <v>85</v>
      </c>
      <c r="L350" s="60">
        <v>730</v>
      </c>
      <c r="M350"/>
      <c r="N350" s="32"/>
      <c r="O350" s="32"/>
      <c r="P350" s="32"/>
      <c r="Q350" s="32"/>
      <c r="R350" s="32"/>
      <c r="S350" s="32"/>
      <c r="T350" s="32"/>
    </row>
    <row r="351" spans="1:20" hidden="1" x14ac:dyDescent="0.25">
      <c r="A351" s="49" t="s">
        <v>520</v>
      </c>
      <c r="B351" s="50" t="s">
        <v>403</v>
      </c>
      <c r="C351" s="50" t="s">
        <v>309</v>
      </c>
      <c r="D351" s="50" t="s">
        <v>2</v>
      </c>
      <c r="E351" s="51">
        <v>39</v>
      </c>
      <c r="F351" s="51">
        <v>11</v>
      </c>
      <c r="G351" s="51">
        <v>14</v>
      </c>
      <c r="H351" s="51">
        <v>6</v>
      </c>
      <c r="I351" s="51">
        <v>10</v>
      </c>
      <c r="J351" s="51">
        <v>16</v>
      </c>
      <c r="K351" s="51">
        <v>4217</v>
      </c>
      <c r="L351" s="61">
        <v>520</v>
      </c>
    </row>
    <row r="352" spans="1:20" hidden="1" x14ac:dyDescent="0.25">
      <c r="A352" s="46" t="s">
        <v>521</v>
      </c>
      <c r="B352" s="47" t="s">
        <v>403</v>
      </c>
      <c r="C352" s="47" t="s">
        <v>309</v>
      </c>
      <c r="D352" s="47" t="s">
        <v>1</v>
      </c>
      <c r="E352" s="48">
        <v>38</v>
      </c>
      <c r="F352" s="48">
        <v>11</v>
      </c>
      <c r="G352" s="48">
        <v>47</v>
      </c>
      <c r="H352" s="48">
        <v>71</v>
      </c>
      <c r="I352" s="48">
        <v>16</v>
      </c>
      <c r="J352" s="48">
        <v>12</v>
      </c>
      <c r="K352" s="48">
        <v>7</v>
      </c>
      <c r="L352" s="60">
        <v>502</v>
      </c>
    </row>
    <row r="353" spans="1:20" hidden="1" x14ac:dyDescent="0.25">
      <c r="A353" s="49" t="s">
        <v>522</v>
      </c>
      <c r="B353" s="50" t="s">
        <v>403</v>
      </c>
      <c r="C353" s="50" t="s">
        <v>309</v>
      </c>
      <c r="D353" s="50" t="s">
        <v>4</v>
      </c>
      <c r="E353" s="51">
        <v>38</v>
      </c>
      <c r="F353" s="51">
        <v>11</v>
      </c>
      <c r="G353" s="51">
        <v>18</v>
      </c>
      <c r="H353" s="51">
        <v>37</v>
      </c>
      <c r="I353" s="51">
        <v>38</v>
      </c>
      <c r="J353" s="51">
        <v>8</v>
      </c>
      <c r="K353" s="51">
        <v>2255</v>
      </c>
      <c r="L353" s="61">
        <v>621</v>
      </c>
    </row>
    <row r="354" spans="1:20" x14ac:dyDescent="0.25">
      <c r="A354" s="46" t="s">
        <v>275</v>
      </c>
      <c r="B354" s="47" t="s">
        <v>42</v>
      </c>
      <c r="C354" s="47" t="s">
        <v>309</v>
      </c>
      <c r="D354" s="47" t="s">
        <v>1</v>
      </c>
      <c r="E354" s="48">
        <v>38</v>
      </c>
      <c r="F354" s="48">
        <v>39</v>
      </c>
      <c r="G354" s="48">
        <v>16</v>
      </c>
      <c r="H354" s="48">
        <v>38</v>
      </c>
      <c r="I354" s="48">
        <v>19</v>
      </c>
      <c r="J354" s="48">
        <v>39</v>
      </c>
      <c r="K354" s="48">
        <v>1535</v>
      </c>
      <c r="L354" s="60">
        <v>747</v>
      </c>
    </row>
    <row r="355" spans="1:20" hidden="1" x14ac:dyDescent="0.25">
      <c r="A355" s="49" t="s">
        <v>524</v>
      </c>
      <c r="B355" s="50" t="s">
        <v>403</v>
      </c>
      <c r="C355" s="50" t="s">
        <v>309</v>
      </c>
      <c r="D355" s="50" t="s">
        <v>4</v>
      </c>
      <c r="E355" s="51">
        <v>30</v>
      </c>
      <c r="F355" s="51">
        <v>11</v>
      </c>
      <c r="G355" s="51">
        <v>4</v>
      </c>
      <c r="H355" s="51">
        <v>41</v>
      </c>
      <c r="I355" s="51">
        <v>70</v>
      </c>
      <c r="J355" s="51">
        <v>5</v>
      </c>
      <c r="K355" s="51">
        <v>3505</v>
      </c>
      <c r="L355" s="61">
        <v>628</v>
      </c>
    </row>
    <row r="356" spans="1:20" x14ac:dyDescent="0.25">
      <c r="A356" s="46" t="s">
        <v>246</v>
      </c>
      <c r="B356" s="47" t="s">
        <v>33</v>
      </c>
      <c r="C356" s="47" t="s">
        <v>309</v>
      </c>
      <c r="D356" s="47" t="s">
        <v>1</v>
      </c>
      <c r="E356" s="48">
        <v>40</v>
      </c>
      <c r="F356" s="48">
        <v>37</v>
      </c>
      <c r="G356" s="48">
        <v>43</v>
      </c>
      <c r="H356" s="48">
        <v>28</v>
      </c>
      <c r="I356" s="48">
        <v>23</v>
      </c>
      <c r="J356" s="48">
        <v>24</v>
      </c>
      <c r="K356" s="48">
        <v>188</v>
      </c>
      <c r="L356" s="60">
        <v>712</v>
      </c>
    </row>
    <row r="357" spans="1:20" hidden="1" x14ac:dyDescent="0.25">
      <c r="A357" s="49" t="s">
        <v>525</v>
      </c>
      <c r="B357" s="50" t="s">
        <v>403</v>
      </c>
      <c r="C357" s="50" t="s">
        <v>309</v>
      </c>
      <c r="D357" s="50" t="s">
        <v>1</v>
      </c>
      <c r="E357" s="51">
        <v>25</v>
      </c>
      <c r="F357" s="51">
        <v>11</v>
      </c>
      <c r="G357" s="51">
        <v>4</v>
      </c>
      <c r="H357" s="51">
        <v>59</v>
      </c>
      <c r="I357" s="51">
        <v>2</v>
      </c>
      <c r="J357" s="51">
        <v>10</v>
      </c>
      <c r="K357" s="51">
        <v>25</v>
      </c>
      <c r="L357" s="61">
        <v>295</v>
      </c>
    </row>
    <row r="358" spans="1:20" hidden="1" x14ac:dyDescent="0.25">
      <c r="A358" s="46" t="s">
        <v>526</v>
      </c>
      <c r="B358" s="47" t="s">
        <v>403</v>
      </c>
      <c r="C358" s="47" t="s">
        <v>309</v>
      </c>
      <c r="D358" s="47" t="s">
        <v>1</v>
      </c>
      <c r="E358" s="48">
        <v>34</v>
      </c>
      <c r="F358" s="48">
        <v>11</v>
      </c>
      <c r="G358" s="48">
        <v>16</v>
      </c>
      <c r="H358" s="48">
        <v>10</v>
      </c>
      <c r="I358" s="48">
        <v>18</v>
      </c>
      <c r="J358" s="48">
        <v>12</v>
      </c>
      <c r="K358" s="48">
        <v>3493</v>
      </c>
      <c r="L358" s="60">
        <v>516</v>
      </c>
      <c r="M358"/>
      <c r="N358" s="32"/>
      <c r="O358" s="32"/>
      <c r="P358" s="32"/>
      <c r="Q358" s="32"/>
      <c r="R358" s="32"/>
      <c r="S358" s="32"/>
      <c r="T358" s="32"/>
    </row>
    <row r="359" spans="1:20" hidden="1" x14ac:dyDescent="0.25">
      <c r="A359" s="49" t="s">
        <v>527</v>
      </c>
      <c r="B359" s="50" t="s">
        <v>403</v>
      </c>
      <c r="C359" s="50" t="s">
        <v>309</v>
      </c>
      <c r="D359" s="50" t="s">
        <v>4</v>
      </c>
      <c r="E359" s="51">
        <v>38</v>
      </c>
      <c r="F359" s="51">
        <v>11</v>
      </c>
      <c r="G359" s="51">
        <v>12</v>
      </c>
      <c r="H359" s="51">
        <v>38</v>
      </c>
      <c r="I359" s="51">
        <v>103</v>
      </c>
      <c r="J359" s="51">
        <v>23</v>
      </c>
      <c r="K359" s="51">
        <v>9000</v>
      </c>
      <c r="L359" s="61">
        <v>804</v>
      </c>
      <c r="M359"/>
      <c r="N359" s="32"/>
      <c r="O359" s="32"/>
      <c r="P359" s="32"/>
      <c r="Q359" s="32"/>
      <c r="R359" s="32"/>
      <c r="S359" s="32"/>
      <c r="T359" s="32"/>
    </row>
    <row r="360" spans="1:20" x14ac:dyDescent="0.25">
      <c r="A360" s="46" t="s">
        <v>81</v>
      </c>
      <c r="B360" s="47" t="s">
        <v>33</v>
      </c>
      <c r="C360" s="47" t="s">
        <v>309</v>
      </c>
      <c r="D360" s="47" t="s">
        <v>1</v>
      </c>
      <c r="E360" s="48">
        <v>33</v>
      </c>
      <c r="F360" s="48">
        <v>37</v>
      </c>
      <c r="G360" s="48">
        <v>16</v>
      </c>
      <c r="H360" s="48">
        <v>22</v>
      </c>
      <c r="I360" s="48">
        <v>29</v>
      </c>
      <c r="J360" s="48">
        <v>31</v>
      </c>
      <c r="K360" s="48">
        <v>84</v>
      </c>
      <c r="L360" s="60">
        <v>650</v>
      </c>
      <c r="M360"/>
      <c r="N360" s="32"/>
      <c r="O360" s="32"/>
      <c r="P360" s="32"/>
      <c r="Q360" s="32"/>
      <c r="R360" s="32"/>
      <c r="S360" s="32"/>
      <c r="T360" s="32"/>
    </row>
    <row r="361" spans="1:20" hidden="1" x14ac:dyDescent="0.25">
      <c r="A361" s="49" t="s">
        <v>528</v>
      </c>
      <c r="B361" s="50" t="s">
        <v>403</v>
      </c>
      <c r="C361" s="50" t="s">
        <v>309</v>
      </c>
      <c r="D361" s="50" t="s">
        <v>4</v>
      </c>
      <c r="E361" s="51">
        <v>39</v>
      </c>
      <c r="F361" s="51">
        <v>11</v>
      </c>
      <c r="G361" s="51">
        <v>12</v>
      </c>
      <c r="H361" s="51">
        <v>78</v>
      </c>
      <c r="I361" s="51">
        <v>68</v>
      </c>
      <c r="J361" s="51">
        <v>22</v>
      </c>
      <c r="K361" s="51">
        <v>5177</v>
      </c>
      <c r="L361" s="61">
        <v>832</v>
      </c>
    </row>
    <row r="362" spans="1:20" hidden="1" x14ac:dyDescent="0.25">
      <c r="A362" s="46" t="s">
        <v>529</v>
      </c>
      <c r="B362" s="47" t="s">
        <v>403</v>
      </c>
      <c r="C362" s="47" t="s">
        <v>309</v>
      </c>
      <c r="D362" s="47" t="s">
        <v>2</v>
      </c>
      <c r="E362" s="48">
        <v>39</v>
      </c>
      <c r="F362" s="48">
        <v>11</v>
      </c>
      <c r="G362" s="48">
        <v>12</v>
      </c>
      <c r="H362" s="48">
        <v>36</v>
      </c>
      <c r="I362" s="48">
        <v>37</v>
      </c>
      <c r="J362" s="48">
        <v>21</v>
      </c>
      <c r="K362" s="48">
        <v>4364</v>
      </c>
      <c r="L362" s="60">
        <v>500</v>
      </c>
      <c r="M362"/>
      <c r="N362" s="32"/>
      <c r="O362" s="32"/>
      <c r="P362" s="32"/>
      <c r="Q362" s="32"/>
      <c r="R362" s="32"/>
      <c r="S362" s="32"/>
      <c r="T362" s="32"/>
    </row>
    <row r="363" spans="1:20" x14ac:dyDescent="0.25">
      <c r="A363" s="46" t="s">
        <v>217</v>
      </c>
      <c r="B363" s="47" t="s">
        <v>42</v>
      </c>
      <c r="C363" s="47" t="s">
        <v>309</v>
      </c>
      <c r="D363" s="47" t="s">
        <v>1</v>
      </c>
      <c r="E363" s="48">
        <v>38</v>
      </c>
      <c r="F363" s="48">
        <v>36</v>
      </c>
      <c r="G363" s="48">
        <v>10</v>
      </c>
      <c r="H363" s="48">
        <v>16</v>
      </c>
      <c r="I363" s="48">
        <v>11</v>
      </c>
      <c r="J363" s="48">
        <v>29</v>
      </c>
      <c r="K363" s="48">
        <v>40</v>
      </c>
      <c r="L363" s="60">
        <v>701</v>
      </c>
      <c r="M363"/>
      <c r="N363" s="32"/>
      <c r="O363" s="32"/>
      <c r="P363" s="32"/>
      <c r="Q363" s="32"/>
      <c r="R363" s="32"/>
      <c r="S363" s="32"/>
      <c r="T363" s="32"/>
    </row>
    <row r="364" spans="1:20" hidden="1" x14ac:dyDescent="0.25">
      <c r="A364" s="46" t="s">
        <v>115</v>
      </c>
      <c r="B364" s="47" t="s">
        <v>403</v>
      </c>
      <c r="C364" s="47" t="s">
        <v>309</v>
      </c>
      <c r="D364" s="47" t="s">
        <v>4</v>
      </c>
      <c r="E364" s="48">
        <v>39</v>
      </c>
      <c r="F364" s="48">
        <v>11</v>
      </c>
      <c r="G364" s="48">
        <v>26</v>
      </c>
      <c r="H364" s="48">
        <v>123</v>
      </c>
      <c r="I364" s="48">
        <v>64</v>
      </c>
      <c r="J364" s="48">
        <v>14</v>
      </c>
      <c r="K364" s="48">
        <v>5136</v>
      </c>
      <c r="L364" s="60">
        <v>876</v>
      </c>
    </row>
    <row r="365" spans="1:20" hidden="1" x14ac:dyDescent="0.25">
      <c r="A365" s="49" t="s">
        <v>530</v>
      </c>
      <c r="B365" s="50" t="s">
        <v>403</v>
      </c>
      <c r="C365" s="50" t="s">
        <v>309</v>
      </c>
      <c r="D365" s="50" t="s">
        <v>4</v>
      </c>
      <c r="E365" s="51">
        <v>35</v>
      </c>
      <c r="F365" s="51">
        <v>11</v>
      </c>
      <c r="G365" s="51">
        <v>6</v>
      </c>
      <c r="H365" s="51">
        <v>25</v>
      </c>
      <c r="I365" s="51">
        <v>35</v>
      </c>
      <c r="J365" s="51">
        <v>4</v>
      </c>
      <c r="K365" s="51">
        <v>1444</v>
      </c>
      <c r="L365" s="61">
        <v>398</v>
      </c>
    </row>
    <row r="366" spans="1:20" hidden="1" x14ac:dyDescent="0.25">
      <c r="A366" s="46" t="s">
        <v>531</v>
      </c>
      <c r="B366" s="47" t="s">
        <v>403</v>
      </c>
      <c r="C366" s="47" t="s">
        <v>309</v>
      </c>
      <c r="D366" s="47" t="s">
        <v>4</v>
      </c>
      <c r="E366" s="48">
        <v>32</v>
      </c>
      <c r="F366" s="48">
        <v>11</v>
      </c>
      <c r="G366" s="48">
        <v>16</v>
      </c>
      <c r="H366" s="48">
        <v>39</v>
      </c>
      <c r="I366" s="48">
        <v>31</v>
      </c>
      <c r="J366" s="48">
        <v>7</v>
      </c>
      <c r="K366" s="48">
        <v>1665</v>
      </c>
      <c r="L366" s="60">
        <v>640</v>
      </c>
    </row>
    <row r="367" spans="1:20" hidden="1" x14ac:dyDescent="0.25">
      <c r="A367" s="49" t="s">
        <v>532</v>
      </c>
      <c r="B367" s="50" t="s">
        <v>403</v>
      </c>
      <c r="C367" s="50" t="s">
        <v>309</v>
      </c>
      <c r="D367" s="50" t="s">
        <v>2</v>
      </c>
      <c r="E367" s="51">
        <v>39</v>
      </c>
      <c r="F367" s="51">
        <v>10</v>
      </c>
      <c r="G367" s="51">
        <v>48</v>
      </c>
      <c r="H367" s="51">
        <v>135</v>
      </c>
      <c r="I367" s="51">
        <v>33</v>
      </c>
      <c r="J367" s="51">
        <v>11</v>
      </c>
      <c r="K367" s="51">
        <v>4241</v>
      </c>
      <c r="L367" s="61">
        <v>453</v>
      </c>
      <c r="M367"/>
      <c r="N367" s="32"/>
      <c r="O367" s="32"/>
      <c r="P367" s="32"/>
      <c r="Q367" s="32"/>
      <c r="R367" s="32"/>
      <c r="S367" s="32"/>
      <c r="T367" s="32"/>
    </row>
    <row r="368" spans="1:20" hidden="1" x14ac:dyDescent="0.25">
      <c r="A368" s="46" t="s">
        <v>533</v>
      </c>
      <c r="B368" s="47" t="s">
        <v>403</v>
      </c>
      <c r="C368" s="47" t="s">
        <v>309</v>
      </c>
      <c r="D368" s="47" t="s">
        <v>3</v>
      </c>
      <c r="E368" s="48">
        <v>37</v>
      </c>
      <c r="F368" s="48">
        <v>10</v>
      </c>
      <c r="G368" s="48">
        <v>28</v>
      </c>
      <c r="H368" s="48">
        <v>73</v>
      </c>
      <c r="I368" s="48">
        <v>21</v>
      </c>
      <c r="J368" s="48">
        <v>12</v>
      </c>
      <c r="K368" s="48">
        <v>3098</v>
      </c>
      <c r="L368" s="60">
        <v>448</v>
      </c>
      <c r="M368"/>
      <c r="N368" s="32"/>
      <c r="O368" s="32"/>
      <c r="P368" s="32"/>
      <c r="Q368" s="32"/>
      <c r="R368" s="32"/>
      <c r="S368" s="32"/>
      <c r="T368" s="32"/>
    </row>
    <row r="369" spans="1:20" x14ac:dyDescent="0.25">
      <c r="A369" s="49" t="s">
        <v>354</v>
      </c>
      <c r="B369" s="50" t="s">
        <v>36</v>
      </c>
      <c r="C369" s="50" t="s">
        <v>309</v>
      </c>
      <c r="D369" s="50" t="s">
        <v>1</v>
      </c>
      <c r="E369" s="51">
        <v>38</v>
      </c>
      <c r="F369" s="51">
        <v>35</v>
      </c>
      <c r="G369" s="51">
        <v>29</v>
      </c>
      <c r="H369" s="51">
        <v>46</v>
      </c>
      <c r="I369" s="51">
        <v>25</v>
      </c>
      <c r="J369" s="51">
        <v>24</v>
      </c>
      <c r="K369" s="51">
        <v>1494</v>
      </c>
      <c r="L369" s="61">
        <v>658</v>
      </c>
      <c r="M369"/>
      <c r="N369" s="32"/>
      <c r="O369" s="32"/>
      <c r="P369" s="32"/>
      <c r="Q369" s="32"/>
      <c r="R369" s="32"/>
      <c r="S369" s="32"/>
      <c r="T369" s="32"/>
    </row>
    <row r="370" spans="1:20" hidden="1" x14ac:dyDescent="0.25">
      <c r="A370" s="46" t="s">
        <v>534</v>
      </c>
      <c r="B370" s="47" t="s">
        <v>403</v>
      </c>
      <c r="C370" s="47" t="s">
        <v>309</v>
      </c>
      <c r="D370" s="47" t="s">
        <v>3</v>
      </c>
      <c r="E370" s="48">
        <v>26</v>
      </c>
      <c r="F370" s="48">
        <v>10</v>
      </c>
      <c r="G370" s="48">
        <v>4</v>
      </c>
      <c r="H370" s="48">
        <v>14</v>
      </c>
      <c r="I370" s="48">
        <v>15</v>
      </c>
      <c r="J370" s="48">
        <v>3</v>
      </c>
      <c r="K370" s="48">
        <v>0</v>
      </c>
      <c r="L370" s="60">
        <v>305</v>
      </c>
      <c r="M370"/>
      <c r="N370" s="32"/>
      <c r="O370" s="32"/>
      <c r="P370" s="32"/>
      <c r="Q370" s="32"/>
      <c r="R370" s="32"/>
      <c r="S370" s="32"/>
      <c r="T370" s="32"/>
    </row>
    <row r="371" spans="1:20" hidden="1" x14ac:dyDescent="0.25">
      <c r="A371" s="49" t="s">
        <v>291</v>
      </c>
      <c r="B371" s="50" t="s">
        <v>403</v>
      </c>
      <c r="C371" s="50" t="s">
        <v>309</v>
      </c>
      <c r="D371" s="50" t="s">
        <v>4</v>
      </c>
      <c r="E371" s="51">
        <v>36</v>
      </c>
      <c r="F371" s="51">
        <v>10</v>
      </c>
      <c r="G371" s="51">
        <v>6</v>
      </c>
      <c r="H371" s="51">
        <v>45</v>
      </c>
      <c r="I371" s="51">
        <v>66</v>
      </c>
      <c r="J371" s="51">
        <v>9</v>
      </c>
      <c r="K371" s="51">
        <v>5659</v>
      </c>
      <c r="L371" s="61">
        <v>813</v>
      </c>
      <c r="M371"/>
      <c r="N371" s="32"/>
      <c r="O371" s="32"/>
      <c r="P371" s="32"/>
      <c r="Q371" s="32"/>
      <c r="R371" s="32"/>
      <c r="S371" s="32"/>
      <c r="T371" s="32"/>
    </row>
    <row r="372" spans="1:20" x14ac:dyDescent="0.25">
      <c r="A372" s="49" t="s">
        <v>292</v>
      </c>
      <c r="B372" s="50" t="s">
        <v>31</v>
      </c>
      <c r="C372" s="50" t="s">
        <v>309</v>
      </c>
      <c r="D372" s="50" t="s">
        <v>1</v>
      </c>
      <c r="E372" s="51">
        <v>39</v>
      </c>
      <c r="F372" s="51">
        <v>34</v>
      </c>
      <c r="G372" s="51">
        <v>10</v>
      </c>
      <c r="H372" s="51">
        <v>53</v>
      </c>
      <c r="I372" s="51">
        <v>21</v>
      </c>
      <c r="J372" s="51">
        <v>25</v>
      </c>
      <c r="K372" s="51">
        <v>843</v>
      </c>
      <c r="L372" s="61">
        <v>727</v>
      </c>
    </row>
    <row r="373" spans="1:20" hidden="1" x14ac:dyDescent="0.25">
      <c r="A373" s="49" t="s">
        <v>535</v>
      </c>
      <c r="B373" s="50" t="s">
        <v>403</v>
      </c>
      <c r="C373" s="50" t="s">
        <v>309</v>
      </c>
      <c r="D373" s="50" t="s">
        <v>3</v>
      </c>
      <c r="E373" s="51">
        <v>40</v>
      </c>
      <c r="F373" s="51">
        <v>10</v>
      </c>
      <c r="G373" s="51">
        <v>6</v>
      </c>
      <c r="H373" s="51">
        <v>62</v>
      </c>
      <c r="I373" s="51">
        <v>17</v>
      </c>
      <c r="J373" s="51">
        <v>14</v>
      </c>
      <c r="K373" s="51">
        <v>761</v>
      </c>
      <c r="L373" s="61">
        <v>453</v>
      </c>
    </row>
    <row r="374" spans="1:20" hidden="1" x14ac:dyDescent="0.25">
      <c r="A374" s="46" t="s">
        <v>536</v>
      </c>
      <c r="B374" s="47" t="s">
        <v>403</v>
      </c>
      <c r="C374" s="47" t="s">
        <v>309</v>
      </c>
      <c r="D374" s="47" t="s">
        <v>2</v>
      </c>
      <c r="E374" s="48">
        <v>38</v>
      </c>
      <c r="F374" s="48">
        <v>10</v>
      </c>
      <c r="G374" s="48">
        <v>22</v>
      </c>
      <c r="H374" s="48">
        <v>24</v>
      </c>
      <c r="I374" s="48">
        <v>31</v>
      </c>
      <c r="J374" s="48">
        <v>21</v>
      </c>
      <c r="K374" s="48">
        <v>4452</v>
      </c>
      <c r="L374" s="60">
        <v>442</v>
      </c>
    </row>
    <row r="375" spans="1:20" x14ac:dyDescent="0.25">
      <c r="A375" s="49" t="s">
        <v>393</v>
      </c>
      <c r="B375" s="50" t="s">
        <v>38</v>
      </c>
      <c r="C375" s="50" t="s">
        <v>309</v>
      </c>
      <c r="D375" s="50" t="s">
        <v>1</v>
      </c>
      <c r="E375" s="51">
        <v>37</v>
      </c>
      <c r="F375" s="51">
        <v>33</v>
      </c>
      <c r="G375" s="51">
        <v>12</v>
      </c>
      <c r="H375" s="51">
        <v>23</v>
      </c>
      <c r="I375" s="51">
        <v>37</v>
      </c>
      <c r="J375" s="51">
        <v>7</v>
      </c>
      <c r="K375" s="51">
        <v>2830</v>
      </c>
      <c r="L375" s="61">
        <v>681</v>
      </c>
    </row>
    <row r="376" spans="1:20" hidden="1" x14ac:dyDescent="0.25">
      <c r="A376" s="46" t="s">
        <v>538</v>
      </c>
      <c r="B376" s="47" t="s">
        <v>403</v>
      </c>
      <c r="C376" s="47" t="s">
        <v>309</v>
      </c>
      <c r="D376" s="47" t="s">
        <v>4</v>
      </c>
      <c r="E376" s="48">
        <v>38</v>
      </c>
      <c r="F376" s="48">
        <v>10</v>
      </c>
      <c r="G376" s="48">
        <v>14</v>
      </c>
      <c r="H376" s="48">
        <v>27</v>
      </c>
      <c r="I376" s="48">
        <v>60</v>
      </c>
      <c r="J376" s="48">
        <v>10</v>
      </c>
      <c r="K376" s="48">
        <v>4516</v>
      </c>
      <c r="L376" s="60">
        <v>767</v>
      </c>
    </row>
    <row r="377" spans="1:20" hidden="1" x14ac:dyDescent="0.25">
      <c r="A377" s="49" t="s">
        <v>539</v>
      </c>
      <c r="B377" s="50" t="s">
        <v>403</v>
      </c>
      <c r="C377" s="50" t="s">
        <v>309</v>
      </c>
      <c r="D377" s="50" t="s">
        <v>2</v>
      </c>
      <c r="E377" s="51">
        <v>27</v>
      </c>
      <c r="F377" s="51">
        <v>10</v>
      </c>
      <c r="G377" s="51">
        <v>16</v>
      </c>
      <c r="H377" s="51">
        <v>37</v>
      </c>
      <c r="I377" s="51">
        <v>15</v>
      </c>
      <c r="J377" s="51">
        <v>18</v>
      </c>
      <c r="K377" s="51">
        <v>31</v>
      </c>
      <c r="L377" s="61">
        <v>396</v>
      </c>
    </row>
    <row r="378" spans="1:20" hidden="1" x14ac:dyDescent="0.25">
      <c r="A378" s="46" t="s">
        <v>540</v>
      </c>
      <c r="B378" s="47" t="s">
        <v>403</v>
      </c>
      <c r="C378" s="47" t="s">
        <v>309</v>
      </c>
      <c r="D378" s="47" t="s">
        <v>4</v>
      </c>
      <c r="E378" s="48">
        <v>37</v>
      </c>
      <c r="F378" s="48">
        <v>10</v>
      </c>
      <c r="G378" s="48">
        <v>33</v>
      </c>
      <c r="H378" s="48">
        <v>101</v>
      </c>
      <c r="I378" s="48">
        <v>49</v>
      </c>
      <c r="J378" s="48">
        <v>22</v>
      </c>
      <c r="K378" s="48">
        <v>7518</v>
      </c>
      <c r="L378" s="60">
        <v>853</v>
      </c>
      <c r="M378"/>
      <c r="N378" s="32"/>
      <c r="O378" s="32"/>
      <c r="P378" s="32"/>
      <c r="Q378" s="32"/>
      <c r="R378" s="32"/>
      <c r="S378" s="32"/>
      <c r="T378" s="32"/>
    </row>
    <row r="379" spans="1:20" x14ac:dyDescent="0.25">
      <c r="A379" s="46" t="s">
        <v>154</v>
      </c>
      <c r="B379" s="47" t="s">
        <v>31</v>
      </c>
      <c r="C379" s="47" t="s">
        <v>309</v>
      </c>
      <c r="D379" s="47" t="s">
        <v>1</v>
      </c>
      <c r="E379" s="48">
        <v>36</v>
      </c>
      <c r="F379" s="48">
        <v>33</v>
      </c>
      <c r="G379" s="48">
        <v>6</v>
      </c>
      <c r="H379" s="48">
        <v>25</v>
      </c>
      <c r="I379" s="48">
        <v>26</v>
      </c>
      <c r="J379" s="48">
        <v>18</v>
      </c>
      <c r="K379" s="48">
        <v>3247</v>
      </c>
      <c r="L379" s="60">
        <v>665</v>
      </c>
    </row>
    <row r="380" spans="1:20" hidden="1" x14ac:dyDescent="0.25">
      <c r="A380" s="46" t="s">
        <v>541</v>
      </c>
      <c r="B380" s="47" t="s">
        <v>403</v>
      </c>
      <c r="C380" s="47" t="s">
        <v>309</v>
      </c>
      <c r="D380" s="47" t="s">
        <v>4</v>
      </c>
      <c r="E380" s="48">
        <v>38</v>
      </c>
      <c r="F380" s="48">
        <v>10</v>
      </c>
      <c r="G380" s="48">
        <v>16</v>
      </c>
      <c r="H380" s="48">
        <v>49</v>
      </c>
      <c r="I380" s="48">
        <v>59</v>
      </c>
      <c r="J380" s="48">
        <v>12</v>
      </c>
      <c r="K380" s="48">
        <v>6538</v>
      </c>
      <c r="L380" s="60">
        <v>748</v>
      </c>
      <c r="M380"/>
      <c r="N380" s="32"/>
      <c r="O380" s="32"/>
      <c r="P380" s="32"/>
      <c r="Q380" s="32"/>
      <c r="R380" s="32"/>
      <c r="S380" s="32"/>
      <c r="T380" s="32"/>
    </row>
    <row r="381" spans="1:20" hidden="1" x14ac:dyDescent="0.25">
      <c r="A381" s="49" t="s">
        <v>542</v>
      </c>
      <c r="B381" s="50" t="s">
        <v>403</v>
      </c>
      <c r="C381" s="50" t="s">
        <v>309</v>
      </c>
      <c r="D381" s="50" t="s">
        <v>2</v>
      </c>
      <c r="E381" s="51">
        <v>26</v>
      </c>
      <c r="F381" s="51">
        <v>10</v>
      </c>
      <c r="G381" s="51">
        <v>4</v>
      </c>
      <c r="H381" s="51">
        <v>18</v>
      </c>
      <c r="I381" s="51">
        <v>10</v>
      </c>
      <c r="J381" s="51">
        <v>9</v>
      </c>
      <c r="K381" s="51">
        <v>2617</v>
      </c>
      <c r="L381" s="61">
        <v>274</v>
      </c>
    </row>
    <row r="382" spans="1:20" hidden="1" x14ac:dyDescent="0.25">
      <c r="A382" s="46" t="s">
        <v>543</v>
      </c>
      <c r="B382" s="47" t="s">
        <v>403</v>
      </c>
      <c r="C382" s="47" t="s">
        <v>309</v>
      </c>
      <c r="D382" s="47" t="s">
        <v>2</v>
      </c>
      <c r="E382" s="48">
        <v>20</v>
      </c>
      <c r="F382" s="48">
        <v>10</v>
      </c>
      <c r="G382" s="48">
        <v>4</v>
      </c>
      <c r="H382" s="48">
        <v>5</v>
      </c>
      <c r="I382" s="48">
        <v>14</v>
      </c>
      <c r="J382" s="48">
        <v>5</v>
      </c>
      <c r="K382" s="48">
        <v>1236</v>
      </c>
      <c r="L382" s="60">
        <v>204</v>
      </c>
    </row>
    <row r="383" spans="1:20" hidden="1" x14ac:dyDescent="0.25">
      <c r="A383" s="49" t="s">
        <v>544</v>
      </c>
      <c r="B383" s="50" t="s">
        <v>403</v>
      </c>
      <c r="C383" s="50" t="s">
        <v>309</v>
      </c>
      <c r="D383" s="50" t="s">
        <v>4</v>
      </c>
      <c r="E383" s="51">
        <v>39</v>
      </c>
      <c r="F383" s="51">
        <v>10</v>
      </c>
      <c r="G383" s="51">
        <v>39</v>
      </c>
      <c r="H383" s="51">
        <v>42</v>
      </c>
      <c r="I383" s="51">
        <v>46</v>
      </c>
      <c r="J383" s="51">
        <v>17</v>
      </c>
      <c r="K383" s="51">
        <v>4505</v>
      </c>
      <c r="L383" s="61">
        <v>749</v>
      </c>
    </row>
    <row r="384" spans="1:20" x14ac:dyDescent="0.25">
      <c r="A384" s="49" t="s">
        <v>211</v>
      </c>
      <c r="B384" s="50" t="s">
        <v>42</v>
      </c>
      <c r="C384" s="50" t="s">
        <v>309</v>
      </c>
      <c r="D384" s="50" t="s">
        <v>1</v>
      </c>
      <c r="E384" s="51">
        <v>40</v>
      </c>
      <c r="F384" s="51">
        <v>32</v>
      </c>
      <c r="G384" s="51">
        <v>16</v>
      </c>
      <c r="H384" s="51">
        <v>27</v>
      </c>
      <c r="I384" s="51">
        <v>17</v>
      </c>
      <c r="J384" s="51">
        <v>31</v>
      </c>
      <c r="K384" s="51">
        <v>158</v>
      </c>
      <c r="L384" s="61">
        <v>717</v>
      </c>
    </row>
    <row r="385" spans="1:20" x14ac:dyDescent="0.25">
      <c r="A385" s="49" t="s">
        <v>138</v>
      </c>
      <c r="B385" s="50" t="s">
        <v>38</v>
      </c>
      <c r="C385" s="50" t="s">
        <v>309</v>
      </c>
      <c r="D385" s="50" t="s">
        <v>1</v>
      </c>
      <c r="E385" s="51">
        <v>38</v>
      </c>
      <c r="F385" s="51">
        <v>31</v>
      </c>
      <c r="G385" s="51">
        <v>24</v>
      </c>
      <c r="H385" s="51">
        <v>83</v>
      </c>
      <c r="I385" s="51">
        <v>26</v>
      </c>
      <c r="J385" s="51">
        <v>11</v>
      </c>
      <c r="K385" s="51">
        <v>206</v>
      </c>
      <c r="L385" s="61">
        <v>646</v>
      </c>
    </row>
    <row r="386" spans="1:20" hidden="1" x14ac:dyDescent="0.25">
      <c r="A386" s="46" t="s">
        <v>545</v>
      </c>
      <c r="B386" s="47" t="s">
        <v>403</v>
      </c>
      <c r="C386" s="47" t="s">
        <v>309</v>
      </c>
      <c r="D386" s="47" t="s">
        <v>4</v>
      </c>
      <c r="E386" s="48">
        <v>40</v>
      </c>
      <c r="F386" s="48">
        <v>10</v>
      </c>
      <c r="G386" s="48">
        <v>15</v>
      </c>
      <c r="H386" s="48">
        <v>46</v>
      </c>
      <c r="I386" s="48">
        <v>52</v>
      </c>
      <c r="J386" s="48">
        <v>17</v>
      </c>
      <c r="K386" s="48">
        <v>6309</v>
      </c>
      <c r="L386" s="60">
        <v>814</v>
      </c>
    </row>
    <row r="387" spans="1:20" hidden="1" x14ac:dyDescent="0.25">
      <c r="A387" s="49" t="s">
        <v>546</v>
      </c>
      <c r="B387" s="50" t="s">
        <v>403</v>
      </c>
      <c r="C387" s="50" t="s">
        <v>309</v>
      </c>
      <c r="D387" s="50" t="s">
        <v>4</v>
      </c>
      <c r="E387" s="51">
        <v>36</v>
      </c>
      <c r="F387" s="51">
        <v>10</v>
      </c>
      <c r="G387" s="51">
        <v>8</v>
      </c>
      <c r="H387" s="51">
        <v>58</v>
      </c>
      <c r="I387" s="51">
        <v>29</v>
      </c>
      <c r="J387" s="51">
        <v>16</v>
      </c>
      <c r="K387" s="51">
        <v>3212</v>
      </c>
      <c r="L387" s="61">
        <v>636</v>
      </c>
      <c r="M387"/>
      <c r="N387" s="32"/>
      <c r="O387" s="32"/>
      <c r="P387" s="32"/>
      <c r="Q387" s="32"/>
      <c r="R387" s="32"/>
      <c r="S387" s="32"/>
      <c r="T387" s="32"/>
    </row>
    <row r="388" spans="1:20" hidden="1" x14ac:dyDescent="0.25">
      <c r="A388" s="46" t="s">
        <v>547</v>
      </c>
      <c r="B388" s="47" t="s">
        <v>403</v>
      </c>
      <c r="C388" s="47" t="s">
        <v>309</v>
      </c>
      <c r="D388" s="47" t="s">
        <v>4</v>
      </c>
      <c r="E388" s="48">
        <v>36</v>
      </c>
      <c r="F388" s="48">
        <v>10</v>
      </c>
      <c r="G388" s="48">
        <v>34</v>
      </c>
      <c r="H388" s="48">
        <v>110</v>
      </c>
      <c r="I388" s="48">
        <v>61</v>
      </c>
      <c r="J388" s="48">
        <v>8</v>
      </c>
      <c r="K388" s="48">
        <v>6268</v>
      </c>
      <c r="L388" s="60">
        <v>640</v>
      </c>
      <c r="M388"/>
      <c r="N388" s="32"/>
      <c r="O388" s="32"/>
      <c r="P388" s="32"/>
      <c r="Q388" s="32"/>
      <c r="R388" s="32"/>
      <c r="S388" s="32"/>
      <c r="T388" s="32"/>
    </row>
    <row r="389" spans="1:20" hidden="1" x14ac:dyDescent="0.25">
      <c r="A389" s="49" t="s">
        <v>242</v>
      </c>
      <c r="B389" s="50" t="s">
        <v>403</v>
      </c>
      <c r="C389" s="50" t="s">
        <v>309</v>
      </c>
      <c r="D389" s="50" t="s">
        <v>4</v>
      </c>
      <c r="E389" s="51">
        <v>30</v>
      </c>
      <c r="F389" s="51">
        <v>10</v>
      </c>
      <c r="G389" s="51">
        <v>27</v>
      </c>
      <c r="H389" s="51">
        <v>49</v>
      </c>
      <c r="I389" s="51">
        <v>56</v>
      </c>
      <c r="J389" s="51">
        <v>9</v>
      </c>
      <c r="K389" s="51">
        <v>3674</v>
      </c>
      <c r="L389" s="61">
        <v>563</v>
      </c>
    </row>
    <row r="390" spans="1:20" hidden="1" x14ac:dyDescent="0.25">
      <c r="A390" s="46" t="s">
        <v>548</v>
      </c>
      <c r="B390" s="47" t="s">
        <v>403</v>
      </c>
      <c r="C390" s="47" t="s">
        <v>309</v>
      </c>
      <c r="D390" s="47" t="s">
        <v>4</v>
      </c>
      <c r="E390" s="48">
        <v>41</v>
      </c>
      <c r="F390" s="48">
        <v>10</v>
      </c>
      <c r="G390" s="48">
        <v>22</v>
      </c>
      <c r="H390" s="48">
        <v>96</v>
      </c>
      <c r="I390" s="48">
        <v>34</v>
      </c>
      <c r="J390" s="48">
        <v>7</v>
      </c>
      <c r="K390" s="48">
        <v>2113</v>
      </c>
      <c r="L390" s="60">
        <v>642</v>
      </c>
    </row>
    <row r="391" spans="1:20" hidden="1" x14ac:dyDescent="0.25">
      <c r="A391" s="49" t="s">
        <v>549</v>
      </c>
      <c r="B391" s="50" t="s">
        <v>403</v>
      </c>
      <c r="C391" s="50" t="s">
        <v>309</v>
      </c>
      <c r="D391" s="50" t="s">
        <v>4</v>
      </c>
      <c r="E391" s="51">
        <v>37</v>
      </c>
      <c r="F391" s="51">
        <v>10</v>
      </c>
      <c r="G391" s="51">
        <v>42</v>
      </c>
      <c r="H391" s="51">
        <v>27</v>
      </c>
      <c r="I391" s="51">
        <v>36</v>
      </c>
      <c r="J391" s="51">
        <v>23</v>
      </c>
      <c r="K391" s="51">
        <v>1945</v>
      </c>
      <c r="L391" s="61">
        <v>750</v>
      </c>
      <c r="M391"/>
      <c r="N391" s="32"/>
      <c r="O391" s="32"/>
      <c r="P391" s="32"/>
      <c r="Q391" s="32"/>
      <c r="R391" s="32"/>
      <c r="S391" s="32"/>
      <c r="T391" s="32"/>
    </row>
    <row r="392" spans="1:20" hidden="1" x14ac:dyDescent="0.25">
      <c r="A392" s="46" t="s">
        <v>550</v>
      </c>
      <c r="B392" s="47" t="s">
        <v>403</v>
      </c>
      <c r="C392" s="47" t="s">
        <v>309</v>
      </c>
      <c r="D392" s="47" t="s">
        <v>4</v>
      </c>
      <c r="E392" s="48">
        <v>41</v>
      </c>
      <c r="F392" s="48">
        <v>10</v>
      </c>
      <c r="G392" s="48">
        <v>8</v>
      </c>
      <c r="H392" s="48">
        <v>8</v>
      </c>
      <c r="I392" s="48">
        <v>61</v>
      </c>
      <c r="J392" s="48">
        <v>15</v>
      </c>
      <c r="K392" s="48">
        <v>5947</v>
      </c>
      <c r="L392" s="60">
        <v>891</v>
      </c>
      <c r="M392"/>
      <c r="N392" s="32"/>
      <c r="O392" s="32"/>
      <c r="P392" s="32"/>
      <c r="Q392" s="32"/>
      <c r="R392" s="32"/>
      <c r="S392" s="32"/>
      <c r="T392" s="32"/>
    </row>
    <row r="393" spans="1:20" hidden="1" x14ac:dyDescent="0.25">
      <c r="A393" s="49" t="s">
        <v>159</v>
      </c>
      <c r="B393" s="50" t="s">
        <v>403</v>
      </c>
      <c r="C393" s="50" t="s">
        <v>309</v>
      </c>
      <c r="D393" s="50" t="s">
        <v>4</v>
      </c>
      <c r="E393" s="51">
        <v>38</v>
      </c>
      <c r="F393" s="51">
        <v>10</v>
      </c>
      <c r="G393" s="51">
        <v>8</v>
      </c>
      <c r="H393" s="51">
        <v>64</v>
      </c>
      <c r="I393" s="51">
        <v>76</v>
      </c>
      <c r="J393" s="51">
        <v>12</v>
      </c>
      <c r="K393" s="51">
        <v>5254</v>
      </c>
      <c r="L393" s="61">
        <v>731</v>
      </c>
      <c r="M393"/>
      <c r="N393" s="32"/>
      <c r="O393" s="32"/>
      <c r="P393" s="32"/>
      <c r="Q393" s="32"/>
      <c r="R393" s="32"/>
      <c r="S393" s="32"/>
      <c r="T393" s="32"/>
    </row>
    <row r="394" spans="1:20" hidden="1" x14ac:dyDescent="0.25">
      <c r="A394" s="46" t="s">
        <v>551</v>
      </c>
      <c r="B394" s="47" t="s">
        <v>403</v>
      </c>
      <c r="C394" s="47" t="s">
        <v>309</v>
      </c>
      <c r="D394" s="47" t="s">
        <v>1</v>
      </c>
      <c r="E394" s="48">
        <v>42</v>
      </c>
      <c r="F394" s="48">
        <v>9</v>
      </c>
      <c r="G394" s="48">
        <v>20</v>
      </c>
      <c r="H394" s="48">
        <v>210</v>
      </c>
      <c r="I394" s="48">
        <v>12</v>
      </c>
      <c r="J394" s="48">
        <v>25</v>
      </c>
      <c r="K394" s="48">
        <v>6</v>
      </c>
      <c r="L394" s="60">
        <v>420</v>
      </c>
    </row>
    <row r="395" spans="1:20" hidden="1" x14ac:dyDescent="0.25">
      <c r="A395" s="49" t="s">
        <v>552</v>
      </c>
      <c r="B395" s="50" t="s">
        <v>403</v>
      </c>
      <c r="C395" s="50" t="s">
        <v>309</v>
      </c>
      <c r="D395" s="50" t="s">
        <v>3</v>
      </c>
      <c r="E395" s="51">
        <v>23</v>
      </c>
      <c r="F395" s="51">
        <v>9</v>
      </c>
      <c r="G395" s="51">
        <v>14</v>
      </c>
      <c r="H395" s="51">
        <v>16</v>
      </c>
      <c r="I395" s="51">
        <v>8</v>
      </c>
      <c r="J395" s="51">
        <v>9</v>
      </c>
      <c r="K395" s="51">
        <v>1537</v>
      </c>
      <c r="L395" s="61">
        <v>277</v>
      </c>
    </row>
    <row r="396" spans="1:20" hidden="1" x14ac:dyDescent="0.25">
      <c r="A396" s="46" t="s">
        <v>553</v>
      </c>
      <c r="B396" s="47" t="s">
        <v>403</v>
      </c>
      <c r="C396" s="47" t="s">
        <v>309</v>
      </c>
      <c r="D396" s="47" t="s">
        <v>2</v>
      </c>
      <c r="E396" s="48">
        <v>41</v>
      </c>
      <c r="F396" s="48">
        <v>9</v>
      </c>
      <c r="G396" s="48">
        <v>24</v>
      </c>
      <c r="H396" s="48">
        <v>31</v>
      </c>
      <c r="I396" s="48">
        <v>25</v>
      </c>
      <c r="J396" s="48">
        <v>12</v>
      </c>
      <c r="K396" s="48">
        <v>3128</v>
      </c>
      <c r="L396" s="60">
        <v>473</v>
      </c>
    </row>
    <row r="397" spans="1:20" hidden="1" x14ac:dyDescent="0.25">
      <c r="A397" s="49" t="s">
        <v>366</v>
      </c>
      <c r="B397" s="50" t="s">
        <v>403</v>
      </c>
      <c r="C397" s="50" t="s">
        <v>309</v>
      </c>
      <c r="D397" s="50" t="s">
        <v>2</v>
      </c>
      <c r="E397" s="51">
        <v>29</v>
      </c>
      <c r="F397" s="51">
        <v>9</v>
      </c>
      <c r="G397" s="51">
        <v>12</v>
      </c>
      <c r="H397" s="51">
        <v>30</v>
      </c>
      <c r="I397" s="51">
        <v>16</v>
      </c>
      <c r="J397" s="51">
        <v>10</v>
      </c>
      <c r="K397" s="51">
        <v>3210</v>
      </c>
      <c r="L397" s="61">
        <v>322</v>
      </c>
    </row>
    <row r="398" spans="1:20" hidden="1" x14ac:dyDescent="0.25">
      <c r="A398" s="46" t="s">
        <v>554</v>
      </c>
      <c r="B398" s="47" t="s">
        <v>403</v>
      </c>
      <c r="C398" s="47" t="s">
        <v>309</v>
      </c>
      <c r="D398" s="47" t="s">
        <v>2</v>
      </c>
      <c r="E398" s="48">
        <v>35</v>
      </c>
      <c r="F398" s="48">
        <v>9</v>
      </c>
      <c r="G398" s="48">
        <v>6</v>
      </c>
      <c r="H398" s="48">
        <v>76</v>
      </c>
      <c r="I398" s="48">
        <v>23</v>
      </c>
      <c r="J398" s="48">
        <v>9</v>
      </c>
      <c r="K398" s="48">
        <v>2139</v>
      </c>
      <c r="L398" s="60">
        <v>489</v>
      </c>
    </row>
    <row r="399" spans="1:20" x14ac:dyDescent="0.25">
      <c r="A399" s="46" t="s">
        <v>71</v>
      </c>
      <c r="B399" s="47" t="s">
        <v>38</v>
      </c>
      <c r="C399" s="47" t="s">
        <v>309</v>
      </c>
      <c r="D399" s="47" t="s">
        <v>1</v>
      </c>
      <c r="E399" s="48">
        <v>40</v>
      </c>
      <c r="F399" s="48">
        <v>31</v>
      </c>
      <c r="G399" s="48">
        <v>32</v>
      </c>
      <c r="H399" s="48">
        <v>70</v>
      </c>
      <c r="I399" s="48">
        <v>43</v>
      </c>
      <c r="J399" s="48">
        <v>22</v>
      </c>
      <c r="K399" s="48">
        <v>1388</v>
      </c>
      <c r="L399" s="60">
        <v>748</v>
      </c>
    </row>
    <row r="400" spans="1:20" hidden="1" x14ac:dyDescent="0.25">
      <c r="A400" s="46" t="s">
        <v>556</v>
      </c>
      <c r="B400" s="47" t="s">
        <v>403</v>
      </c>
      <c r="C400" s="47" t="s">
        <v>309</v>
      </c>
      <c r="D400" s="47" t="s">
        <v>2</v>
      </c>
      <c r="E400" s="48">
        <v>36</v>
      </c>
      <c r="F400" s="48">
        <v>9</v>
      </c>
      <c r="G400" s="48">
        <v>0</v>
      </c>
      <c r="H400" s="48">
        <v>17</v>
      </c>
      <c r="I400" s="48">
        <v>18</v>
      </c>
      <c r="J400" s="48">
        <v>14</v>
      </c>
      <c r="K400" s="48">
        <v>4360</v>
      </c>
      <c r="L400" s="60">
        <v>465</v>
      </c>
    </row>
    <row r="401" spans="1:20" x14ac:dyDescent="0.25">
      <c r="A401" s="46" t="s">
        <v>405</v>
      </c>
      <c r="B401" s="47" t="s">
        <v>42</v>
      </c>
      <c r="C401" s="47" t="s">
        <v>309</v>
      </c>
      <c r="D401" s="47" t="s">
        <v>1</v>
      </c>
      <c r="E401" s="48">
        <v>42</v>
      </c>
      <c r="F401" s="48">
        <v>30</v>
      </c>
      <c r="G401" s="48">
        <v>24</v>
      </c>
      <c r="H401" s="48">
        <v>48</v>
      </c>
      <c r="I401" s="48">
        <v>8</v>
      </c>
      <c r="J401" s="48">
        <v>28</v>
      </c>
      <c r="K401" s="48">
        <v>58</v>
      </c>
      <c r="L401" s="60">
        <v>799</v>
      </c>
    </row>
    <row r="402" spans="1:20" hidden="1" x14ac:dyDescent="0.25">
      <c r="A402" s="46" t="s">
        <v>557</v>
      </c>
      <c r="B402" s="47" t="s">
        <v>403</v>
      </c>
      <c r="C402" s="47" t="s">
        <v>309</v>
      </c>
      <c r="D402" s="47" t="s">
        <v>1</v>
      </c>
      <c r="E402" s="48">
        <v>23</v>
      </c>
      <c r="F402" s="48">
        <v>9</v>
      </c>
      <c r="G402" s="48">
        <v>13</v>
      </c>
      <c r="H402" s="48">
        <v>22</v>
      </c>
      <c r="I402" s="48">
        <v>12</v>
      </c>
      <c r="J402" s="48">
        <v>9</v>
      </c>
      <c r="K402" s="48">
        <v>475</v>
      </c>
      <c r="L402" s="60">
        <v>268</v>
      </c>
    </row>
    <row r="403" spans="1:20" hidden="1" x14ac:dyDescent="0.25">
      <c r="A403" s="49" t="s">
        <v>226</v>
      </c>
      <c r="B403" s="50" t="s">
        <v>403</v>
      </c>
      <c r="C403" s="50" t="s">
        <v>309</v>
      </c>
      <c r="D403" s="50" t="s">
        <v>1</v>
      </c>
      <c r="E403" s="51">
        <v>40</v>
      </c>
      <c r="F403" s="51">
        <v>9</v>
      </c>
      <c r="G403" s="51">
        <v>8</v>
      </c>
      <c r="H403" s="51">
        <v>63</v>
      </c>
      <c r="I403" s="51">
        <v>18</v>
      </c>
      <c r="J403" s="51">
        <v>8</v>
      </c>
      <c r="K403" s="51">
        <v>49</v>
      </c>
      <c r="L403" s="61">
        <v>554</v>
      </c>
    </row>
    <row r="404" spans="1:20" hidden="1" x14ac:dyDescent="0.25">
      <c r="A404" s="46" t="s">
        <v>558</v>
      </c>
      <c r="B404" s="47" t="s">
        <v>403</v>
      </c>
      <c r="C404" s="47" t="s">
        <v>309</v>
      </c>
      <c r="D404" s="47" t="s">
        <v>1</v>
      </c>
      <c r="E404" s="48">
        <v>37</v>
      </c>
      <c r="F404" s="48">
        <v>9</v>
      </c>
      <c r="G404" s="48">
        <v>14</v>
      </c>
      <c r="H404" s="48">
        <v>38</v>
      </c>
      <c r="I404" s="48">
        <v>14</v>
      </c>
      <c r="J404" s="48">
        <v>11</v>
      </c>
      <c r="K404" s="48">
        <v>4317</v>
      </c>
      <c r="L404" s="60">
        <v>470</v>
      </c>
    </row>
    <row r="405" spans="1:20" x14ac:dyDescent="0.25">
      <c r="A405" s="46" t="s">
        <v>311</v>
      </c>
      <c r="B405" s="47" t="s">
        <v>38</v>
      </c>
      <c r="C405" s="47" t="s">
        <v>309</v>
      </c>
      <c r="D405" s="47" t="s">
        <v>1</v>
      </c>
      <c r="E405" s="48">
        <v>39</v>
      </c>
      <c r="F405" s="48">
        <v>29</v>
      </c>
      <c r="G405" s="48">
        <v>14</v>
      </c>
      <c r="H405" s="48">
        <v>9</v>
      </c>
      <c r="I405" s="48">
        <v>11</v>
      </c>
      <c r="J405" s="48">
        <v>18</v>
      </c>
      <c r="K405" s="48">
        <v>615</v>
      </c>
      <c r="L405" s="60">
        <v>733</v>
      </c>
    </row>
    <row r="406" spans="1:20" x14ac:dyDescent="0.25">
      <c r="A406" s="46" t="s">
        <v>260</v>
      </c>
      <c r="B406" s="47" t="s">
        <v>31</v>
      </c>
      <c r="C406" s="47" t="s">
        <v>309</v>
      </c>
      <c r="D406" s="47" t="s">
        <v>1</v>
      </c>
      <c r="E406" s="48">
        <v>39</v>
      </c>
      <c r="F406" s="48">
        <v>28</v>
      </c>
      <c r="G406" s="48">
        <v>6</v>
      </c>
      <c r="H406" s="48">
        <v>4</v>
      </c>
      <c r="I406" s="48">
        <v>7</v>
      </c>
      <c r="J406" s="48">
        <v>33</v>
      </c>
      <c r="K406" s="48">
        <v>902</v>
      </c>
      <c r="L406" s="60">
        <v>735</v>
      </c>
      <c r="M406"/>
      <c r="N406" s="32"/>
      <c r="O406" s="32"/>
      <c r="P406" s="32"/>
      <c r="Q406" s="32"/>
      <c r="R406" s="32"/>
      <c r="S406" s="32"/>
      <c r="T406" s="32"/>
    </row>
    <row r="407" spans="1:20" hidden="1" x14ac:dyDescent="0.25">
      <c r="A407" s="49" t="s">
        <v>559</v>
      </c>
      <c r="B407" s="50" t="s">
        <v>403</v>
      </c>
      <c r="C407" s="50" t="s">
        <v>309</v>
      </c>
      <c r="D407" s="50" t="s">
        <v>2</v>
      </c>
      <c r="E407" s="51">
        <v>25</v>
      </c>
      <c r="F407" s="51">
        <v>9</v>
      </c>
      <c r="G407" s="51">
        <v>8</v>
      </c>
      <c r="H407" s="51">
        <v>21</v>
      </c>
      <c r="I407" s="51">
        <v>11</v>
      </c>
      <c r="J407" s="51">
        <v>6</v>
      </c>
      <c r="K407" s="51">
        <v>767</v>
      </c>
      <c r="L407" s="61">
        <v>323</v>
      </c>
      <c r="M407"/>
      <c r="N407" s="32"/>
      <c r="O407" s="32"/>
      <c r="P407" s="32"/>
      <c r="Q407" s="32"/>
      <c r="R407" s="32"/>
      <c r="S407" s="32"/>
      <c r="T407" s="32"/>
    </row>
    <row r="408" spans="1:20" hidden="1" x14ac:dyDescent="0.25">
      <c r="A408" s="46" t="s">
        <v>560</v>
      </c>
      <c r="B408" s="47" t="s">
        <v>403</v>
      </c>
      <c r="C408" s="47" t="s">
        <v>309</v>
      </c>
      <c r="D408" s="47" t="s">
        <v>4</v>
      </c>
      <c r="E408" s="48">
        <v>35</v>
      </c>
      <c r="F408" s="48">
        <v>9</v>
      </c>
      <c r="G408" s="48">
        <v>14</v>
      </c>
      <c r="H408" s="48">
        <v>47</v>
      </c>
      <c r="I408" s="48">
        <v>53</v>
      </c>
      <c r="J408" s="48">
        <v>7</v>
      </c>
      <c r="K408" s="48">
        <v>3714</v>
      </c>
      <c r="L408" s="60">
        <v>652</v>
      </c>
    </row>
    <row r="409" spans="1:20" hidden="1" x14ac:dyDescent="0.25">
      <c r="A409" s="49" t="s">
        <v>561</v>
      </c>
      <c r="B409" s="50" t="s">
        <v>403</v>
      </c>
      <c r="C409" s="50" t="s">
        <v>309</v>
      </c>
      <c r="D409" s="50" t="s">
        <v>1</v>
      </c>
      <c r="E409" s="51">
        <v>30</v>
      </c>
      <c r="F409" s="51">
        <v>9</v>
      </c>
      <c r="G409" s="51">
        <v>8</v>
      </c>
      <c r="H409" s="51">
        <v>26</v>
      </c>
      <c r="I409" s="51">
        <v>9</v>
      </c>
      <c r="J409" s="51">
        <v>11</v>
      </c>
      <c r="K409" s="51">
        <v>0</v>
      </c>
      <c r="L409" s="61">
        <v>403</v>
      </c>
      <c r="M409"/>
      <c r="N409" s="32"/>
      <c r="O409" s="32"/>
      <c r="P409" s="32"/>
      <c r="Q409" s="32"/>
      <c r="R409" s="32"/>
      <c r="S409" s="32"/>
      <c r="T409" s="32"/>
    </row>
    <row r="410" spans="1:20" hidden="1" x14ac:dyDescent="0.25">
      <c r="A410" s="46" t="s">
        <v>232</v>
      </c>
      <c r="B410" s="47" t="s">
        <v>403</v>
      </c>
      <c r="C410" s="47" t="s">
        <v>309</v>
      </c>
      <c r="D410" s="47" t="s">
        <v>2</v>
      </c>
      <c r="E410" s="48">
        <v>37</v>
      </c>
      <c r="F410" s="48">
        <v>9</v>
      </c>
      <c r="G410" s="48">
        <v>27</v>
      </c>
      <c r="H410" s="48">
        <v>49</v>
      </c>
      <c r="I410" s="48">
        <v>10</v>
      </c>
      <c r="J410" s="48">
        <v>17</v>
      </c>
      <c r="K410" s="48">
        <v>2447</v>
      </c>
      <c r="L410" s="60">
        <v>518</v>
      </c>
      <c r="M410"/>
      <c r="N410" s="32"/>
      <c r="O410" s="32"/>
      <c r="P410" s="32"/>
      <c r="Q410" s="32"/>
      <c r="R410" s="32"/>
      <c r="S410" s="32"/>
      <c r="T410" s="32"/>
    </row>
    <row r="411" spans="1:20" hidden="1" x14ac:dyDescent="0.25">
      <c r="A411" s="49" t="s">
        <v>562</v>
      </c>
      <c r="B411" s="50" t="s">
        <v>403</v>
      </c>
      <c r="C411" s="50" t="s">
        <v>309</v>
      </c>
      <c r="D411" s="50" t="s">
        <v>2</v>
      </c>
      <c r="E411" s="51">
        <v>38</v>
      </c>
      <c r="F411" s="51">
        <v>9</v>
      </c>
      <c r="G411" s="51">
        <v>24</v>
      </c>
      <c r="H411" s="51">
        <v>87</v>
      </c>
      <c r="I411" s="51">
        <v>16</v>
      </c>
      <c r="J411" s="51">
        <v>14</v>
      </c>
      <c r="K411" s="51">
        <v>2314</v>
      </c>
      <c r="L411" s="61">
        <v>480</v>
      </c>
      <c r="M411"/>
      <c r="N411" s="32"/>
      <c r="O411" s="32"/>
      <c r="P411" s="32"/>
      <c r="Q411" s="32"/>
      <c r="R411" s="32"/>
      <c r="S411" s="32"/>
      <c r="T411" s="32"/>
    </row>
    <row r="412" spans="1:20" hidden="1" x14ac:dyDescent="0.25">
      <c r="A412" s="46" t="s">
        <v>563</v>
      </c>
      <c r="B412" s="47" t="s">
        <v>403</v>
      </c>
      <c r="C412" s="47" t="s">
        <v>309</v>
      </c>
      <c r="D412" s="47" t="s">
        <v>2</v>
      </c>
      <c r="E412" s="48">
        <v>29</v>
      </c>
      <c r="F412" s="48">
        <v>9</v>
      </c>
      <c r="G412" s="48">
        <v>32</v>
      </c>
      <c r="H412" s="48">
        <v>67</v>
      </c>
      <c r="I412" s="48">
        <v>16</v>
      </c>
      <c r="J412" s="48">
        <v>12</v>
      </c>
      <c r="K412" s="48">
        <v>2581</v>
      </c>
      <c r="L412" s="60">
        <v>384</v>
      </c>
      <c r="M412"/>
      <c r="N412" s="32"/>
      <c r="O412" s="32"/>
      <c r="P412" s="32"/>
      <c r="Q412" s="32"/>
      <c r="R412" s="32"/>
      <c r="S412" s="32"/>
      <c r="T412" s="32"/>
    </row>
    <row r="413" spans="1:20" hidden="1" x14ac:dyDescent="0.25">
      <c r="A413" s="49" t="s">
        <v>564</v>
      </c>
      <c r="B413" s="50" t="s">
        <v>403</v>
      </c>
      <c r="C413" s="50" t="s">
        <v>309</v>
      </c>
      <c r="D413" s="50" t="s">
        <v>2</v>
      </c>
      <c r="E413" s="51">
        <v>38</v>
      </c>
      <c r="F413" s="51">
        <v>9</v>
      </c>
      <c r="G413" s="51">
        <v>2</v>
      </c>
      <c r="H413" s="51">
        <v>66</v>
      </c>
      <c r="I413" s="51">
        <v>12</v>
      </c>
      <c r="J413" s="51">
        <v>16</v>
      </c>
      <c r="K413" s="51">
        <v>3437</v>
      </c>
      <c r="L413" s="61">
        <v>482</v>
      </c>
    </row>
    <row r="414" spans="1:20" hidden="1" x14ac:dyDescent="0.25">
      <c r="A414" s="46" t="s">
        <v>565</v>
      </c>
      <c r="B414" s="47" t="s">
        <v>403</v>
      </c>
      <c r="C414" s="47" t="s">
        <v>309</v>
      </c>
      <c r="D414" s="47" t="s">
        <v>4</v>
      </c>
      <c r="E414" s="48">
        <v>39</v>
      </c>
      <c r="F414" s="48">
        <v>9</v>
      </c>
      <c r="G414" s="48">
        <v>18</v>
      </c>
      <c r="H414" s="48">
        <v>44</v>
      </c>
      <c r="I414" s="48">
        <v>66</v>
      </c>
      <c r="J414" s="48">
        <v>8</v>
      </c>
      <c r="K414" s="48">
        <v>4757</v>
      </c>
      <c r="L414" s="60">
        <v>758</v>
      </c>
      <c r="M414"/>
      <c r="N414" s="32"/>
      <c r="O414" s="32"/>
      <c r="P414" s="32"/>
      <c r="Q414" s="32"/>
      <c r="R414" s="32"/>
      <c r="S414" s="32"/>
      <c r="T414" s="32"/>
    </row>
    <row r="415" spans="1:20" x14ac:dyDescent="0.25">
      <c r="A415" s="46" t="s">
        <v>249</v>
      </c>
      <c r="B415" s="47" t="s">
        <v>31</v>
      </c>
      <c r="C415" s="47" t="s">
        <v>309</v>
      </c>
      <c r="D415" s="47" t="s">
        <v>1</v>
      </c>
      <c r="E415" s="48">
        <v>39</v>
      </c>
      <c r="F415" s="48">
        <v>27</v>
      </c>
      <c r="G415" s="48">
        <v>13</v>
      </c>
      <c r="H415" s="48">
        <v>13</v>
      </c>
      <c r="I415" s="48">
        <v>12</v>
      </c>
      <c r="J415" s="48">
        <v>20</v>
      </c>
      <c r="K415" s="48">
        <v>17</v>
      </c>
      <c r="L415" s="60">
        <v>651</v>
      </c>
    </row>
    <row r="416" spans="1:20" hidden="1" x14ac:dyDescent="0.25">
      <c r="A416" s="46" t="s">
        <v>566</v>
      </c>
      <c r="B416" s="47" t="s">
        <v>403</v>
      </c>
      <c r="C416" s="47" t="s">
        <v>309</v>
      </c>
      <c r="D416" s="47" t="s">
        <v>4</v>
      </c>
      <c r="E416" s="48">
        <v>39</v>
      </c>
      <c r="F416" s="48">
        <v>9</v>
      </c>
      <c r="G416" s="48">
        <v>12</v>
      </c>
      <c r="H416" s="48">
        <v>116</v>
      </c>
      <c r="I416" s="48">
        <v>75</v>
      </c>
      <c r="J416" s="48">
        <v>7</v>
      </c>
      <c r="K416" s="48">
        <v>5663</v>
      </c>
      <c r="L416" s="60">
        <v>754</v>
      </c>
      <c r="M416"/>
      <c r="N416" s="32"/>
      <c r="O416" s="32"/>
      <c r="P416" s="32"/>
      <c r="Q416" s="32"/>
      <c r="R416" s="32"/>
      <c r="S416" s="32"/>
      <c r="T416" s="32"/>
    </row>
    <row r="417" spans="1:20" hidden="1" x14ac:dyDescent="0.25">
      <c r="A417" s="49" t="s">
        <v>567</v>
      </c>
      <c r="B417" s="50" t="s">
        <v>403</v>
      </c>
      <c r="C417" s="50" t="s">
        <v>309</v>
      </c>
      <c r="D417" s="50" t="s">
        <v>4</v>
      </c>
      <c r="E417" s="51">
        <v>41</v>
      </c>
      <c r="F417" s="51">
        <v>9</v>
      </c>
      <c r="G417" s="51">
        <v>14</v>
      </c>
      <c r="H417" s="51">
        <v>66</v>
      </c>
      <c r="I417" s="51">
        <v>75</v>
      </c>
      <c r="J417" s="51">
        <v>15</v>
      </c>
      <c r="K417" s="51">
        <v>5545</v>
      </c>
      <c r="L417" s="61">
        <v>830</v>
      </c>
    </row>
    <row r="418" spans="1:20" hidden="1" x14ac:dyDescent="0.25">
      <c r="A418" s="46" t="s">
        <v>568</v>
      </c>
      <c r="B418" s="47" t="s">
        <v>403</v>
      </c>
      <c r="C418" s="47" t="s">
        <v>309</v>
      </c>
      <c r="D418" s="47" t="s">
        <v>4</v>
      </c>
      <c r="E418" s="48">
        <v>40</v>
      </c>
      <c r="F418" s="48">
        <v>9</v>
      </c>
      <c r="G418" s="48">
        <v>56</v>
      </c>
      <c r="H418" s="48">
        <v>57</v>
      </c>
      <c r="I418" s="48">
        <v>108</v>
      </c>
      <c r="J418" s="48">
        <v>15</v>
      </c>
      <c r="K418" s="48">
        <v>8616</v>
      </c>
      <c r="L418" s="60">
        <v>830</v>
      </c>
      <c r="M418"/>
      <c r="N418" s="32"/>
      <c r="O418" s="32"/>
      <c r="P418" s="32"/>
      <c r="Q418" s="32"/>
      <c r="R418" s="32"/>
      <c r="S418" s="32"/>
      <c r="T418" s="32"/>
    </row>
    <row r="419" spans="1:20" x14ac:dyDescent="0.25">
      <c r="A419" s="46" t="s">
        <v>222</v>
      </c>
      <c r="B419" s="47" t="s">
        <v>36</v>
      </c>
      <c r="C419" s="47" t="s">
        <v>309</v>
      </c>
      <c r="D419" s="47" t="s">
        <v>1</v>
      </c>
      <c r="E419" s="48">
        <v>38</v>
      </c>
      <c r="F419" s="48">
        <v>27</v>
      </c>
      <c r="G419" s="48">
        <v>33</v>
      </c>
      <c r="H419" s="48">
        <v>44</v>
      </c>
      <c r="I419" s="48">
        <v>26</v>
      </c>
      <c r="J419" s="48">
        <v>12</v>
      </c>
      <c r="K419" s="48">
        <v>19</v>
      </c>
      <c r="L419" s="60">
        <v>665</v>
      </c>
      <c r="M419"/>
      <c r="N419" s="32"/>
      <c r="O419" s="32"/>
      <c r="P419" s="32"/>
      <c r="Q419" s="32"/>
      <c r="R419" s="32"/>
      <c r="S419" s="32"/>
      <c r="T419" s="32"/>
    </row>
    <row r="420" spans="1:20" x14ac:dyDescent="0.25">
      <c r="A420" s="46" t="s">
        <v>80</v>
      </c>
      <c r="B420" s="47" t="s">
        <v>42</v>
      </c>
      <c r="C420" s="47" t="s">
        <v>309</v>
      </c>
      <c r="D420" s="47" t="s">
        <v>1</v>
      </c>
      <c r="E420" s="48">
        <v>41</v>
      </c>
      <c r="F420" s="48">
        <v>26</v>
      </c>
      <c r="G420" s="48">
        <v>75</v>
      </c>
      <c r="H420" s="48">
        <v>85</v>
      </c>
      <c r="I420" s="48">
        <v>17</v>
      </c>
      <c r="J420" s="48">
        <v>33</v>
      </c>
      <c r="K420" s="48">
        <v>2373</v>
      </c>
      <c r="L420" s="60">
        <v>750</v>
      </c>
    </row>
    <row r="421" spans="1:20" hidden="1" x14ac:dyDescent="0.25">
      <c r="A421" s="49" t="s">
        <v>569</v>
      </c>
      <c r="B421" s="50" t="s">
        <v>403</v>
      </c>
      <c r="C421" s="50" t="s">
        <v>309</v>
      </c>
      <c r="D421" s="50" t="s">
        <v>1</v>
      </c>
      <c r="E421" s="51">
        <v>22</v>
      </c>
      <c r="F421" s="51">
        <v>8</v>
      </c>
      <c r="G421" s="51">
        <v>15</v>
      </c>
      <c r="H421" s="51">
        <v>65</v>
      </c>
      <c r="I421" s="51">
        <v>19</v>
      </c>
      <c r="J421" s="51">
        <v>9</v>
      </c>
      <c r="K421" s="51">
        <v>2764</v>
      </c>
      <c r="L421" s="61">
        <v>328</v>
      </c>
    </row>
    <row r="422" spans="1:20" x14ac:dyDescent="0.25">
      <c r="A422" s="46" t="s">
        <v>140</v>
      </c>
      <c r="B422" s="47" t="s">
        <v>31</v>
      </c>
      <c r="C422" s="47" t="s">
        <v>309</v>
      </c>
      <c r="D422" s="47" t="s">
        <v>1</v>
      </c>
      <c r="E422" s="48">
        <v>38</v>
      </c>
      <c r="F422" s="48">
        <v>26</v>
      </c>
      <c r="G422" s="48">
        <v>12</v>
      </c>
      <c r="H422" s="48">
        <v>57</v>
      </c>
      <c r="I422" s="48">
        <v>10</v>
      </c>
      <c r="J422" s="48">
        <v>16</v>
      </c>
      <c r="K422" s="48">
        <v>79</v>
      </c>
      <c r="L422" s="60">
        <v>576</v>
      </c>
      <c r="M422"/>
      <c r="N422" s="32"/>
      <c r="O422" s="32"/>
      <c r="P422" s="32"/>
      <c r="Q422" s="32"/>
      <c r="R422" s="32"/>
      <c r="S422" s="32"/>
      <c r="T422" s="32"/>
    </row>
    <row r="423" spans="1:20" x14ac:dyDescent="0.25">
      <c r="A423" s="49" t="s">
        <v>117</v>
      </c>
      <c r="B423" s="50" t="s">
        <v>33</v>
      </c>
      <c r="C423" s="50" t="s">
        <v>309</v>
      </c>
      <c r="D423" s="50" t="s">
        <v>1</v>
      </c>
      <c r="E423" s="51">
        <v>36</v>
      </c>
      <c r="F423" s="51">
        <v>25</v>
      </c>
      <c r="G423" s="51">
        <v>32</v>
      </c>
      <c r="H423" s="51">
        <v>35</v>
      </c>
      <c r="I423" s="51">
        <v>9</v>
      </c>
      <c r="J423" s="51">
        <v>22</v>
      </c>
      <c r="K423" s="51">
        <v>62</v>
      </c>
      <c r="L423" s="61">
        <v>588</v>
      </c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6" t="s">
        <v>570</v>
      </c>
      <c r="B424" s="47" t="s">
        <v>403</v>
      </c>
      <c r="C424" s="47" t="s">
        <v>309</v>
      </c>
      <c r="D424" s="47" t="s">
        <v>2</v>
      </c>
      <c r="E424" s="48">
        <v>41</v>
      </c>
      <c r="F424" s="48">
        <v>8</v>
      </c>
      <c r="G424" s="48">
        <v>2</v>
      </c>
      <c r="H424" s="48">
        <v>35</v>
      </c>
      <c r="I424" s="48">
        <v>24</v>
      </c>
      <c r="J424" s="48">
        <v>21</v>
      </c>
      <c r="K424" s="48">
        <v>5047</v>
      </c>
      <c r="L424" s="60">
        <v>525</v>
      </c>
      <c r="M424"/>
      <c r="N424" s="32"/>
      <c r="O424" s="32"/>
      <c r="P424" s="32"/>
      <c r="Q424" s="32"/>
      <c r="R424" s="32"/>
      <c r="S424" s="32"/>
      <c r="T424" s="32"/>
    </row>
    <row r="425" spans="1:20" hidden="1" x14ac:dyDescent="0.25">
      <c r="A425" s="49" t="s">
        <v>571</v>
      </c>
      <c r="B425" s="50" t="s">
        <v>403</v>
      </c>
      <c r="C425" s="50" t="s">
        <v>309</v>
      </c>
      <c r="D425" s="50" t="s">
        <v>3</v>
      </c>
      <c r="E425" s="51">
        <v>37</v>
      </c>
      <c r="F425" s="51">
        <v>8</v>
      </c>
      <c r="G425" s="51">
        <v>4</v>
      </c>
      <c r="H425" s="51">
        <v>48</v>
      </c>
      <c r="I425" s="51">
        <v>27</v>
      </c>
      <c r="J425" s="51">
        <v>6</v>
      </c>
      <c r="K425" s="51">
        <v>4218</v>
      </c>
      <c r="L425" s="61">
        <v>415</v>
      </c>
    </row>
    <row r="426" spans="1:20" x14ac:dyDescent="0.25">
      <c r="A426" s="46" t="s">
        <v>334</v>
      </c>
      <c r="B426" s="47" t="s">
        <v>38</v>
      </c>
      <c r="C426" s="47" t="s">
        <v>309</v>
      </c>
      <c r="D426" s="47" t="s">
        <v>1</v>
      </c>
      <c r="E426" s="48">
        <v>41</v>
      </c>
      <c r="F426" s="48">
        <v>24</v>
      </c>
      <c r="G426" s="48">
        <v>24</v>
      </c>
      <c r="H426" s="48">
        <v>32</v>
      </c>
      <c r="I426" s="48">
        <v>6</v>
      </c>
      <c r="J426" s="48">
        <v>12</v>
      </c>
      <c r="K426" s="48">
        <v>16</v>
      </c>
      <c r="L426" s="60">
        <v>588</v>
      </c>
    </row>
    <row r="427" spans="1:20" hidden="1" x14ac:dyDescent="0.25">
      <c r="A427" s="49" t="s">
        <v>572</v>
      </c>
      <c r="B427" s="50" t="s">
        <v>403</v>
      </c>
      <c r="C427" s="50" t="s">
        <v>309</v>
      </c>
      <c r="D427" s="50" t="s">
        <v>2</v>
      </c>
      <c r="E427" s="51">
        <v>35</v>
      </c>
      <c r="F427" s="51">
        <v>8</v>
      </c>
      <c r="G427" s="51">
        <v>9</v>
      </c>
      <c r="H427" s="51">
        <v>62</v>
      </c>
      <c r="I427" s="51">
        <v>14</v>
      </c>
      <c r="J427" s="51">
        <v>13</v>
      </c>
      <c r="K427" s="51">
        <v>5679</v>
      </c>
      <c r="L427" s="61">
        <v>484</v>
      </c>
    </row>
    <row r="428" spans="1:20" hidden="1" x14ac:dyDescent="0.25">
      <c r="A428" s="46" t="s">
        <v>573</v>
      </c>
      <c r="B428" s="47" t="s">
        <v>403</v>
      </c>
      <c r="C428" s="47" t="s">
        <v>309</v>
      </c>
      <c r="D428" s="47" t="s">
        <v>2</v>
      </c>
      <c r="E428" s="48">
        <v>27</v>
      </c>
      <c r="F428" s="48">
        <v>8</v>
      </c>
      <c r="G428" s="48">
        <v>4</v>
      </c>
      <c r="H428" s="48">
        <v>10</v>
      </c>
      <c r="I428" s="48">
        <v>11</v>
      </c>
      <c r="J428" s="48">
        <v>5</v>
      </c>
      <c r="K428" s="48">
        <v>130</v>
      </c>
      <c r="L428" s="60">
        <v>306</v>
      </c>
    </row>
    <row r="429" spans="1:20" hidden="1" x14ac:dyDescent="0.25">
      <c r="A429" s="49" t="s">
        <v>574</v>
      </c>
      <c r="B429" s="50" t="s">
        <v>403</v>
      </c>
      <c r="C429" s="50" t="s">
        <v>309</v>
      </c>
      <c r="D429" s="50" t="s">
        <v>3</v>
      </c>
      <c r="E429" s="51">
        <v>34</v>
      </c>
      <c r="F429" s="51">
        <v>8</v>
      </c>
      <c r="G429" s="51">
        <v>12</v>
      </c>
      <c r="H429" s="51">
        <v>45</v>
      </c>
      <c r="I429" s="51">
        <v>15</v>
      </c>
      <c r="J429" s="51">
        <v>18</v>
      </c>
      <c r="K429" s="51">
        <v>2318</v>
      </c>
      <c r="L429" s="61">
        <v>396</v>
      </c>
    </row>
    <row r="430" spans="1:20" x14ac:dyDescent="0.25">
      <c r="A430" s="46" t="s">
        <v>153</v>
      </c>
      <c r="B430" s="47" t="s">
        <v>38</v>
      </c>
      <c r="C430" s="47" t="s">
        <v>309</v>
      </c>
      <c r="D430" s="47" t="s">
        <v>1</v>
      </c>
      <c r="E430" s="48">
        <v>26</v>
      </c>
      <c r="F430" s="48">
        <v>22</v>
      </c>
      <c r="G430" s="48">
        <v>14</v>
      </c>
      <c r="H430" s="48">
        <v>24</v>
      </c>
      <c r="I430" s="48">
        <v>12</v>
      </c>
      <c r="J430" s="48">
        <v>26</v>
      </c>
      <c r="K430" s="48">
        <v>1847</v>
      </c>
      <c r="L430" s="60">
        <v>491</v>
      </c>
      <c r="M430"/>
      <c r="N430" s="32"/>
      <c r="O430" s="32"/>
      <c r="P430" s="32"/>
      <c r="Q430" s="32"/>
      <c r="R430" s="32"/>
      <c r="S430" s="32"/>
      <c r="T430" s="32"/>
    </row>
    <row r="431" spans="1:20" hidden="1" x14ac:dyDescent="0.25">
      <c r="A431" s="49" t="s">
        <v>575</v>
      </c>
      <c r="B431" s="50" t="s">
        <v>403</v>
      </c>
      <c r="C431" s="50" t="s">
        <v>309</v>
      </c>
      <c r="D431" s="50" t="s">
        <v>3</v>
      </c>
      <c r="E431" s="51">
        <v>17</v>
      </c>
      <c r="F431" s="51">
        <v>8</v>
      </c>
      <c r="G431" s="51">
        <v>6</v>
      </c>
      <c r="H431" s="51">
        <v>15</v>
      </c>
      <c r="I431" s="51">
        <v>19</v>
      </c>
      <c r="J431" s="51">
        <v>6</v>
      </c>
      <c r="K431" s="51">
        <v>0</v>
      </c>
      <c r="L431" s="61">
        <v>233</v>
      </c>
    </row>
    <row r="432" spans="1:20" hidden="1" x14ac:dyDescent="0.25">
      <c r="A432" s="46" t="s">
        <v>576</v>
      </c>
      <c r="B432" s="47" t="s">
        <v>403</v>
      </c>
      <c r="C432" s="47" t="s">
        <v>309</v>
      </c>
      <c r="D432" s="47" t="s">
        <v>2</v>
      </c>
      <c r="E432" s="48">
        <v>34</v>
      </c>
      <c r="F432" s="48">
        <v>8</v>
      </c>
      <c r="G432" s="48">
        <v>0</v>
      </c>
      <c r="H432" s="48">
        <v>45</v>
      </c>
      <c r="I432" s="48">
        <v>32</v>
      </c>
      <c r="J432" s="48">
        <v>9</v>
      </c>
      <c r="K432" s="48">
        <v>4554</v>
      </c>
      <c r="L432" s="60">
        <v>422</v>
      </c>
      <c r="M432"/>
      <c r="N432" s="32"/>
      <c r="O432" s="32"/>
      <c r="P432" s="32"/>
      <c r="Q432" s="32"/>
      <c r="R432" s="32"/>
      <c r="S432" s="32"/>
      <c r="T432" s="32"/>
    </row>
    <row r="433" spans="1:20" hidden="1" x14ac:dyDescent="0.25">
      <c r="A433" s="49" t="s">
        <v>577</v>
      </c>
      <c r="B433" s="50" t="s">
        <v>403</v>
      </c>
      <c r="C433" s="50" t="s">
        <v>309</v>
      </c>
      <c r="D433" s="50" t="s">
        <v>2</v>
      </c>
      <c r="E433" s="51">
        <v>24</v>
      </c>
      <c r="F433" s="51">
        <v>8</v>
      </c>
      <c r="G433" s="51">
        <v>16</v>
      </c>
      <c r="H433" s="51">
        <v>6</v>
      </c>
      <c r="I433" s="51">
        <v>8</v>
      </c>
      <c r="J433" s="51">
        <v>6</v>
      </c>
      <c r="K433" s="51">
        <v>7</v>
      </c>
      <c r="L433" s="61">
        <v>333</v>
      </c>
    </row>
    <row r="434" spans="1:20" hidden="1" x14ac:dyDescent="0.25">
      <c r="A434" s="46" t="s">
        <v>578</v>
      </c>
      <c r="B434" s="47" t="s">
        <v>403</v>
      </c>
      <c r="C434" s="47" t="s">
        <v>309</v>
      </c>
      <c r="D434" s="47" t="s">
        <v>4</v>
      </c>
      <c r="E434" s="48">
        <v>37</v>
      </c>
      <c r="F434" s="48">
        <v>8</v>
      </c>
      <c r="G434" s="48">
        <v>9</v>
      </c>
      <c r="H434" s="48">
        <v>79</v>
      </c>
      <c r="I434" s="48">
        <v>51</v>
      </c>
      <c r="J434" s="48">
        <v>5</v>
      </c>
      <c r="K434" s="48">
        <v>2254</v>
      </c>
      <c r="L434" s="60">
        <v>674</v>
      </c>
    </row>
    <row r="435" spans="1:20" hidden="1" x14ac:dyDescent="0.25">
      <c r="A435" s="49" t="s">
        <v>579</v>
      </c>
      <c r="B435" s="50" t="s">
        <v>403</v>
      </c>
      <c r="C435" s="50" t="s">
        <v>309</v>
      </c>
      <c r="D435" s="50" t="s">
        <v>4</v>
      </c>
      <c r="E435" s="51">
        <v>37</v>
      </c>
      <c r="F435" s="51">
        <v>8</v>
      </c>
      <c r="G435" s="51">
        <v>12</v>
      </c>
      <c r="H435" s="51">
        <v>22</v>
      </c>
      <c r="I435" s="51">
        <v>83</v>
      </c>
      <c r="J435" s="51">
        <v>12</v>
      </c>
      <c r="K435" s="51">
        <v>7372</v>
      </c>
      <c r="L435" s="61">
        <v>763</v>
      </c>
    </row>
    <row r="436" spans="1:20" hidden="1" x14ac:dyDescent="0.25">
      <c r="A436" s="46" t="s">
        <v>580</v>
      </c>
      <c r="B436" s="47" t="s">
        <v>403</v>
      </c>
      <c r="C436" s="47" t="s">
        <v>309</v>
      </c>
      <c r="D436" s="47" t="s">
        <v>3</v>
      </c>
      <c r="E436" s="48">
        <v>21</v>
      </c>
      <c r="F436" s="48">
        <v>8</v>
      </c>
      <c r="G436" s="48">
        <v>8</v>
      </c>
      <c r="H436" s="48">
        <v>52</v>
      </c>
      <c r="I436" s="48">
        <v>9</v>
      </c>
      <c r="J436" s="48">
        <v>6</v>
      </c>
      <c r="K436" s="48">
        <v>2143</v>
      </c>
      <c r="L436" s="60">
        <v>242</v>
      </c>
    </row>
    <row r="437" spans="1:20" hidden="1" x14ac:dyDescent="0.25">
      <c r="A437" s="49" t="s">
        <v>581</v>
      </c>
      <c r="B437" s="50" t="s">
        <v>403</v>
      </c>
      <c r="C437" s="50" t="s">
        <v>309</v>
      </c>
      <c r="D437" s="50" t="s">
        <v>4</v>
      </c>
      <c r="E437" s="51">
        <v>39</v>
      </c>
      <c r="F437" s="51">
        <v>8</v>
      </c>
      <c r="G437" s="51">
        <v>23</v>
      </c>
      <c r="H437" s="51">
        <v>69</v>
      </c>
      <c r="I437" s="51">
        <v>65</v>
      </c>
      <c r="J437" s="51">
        <v>8</v>
      </c>
      <c r="K437" s="51">
        <v>6107</v>
      </c>
      <c r="L437" s="61">
        <v>703</v>
      </c>
    </row>
    <row r="438" spans="1:20" x14ac:dyDescent="0.25">
      <c r="A438" s="46" t="s">
        <v>130</v>
      </c>
      <c r="B438" s="47" t="s">
        <v>42</v>
      </c>
      <c r="C438" s="47" t="s">
        <v>309</v>
      </c>
      <c r="D438" s="47" t="s">
        <v>1</v>
      </c>
      <c r="E438" s="48">
        <v>39</v>
      </c>
      <c r="F438" s="48">
        <v>22</v>
      </c>
      <c r="G438" s="48">
        <v>8</v>
      </c>
      <c r="H438" s="48">
        <v>18</v>
      </c>
      <c r="I438" s="48">
        <v>18</v>
      </c>
      <c r="J438" s="48">
        <v>18</v>
      </c>
      <c r="K438" s="48">
        <v>4066</v>
      </c>
      <c r="L438" s="60">
        <v>693</v>
      </c>
    </row>
    <row r="439" spans="1:20" hidden="1" x14ac:dyDescent="0.25">
      <c r="A439" s="49" t="s">
        <v>583</v>
      </c>
      <c r="B439" s="50" t="s">
        <v>403</v>
      </c>
      <c r="C439" s="50" t="s">
        <v>309</v>
      </c>
      <c r="D439" s="50" t="s">
        <v>1</v>
      </c>
      <c r="E439" s="51">
        <v>41</v>
      </c>
      <c r="F439" s="51">
        <v>8</v>
      </c>
      <c r="G439" s="51">
        <v>12</v>
      </c>
      <c r="H439" s="51">
        <v>36</v>
      </c>
      <c r="I439" s="51">
        <v>12</v>
      </c>
      <c r="J439" s="51">
        <v>11</v>
      </c>
      <c r="K439" s="51">
        <v>4170</v>
      </c>
      <c r="L439" s="61">
        <v>549</v>
      </c>
    </row>
    <row r="440" spans="1:20" hidden="1" x14ac:dyDescent="0.25">
      <c r="A440" s="46" t="s">
        <v>584</v>
      </c>
      <c r="B440" s="47" t="s">
        <v>403</v>
      </c>
      <c r="C440" s="47" t="s">
        <v>309</v>
      </c>
      <c r="D440" s="47" t="s">
        <v>4</v>
      </c>
      <c r="E440" s="48">
        <v>37</v>
      </c>
      <c r="F440" s="48">
        <v>8</v>
      </c>
      <c r="G440" s="48">
        <v>49</v>
      </c>
      <c r="H440" s="48">
        <v>84</v>
      </c>
      <c r="I440" s="48">
        <v>42</v>
      </c>
      <c r="J440" s="48">
        <v>6</v>
      </c>
      <c r="K440" s="48">
        <v>5357</v>
      </c>
      <c r="L440" s="60">
        <v>706</v>
      </c>
    </row>
    <row r="441" spans="1:20" hidden="1" x14ac:dyDescent="0.25">
      <c r="A441" s="49" t="s">
        <v>585</v>
      </c>
      <c r="B441" s="50" t="s">
        <v>403</v>
      </c>
      <c r="C441" s="50" t="s">
        <v>309</v>
      </c>
      <c r="D441" s="50" t="s">
        <v>4</v>
      </c>
      <c r="E441" s="51">
        <v>31</v>
      </c>
      <c r="F441" s="51">
        <v>8</v>
      </c>
      <c r="G441" s="51">
        <v>4</v>
      </c>
      <c r="H441" s="51">
        <v>30</v>
      </c>
      <c r="I441" s="51">
        <v>86</v>
      </c>
      <c r="J441" s="51">
        <v>13</v>
      </c>
      <c r="K441" s="51">
        <v>3907</v>
      </c>
      <c r="L441" s="61">
        <v>614</v>
      </c>
    </row>
    <row r="442" spans="1:20" hidden="1" x14ac:dyDescent="0.25">
      <c r="A442" s="46" t="s">
        <v>586</v>
      </c>
      <c r="B442" s="47" t="s">
        <v>403</v>
      </c>
      <c r="C442" s="47" t="s">
        <v>309</v>
      </c>
      <c r="D442" s="47" t="s">
        <v>4</v>
      </c>
      <c r="E442" s="48">
        <v>39</v>
      </c>
      <c r="F442" s="48">
        <v>8</v>
      </c>
      <c r="G442" s="48">
        <v>16</v>
      </c>
      <c r="H442" s="48">
        <v>62</v>
      </c>
      <c r="I442" s="48">
        <v>55</v>
      </c>
      <c r="J442" s="48">
        <v>10</v>
      </c>
      <c r="K442" s="48">
        <v>5624</v>
      </c>
      <c r="L442" s="60">
        <v>814</v>
      </c>
      <c r="M442"/>
      <c r="N442" s="32"/>
      <c r="O442" s="32"/>
      <c r="P442" s="32"/>
      <c r="Q442" s="32"/>
      <c r="R442" s="32"/>
      <c r="S442" s="32"/>
      <c r="T442" s="32"/>
    </row>
    <row r="443" spans="1:20" x14ac:dyDescent="0.25">
      <c r="A443" s="46" t="s">
        <v>333</v>
      </c>
      <c r="B443" s="47" t="s">
        <v>33</v>
      </c>
      <c r="C443" s="47" t="s">
        <v>309</v>
      </c>
      <c r="D443" s="47" t="s">
        <v>1</v>
      </c>
      <c r="E443" s="48">
        <v>38</v>
      </c>
      <c r="F443" s="48">
        <v>21</v>
      </c>
      <c r="G443" s="48">
        <v>14</v>
      </c>
      <c r="H443" s="48">
        <v>17</v>
      </c>
      <c r="I443" s="48">
        <v>18</v>
      </c>
      <c r="J443" s="48">
        <v>17</v>
      </c>
      <c r="K443" s="48">
        <v>0</v>
      </c>
      <c r="L443" s="60">
        <v>546</v>
      </c>
    </row>
    <row r="444" spans="1:20" hidden="1" x14ac:dyDescent="0.25">
      <c r="A444" s="46" t="s">
        <v>209</v>
      </c>
      <c r="B444" s="47" t="s">
        <v>403</v>
      </c>
      <c r="C444" s="47" t="s">
        <v>309</v>
      </c>
      <c r="D444" s="47" t="s">
        <v>4</v>
      </c>
      <c r="E444" s="48">
        <v>38</v>
      </c>
      <c r="F444" s="48">
        <v>8</v>
      </c>
      <c r="G444" s="48">
        <v>18</v>
      </c>
      <c r="H444" s="48">
        <v>92</v>
      </c>
      <c r="I444" s="48">
        <v>60</v>
      </c>
      <c r="J444" s="48">
        <v>39</v>
      </c>
      <c r="K444" s="48">
        <v>4436</v>
      </c>
      <c r="L444" s="60">
        <v>732</v>
      </c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9" t="s">
        <v>587</v>
      </c>
      <c r="B445" s="50" t="s">
        <v>403</v>
      </c>
      <c r="C445" s="50" t="s">
        <v>309</v>
      </c>
      <c r="D445" s="50" t="s">
        <v>4</v>
      </c>
      <c r="E445" s="51">
        <v>34</v>
      </c>
      <c r="F445" s="51">
        <v>8</v>
      </c>
      <c r="G445" s="51">
        <v>19</v>
      </c>
      <c r="H445" s="51">
        <v>66</v>
      </c>
      <c r="I445" s="51">
        <v>24</v>
      </c>
      <c r="J445" s="51">
        <v>6</v>
      </c>
      <c r="K445" s="51">
        <v>2944</v>
      </c>
      <c r="L445" s="61">
        <v>502</v>
      </c>
      <c r="M445"/>
      <c r="N445" s="32"/>
      <c r="O445" s="32"/>
      <c r="P445" s="32"/>
      <c r="Q445" s="32"/>
      <c r="R445" s="32"/>
      <c r="S445" s="32"/>
      <c r="T445" s="32"/>
    </row>
    <row r="446" spans="1:20" hidden="1" x14ac:dyDescent="0.25">
      <c r="A446" s="46" t="s">
        <v>588</v>
      </c>
      <c r="B446" s="47" t="s">
        <v>403</v>
      </c>
      <c r="C446" s="47" t="s">
        <v>309</v>
      </c>
      <c r="D446" s="47" t="s">
        <v>4</v>
      </c>
      <c r="E446" s="48">
        <v>42</v>
      </c>
      <c r="F446" s="48">
        <v>8</v>
      </c>
      <c r="G446" s="48">
        <v>28</v>
      </c>
      <c r="H446" s="48">
        <v>105</v>
      </c>
      <c r="I446" s="48">
        <v>79</v>
      </c>
      <c r="J446" s="48">
        <v>18</v>
      </c>
      <c r="K446" s="48">
        <v>7273</v>
      </c>
      <c r="L446" s="60">
        <v>847</v>
      </c>
      <c r="M446"/>
      <c r="N446" s="32"/>
      <c r="O446" s="32"/>
      <c r="P446" s="32"/>
      <c r="Q446" s="32"/>
      <c r="R446" s="32"/>
      <c r="S446" s="32"/>
      <c r="T446" s="32"/>
    </row>
    <row r="447" spans="1:20" hidden="1" x14ac:dyDescent="0.25">
      <c r="A447" s="49" t="s">
        <v>589</v>
      </c>
      <c r="B447" s="50" t="s">
        <v>403</v>
      </c>
      <c r="C447" s="50" t="s">
        <v>309</v>
      </c>
      <c r="D447" s="50" t="s">
        <v>2</v>
      </c>
      <c r="E447" s="51">
        <v>38</v>
      </c>
      <c r="F447" s="51">
        <v>7</v>
      </c>
      <c r="G447" s="51">
        <v>11</v>
      </c>
      <c r="H447" s="51">
        <v>40</v>
      </c>
      <c r="I447" s="51">
        <v>20</v>
      </c>
      <c r="J447" s="51">
        <v>13</v>
      </c>
      <c r="K447" s="51">
        <v>5200</v>
      </c>
      <c r="L447" s="61">
        <v>491</v>
      </c>
      <c r="M447"/>
      <c r="N447" s="32"/>
      <c r="O447" s="32"/>
      <c r="P447" s="32"/>
      <c r="Q447" s="32"/>
      <c r="R447" s="32"/>
      <c r="S447" s="32"/>
      <c r="T447" s="32"/>
    </row>
    <row r="448" spans="1:20" x14ac:dyDescent="0.25">
      <c r="A448" s="46" t="s">
        <v>390</v>
      </c>
      <c r="B448" s="47" t="s">
        <v>33</v>
      </c>
      <c r="C448" s="47" t="s">
        <v>309</v>
      </c>
      <c r="D448" s="47" t="s">
        <v>1</v>
      </c>
      <c r="E448" s="48">
        <v>39</v>
      </c>
      <c r="F448" s="48">
        <v>21</v>
      </c>
      <c r="G448" s="48">
        <v>28</v>
      </c>
      <c r="H448" s="48">
        <v>49</v>
      </c>
      <c r="I448" s="48">
        <v>23</v>
      </c>
      <c r="J448" s="48">
        <v>15</v>
      </c>
      <c r="K448" s="48">
        <v>37</v>
      </c>
      <c r="L448" s="60">
        <v>603</v>
      </c>
      <c r="M448"/>
      <c r="N448" s="32"/>
      <c r="O448" s="32"/>
      <c r="P448" s="32"/>
      <c r="Q448" s="32"/>
      <c r="R448" s="32"/>
      <c r="S448" s="32"/>
      <c r="T448" s="32"/>
    </row>
    <row r="449" spans="1:20" hidden="1" x14ac:dyDescent="0.25">
      <c r="A449" s="49" t="s">
        <v>591</v>
      </c>
      <c r="B449" s="50" t="s">
        <v>403</v>
      </c>
      <c r="C449" s="50" t="s">
        <v>309</v>
      </c>
      <c r="D449" s="50" t="s">
        <v>2</v>
      </c>
      <c r="E449" s="51">
        <v>38</v>
      </c>
      <c r="F449" s="51">
        <v>7</v>
      </c>
      <c r="G449" s="51">
        <v>11</v>
      </c>
      <c r="H449" s="51">
        <v>50</v>
      </c>
      <c r="I449" s="51">
        <v>33</v>
      </c>
      <c r="J449" s="51">
        <v>18</v>
      </c>
      <c r="K449" s="51">
        <v>3809</v>
      </c>
      <c r="L449" s="61">
        <v>554</v>
      </c>
      <c r="M449"/>
      <c r="N449" s="32"/>
      <c r="O449" s="32"/>
      <c r="P449" s="32"/>
      <c r="Q449" s="32"/>
      <c r="R449" s="32"/>
      <c r="S449" s="32"/>
      <c r="T449" s="32"/>
    </row>
    <row r="450" spans="1:20" hidden="1" x14ac:dyDescent="0.25">
      <c r="A450" s="46" t="s">
        <v>592</v>
      </c>
      <c r="B450" s="47" t="s">
        <v>403</v>
      </c>
      <c r="C450" s="47" t="s">
        <v>309</v>
      </c>
      <c r="D450" s="47" t="s">
        <v>2</v>
      </c>
      <c r="E450" s="48">
        <v>6</v>
      </c>
      <c r="F450" s="48">
        <v>7</v>
      </c>
      <c r="G450" s="48">
        <v>2</v>
      </c>
      <c r="H450" s="48">
        <v>5</v>
      </c>
      <c r="I450" s="48">
        <v>3</v>
      </c>
      <c r="J450" s="48">
        <v>2</v>
      </c>
      <c r="K450" s="48">
        <v>0</v>
      </c>
      <c r="L450" s="60">
        <v>84</v>
      </c>
      <c r="M450"/>
      <c r="N450" s="32"/>
      <c r="O450" s="32"/>
      <c r="P450" s="32"/>
      <c r="Q450" s="32"/>
      <c r="R450" s="32"/>
      <c r="S450" s="32"/>
      <c r="T450" s="32"/>
    </row>
    <row r="451" spans="1:20" hidden="1" x14ac:dyDescent="0.25">
      <c r="A451" s="49" t="s">
        <v>593</v>
      </c>
      <c r="B451" s="50" t="s">
        <v>403</v>
      </c>
      <c r="C451" s="50" t="s">
        <v>309</v>
      </c>
      <c r="D451" s="50" t="s">
        <v>1</v>
      </c>
      <c r="E451" s="51">
        <v>27</v>
      </c>
      <c r="F451" s="51">
        <v>7</v>
      </c>
      <c r="G451" s="51">
        <v>25</v>
      </c>
      <c r="H451" s="51">
        <v>114</v>
      </c>
      <c r="I451" s="51">
        <v>17</v>
      </c>
      <c r="J451" s="51">
        <v>3</v>
      </c>
      <c r="K451" s="51">
        <v>313</v>
      </c>
      <c r="L451" s="61">
        <v>288</v>
      </c>
      <c r="M451"/>
      <c r="N451" s="32"/>
      <c r="O451" s="32"/>
      <c r="P451" s="32"/>
      <c r="Q451" s="32"/>
      <c r="R451" s="32"/>
      <c r="S451" s="32"/>
      <c r="T451" s="32"/>
    </row>
    <row r="452" spans="1:20" hidden="1" x14ac:dyDescent="0.25">
      <c r="A452" s="46" t="s">
        <v>594</v>
      </c>
      <c r="B452" s="47" t="s">
        <v>403</v>
      </c>
      <c r="C452" s="47" t="s">
        <v>309</v>
      </c>
      <c r="D452" s="47" t="s">
        <v>2</v>
      </c>
      <c r="E452" s="48">
        <v>16</v>
      </c>
      <c r="F452" s="48">
        <v>7</v>
      </c>
      <c r="G452" s="48">
        <v>4</v>
      </c>
      <c r="H452" s="48">
        <v>8</v>
      </c>
      <c r="I452" s="48">
        <v>4</v>
      </c>
      <c r="J452" s="48">
        <v>6</v>
      </c>
      <c r="K452" s="48">
        <v>0</v>
      </c>
      <c r="L452" s="60">
        <v>167</v>
      </c>
    </row>
    <row r="453" spans="1:20" hidden="1" x14ac:dyDescent="0.25">
      <c r="A453" s="49" t="s">
        <v>595</v>
      </c>
      <c r="B453" s="50" t="s">
        <v>403</v>
      </c>
      <c r="C453" s="50" t="s">
        <v>309</v>
      </c>
      <c r="D453" s="50" t="s">
        <v>1</v>
      </c>
      <c r="E453" s="51">
        <v>31</v>
      </c>
      <c r="F453" s="51">
        <v>7</v>
      </c>
      <c r="G453" s="51">
        <v>2</v>
      </c>
      <c r="H453" s="51">
        <v>43</v>
      </c>
      <c r="I453" s="51">
        <v>5</v>
      </c>
      <c r="J453" s="51">
        <v>10</v>
      </c>
      <c r="K453" s="51">
        <v>299</v>
      </c>
      <c r="L453" s="61">
        <v>295</v>
      </c>
    </row>
    <row r="454" spans="1:20" x14ac:dyDescent="0.25">
      <c r="A454" s="46" t="s">
        <v>336</v>
      </c>
      <c r="B454" s="47" t="s">
        <v>38</v>
      </c>
      <c r="C454" s="47" t="s">
        <v>309</v>
      </c>
      <c r="D454" s="47" t="s">
        <v>1</v>
      </c>
      <c r="E454" s="48">
        <v>40</v>
      </c>
      <c r="F454" s="48">
        <v>21</v>
      </c>
      <c r="G454" s="48">
        <v>20</v>
      </c>
      <c r="H454" s="48">
        <v>15</v>
      </c>
      <c r="I454" s="48">
        <v>8</v>
      </c>
      <c r="J454" s="48">
        <v>23</v>
      </c>
      <c r="K454" s="48">
        <v>5</v>
      </c>
      <c r="L454" s="60">
        <v>626</v>
      </c>
      <c r="M454"/>
      <c r="N454" s="32"/>
      <c r="O454" s="32"/>
      <c r="P454" s="32"/>
      <c r="Q454" s="32"/>
      <c r="R454" s="32"/>
      <c r="S454" s="32"/>
      <c r="T454" s="32"/>
    </row>
    <row r="455" spans="1:20" hidden="1" x14ac:dyDescent="0.25">
      <c r="A455" s="49" t="s">
        <v>596</v>
      </c>
      <c r="B455" s="50" t="s">
        <v>403</v>
      </c>
      <c r="C455" s="50" t="s">
        <v>309</v>
      </c>
      <c r="D455" s="50" t="s">
        <v>1</v>
      </c>
      <c r="E455" s="51">
        <v>39</v>
      </c>
      <c r="F455" s="51">
        <v>7</v>
      </c>
      <c r="G455" s="51">
        <v>16</v>
      </c>
      <c r="H455" s="51">
        <v>107</v>
      </c>
      <c r="I455" s="51">
        <v>22</v>
      </c>
      <c r="J455" s="51">
        <v>20</v>
      </c>
      <c r="K455" s="51">
        <v>4939</v>
      </c>
      <c r="L455" s="61">
        <v>594</v>
      </c>
    </row>
    <row r="456" spans="1:20" hidden="1" x14ac:dyDescent="0.25">
      <c r="A456" s="46" t="s">
        <v>597</v>
      </c>
      <c r="B456" s="47" t="s">
        <v>403</v>
      </c>
      <c r="C456" s="47" t="s">
        <v>309</v>
      </c>
      <c r="D456" s="47" t="s">
        <v>4</v>
      </c>
      <c r="E456" s="48">
        <v>35</v>
      </c>
      <c r="F456" s="48">
        <v>7</v>
      </c>
      <c r="G456" s="48">
        <v>8</v>
      </c>
      <c r="H456" s="48">
        <v>67</v>
      </c>
      <c r="I456" s="48">
        <v>52</v>
      </c>
      <c r="J456" s="48">
        <v>20</v>
      </c>
      <c r="K456" s="48">
        <v>3165</v>
      </c>
      <c r="L456" s="60">
        <v>603</v>
      </c>
    </row>
    <row r="457" spans="1:20" x14ac:dyDescent="0.25">
      <c r="A457" s="46" t="s">
        <v>318</v>
      </c>
      <c r="B457" s="47" t="s">
        <v>36</v>
      </c>
      <c r="C457" s="47" t="s">
        <v>309</v>
      </c>
      <c r="D457" s="47" t="s">
        <v>1</v>
      </c>
      <c r="E457" s="48">
        <v>36</v>
      </c>
      <c r="F457" s="48">
        <v>21</v>
      </c>
      <c r="G457" s="48">
        <v>26</v>
      </c>
      <c r="H457" s="48">
        <v>7</v>
      </c>
      <c r="I457" s="48">
        <v>16</v>
      </c>
      <c r="J457" s="48">
        <v>7</v>
      </c>
      <c r="K457" s="48">
        <v>138</v>
      </c>
      <c r="L457" s="60">
        <v>501</v>
      </c>
      <c r="M457"/>
      <c r="N457" s="32"/>
      <c r="O457" s="32"/>
      <c r="P457" s="32"/>
      <c r="Q457" s="32"/>
      <c r="R457" s="32"/>
      <c r="S457" s="32"/>
      <c r="T457" s="32"/>
    </row>
    <row r="458" spans="1:20" hidden="1" x14ac:dyDescent="0.25">
      <c r="A458" s="46" t="s">
        <v>146</v>
      </c>
      <c r="B458" s="47" t="s">
        <v>403</v>
      </c>
      <c r="C458" s="47" t="s">
        <v>309</v>
      </c>
      <c r="D458" s="47" t="s">
        <v>4</v>
      </c>
      <c r="E458" s="48">
        <v>25</v>
      </c>
      <c r="F458" s="48">
        <v>7</v>
      </c>
      <c r="G458" s="48">
        <v>30</v>
      </c>
      <c r="H458" s="48">
        <v>28</v>
      </c>
      <c r="I458" s="48">
        <v>24</v>
      </c>
      <c r="J458" s="48">
        <v>4</v>
      </c>
      <c r="K458" s="48">
        <v>1069</v>
      </c>
      <c r="L458" s="60">
        <v>367</v>
      </c>
    </row>
    <row r="459" spans="1:20" hidden="1" x14ac:dyDescent="0.25">
      <c r="A459" s="49" t="s">
        <v>598</v>
      </c>
      <c r="B459" s="50" t="s">
        <v>403</v>
      </c>
      <c r="C459" s="50" t="s">
        <v>309</v>
      </c>
      <c r="D459" s="50" t="s">
        <v>1</v>
      </c>
      <c r="E459" s="51">
        <v>26</v>
      </c>
      <c r="F459" s="51">
        <v>7</v>
      </c>
      <c r="G459" s="51">
        <v>8</v>
      </c>
      <c r="H459" s="51">
        <v>50</v>
      </c>
      <c r="I459" s="51">
        <v>2</v>
      </c>
      <c r="J459" s="51">
        <v>3</v>
      </c>
      <c r="K459" s="51">
        <v>0</v>
      </c>
      <c r="L459" s="61">
        <v>220</v>
      </c>
    </row>
    <row r="460" spans="1:20" hidden="1" x14ac:dyDescent="0.25">
      <c r="A460" s="46" t="s">
        <v>599</v>
      </c>
      <c r="B460" s="47" t="s">
        <v>403</v>
      </c>
      <c r="C460" s="47" t="s">
        <v>309</v>
      </c>
      <c r="D460" s="47" t="s">
        <v>3</v>
      </c>
      <c r="E460" s="48">
        <v>15</v>
      </c>
      <c r="F460" s="48">
        <v>7</v>
      </c>
      <c r="G460" s="48">
        <v>8</v>
      </c>
      <c r="H460" s="48">
        <v>36</v>
      </c>
      <c r="I460" s="48">
        <v>4</v>
      </c>
      <c r="J460" s="48">
        <v>13</v>
      </c>
      <c r="K460" s="48">
        <v>1634</v>
      </c>
      <c r="L460" s="60">
        <v>251</v>
      </c>
    </row>
    <row r="461" spans="1:20" hidden="1" x14ac:dyDescent="0.25">
      <c r="A461" s="49" t="s">
        <v>600</v>
      </c>
      <c r="B461" s="50" t="s">
        <v>403</v>
      </c>
      <c r="C461" s="50" t="s">
        <v>309</v>
      </c>
      <c r="D461" s="50" t="s">
        <v>4</v>
      </c>
      <c r="E461" s="51">
        <v>39</v>
      </c>
      <c r="F461" s="51">
        <v>7</v>
      </c>
      <c r="G461" s="51">
        <v>36</v>
      </c>
      <c r="H461" s="51">
        <v>73</v>
      </c>
      <c r="I461" s="51">
        <v>56</v>
      </c>
      <c r="J461" s="51">
        <v>10</v>
      </c>
      <c r="K461" s="51">
        <v>2885</v>
      </c>
      <c r="L461" s="61">
        <v>699</v>
      </c>
      <c r="M461"/>
      <c r="N461" s="32"/>
      <c r="O461" s="32"/>
      <c r="P461" s="32"/>
      <c r="Q461" s="32"/>
      <c r="R461" s="32"/>
      <c r="S461" s="32"/>
      <c r="T461" s="32"/>
    </row>
    <row r="462" spans="1:20" hidden="1" x14ac:dyDescent="0.25">
      <c r="A462" s="46" t="s">
        <v>601</v>
      </c>
      <c r="B462" s="47" t="s">
        <v>403</v>
      </c>
      <c r="C462" s="47" t="s">
        <v>309</v>
      </c>
      <c r="D462" s="47" t="s">
        <v>1</v>
      </c>
      <c r="E462" s="48">
        <v>28</v>
      </c>
      <c r="F462" s="48">
        <v>7</v>
      </c>
      <c r="G462" s="48">
        <v>17</v>
      </c>
      <c r="H462" s="48">
        <v>22</v>
      </c>
      <c r="I462" s="48">
        <v>8</v>
      </c>
      <c r="J462" s="48">
        <v>7</v>
      </c>
      <c r="K462" s="48">
        <v>42</v>
      </c>
      <c r="L462" s="60">
        <v>291</v>
      </c>
    </row>
    <row r="463" spans="1:20" hidden="1" x14ac:dyDescent="0.25">
      <c r="A463" s="49" t="s">
        <v>602</v>
      </c>
      <c r="B463" s="50" t="s">
        <v>403</v>
      </c>
      <c r="C463" s="50" t="s">
        <v>309</v>
      </c>
      <c r="D463" s="50" t="s">
        <v>3</v>
      </c>
      <c r="E463" s="51">
        <v>26</v>
      </c>
      <c r="F463" s="51">
        <v>7</v>
      </c>
      <c r="G463" s="51">
        <v>4</v>
      </c>
      <c r="H463" s="51">
        <v>58</v>
      </c>
      <c r="I463" s="51">
        <v>17</v>
      </c>
      <c r="J463" s="51">
        <v>4</v>
      </c>
      <c r="K463" s="51">
        <v>2970</v>
      </c>
      <c r="L463" s="61">
        <v>339</v>
      </c>
    </row>
    <row r="464" spans="1:20" hidden="1" x14ac:dyDescent="0.25">
      <c r="A464" s="46" t="s">
        <v>603</v>
      </c>
      <c r="B464" s="47" t="s">
        <v>403</v>
      </c>
      <c r="C464" s="47" t="s">
        <v>309</v>
      </c>
      <c r="D464" s="47" t="s">
        <v>3</v>
      </c>
      <c r="E464" s="48">
        <v>35</v>
      </c>
      <c r="F464" s="48">
        <v>7</v>
      </c>
      <c r="G464" s="48">
        <v>8</v>
      </c>
      <c r="H464" s="48">
        <v>68</v>
      </c>
      <c r="I464" s="48">
        <v>17</v>
      </c>
      <c r="J464" s="48">
        <v>5</v>
      </c>
      <c r="K464" s="48">
        <v>254</v>
      </c>
      <c r="L464" s="60">
        <v>365</v>
      </c>
    </row>
    <row r="465" spans="1:20" hidden="1" x14ac:dyDescent="0.25">
      <c r="A465" s="49" t="s">
        <v>604</v>
      </c>
      <c r="B465" s="50" t="s">
        <v>403</v>
      </c>
      <c r="C465" s="50" t="s">
        <v>309</v>
      </c>
      <c r="D465" s="50" t="s">
        <v>2</v>
      </c>
      <c r="E465" s="51">
        <v>28</v>
      </c>
      <c r="F465" s="51">
        <v>7</v>
      </c>
      <c r="G465" s="51">
        <v>6</v>
      </c>
      <c r="H465" s="51">
        <v>12</v>
      </c>
      <c r="I465" s="51">
        <v>16</v>
      </c>
      <c r="J465" s="51">
        <v>14</v>
      </c>
      <c r="K465" s="51">
        <v>3403</v>
      </c>
      <c r="L465" s="61">
        <v>325</v>
      </c>
      <c r="M465"/>
      <c r="N465" s="32"/>
      <c r="O465" s="32"/>
      <c r="P465" s="32"/>
      <c r="Q465" s="32"/>
      <c r="R465" s="32"/>
      <c r="S465" s="32"/>
      <c r="T465" s="32"/>
    </row>
    <row r="466" spans="1:20" x14ac:dyDescent="0.25">
      <c r="A466" s="46" t="s">
        <v>144</v>
      </c>
      <c r="B466" s="47" t="s">
        <v>36</v>
      </c>
      <c r="C466" s="47" t="s">
        <v>309</v>
      </c>
      <c r="D466" s="47" t="s">
        <v>1</v>
      </c>
      <c r="E466" s="48">
        <v>37</v>
      </c>
      <c r="F466" s="48">
        <v>20</v>
      </c>
      <c r="G466" s="48">
        <v>14</v>
      </c>
      <c r="H466" s="48">
        <v>36</v>
      </c>
      <c r="I466" s="48">
        <v>16</v>
      </c>
      <c r="J466" s="48">
        <v>23</v>
      </c>
      <c r="K466" s="48">
        <v>187</v>
      </c>
      <c r="L466" s="60">
        <v>633</v>
      </c>
      <c r="M466"/>
      <c r="N466" s="32"/>
      <c r="O466" s="32"/>
      <c r="P466" s="32"/>
      <c r="Q466" s="32"/>
      <c r="R466" s="32"/>
      <c r="S466" s="32"/>
      <c r="T466" s="32"/>
    </row>
    <row r="467" spans="1:20" hidden="1" x14ac:dyDescent="0.25">
      <c r="A467" s="49" t="s">
        <v>84</v>
      </c>
      <c r="B467" s="50" t="s">
        <v>403</v>
      </c>
      <c r="C467" s="50" t="s">
        <v>309</v>
      </c>
      <c r="D467" s="50" t="s">
        <v>1</v>
      </c>
      <c r="E467" s="51">
        <v>14</v>
      </c>
      <c r="F467" s="51">
        <v>7</v>
      </c>
      <c r="G467" s="51">
        <v>10</v>
      </c>
      <c r="H467" s="51">
        <v>17</v>
      </c>
      <c r="I467" s="51">
        <v>5</v>
      </c>
      <c r="J467" s="51">
        <v>5</v>
      </c>
      <c r="K467" s="51">
        <v>634</v>
      </c>
      <c r="L467" s="61">
        <v>194</v>
      </c>
      <c r="M467"/>
      <c r="N467" s="32"/>
      <c r="O467" s="32"/>
      <c r="P467" s="32"/>
      <c r="Q467" s="32"/>
      <c r="R467" s="32"/>
      <c r="S467" s="32"/>
      <c r="T467" s="32"/>
    </row>
    <row r="468" spans="1:20" hidden="1" x14ac:dyDescent="0.25">
      <c r="A468" s="46" t="s">
        <v>605</v>
      </c>
      <c r="B468" s="47" t="s">
        <v>403</v>
      </c>
      <c r="C468" s="47" t="s">
        <v>309</v>
      </c>
      <c r="D468" s="47" t="s">
        <v>4</v>
      </c>
      <c r="E468" s="48">
        <v>37</v>
      </c>
      <c r="F468" s="48">
        <v>7</v>
      </c>
      <c r="G468" s="48">
        <v>12</v>
      </c>
      <c r="H468" s="48">
        <v>36</v>
      </c>
      <c r="I468" s="48">
        <v>19</v>
      </c>
      <c r="J468" s="48">
        <v>5</v>
      </c>
      <c r="K468" s="48">
        <v>967</v>
      </c>
      <c r="L468" s="60">
        <v>464</v>
      </c>
      <c r="M468"/>
      <c r="N468" s="32"/>
      <c r="O468" s="32"/>
      <c r="P468" s="32"/>
      <c r="Q468" s="32"/>
      <c r="R468" s="32"/>
      <c r="S468" s="32"/>
      <c r="T468" s="32"/>
    </row>
    <row r="469" spans="1:20" hidden="1" x14ac:dyDescent="0.25">
      <c r="A469" s="49" t="s">
        <v>606</v>
      </c>
      <c r="B469" s="50" t="s">
        <v>403</v>
      </c>
      <c r="C469" s="50" t="s">
        <v>309</v>
      </c>
      <c r="D469" s="50" t="s">
        <v>4</v>
      </c>
      <c r="E469" s="51">
        <v>24</v>
      </c>
      <c r="F469" s="51">
        <v>7</v>
      </c>
      <c r="G469" s="51">
        <v>16</v>
      </c>
      <c r="H469" s="51">
        <v>33</v>
      </c>
      <c r="I469" s="51">
        <v>26</v>
      </c>
      <c r="J469" s="51">
        <v>2</v>
      </c>
      <c r="K469" s="51">
        <v>23</v>
      </c>
      <c r="L469" s="61">
        <v>315</v>
      </c>
    </row>
    <row r="470" spans="1:20" hidden="1" x14ac:dyDescent="0.25">
      <c r="A470" s="46" t="s">
        <v>607</v>
      </c>
      <c r="B470" s="47" t="s">
        <v>403</v>
      </c>
      <c r="C470" s="47" t="s">
        <v>309</v>
      </c>
      <c r="D470" s="47" t="s">
        <v>2</v>
      </c>
      <c r="E470" s="48">
        <v>30</v>
      </c>
      <c r="F470" s="48">
        <v>7</v>
      </c>
      <c r="G470" s="48">
        <v>8</v>
      </c>
      <c r="H470" s="48">
        <v>38</v>
      </c>
      <c r="I470" s="48">
        <v>11</v>
      </c>
      <c r="J470" s="48">
        <v>6</v>
      </c>
      <c r="K470" s="48">
        <v>136</v>
      </c>
      <c r="L470" s="60">
        <v>250</v>
      </c>
      <c r="M470"/>
      <c r="N470" s="32"/>
      <c r="O470" s="32"/>
      <c r="P470" s="32"/>
      <c r="Q470" s="32"/>
      <c r="R470" s="32"/>
      <c r="S470" s="32"/>
      <c r="T470" s="32"/>
    </row>
    <row r="471" spans="1:20" hidden="1" x14ac:dyDescent="0.25">
      <c r="A471" s="49" t="s">
        <v>608</v>
      </c>
      <c r="B471" s="50" t="s">
        <v>403</v>
      </c>
      <c r="C471" s="50" t="s">
        <v>309</v>
      </c>
      <c r="D471" s="50" t="s">
        <v>1</v>
      </c>
      <c r="E471" s="51">
        <v>10</v>
      </c>
      <c r="F471" s="51">
        <v>7</v>
      </c>
      <c r="G471" s="51">
        <v>7</v>
      </c>
      <c r="H471" s="51">
        <v>27</v>
      </c>
      <c r="I471" s="51">
        <v>3</v>
      </c>
      <c r="J471" s="51">
        <v>2</v>
      </c>
      <c r="K471" s="51">
        <v>5</v>
      </c>
      <c r="L471" s="61">
        <v>146</v>
      </c>
    </row>
    <row r="472" spans="1:20" hidden="1" x14ac:dyDescent="0.25">
      <c r="A472" s="46" t="s">
        <v>609</v>
      </c>
      <c r="B472" s="47" t="s">
        <v>403</v>
      </c>
      <c r="C472" s="47" t="s">
        <v>309</v>
      </c>
      <c r="D472" s="47" t="s">
        <v>3</v>
      </c>
      <c r="E472" s="48">
        <v>23</v>
      </c>
      <c r="F472" s="48">
        <v>7</v>
      </c>
      <c r="G472" s="48">
        <v>20</v>
      </c>
      <c r="H472" s="48">
        <v>48</v>
      </c>
      <c r="I472" s="48">
        <v>13</v>
      </c>
      <c r="J472" s="48">
        <v>10</v>
      </c>
      <c r="K472" s="48">
        <v>41</v>
      </c>
      <c r="L472" s="60">
        <v>284</v>
      </c>
      <c r="M472"/>
      <c r="N472" s="32"/>
      <c r="O472" s="32"/>
      <c r="P472" s="32"/>
      <c r="Q472" s="32"/>
      <c r="R472" s="32"/>
      <c r="S472" s="32"/>
      <c r="T472" s="32"/>
    </row>
    <row r="473" spans="1:20" hidden="1" x14ac:dyDescent="0.25">
      <c r="A473" s="49" t="s">
        <v>610</v>
      </c>
      <c r="B473" s="50" t="s">
        <v>403</v>
      </c>
      <c r="C473" s="50" t="s">
        <v>309</v>
      </c>
      <c r="D473" s="50" t="s">
        <v>1</v>
      </c>
      <c r="E473" s="51">
        <v>24</v>
      </c>
      <c r="F473" s="51">
        <v>7</v>
      </c>
      <c r="G473" s="51">
        <v>14</v>
      </c>
      <c r="H473" s="51">
        <v>54</v>
      </c>
      <c r="I473" s="51">
        <v>9</v>
      </c>
      <c r="J473" s="51">
        <v>15</v>
      </c>
      <c r="K473" s="51">
        <v>1943</v>
      </c>
      <c r="L473" s="61">
        <v>313</v>
      </c>
    </row>
    <row r="474" spans="1:20" hidden="1" x14ac:dyDescent="0.25">
      <c r="A474" s="46" t="s">
        <v>611</v>
      </c>
      <c r="B474" s="47" t="s">
        <v>403</v>
      </c>
      <c r="C474" s="47" t="s">
        <v>309</v>
      </c>
      <c r="D474" s="47" t="s">
        <v>4</v>
      </c>
      <c r="E474" s="48">
        <v>30</v>
      </c>
      <c r="F474" s="48">
        <v>7</v>
      </c>
      <c r="G474" s="48">
        <v>10</v>
      </c>
      <c r="H474" s="48">
        <v>16</v>
      </c>
      <c r="I474" s="48">
        <v>49</v>
      </c>
      <c r="J474" s="48">
        <v>6</v>
      </c>
      <c r="K474" s="48">
        <v>1128</v>
      </c>
      <c r="L474" s="60">
        <v>530</v>
      </c>
      <c r="M474"/>
      <c r="N474" s="32"/>
      <c r="O474" s="32"/>
      <c r="P474" s="32"/>
      <c r="Q474" s="32"/>
      <c r="R474" s="32"/>
      <c r="S474" s="32"/>
      <c r="T474" s="32"/>
    </row>
    <row r="475" spans="1:20" hidden="1" x14ac:dyDescent="0.25">
      <c r="A475" s="49" t="s">
        <v>612</v>
      </c>
      <c r="B475" s="50" t="s">
        <v>403</v>
      </c>
      <c r="C475" s="50" t="s">
        <v>309</v>
      </c>
      <c r="D475" s="50" t="s">
        <v>1</v>
      </c>
      <c r="E475" s="51">
        <v>38</v>
      </c>
      <c r="F475" s="51">
        <v>7</v>
      </c>
      <c r="G475" s="51">
        <v>25</v>
      </c>
      <c r="H475" s="51">
        <v>106</v>
      </c>
      <c r="I475" s="51">
        <v>25</v>
      </c>
      <c r="J475" s="51">
        <v>10</v>
      </c>
      <c r="K475" s="51">
        <v>4000</v>
      </c>
      <c r="L475" s="61">
        <v>445</v>
      </c>
      <c r="M475"/>
      <c r="N475" s="32"/>
      <c r="O475" s="32"/>
      <c r="P475" s="32"/>
      <c r="Q475" s="32"/>
      <c r="R475" s="32"/>
      <c r="S475" s="32"/>
      <c r="T475" s="32"/>
    </row>
    <row r="476" spans="1:20" hidden="1" x14ac:dyDescent="0.25">
      <c r="A476" s="46" t="s">
        <v>613</v>
      </c>
      <c r="B476" s="47" t="s">
        <v>403</v>
      </c>
      <c r="C476" s="47" t="s">
        <v>309</v>
      </c>
      <c r="D476" s="47" t="s">
        <v>4</v>
      </c>
      <c r="E476" s="48">
        <v>31</v>
      </c>
      <c r="F476" s="48">
        <v>7</v>
      </c>
      <c r="G476" s="48">
        <v>18</v>
      </c>
      <c r="H476" s="48">
        <v>31</v>
      </c>
      <c r="I476" s="48">
        <v>34</v>
      </c>
      <c r="J476" s="48">
        <v>9</v>
      </c>
      <c r="K476" s="48">
        <v>4791</v>
      </c>
      <c r="L476" s="60">
        <v>581</v>
      </c>
    </row>
    <row r="477" spans="1:20" hidden="1" x14ac:dyDescent="0.25">
      <c r="A477" s="49" t="s">
        <v>126</v>
      </c>
      <c r="B477" s="50" t="s">
        <v>403</v>
      </c>
      <c r="C477" s="50" t="s">
        <v>309</v>
      </c>
      <c r="D477" s="50" t="s">
        <v>4</v>
      </c>
      <c r="E477" s="51">
        <v>29</v>
      </c>
      <c r="F477" s="51">
        <v>7</v>
      </c>
      <c r="G477" s="51">
        <v>40</v>
      </c>
      <c r="H477" s="51">
        <v>39</v>
      </c>
      <c r="I477" s="51">
        <v>28</v>
      </c>
      <c r="J477" s="51">
        <v>14</v>
      </c>
      <c r="K477" s="51">
        <v>2872</v>
      </c>
      <c r="L477" s="61">
        <v>489</v>
      </c>
      <c r="M477"/>
      <c r="N477" s="32"/>
      <c r="O477" s="32"/>
      <c r="P477" s="32"/>
      <c r="Q477" s="32"/>
      <c r="R477" s="32"/>
      <c r="S477" s="32"/>
      <c r="T477" s="32"/>
    </row>
    <row r="478" spans="1:20" x14ac:dyDescent="0.25">
      <c r="A478" s="46" t="s">
        <v>76</v>
      </c>
      <c r="B478" s="47" t="s">
        <v>33</v>
      </c>
      <c r="C478" s="47" t="s">
        <v>309</v>
      </c>
      <c r="D478" s="47" t="s">
        <v>1</v>
      </c>
      <c r="E478" s="48">
        <v>39</v>
      </c>
      <c r="F478" s="48">
        <v>20</v>
      </c>
      <c r="G478" s="48">
        <v>12</v>
      </c>
      <c r="H478" s="48">
        <v>33</v>
      </c>
      <c r="I478" s="48">
        <v>22</v>
      </c>
      <c r="J478" s="48">
        <v>16</v>
      </c>
      <c r="K478" s="48">
        <v>131</v>
      </c>
      <c r="L478" s="60">
        <v>670</v>
      </c>
      <c r="M478"/>
      <c r="N478" s="32"/>
      <c r="O478" s="32"/>
      <c r="P478" s="32"/>
      <c r="Q478" s="32"/>
      <c r="R478" s="32"/>
      <c r="S478" s="32"/>
      <c r="T478" s="32"/>
    </row>
    <row r="479" spans="1:20" hidden="1" x14ac:dyDescent="0.25">
      <c r="A479" s="49" t="s">
        <v>615</v>
      </c>
      <c r="B479" s="50" t="s">
        <v>403</v>
      </c>
      <c r="C479" s="50" t="s">
        <v>309</v>
      </c>
      <c r="D479" s="50" t="s">
        <v>1</v>
      </c>
      <c r="E479" s="51">
        <v>38</v>
      </c>
      <c r="F479" s="51">
        <v>7</v>
      </c>
      <c r="G479" s="51">
        <v>10</v>
      </c>
      <c r="H479" s="51">
        <v>72</v>
      </c>
      <c r="I479" s="51">
        <v>18</v>
      </c>
      <c r="J479" s="51">
        <v>24</v>
      </c>
      <c r="K479" s="51">
        <v>5602</v>
      </c>
      <c r="L479" s="61">
        <v>535</v>
      </c>
    </row>
    <row r="480" spans="1:20" hidden="1" x14ac:dyDescent="0.25">
      <c r="A480" s="46" t="s">
        <v>616</v>
      </c>
      <c r="B480" s="47" t="s">
        <v>403</v>
      </c>
      <c r="C480" s="47" t="s">
        <v>309</v>
      </c>
      <c r="D480" s="47" t="s">
        <v>2</v>
      </c>
      <c r="E480" s="48">
        <v>15</v>
      </c>
      <c r="F480" s="48">
        <v>7</v>
      </c>
      <c r="G480" s="48">
        <v>10</v>
      </c>
      <c r="H480" s="48">
        <v>11</v>
      </c>
      <c r="I480" s="48">
        <v>6</v>
      </c>
      <c r="J480" s="48">
        <v>12</v>
      </c>
      <c r="K480" s="48">
        <v>135</v>
      </c>
      <c r="L480" s="60">
        <v>249</v>
      </c>
    </row>
    <row r="481" spans="1:20" hidden="1" x14ac:dyDescent="0.25">
      <c r="A481" s="49" t="s">
        <v>617</v>
      </c>
      <c r="B481" s="50" t="s">
        <v>403</v>
      </c>
      <c r="C481" s="50" t="s">
        <v>309</v>
      </c>
      <c r="D481" s="50" t="s">
        <v>4</v>
      </c>
      <c r="E481" s="51">
        <v>35</v>
      </c>
      <c r="F481" s="51">
        <v>7</v>
      </c>
      <c r="G481" s="51">
        <v>42</v>
      </c>
      <c r="H481" s="51">
        <v>45</v>
      </c>
      <c r="I481" s="51">
        <v>66</v>
      </c>
      <c r="J481" s="51">
        <v>9</v>
      </c>
      <c r="K481" s="51">
        <v>5646</v>
      </c>
      <c r="L481" s="61">
        <v>764</v>
      </c>
    </row>
    <row r="482" spans="1:20" hidden="1" x14ac:dyDescent="0.25">
      <c r="A482" s="46" t="s">
        <v>618</v>
      </c>
      <c r="B482" s="47" t="s">
        <v>403</v>
      </c>
      <c r="C482" s="47" t="s">
        <v>309</v>
      </c>
      <c r="D482" s="47" t="s">
        <v>3</v>
      </c>
      <c r="E482" s="48">
        <v>26</v>
      </c>
      <c r="F482" s="48">
        <v>7</v>
      </c>
      <c r="G482" s="48">
        <v>0</v>
      </c>
      <c r="H482" s="48">
        <v>58</v>
      </c>
      <c r="I482" s="48">
        <v>7</v>
      </c>
      <c r="J482" s="48">
        <v>10</v>
      </c>
      <c r="K482" s="48">
        <v>288</v>
      </c>
      <c r="L482" s="60">
        <v>254</v>
      </c>
    </row>
    <row r="483" spans="1:20" hidden="1" x14ac:dyDescent="0.25">
      <c r="A483" s="49" t="s">
        <v>619</v>
      </c>
      <c r="B483" s="50" t="s">
        <v>403</v>
      </c>
      <c r="C483" s="50" t="s">
        <v>309</v>
      </c>
      <c r="D483" s="50" t="s">
        <v>4</v>
      </c>
      <c r="E483" s="51">
        <v>33</v>
      </c>
      <c r="F483" s="51">
        <v>7</v>
      </c>
      <c r="G483" s="51">
        <v>52</v>
      </c>
      <c r="H483" s="51">
        <v>76</v>
      </c>
      <c r="I483" s="51">
        <v>64</v>
      </c>
      <c r="J483" s="51">
        <v>6</v>
      </c>
      <c r="K483" s="51">
        <v>4710</v>
      </c>
      <c r="L483" s="61">
        <v>685</v>
      </c>
      <c r="M483"/>
      <c r="N483" s="32"/>
      <c r="O483" s="32"/>
      <c r="P483" s="32"/>
      <c r="Q483" s="32"/>
      <c r="R483" s="32"/>
      <c r="S483" s="32"/>
      <c r="T483" s="32"/>
    </row>
    <row r="484" spans="1:20" hidden="1" x14ac:dyDescent="0.25">
      <c r="A484" s="46" t="s">
        <v>620</v>
      </c>
      <c r="B484" s="47" t="s">
        <v>403</v>
      </c>
      <c r="C484" s="47" t="s">
        <v>309</v>
      </c>
      <c r="D484" s="47" t="s">
        <v>4</v>
      </c>
      <c r="E484" s="48">
        <v>20</v>
      </c>
      <c r="F484" s="48">
        <v>7</v>
      </c>
      <c r="G484" s="48">
        <v>21</v>
      </c>
      <c r="H484" s="48">
        <v>26</v>
      </c>
      <c r="I484" s="48">
        <v>31</v>
      </c>
      <c r="J484" s="48">
        <v>6</v>
      </c>
      <c r="K484" s="48">
        <v>3303</v>
      </c>
      <c r="L484" s="60">
        <v>426</v>
      </c>
    </row>
    <row r="485" spans="1:20" hidden="1" x14ac:dyDescent="0.25">
      <c r="A485" s="49" t="s">
        <v>621</v>
      </c>
      <c r="B485" s="50" t="s">
        <v>403</v>
      </c>
      <c r="C485" s="50" t="s">
        <v>309</v>
      </c>
      <c r="D485" s="50" t="s">
        <v>2</v>
      </c>
      <c r="E485" s="51">
        <v>20</v>
      </c>
      <c r="F485" s="51">
        <v>7</v>
      </c>
      <c r="G485" s="51">
        <v>18</v>
      </c>
      <c r="H485" s="51">
        <v>33</v>
      </c>
      <c r="I485" s="51">
        <v>9</v>
      </c>
      <c r="J485" s="51">
        <v>8</v>
      </c>
      <c r="K485" s="51">
        <v>180</v>
      </c>
      <c r="L485" s="61">
        <v>237</v>
      </c>
    </row>
    <row r="486" spans="1:20" hidden="1" x14ac:dyDescent="0.25">
      <c r="A486" s="46" t="s">
        <v>622</v>
      </c>
      <c r="B486" s="47" t="s">
        <v>403</v>
      </c>
      <c r="C486" s="47" t="s">
        <v>309</v>
      </c>
      <c r="D486" s="47" t="s">
        <v>4</v>
      </c>
      <c r="E486" s="48">
        <v>33</v>
      </c>
      <c r="F486" s="48">
        <v>7</v>
      </c>
      <c r="G486" s="48">
        <v>20</v>
      </c>
      <c r="H486" s="48">
        <v>18</v>
      </c>
      <c r="I486" s="48">
        <v>59</v>
      </c>
      <c r="J486" s="48">
        <v>9</v>
      </c>
      <c r="K486" s="48">
        <v>5166</v>
      </c>
      <c r="L486" s="60">
        <v>655</v>
      </c>
    </row>
    <row r="487" spans="1:20" hidden="1" x14ac:dyDescent="0.25">
      <c r="A487" s="49" t="s">
        <v>623</v>
      </c>
      <c r="B487" s="50" t="s">
        <v>403</v>
      </c>
      <c r="C487" s="50" t="s">
        <v>309</v>
      </c>
      <c r="D487" s="50" t="s">
        <v>4</v>
      </c>
      <c r="E487" s="51">
        <v>35</v>
      </c>
      <c r="F487" s="51">
        <v>7</v>
      </c>
      <c r="G487" s="51">
        <v>41</v>
      </c>
      <c r="H487" s="51">
        <v>56</v>
      </c>
      <c r="I487" s="51">
        <v>51</v>
      </c>
      <c r="J487" s="51">
        <v>20</v>
      </c>
      <c r="K487" s="51">
        <v>3009</v>
      </c>
      <c r="L487" s="61">
        <v>577</v>
      </c>
    </row>
    <row r="488" spans="1:20" hidden="1" x14ac:dyDescent="0.25">
      <c r="A488" s="46" t="s">
        <v>624</v>
      </c>
      <c r="B488" s="47" t="s">
        <v>403</v>
      </c>
      <c r="C488" s="47" t="s">
        <v>309</v>
      </c>
      <c r="D488" s="47" t="s">
        <v>4</v>
      </c>
      <c r="E488" s="48">
        <v>41</v>
      </c>
      <c r="F488" s="48">
        <v>7</v>
      </c>
      <c r="G488" s="48">
        <v>25</v>
      </c>
      <c r="H488" s="48">
        <v>36</v>
      </c>
      <c r="I488" s="48">
        <v>47</v>
      </c>
      <c r="J488" s="48">
        <v>5</v>
      </c>
      <c r="K488" s="48">
        <v>2010</v>
      </c>
      <c r="L488" s="60">
        <v>602</v>
      </c>
      <c r="M488"/>
      <c r="N488" s="32"/>
      <c r="O488" s="32"/>
      <c r="P488" s="32"/>
      <c r="Q488" s="32"/>
      <c r="R488" s="32"/>
      <c r="S488" s="32"/>
      <c r="T488" s="32"/>
    </row>
    <row r="489" spans="1:20" hidden="1" x14ac:dyDescent="0.25">
      <c r="A489" s="49" t="s">
        <v>625</v>
      </c>
      <c r="B489" s="50" t="s">
        <v>403</v>
      </c>
      <c r="C489" s="50" t="s">
        <v>309</v>
      </c>
      <c r="D489" s="50" t="s">
        <v>4</v>
      </c>
      <c r="E489" s="51">
        <v>21</v>
      </c>
      <c r="F489" s="51">
        <v>7</v>
      </c>
      <c r="G489" s="51">
        <v>19</v>
      </c>
      <c r="H489" s="51">
        <v>71</v>
      </c>
      <c r="I489" s="51">
        <v>27</v>
      </c>
      <c r="J489" s="51">
        <v>5</v>
      </c>
      <c r="K489" s="51">
        <v>1915</v>
      </c>
      <c r="L489" s="61">
        <v>375</v>
      </c>
    </row>
    <row r="490" spans="1:20" hidden="1" x14ac:dyDescent="0.25">
      <c r="A490" s="46" t="s">
        <v>229</v>
      </c>
      <c r="B490" s="47" t="s">
        <v>403</v>
      </c>
      <c r="C490" s="47" t="s">
        <v>309</v>
      </c>
      <c r="D490" s="47" t="s">
        <v>3</v>
      </c>
      <c r="E490" s="48">
        <v>26</v>
      </c>
      <c r="F490" s="48">
        <v>7</v>
      </c>
      <c r="G490" s="48">
        <v>6</v>
      </c>
      <c r="H490" s="48">
        <v>26</v>
      </c>
      <c r="I490" s="48">
        <v>20</v>
      </c>
      <c r="J490" s="48">
        <v>16</v>
      </c>
      <c r="K490" s="48">
        <v>2210</v>
      </c>
      <c r="L490" s="60">
        <v>349</v>
      </c>
    </row>
    <row r="491" spans="1:20" hidden="1" x14ac:dyDescent="0.25">
      <c r="A491" s="49" t="s">
        <v>626</v>
      </c>
      <c r="B491" s="50" t="s">
        <v>403</v>
      </c>
      <c r="C491" s="50" t="s">
        <v>309</v>
      </c>
      <c r="D491" s="50" t="s">
        <v>1</v>
      </c>
      <c r="E491" s="51">
        <v>31</v>
      </c>
      <c r="F491" s="51">
        <v>6</v>
      </c>
      <c r="G491" s="51">
        <v>35</v>
      </c>
      <c r="H491" s="51">
        <v>46</v>
      </c>
      <c r="I491" s="51">
        <v>7</v>
      </c>
      <c r="J491" s="51">
        <v>3</v>
      </c>
      <c r="K491" s="51">
        <v>19</v>
      </c>
      <c r="L491" s="61">
        <v>299</v>
      </c>
      <c r="M491"/>
      <c r="N491" s="32"/>
      <c r="O491" s="32"/>
      <c r="P491" s="32"/>
      <c r="Q491" s="32"/>
      <c r="R491" s="32"/>
      <c r="S491" s="32"/>
      <c r="T491" s="32"/>
    </row>
    <row r="492" spans="1:20" x14ac:dyDescent="0.25">
      <c r="A492" s="49" t="s">
        <v>269</v>
      </c>
      <c r="B492" s="50" t="s">
        <v>42</v>
      </c>
      <c r="C492" s="50" t="s">
        <v>309</v>
      </c>
      <c r="D492" s="50" t="s">
        <v>1</v>
      </c>
      <c r="E492" s="51">
        <v>38</v>
      </c>
      <c r="F492" s="51">
        <v>20</v>
      </c>
      <c r="G492" s="51">
        <v>13</v>
      </c>
      <c r="H492" s="51">
        <v>29</v>
      </c>
      <c r="I492" s="51">
        <v>20</v>
      </c>
      <c r="J492" s="51">
        <v>29</v>
      </c>
      <c r="K492" s="51">
        <v>2820</v>
      </c>
      <c r="L492" s="61">
        <v>629</v>
      </c>
    </row>
    <row r="493" spans="1:20" hidden="1" x14ac:dyDescent="0.25">
      <c r="A493" s="49" t="s">
        <v>628</v>
      </c>
      <c r="B493" s="50" t="s">
        <v>403</v>
      </c>
      <c r="C493" s="50" t="s">
        <v>309</v>
      </c>
      <c r="D493" s="50" t="s">
        <v>2</v>
      </c>
      <c r="E493" s="51">
        <v>34</v>
      </c>
      <c r="F493" s="51">
        <v>6</v>
      </c>
      <c r="G493" s="51">
        <v>21</v>
      </c>
      <c r="H493" s="51">
        <v>40</v>
      </c>
      <c r="I493" s="51">
        <v>22</v>
      </c>
      <c r="J493" s="51">
        <v>12</v>
      </c>
      <c r="K493" s="51">
        <v>5557</v>
      </c>
      <c r="L493" s="61">
        <v>492</v>
      </c>
      <c r="M493"/>
      <c r="N493" s="32"/>
      <c r="O493" s="32"/>
      <c r="P493" s="32"/>
      <c r="Q493" s="32"/>
      <c r="R493" s="32"/>
      <c r="S493" s="32"/>
      <c r="T493" s="32"/>
    </row>
    <row r="494" spans="1:20" hidden="1" x14ac:dyDescent="0.25">
      <c r="A494" s="46" t="s">
        <v>629</v>
      </c>
      <c r="B494" s="47" t="s">
        <v>403</v>
      </c>
      <c r="C494" s="47" t="s">
        <v>309</v>
      </c>
      <c r="D494" s="47" t="s">
        <v>2</v>
      </c>
      <c r="E494" s="48">
        <v>23</v>
      </c>
      <c r="F494" s="48">
        <v>6</v>
      </c>
      <c r="G494" s="48">
        <v>8</v>
      </c>
      <c r="H494" s="48">
        <v>21</v>
      </c>
      <c r="I494" s="48">
        <v>12</v>
      </c>
      <c r="J494" s="48">
        <v>13</v>
      </c>
      <c r="K494" s="48">
        <v>869</v>
      </c>
      <c r="L494" s="60">
        <v>236</v>
      </c>
      <c r="M494"/>
      <c r="N494" s="32"/>
      <c r="O494" s="32"/>
      <c r="P494" s="32"/>
      <c r="Q494" s="32"/>
      <c r="R494" s="32"/>
      <c r="S494" s="32"/>
      <c r="T494" s="32"/>
    </row>
    <row r="495" spans="1:20" hidden="1" x14ac:dyDescent="0.25">
      <c r="A495" s="49" t="s">
        <v>630</v>
      </c>
      <c r="B495" s="50" t="s">
        <v>403</v>
      </c>
      <c r="C495" s="50" t="s">
        <v>309</v>
      </c>
      <c r="D495" s="50" t="s">
        <v>3</v>
      </c>
      <c r="E495" s="51">
        <v>36</v>
      </c>
      <c r="F495" s="51">
        <v>6</v>
      </c>
      <c r="G495" s="51">
        <v>27</v>
      </c>
      <c r="H495" s="51">
        <v>116</v>
      </c>
      <c r="I495" s="51">
        <v>15</v>
      </c>
      <c r="J495" s="51">
        <v>11</v>
      </c>
      <c r="K495" s="51">
        <v>2964</v>
      </c>
      <c r="L495" s="61">
        <v>441</v>
      </c>
    </row>
    <row r="496" spans="1:20" hidden="1" x14ac:dyDescent="0.25">
      <c r="A496" s="46" t="s">
        <v>391</v>
      </c>
      <c r="B496" s="47" t="s">
        <v>403</v>
      </c>
      <c r="C496" s="47" t="s">
        <v>309</v>
      </c>
      <c r="D496" s="47" t="s">
        <v>2</v>
      </c>
      <c r="E496" s="48">
        <v>38</v>
      </c>
      <c r="F496" s="48">
        <v>6</v>
      </c>
      <c r="G496" s="48">
        <v>21</v>
      </c>
      <c r="H496" s="48">
        <v>47</v>
      </c>
      <c r="I496" s="48">
        <v>39</v>
      </c>
      <c r="J496" s="48">
        <v>12</v>
      </c>
      <c r="K496" s="48">
        <v>5775</v>
      </c>
      <c r="L496" s="60">
        <v>670</v>
      </c>
      <c r="M496"/>
      <c r="N496" s="32"/>
      <c r="O496" s="32"/>
      <c r="P496" s="32"/>
      <c r="Q496" s="32"/>
      <c r="R496" s="32"/>
      <c r="S496" s="32"/>
      <c r="T496" s="32"/>
    </row>
    <row r="497" spans="1:20" hidden="1" x14ac:dyDescent="0.25">
      <c r="A497" s="49" t="s">
        <v>631</v>
      </c>
      <c r="B497" s="50" t="s">
        <v>403</v>
      </c>
      <c r="C497" s="50" t="s">
        <v>309</v>
      </c>
      <c r="D497" s="50" t="s">
        <v>1</v>
      </c>
      <c r="E497" s="51">
        <v>24</v>
      </c>
      <c r="F497" s="51">
        <v>6</v>
      </c>
      <c r="G497" s="51">
        <v>2</v>
      </c>
      <c r="H497" s="51">
        <v>21</v>
      </c>
      <c r="I497" s="51">
        <v>7</v>
      </c>
      <c r="J497" s="51">
        <v>9</v>
      </c>
      <c r="K497" s="51">
        <v>555</v>
      </c>
      <c r="L497" s="61">
        <v>254</v>
      </c>
    </row>
    <row r="498" spans="1:20" x14ac:dyDescent="0.25">
      <c r="A498" s="49" t="s">
        <v>426</v>
      </c>
      <c r="B498" s="50" t="s">
        <v>42</v>
      </c>
      <c r="C498" s="50" t="s">
        <v>309</v>
      </c>
      <c r="D498" s="50" t="s">
        <v>1</v>
      </c>
      <c r="E498" s="51">
        <v>29</v>
      </c>
      <c r="F498" s="51">
        <v>20</v>
      </c>
      <c r="G498" s="51">
        <v>44</v>
      </c>
      <c r="H498" s="51">
        <v>64</v>
      </c>
      <c r="I498" s="51">
        <v>8</v>
      </c>
      <c r="J498" s="51">
        <v>6</v>
      </c>
      <c r="K498" s="51">
        <v>2</v>
      </c>
      <c r="L498" s="61">
        <v>453</v>
      </c>
    </row>
    <row r="499" spans="1:20" hidden="1" x14ac:dyDescent="0.25">
      <c r="A499" s="49" t="s">
        <v>632</v>
      </c>
      <c r="B499" s="50" t="s">
        <v>403</v>
      </c>
      <c r="C499" s="50" t="s">
        <v>309</v>
      </c>
      <c r="D499" s="50" t="s">
        <v>3</v>
      </c>
      <c r="E499" s="51">
        <v>18</v>
      </c>
      <c r="F499" s="51">
        <v>6</v>
      </c>
      <c r="G499" s="51">
        <v>6</v>
      </c>
      <c r="H499" s="51">
        <v>28</v>
      </c>
      <c r="I499" s="51">
        <v>19</v>
      </c>
      <c r="J499" s="51">
        <v>4</v>
      </c>
      <c r="K499" s="51">
        <v>1177</v>
      </c>
      <c r="L499" s="61">
        <v>233</v>
      </c>
    </row>
    <row r="500" spans="1:20" hidden="1" x14ac:dyDescent="0.25">
      <c r="A500" s="46" t="s">
        <v>633</v>
      </c>
      <c r="B500" s="47" t="s">
        <v>403</v>
      </c>
      <c r="C500" s="47" t="s">
        <v>309</v>
      </c>
      <c r="D500" s="47" t="s">
        <v>2</v>
      </c>
      <c r="E500" s="48">
        <v>26</v>
      </c>
      <c r="F500" s="48">
        <v>6</v>
      </c>
      <c r="G500" s="48">
        <v>4</v>
      </c>
      <c r="H500" s="48">
        <v>33</v>
      </c>
      <c r="I500" s="48">
        <v>12</v>
      </c>
      <c r="J500" s="48">
        <v>11</v>
      </c>
      <c r="K500" s="48">
        <v>2334</v>
      </c>
      <c r="L500" s="60">
        <v>325</v>
      </c>
    </row>
    <row r="501" spans="1:20" hidden="1" x14ac:dyDescent="0.25">
      <c r="A501" s="49" t="s">
        <v>634</v>
      </c>
      <c r="B501" s="50" t="s">
        <v>403</v>
      </c>
      <c r="C501" s="50" t="s">
        <v>309</v>
      </c>
      <c r="D501" s="50" t="s">
        <v>4</v>
      </c>
      <c r="E501" s="51">
        <v>34</v>
      </c>
      <c r="F501" s="51">
        <v>6</v>
      </c>
      <c r="G501" s="51">
        <v>2</v>
      </c>
      <c r="H501" s="51">
        <v>12</v>
      </c>
      <c r="I501" s="51">
        <v>36</v>
      </c>
      <c r="J501" s="51">
        <v>15</v>
      </c>
      <c r="K501" s="51">
        <v>2757</v>
      </c>
      <c r="L501" s="61">
        <v>517</v>
      </c>
      <c r="M501"/>
      <c r="N501" s="32"/>
      <c r="O501" s="32"/>
      <c r="P501" s="32"/>
      <c r="Q501" s="32"/>
      <c r="R501" s="32"/>
      <c r="S501" s="32"/>
      <c r="T501" s="32"/>
    </row>
    <row r="502" spans="1:20" hidden="1" x14ac:dyDescent="0.25">
      <c r="A502" s="46" t="s">
        <v>635</v>
      </c>
      <c r="B502" s="47" t="s">
        <v>403</v>
      </c>
      <c r="C502" s="47" t="s">
        <v>309</v>
      </c>
      <c r="D502" s="47" t="s">
        <v>4</v>
      </c>
      <c r="E502" s="48">
        <v>23</v>
      </c>
      <c r="F502" s="48">
        <v>6</v>
      </c>
      <c r="G502" s="48">
        <v>12</v>
      </c>
      <c r="H502" s="48">
        <v>18</v>
      </c>
      <c r="I502" s="48">
        <v>21</v>
      </c>
      <c r="J502" s="48">
        <v>1</v>
      </c>
      <c r="K502" s="48">
        <v>2065</v>
      </c>
      <c r="L502" s="60">
        <v>375</v>
      </c>
    </row>
    <row r="503" spans="1:20" hidden="1" x14ac:dyDescent="0.25">
      <c r="A503" s="49" t="s">
        <v>636</v>
      </c>
      <c r="B503" s="50" t="s">
        <v>403</v>
      </c>
      <c r="C503" s="50" t="s">
        <v>309</v>
      </c>
      <c r="D503" s="50" t="s">
        <v>4</v>
      </c>
      <c r="E503" s="51">
        <v>17</v>
      </c>
      <c r="F503" s="51">
        <v>6</v>
      </c>
      <c r="G503" s="51">
        <v>4</v>
      </c>
      <c r="H503" s="51">
        <v>7</v>
      </c>
      <c r="I503" s="51">
        <v>19</v>
      </c>
      <c r="J503" s="51">
        <v>3</v>
      </c>
      <c r="K503" s="51">
        <v>1574</v>
      </c>
      <c r="L503" s="61">
        <v>260</v>
      </c>
    </row>
    <row r="504" spans="1:20" hidden="1" x14ac:dyDescent="0.25">
      <c r="A504" s="46" t="s">
        <v>637</v>
      </c>
      <c r="B504" s="47" t="s">
        <v>403</v>
      </c>
      <c r="C504" s="47" t="s">
        <v>309</v>
      </c>
      <c r="D504" s="47" t="s">
        <v>2</v>
      </c>
      <c r="E504" s="48">
        <v>23</v>
      </c>
      <c r="F504" s="48">
        <v>6</v>
      </c>
      <c r="G504" s="48">
        <v>2</v>
      </c>
      <c r="H504" s="48">
        <v>1</v>
      </c>
      <c r="I504" s="48">
        <v>11</v>
      </c>
      <c r="J504" s="48">
        <v>9</v>
      </c>
      <c r="K504" s="48">
        <v>299</v>
      </c>
      <c r="L504" s="60">
        <v>250</v>
      </c>
    </row>
    <row r="505" spans="1:20" hidden="1" x14ac:dyDescent="0.25">
      <c r="A505" s="49" t="s">
        <v>638</v>
      </c>
      <c r="B505" s="50" t="s">
        <v>403</v>
      </c>
      <c r="C505" s="50" t="s">
        <v>309</v>
      </c>
      <c r="D505" s="50" t="s">
        <v>4</v>
      </c>
      <c r="E505" s="51">
        <v>12</v>
      </c>
      <c r="F505" s="51">
        <v>6</v>
      </c>
      <c r="G505" s="51">
        <v>2</v>
      </c>
      <c r="H505" s="51">
        <v>6</v>
      </c>
      <c r="I505" s="51">
        <v>10</v>
      </c>
      <c r="J505" s="51">
        <v>5</v>
      </c>
      <c r="K505" s="51">
        <v>14</v>
      </c>
      <c r="L505" s="61">
        <v>181</v>
      </c>
    </row>
    <row r="506" spans="1:20" hidden="1" x14ac:dyDescent="0.25">
      <c r="A506" s="46" t="s">
        <v>199</v>
      </c>
      <c r="B506" s="47" t="s">
        <v>403</v>
      </c>
      <c r="C506" s="47" t="s">
        <v>309</v>
      </c>
      <c r="D506" s="47" t="s">
        <v>4</v>
      </c>
      <c r="E506" s="48">
        <v>31</v>
      </c>
      <c r="F506" s="48">
        <v>6</v>
      </c>
      <c r="G506" s="48">
        <v>10</v>
      </c>
      <c r="H506" s="48">
        <v>8</v>
      </c>
      <c r="I506" s="48">
        <v>43</v>
      </c>
      <c r="J506" s="48">
        <v>8</v>
      </c>
      <c r="K506" s="48">
        <v>5630</v>
      </c>
      <c r="L506" s="60">
        <v>589</v>
      </c>
      <c r="M506"/>
      <c r="N506" s="32"/>
      <c r="O506" s="32"/>
      <c r="P506" s="32"/>
      <c r="Q506" s="32"/>
      <c r="R506" s="32"/>
      <c r="S506" s="32"/>
      <c r="T506" s="32"/>
    </row>
    <row r="507" spans="1:20" hidden="1" x14ac:dyDescent="0.25">
      <c r="A507" s="49" t="s">
        <v>639</v>
      </c>
      <c r="B507" s="50" t="s">
        <v>403</v>
      </c>
      <c r="C507" s="50" t="s">
        <v>309</v>
      </c>
      <c r="D507" s="50" t="s">
        <v>3</v>
      </c>
      <c r="E507" s="51">
        <v>34</v>
      </c>
      <c r="F507" s="51">
        <v>6</v>
      </c>
      <c r="G507" s="51">
        <v>36</v>
      </c>
      <c r="H507" s="51">
        <v>90</v>
      </c>
      <c r="I507" s="51">
        <v>17</v>
      </c>
      <c r="J507" s="51">
        <v>12</v>
      </c>
      <c r="K507" s="51">
        <v>3484</v>
      </c>
      <c r="L507" s="61">
        <v>449</v>
      </c>
      <c r="M507"/>
      <c r="N507" s="32"/>
      <c r="O507" s="32"/>
      <c r="P507" s="32"/>
      <c r="Q507" s="32"/>
      <c r="R507" s="32"/>
      <c r="S507" s="32"/>
      <c r="T507" s="32"/>
    </row>
    <row r="508" spans="1:20" x14ac:dyDescent="0.25">
      <c r="A508" s="46" t="s">
        <v>201</v>
      </c>
      <c r="B508" s="47" t="s">
        <v>33</v>
      </c>
      <c r="C508" s="47" t="s">
        <v>309</v>
      </c>
      <c r="D508" s="47" t="s">
        <v>1</v>
      </c>
      <c r="E508" s="48">
        <v>30</v>
      </c>
      <c r="F508" s="48">
        <v>20</v>
      </c>
      <c r="G508" s="48">
        <v>6</v>
      </c>
      <c r="H508" s="48">
        <v>38</v>
      </c>
      <c r="I508" s="48">
        <v>20</v>
      </c>
      <c r="J508" s="48">
        <v>19</v>
      </c>
      <c r="K508" s="48">
        <v>44</v>
      </c>
      <c r="L508" s="60">
        <v>558</v>
      </c>
      <c r="M508"/>
      <c r="N508" s="32"/>
      <c r="O508" s="32"/>
      <c r="P508" s="32"/>
      <c r="Q508" s="32"/>
      <c r="R508" s="32"/>
      <c r="S508" s="32"/>
      <c r="T508" s="32"/>
    </row>
    <row r="509" spans="1:20" hidden="1" x14ac:dyDescent="0.25">
      <c r="A509" s="49" t="s">
        <v>640</v>
      </c>
      <c r="B509" s="50" t="s">
        <v>403</v>
      </c>
      <c r="C509" s="50" t="s">
        <v>309</v>
      </c>
      <c r="D509" s="50" t="s">
        <v>4</v>
      </c>
      <c r="E509" s="51">
        <v>34</v>
      </c>
      <c r="F509" s="51">
        <v>6</v>
      </c>
      <c r="G509" s="51">
        <v>8</v>
      </c>
      <c r="H509" s="51">
        <v>30</v>
      </c>
      <c r="I509" s="51">
        <v>32</v>
      </c>
      <c r="J509" s="51">
        <v>8</v>
      </c>
      <c r="K509" s="51">
        <v>1710</v>
      </c>
      <c r="L509" s="61">
        <v>656</v>
      </c>
    </row>
    <row r="510" spans="1:20" hidden="1" x14ac:dyDescent="0.25">
      <c r="A510" s="46" t="s">
        <v>641</v>
      </c>
      <c r="B510" s="47" t="s">
        <v>403</v>
      </c>
      <c r="C510" s="47" t="s">
        <v>309</v>
      </c>
      <c r="D510" s="47" t="s">
        <v>2</v>
      </c>
      <c r="E510" s="48">
        <v>31</v>
      </c>
      <c r="F510" s="48">
        <v>6</v>
      </c>
      <c r="G510" s="48">
        <v>10</v>
      </c>
      <c r="H510" s="48">
        <v>31</v>
      </c>
      <c r="I510" s="48">
        <v>5</v>
      </c>
      <c r="J510" s="48">
        <v>4</v>
      </c>
      <c r="K510" s="48">
        <v>2</v>
      </c>
      <c r="L510" s="60">
        <v>315</v>
      </c>
    </row>
    <row r="511" spans="1:20" hidden="1" x14ac:dyDescent="0.25">
      <c r="A511" s="49" t="s">
        <v>642</v>
      </c>
      <c r="B511" s="50" t="s">
        <v>403</v>
      </c>
      <c r="C511" s="50" t="s">
        <v>309</v>
      </c>
      <c r="D511" s="50" t="s">
        <v>2</v>
      </c>
      <c r="E511" s="51">
        <v>29</v>
      </c>
      <c r="F511" s="51">
        <v>6</v>
      </c>
      <c r="G511" s="51">
        <v>4</v>
      </c>
      <c r="H511" s="51">
        <v>35</v>
      </c>
      <c r="I511" s="51">
        <v>16</v>
      </c>
      <c r="J511" s="51">
        <v>6</v>
      </c>
      <c r="K511" s="51">
        <v>2338</v>
      </c>
      <c r="L511" s="61">
        <v>354</v>
      </c>
      <c r="M511"/>
      <c r="N511" s="32"/>
      <c r="O511" s="32"/>
      <c r="P511" s="32"/>
      <c r="Q511" s="32"/>
      <c r="R511" s="32"/>
      <c r="S511" s="32"/>
      <c r="T511" s="32"/>
    </row>
    <row r="512" spans="1:20" hidden="1" x14ac:dyDescent="0.25">
      <c r="A512" s="46" t="s">
        <v>643</v>
      </c>
      <c r="B512" s="47" t="s">
        <v>403</v>
      </c>
      <c r="C512" s="47" t="s">
        <v>309</v>
      </c>
      <c r="D512" s="47" t="s">
        <v>4</v>
      </c>
      <c r="E512" s="48">
        <v>17</v>
      </c>
      <c r="F512" s="48">
        <v>6</v>
      </c>
      <c r="G512" s="48">
        <v>14</v>
      </c>
      <c r="H512" s="48">
        <v>13</v>
      </c>
      <c r="I512" s="48">
        <v>16</v>
      </c>
      <c r="J512" s="48">
        <v>4</v>
      </c>
      <c r="K512" s="48">
        <v>1529</v>
      </c>
      <c r="L512" s="60">
        <v>323</v>
      </c>
      <c r="M512"/>
      <c r="N512" s="32"/>
      <c r="O512" s="32"/>
      <c r="P512" s="32"/>
      <c r="Q512" s="32"/>
      <c r="R512" s="32"/>
      <c r="S512" s="32"/>
      <c r="T512" s="32"/>
    </row>
    <row r="513" spans="1:20" hidden="1" x14ac:dyDescent="0.25">
      <c r="A513" s="49" t="s">
        <v>644</v>
      </c>
      <c r="B513" s="50" t="s">
        <v>403</v>
      </c>
      <c r="C513" s="50" t="s">
        <v>309</v>
      </c>
      <c r="D513" s="50" t="s">
        <v>1</v>
      </c>
      <c r="E513" s="51">
        <v>20</v>
      </c>
      <c r="F513" s="51">
        <v>6</v>
      </c>
      <c r="G513" s="51">
        <v>6</v>
      </c>
      <c r="H513" s="51">
        <v>23</v>
      </c>
      <c r="I513" s="51">
        <v>11</v>
      </c>
      <c r="J513" s="51">
        <v>11</v>
      </c>
      <c r="K513" s="51">
        <v>2341</v>
      </c>
      <c r="L513" s="61">
        <v>290</v>
      </c>
      <c r="M513"/>
      <c r="N513" s="32"/>
      <c r="O513" s="32"/>
      <c r="P513" s="32"/>
      <c r="Q513" s="32"/>
      <c r="R513" s="32"/>
      <c r="S513" s="32"/>
      <c r="T513" s="32"/>
    </row>
    <row r="514" spans="1:20" x14ac:dyDescent="0.25">
      <c r="A514" s="46" t="s">
        <v>74</v>
      </c>
      <c r="B514" s="47" t="s">
        <v>31</v>
      </c>
      <c r="C514" s="47" t="s">
        <v>309</v>
      </c>
      <c r="D514" s="47" t="s">
        <v>1</v>
      </c>
      <c r="E514" s="48">
        <v>30</v>
      </c>
      <c r="F514" s="48">
        <v>19</v>
      </c>
      <c r="G514" s="48">
        <v>16</v>
      </c>
      <c r="H514" s="48">
        <v>47</v>
      </c>
      <c r="I514" s="48">
        <v>14</v>
      </c>
      <c r="J514" s="48">
        <v>22</v>
      </c>
      <c r="K514" s="48">
        <v>398</v>
      </c>
      <c r="L514" s="60">
        <v>497</v>
      </c>
    </row>
    <row r="515" spans="1:20" hidden="1" x14ac:dyDescent="0.25">
      <c r="A515" s="49" t="s">
        <v>645</v>
      </c>
      <c r="B515" s="50" t="s">
        <v>403</v>
      </c>
      <c r="C515" s="50" t="s">
        <v>309</v>
      </c>
      <c r="D515" s="50" t="s">
        <v>4</v>
      </c>
      <c r="E515" s="51">
        <v>36</v>
      </c>
      <c r="F515" s="51">
        <v>6</v>
      </c>
      <c r="G515" s="51">
        <v>16</v>
      </c>
      <c r="H515" s="51">
        <v>50</v>
      </c>
      <c r="I515" s="51">
        <v>53</v>
      </c>
      <c r="J515" s="51">
        <v>5</v>
      </c>
      <c r="K515" s="51">
        <v>5364</v>
      </c>
      <c r="L515" s="61">
        <v>719</v>
      </c>
    </row>
    <row r="516" spans="1:20" hidden="1" x14ac:dyDescent="0.25">
      <c r="A516" s="46" t="s">
        <v>646</v>
      </c>
      <c r="B516" s="47" t="s">
        <v>403</v>
      </c>
      <c r="C516" s="47" t="s">
        <v>309</v>
      </c>
      <c r="D516" s="47" t="s">
        <v>4</v>
      </c>
      <c r="E516" s="48">
        <v>26</v>
      </c>
      <c r="F516" s="48">
        <v>6</v>
      </c>
      <c r="G516" s="48">
        <v>10</v>
      </c>
      <c r="H516" s="48">
        <v>37</v>
      </c>
      <c r="I516" s="48">
        <v>15</v>
      </c>
      <c r="J516" s="48">
        <v>3</v>
      </c>
      <c r="K516" s="48">
        <v>1447</v>
      </c>
      <c r="L516" s="60">
        <v>387</v>
      </c>
    </row>
    <row r="517" spans="1:20" x14ac:dyDescent="0.25">
      <c r="A517" s="49" t="s">
        <v>118</v>
      </c>
      <c r="B517" s="50" t="s">
        <v>31</v>
      </c>
      <c r="C517" s="50" t="s">
        <v>309</v>
      </c>
      <c r="D517" s="50" t="s">
        <v>1</v>
      </c>
      <c r="E517" s="51">
        <v>38</v>
      </c>
      <c r="F517" s="51">
        <v>19</v>
      </c>
      <c r="G517" s="51">
        <v>10</v>
      </c>
      <c r="H517" s="51">
        <v>35</v>
      </c>
      <c r="I517" s="51">
        <v>13</v>
      </c>
      <c r="J517" s="51">
        <v>20</v>
      </c>
      <c r="K517" s="51">
        <v>8</v>
      </c>
      <c r="L517" s="61">
        <v>564</v>
      </c>
    </row>
    <row r="518" spans="1:20" hidden="1" x14ac:dyDescent="0.25">
      <c r="A518" s="46" t="s">
        <v>648</v>
      </c>
      <c r="B518" s="47" t="s">
        <v>403</v>
      </c>
      <c r="C518" s="47" t="s">
        <v>309</v>
      </c>
      <c r="D518" s="47" t="s">
        <v>3</v>
      </c>
      <c r="E518" s="48">
        <v>34</v>
      </c>
      <c r="F518" s="48">
        <v>6</v>
      </c>
      <c r="G518" s="48">
        <v>4</v>
      </c>
      <c r="H518" s="48">
        <v>26</v>
      </c>
      <c r="I518" s="48">
        <v>19</v>
      </c>
      <c r="J518" s="48">
        <v>11</v>
      </c>
      <c r="K518" s="48">
        <v>3547</v>
      </c>
      <c r="L518" s="60">
        <v>366</v>
      </c>
    </row>
    <row r="519" spans="1:20" x14ac:dyDescent="0.25">
      <c r="A519" s="46" t="s">
        <v>445</v>
      </c>
      <c r="B519" s="47" t="s">
        <v>33</v>
      </c>
      <c r="C519" s="47" t="s">
        <v>309</v>
      </c>
      <c r="D519" s="47" t="s">
        <v>1</v>
      </c>
      <c r="E519" s="48">
        <v>34</v>
      </c>
      <c r="F519" s="48">
        <v>17</v>
      </c>
      <c r="G519" s="48">
        <v>14</v>
      </c>
      <c r="H519" s="48">
        <v>21</v>
      </c>
      <c r="I519" s="48">
        <v>15</v>
      </c>
      <c r="J519" s="48">
        <v>11</v>
      </c>
      <c r="K519" s="48">
        <v>51</v>
      </c>
      <c r="L519" s="60">
        <v>433</v>
      </c>
    </row>
    <row r="520" spans="1:20" hidden="1" x14ac:dyDescent="0.25">
      <c r="A520" s="46" t="s">
        <v>649</v>
      </c>
      <c r="B520" s="47" t="s">
        <v>403</v>
      </c>
      <c r="C520" s="47" t="s">
        <v>309</v>
      </c>
      <c r="D520" s="47" t="s">
        <v>2</v>
      </c>
      <c r="E520" s="48">
        <v>34</v>
      </c>
      <c r="F520" s="48">
        <v>5</v>
      </c>
      <c r="G520" s="48">
        <v>16</v>
      </c>
      <c r="H520" s="48">
        <v>23</v>
      </c>
      <c r="I520" s="48">
        <v>19</v>
      </c>
      <c r="J520" s="48">
        <v>6</v>
      </c>
      <c r="K520" s="48">
        <v>4197</v>
      </c>
      <c r="L520" s="60">
        <v>364</v>
      </c>
    </row>
    <row r="521" spans="1:20" hidden="1" x14ac:dyDescent="0.25">
      <c r="A521" s="49" t="s">
        <v>650</v>
      </c>
      <c r="B521" s="50" t="s">
        <v>403</v>
      </c>
      <c r="C521" s="50" t="s">
        <v>309</v>
      </c>
      <c r="D521" s="50" t="s">
        <v>3</v>
      </c>
      <c r="E521" s="51">
        <v>35</v>
      </c>
      <c r="F521" s="51">
        <v>5</v>
      </c>
      <c r="G521" s="51">
        <v>17</v>
      </c>
      <c r="H521" s="51">
        <v>96</v>
      </c>
      <c r="I521" s="51">
        <v>14</v>
      </c>
      <c r="J521" s="51">
        <v>12</v>
      </c>
      <c r="K521" s="51">
        <v>3167</v>
      </c>
      <c r="L521" s="61">
        <v>350</v>
      </c>
    </row>
    <row r="522" spans="1:20" hidden="1" x14ac:dyDescent="0.25">
      <c r="A522" s="46" t="s">
        <v>651</v>
      </c>
      <c r="B522" s="47" t="s">
        <v>403</v>
      </c>
      <c r="C522" s="47" t="s">
        <v>309</v>
      </c>
      <c r="D522" s="47" t="s">
        <v>2</v>
      </c>
      <c r="E522" s="48">
        <v>21</v>
      </c>
      <c r="F522" s="48">
        <v>5</v>
      </c>
      <c r="G522" s="48">
        <v>2</v>
      </c>
      <c r="H522" s="48">
        <v>19</v>
      </c>
      <c r="I522" s="48">
        <v>9</v>
      </c>
      <c r="J522" s="48">
        <v>4</v>
      </c>
      <c r="K522" s="48">
        <v>2505</v>
      </c>
      <c r="L522" s="60">
        <v>253</v>
      </c>
    </row>
    <row r="523" spans="1:20" x14ac:dyDescent="0.25">
      <c r="A523" s="49" t="s">
        <v>448</v>
      </c>
      <c r="B523" s="50" t="s">
        <v>38</v>
      </c>
      <c r="C523" s="50" t="s">
        <v>309</v>
      </c>
      <c r="D523" s="50" t="s">
        <v>1</v>
      </c>
      <c r="E523" s="51">
        <v>30</v>
      </c>
      <c r="F523" s="51">
        <v>17</v>
      </c>
      <c r="G523" s="51">
        <v>8</v>
      </c>
      <c r="H523" s="51">
        <v>18</v>
      </c>
      <c r="I523" s="51">
        <v>12</v>
      </c>
      <c r="J523" s="51">
        <v>6</v>
      </c>
      <c r="K523" s="51">
        <v>0</v>
      </c>
      <c r="L523" s="61">
        <v>497</v>
      </c>
    </row>
    <row r="524" spans="1:20" hidden="1" x14ac:dyDescent="0.25">
      <c r="A524" s="46" t="s">
        <v>652</v>
      </c>
      <c r="B524" s="47" t="s">
        <v>403</v>
      </c>
      <c r="C524" s="47" t="s">
        <v>309</v>
      </c>
      <c r="D524" s="47" t="s">
        <v>2</v>
      </c>
      <c r="E524" s="48">
        <v>37</v>
      </c>
      <c r="F524" s="48">
        <v>5</v>
      </c>
      <c r="G524" s="48">
        <v>6</v>
      </c>
      <c r="H524" s="48">
        <v>49</v>
      </c>
      <c r="I524" s="48">
        <v>29</v>
      </c>
      <c r="J524" s="48">
        <v>20</v>
      </c>
      <c r="K524" s="48">
        <v>3709</v>
      </c>
      <c r="L524" s="60">
        <v>471</v>
      </c>
      <c r="M524"/>
      <c r="N524" s="32"/>
      <c r="O524" s="32"/>
      <c r="P524" s="32"/>
      <c r="Q524" s="32"/>
      <c r="R524" s="32"/>
      <c r="S524" s="32"/>
      <c r="T524" s="32"/>
    </row>
    <row r="525" spans="1:20" hidden="1" x14ac:dyDescent="0.25">
      <c r="A525" s="49" t="s">
        <v>653</v>
      </c>
      <c r="B525" s="50" t="s">
        <v>403</v>
      </c>
      <c r="C525" s="50" t="s">
        <v>309</v>
      </c>
      <c r="D525" s="50" t="s">
        <v>2</v>
      </c>
      <c r="E525" s="51">
        <v>34</v>
      </c>
      <c r="F525" s="51">
        <v>5</v>
      </c>
      <c r="G525" s="51">
        <v>2</v>
      </c>
      <c r="H525" s="51">
        <v>20</v>
      </c>
      <c r="I525" s="51">
        <v>4</v>
      </c>
      <c r="J525" s="51">
        <v>8</v>
      </c>
      <c r="K525" s="51">
        <v>2</v>
      </c>
      <c r="L525" s="61">
        <v>381</v>
      </c>
    </row>
    <row r="526" spans="1:20" hidden="1" x14ac:dyDescent="0.25">
      <c r="A526" s="46" t="s">
        <v>654</v>
      </c>
      <c r="B526" s="47" t="s">
        <v>403</v>
      </c>
      <c r="C526" s="47" t="s">
        <v>309</v>
      </c>
      <c r="D526" s="47" t="s">
        <v>2</v>
      </c>
      <c r="E526" s="48">
        <v>40</v>
      </c>
      <c r="F526" s="48">
        <v>5</v>
      </c>
      <c r="G526" s="48">
        <v>13</v>
      </c>
      <c r="H526" s="48">
        <v>43</v>
      </c>
      <c r="I526" s="48">
        <v>27</v>
      </c>
      <c r="J526" s="48">
        <v>12</v>
      </c>
      <c r="K526" s="48">
        <v>4336</v>
      </c>
      <c r="L526" s="60">
        <v>524</v>
      </c>
    </row>
    <row r="527" spans="1:20" hidden="1" x14ac:dyDescent="0.25">
      <c r="A527" s="49" t="s">
        <v>655</v>
      </c>
      <c r="B527" s="50" t="s">
        <v>403</v>
      </c>
      <c r="C527" s="50" t="s">
        <v>309</v>
      </c>
      <c r="D527" s="50" t="s">
        <v>2</v>
      </c>
      <c r="E527" s="51">
        <v>37</v>
      </c>
      <c r="F527" s="51">
        <v>5</v>
      </c>
      <c r="G527" s="51">
        <v>14</v>
      </c>
      <c r="H527" s="51">
        <v>39</v>
      </c>
      <c r="I527" s="51">
        <v>16</v>
      </c>
      <c r="J527" s="51">
        <v>6</v>
      </c>
      <c r="K527" s="51">
        <v>4438</v>
      </c>
      <c r="L527" s="61">
        <v>550</v>
      </c>
    </row>
    <row r="528" spans="1:20" hidden="1" x14ac:dyDescent="0.25">
      <c r="A528" s="46" t="s">
        <v>363</v>
      </c>
      <c r="B528" s="47" t="s">
        <v>403</v>
      </c>
      <c r="C528" s="47" t="s">
        <v>309</v>
      </c>
      <c r="D528" s="47" t="s">
        <v>4</v>
      </c>
      <c r="E528" s="48">
        <v>34</v>
      </c>
      <c r="F528" s="48">
        <v>5</v>
      </c>
      <c r="G528" s="48">
        <v>35</v>
      </c>
      <c r="H528" s="48">
        <v>96</v>
      </c>
      <c r="I528" s="48">
        <v>21</v>
      </c>
      <c r="J528" s="48">
        <v>5</v>
      </c>
      <c r="K528" s="48">
        <v>3543</v>
      </c>
      <c r="L528" s="60">
        <v>533</v>
      </c>
    </row>
    <row r="529" spans="1:20" x14ac:dyDescent="0.25">
      <c r="A529" s="49" t="s">
        <v>288</v>
      </c>
      <c r="B529" s="50" t="s">
        <v>33</v>
      </c>
      <c r="C529" s="50" t="s">
        <v>309</v>
      </c>
      <c r="D529" s="50" t="s">
        <v>1</v>
      </c>
      <c r="E529" s="51">
        <v>26</v>
      </c>
      <c r="F529" s="51">
        <v>17</v>
      </c>
      <c r="G529" s="51">
        <v>26</v>
      </c>
      <c r="H529" s="51">
        <v>63</v>
      </c>
      <c r="I529" s="51">
        <v>16</v>
      </c>
      <c r="J529" s="51">
        <v>11</v>
      </c>
      <c r="K529" s="51">
        <v>615</v>
      </c>
      <c r="L529" s="61">
        <v>380</v>
      </c>
    </row>
    <row r="530" spans="1:20" hidden="1" x14ac:dyDescent="0.25">
      <c r="A530" s="46" t="s">
        <v>657</v>
      </c>
      <c r="B530" s="47" t="s">
        <v>403</v>
      </c>
      <c r="C530" s="47" t="s">
        <v>309</v>
      </c>
      <c r="D530" s="47" t="s">
        <v>4</v>
      </c>
      <c r="E530" s="48">
        <v>19</v>
      </c>
      <c r="F530" s="48">
        <v>5</v>
      </c>
      <c r="G530" s="48">
        <v>10</v>
      </c>
      <c r="H530" s="48">
        <v>11</v>
      </c>
      <c r="I530" s="48">
        <v>19</v>
      </c>
      <c r="J530" s="48">
        <v>8</v>
      </c>
      <c r="K530" s="48">
        <v>603</v>
      </c>
      <c r="L530" s="60">
        <v>346</v>
      </c>
    </row>
    <row r="531" spans="1:20" hidden="1" x14ac:dyDescent="0.25">
      <c r="A531" s="49" t="s">
        <v>658</v>
      </c>
      <c r="B531" s="50" t="s">
        <v>403</v>
      </c>
      <c r="C531" s="50" t="s">
        <v>309</v>
      </c>
      <c r="D531" s="50" t="s">
        <v>2</v>
      </c>
      <c r="E531" s="51">
        <v>22</v>
      </c>
      <c r="F531" s="51">
        <v>5</v>
      </c>
      <c r="G531" s="51">
        <v>4</v>
      </c>
      <c r="H531" s="51">
        <v>40</v>
      </c>
      <c r="I531" s="51">
        <v>9</v>
      </c>
      <c r="J531" s="51">
        <v>5</v>
      </c>
      <c r="K531" s="51">
        <v>1593</v>
      </c>
      <c r="L531" s="61">
        <v>205</v>
      </c>
    </row>
    <row r="532" spans="1:20" x14ac:dyDescent="0.25">
      <c r="A532" s="49" t="s">
        <v>361</v>
      </c>
      <c r="B532" s="50" t="s">
        <v>38</v>
      </c>
      <c r="C532" s="50" t="s">
        <v>309</v>
      </c>
      <c r="D532" s="50" t="s">
        <v>1</v>
      </c>
      <c r="E532" s="51">
        <v>37</v>
      </c>
      <c r="F532" s="51">
        <v>16</v>
      </c>
      <c r="G532" s="51">
        <v>26</v>
      </c>
      <c r="H532" s="51">
        <v>44</v>
      </c>
      <c r="I532" s="51">
        <v>33</v>
      </c>
      <c r="J532" s="51">
        <v>17</v>
      </c>
      <c r="K532" s="51">
        <v>71</v>
      </c>
      <c r="L532" s="61">
        <v>526</v>
      </c>
    </row>
    <row r="533" spans="1:20" hidden="1" x14ac:dyDescent="0.25">
      <c r="A533" s="49" t="s">
        <v>659</v>
      </c>
      <c r="B533" s="50" t="s">
        <v>403</v>
      </c>
      <c r="C533" s="50" t="s">
        <v>309</v>
      </c>
      <c r="D533" s="50" t="s">
        <v>4</v>
      </c>
      <c r="E533" s="51">
        <v>35</v>
      </c>
      <c r="F533" s="51">
        <v>5</v>
      </c>
      <c r="G533" s="51">
        <v>12</v>
      </c>
      <c r="H533" s="51">
        <v>65</v>
      </c>
      <c r="I533" s="51">
        <v>66</v>
      </c>
      <c r="J533" s="51">
        <v>11</v>
      </c>
      <c r="K533" s="51">
        <v>7034</v>
      </c>
      <c r="L533" s="61">
        <v>698</v>
      </c>
      <c r="M533"/>
      <c r="N533" s="32"/>
      <c r="O533" s="32"/>
      <c r="P533" s="32"/>
      <c r="Q533" s="32"/>
      <c r="R533" s="32"/>
      <c r="S533" s="32"/>
      <c r="T533" s="32"/>
    </row>
    <row r="534" spans="1:20" hidden="1" x14ac:dyDescent="0.25">
      <c r="A534" s="46" t="s">
        <v>660</v>
      </c>
      <c r="B534" s="47" t="s">
        <v>403</v>
      </c>
      <c r="C534" s="47" t="s">
        <v>309</v>
      </c>
      <c r="D534" s="47" t="s">
        <v>4</v>
      </c>
      <c r="E534" s="48">
        <v>22</v>
      </c>
      <c r="F534" s="48">
        <v>5</v>
      </c>
      <c r="G534" s="48">
        <v>4</v>
      </c>
      <c r="H534" s="48">
        <v>17</v>
      </c>
      <c r="I534" s="48">
        <v>20</v>
      </c>
      <c r="J534" s="48">
        <v>4</v>
      </c>
      <c r="K534" s="48">
        <v>1589</v>
      </c>
      <c r="L534" s="60">
        <v>324</v>
      </c>
    </row>
    <row r="535" spans="1:20" hidden="1" x14ac:dyDescent="0.25">
      <c r="A535" s="49" t="s">
        <v>661</v>
      </c>
      <c r="B535" s="50" t="s">
        <v>403</v>
      </c>
      <c r="C535" s="50" t="s">
        <v>309</v>
      </c>
      <c r="D535" s="50" t="s">
        <v>2</v>
      </c>
      <c r="E535" s="51">
        <v>22</v>
      </c>
      <c r="F535" s="51">
        <v>5</v>
      </c>
      <c r="G535" s="51">
        <v>4</v>
      </c>
      <c r="H535" s="51">
        <v>11</v>
      </c>
      <c r="I535" s="51">
        <v>3</v>
      </c>
      <c r="J535" s="51">
        <v>5</v>
      </c>
      <c r="K535" s="51">
        <v>437</v>
      </c>
      <c r="L535" s="61">
        <v>220</v>
      </c>
    </row>
    <row r="536" spans="1:20" hidden="1" x14ac:dyDescent="0.25">
      <c r="A536" s="46" t="s">
        <v>662</v>
      </c>
      <c r="B536" s="47" t="s">
        <v>403</v>
      </c>
      <c r="C536" s="47" t="s">
        <v>309</v>
      </c>
      <c r="D536" s="47" t="s">
        <v>4</v>
      </c>
      <c r="E536" s="48">
        <v>35</v>
      </c>
      <c r="F536" s="48">
        <v>5</v>
      </c>
      <c r="G536" s="48">
        <v>23</v>
      </c>
      <c r="H536" s="48">
        <v>66</v>
      </c>
      <c r="I536" s="48">
        <v>72</v>
      </c>
      <c r="J536" s="48">
        <v>0</v>
      </c>
      <c r="K536" s="48">
        <v>6658</v>
      </c>
      <c r="L536" s="60">
        <v>592</v>
      </c>
    </row>
    <row r="537" spans="1:20" hidden="1" x14ac:dyDescent="0.25">
      <c r="A537" s="49" t="s">
        <v>663</v>
      </c>
      <c r="B537" s="50" t="s">
        <v>403</v>
      </c>
      <c r="C537" s="50" t="s">
        <v>309</v>
      </c>
      <c r="D537" s="50" t="s">
        <v>2</v>
      </c>
      <c r="E537" s="51">
        <v>18</v>
      </c>
      <c r="F537" s="51">
        <v>5</v>
      </c>
      <c r="G537" s="51">
        <v>8</v>
      </c>
      <c r="H537" s="51">
        <v>20</v>
      </c>
      <c r="I537" s="51">
        <v>5</v>
      </c>
      <c r="J537" s="51">
        <v>9</v>
      </c>
      <c r="K537" s="51">
        <v>1268</v>
      </c>
      <c r="L537" s="61">
        <v>248</v>
      </c>
    </row>
    <row r="538" spans="1:20" hidden="1" x14ac:dyDescent="0.25">
      <c r="A538" s="46" t="s">
        <v>664</v>
      </c>
      <c r="B538" s="47" t="s">
        <v>403</v>
      </c>
      <c r="C538" s="47" t="s">
        <v>309</v>
      </c>
      <c r="D538" s="47" t="s">
        <v>4</v>
      </c>
      <c r="E538" s="48">
        <v>14</v>
      </c>
      <c r="F538" s="48">
        <v>5</v>
      </c>
      <c r="G538" s="48">
        <v>2</v>
      </c>
      <c r="H538" s="48">
        <v>25</v>
      </c>
      <c r="I538" s="48">
        <v>7</v>
      </c>
      <c r="J538" s="48">
        <v>7</v>
      </c>
      <c r="K538" s="48">
        <v>446</v>
      </c>
      <c r="L538" s="60">
        <v>206</v>
      </c>
    </row>
    <row r="539" spans="1:20" x14ac:dyDescent="0.25">
      <c r="A539" s="46" t="s">
        <v>70</v>
      </c>
      <c r="B539" s="47" t="s">
        <v>38</v>
      </c>
      <c r="C539" s="47" t="s">
        <v>309</v>
      </c>
      <c r="D539" s="47" t="s">
        <v>1</v>
      </c>
      <c r="E539" s="48">
        <v>33</v>
      </c>
      <c r="F539" s="48">
        <v>16</v>
      </c>
      <c r="G539" s="48">
        <v>18</v>
      </c>
      <c r="H539" s="48">
        <v>20</v>
      </c>
      <c r="I539" s="48">
        <v>5</v>
      </c>
      <c r="J539" s="48">
        <v>7</v>
      </c>
      <c r="K539" s="48">
        <v>59</v>
      </c>
      <c r="L539" s="60">
        <v>452</v>
      </c>
    </row>
    <row r="540" spans="1:20" hidden="1" x14ac:dyDescent="0.25">
      <c r="A540" s="46" t="s">
        <v>666</v>
      </c>
      <c r="B540" s="47" t="s">
        <v>403</v>
      </c>
      <c r="C540" s="47" t="s">
        <v>309</v>
      </c>
      <c r="D540" s="47" t="s">
        <v>4</v>
      </c>
      <c r="E540" s="48">
        <v>11</v>
      </c>
      <c r="F540" s="48">
        <v>5</v>
      </c>
      <c r="G540" s="48">
        <v>8</v>
      </c>
      <c r="H540" s="48">
        <v>30</v>
      </c>
      <c r="I540" s="48">
        <v>12</v>
      </c>
      <c r="J540" s="48">
        <v>4</v>
      </c>
      <c r="K540" s="48">
        <v>1271</v>
      </c>
      <c r="L540" s="60">
        <v>216</v>
      </c>
      <c r="M540"/>
      <c r="N540" s="32"/>
      <c r="O540" s="32"/>
      <c r="P540" s="32"/>
      <c r="Q540" s="32"/>
      <c r="R540" s="32"/>
      <c r="S540" s="32"/>
      <c r="T540" s="32"/>
    </row>
    <row r="541" spans="1:20" hidden="1" x14ac:dyDescent="0.25">
      <c r="A541" s="49" t="s">
        <v>667</v>
      </c>
      <c r="B541" s="50" t="s">
        <v>403</v>
      </c>
      <c r="C541" s="50" t="s">
        <v>309</v>
      </c>
      <c r="D541" s="50" t="s">
        <v>1</v>
      </c>
      <c r="E541" s="51">
        <v>21</v>
      </c>
      <c r="F541" s="51">
        <v>5</v>
      </c>
      <c r="G541" s="51">
        <v>12</v>
      </c>
      <c r="H541" s="51">
        <v>40</v>
      </c>
      <c r="I541" s="51">
        <v>7</v>
      </c>
      <c r="J541" s="51">
        <v>8</v>
      </c>
      <c r="K541" s="51">
        <v>2796</v>
      </c>
      <c r="L541" s="61">
        <v>325</v>
      </c>
    </row>
    <row r="542" spans="1:20" hidden="1" x14ac:dyDescent="0.25">
      <c r="A542" s="46" t="s">
        <v>668</v>
      </c>
      <c r="B542" s="47" t="s">
        <v>403</v>
      </c>
      <c r="C542" s="47" t="s">
        <v>309</v>
      </c>
      <c r="D542" s="47" t="s">
        <v>4</v>
      </c>
      <c r="E542" s="48">
        <v>28</v>
      </c>
      <c r="F542" s="48">
        <v>5</v>
      </c>
      <c r="G542" s="48">
        <v>11</v>
      </c>
      <c r="H542" s="48">
        <v>56</v>
      </c>
      <c r="I542" s="48">
        <v>35</v>
      </c>
      <c r="J542" s="48">
        <v>7</v>
      </c>
      <c r="K542" s="48">
        <v>1229</v>
      </c>
      <c r="L542" s="60">
        <v>372</v>
      </c>
    </row>
    <row r="543" spans="1:20" hidden="1" x14ac:dyDescent="0.25">
      <c r="A543" s="49" t="s">
        <v>669</v>
      </c>
      <c r="B543" s="50" t="s">
        <v>403</v>
      </c>
      <c r="C543" s="50" t="s">
        <v>309</v>
      </c>
      <c r="D543" s="50" t="s">
        <v>4</v>
      </c>
      <c r="E543" s="51">
        <v>27</v>
      </c>
      <c r="F543" s="51">
        <v>5</v>
      </c>
      <c r="G543" s="51">
        <v>4</v>
      </c>
      <c r="H543" s="51">
        <v>52</v>
      </c>
      <c r="I543" s="51">
        <v>36</v>
      </c>
      <c r="J543" s="51">
        <v>10</v>
      </c>
      <c r="K543" s="51">
        <v>3090</v>
      </c>
      <c r="L543" s="61">
        <v>469</v>
      </c>
    </row>
    <row r="544" spans="1:20" hidden="1" x14ac:dyDescent="0.25">
      <c r="A544" s="46" t="s">
        <v>670</v>
      </c>
      <c r="B544" s="47" t="s">
        <v>403</v>
      </c>
      <c r="C544" s="47" t="s">
        <v>309</v>
      </c>
      <c r="D544" s="47" t="s">
        <v>4</v>
      </c>
      <c r="E544" s="48">
        <v>26</v>
      </c>
      <c r="F544" s="48">
        <v>5</v>
      </c>
      <c r="G544" s="48">
        <v>7</v>
      </c>
      <c r="H544" s="48">
        <v>17</v>
      </c>
      <c r="I544" s="48">
        <v>29</v>
      </c>
      <c r="J544" s="48">
        <v>7</v>
      </c>
      <c r="K544" s="48">
        <v>140</v>
      </c>
      <c r="L544" s="60">
        <v>304</v>
      </c>
      <c r="M544"/>
      <c r="N544" s="32"/>
      <c r="O544" s="32"/>
      <c r="P544" s="32"/>
      <c r="Q544" s="32"/>
      <c r="R544" s="32"/>
      <c r="S544" s="32"/>
      <c r="T544" s="32"/>
    </row>
    <row r="545" spans="1:20" hidden="1" x14ac:dyDescent="0.25">
      <c r="A545" s="49" t="s">
        <v>671</v>
      </c>
      <c r="B545" s="50" t="s">
        <v>403</v>
      </c>
      <c r="C545" s="50" t="s">
        <v>309</v>
      </c>
      <c r="D545" s="50" t="s">
        <v>2</v>
      </c>
      <c r="E545" s="51">
        <v>29</v>
      </c>
      <c r="F545" s="51">
        <v>5</v>
      </c>
      <c r="G545" s="51">
        <v>0</v>
      </c>
      <c r="H545" s="51">
        <v>39</v>
      </c>
      <c r="I545" s="51">
        <v>13</v>
      </c>
      <c r="J545" s="51">
        <v>8</v>
      </c>
      <c r="K545" s="51">
        <v>3592</v>
      </c>
      <c r="L545" s="61">
        <v>343</v>
      </c>
    </row>
    <row r="546" spans="1:20" hidden="1" x14ac:dyDescent="0.25">
      <c r="A546" s="46" t="s">
        <v>672</v>
      </c>
      <c r="B546" s="47" t="s">
        <v>403</v>
      </c>
      <c r="C546" s="47" t="s">
        <v>309</v>
      </c>
      <c r="D546" s="47" t="s">
        <v>4</v>
      </c>
      <c r="E546" s="48">
        <v>26</v>
      </c>
      <c r="F546" s="48">
        <v>5</v>
      </c>
      <c r="G546" s="48">
        <v>9</v>
      </c>
      <c r="H546" s="48">
        <v>34</v>
      </c>
      <c r="I546" s="48">
        <v>26</v>
      </c>
      <c r="J546" s="48">
        <v>13</v>
      </c>
      <c r="K546" s="48">
        <v>2851</v>
      </c>
      <c r="L546" s="60">
        <v>484</v>
      </c>
    </row>
    <row r="547" spans="1:20" hidden="1" x14ac:dyDescent="0.25">
      <c r="A547" s="49" t="s">
        <v>673</v>
      </c>
      <c r="B547" s="50" t="s">
        <v>403</v>
      </c>
      <c r="C547" s="50" t="s">
        <v>309</v>
      </c>
      <c r="D547" s="50" t="s">
        <v>4</v>
      </c>
      <c r="E547" s="51">
        <v>23</v>
      </c>
      <c r="F547" s="51">
        <v>5</v>
      </c>
      <c r="G547" s="51">
        <v>14</v>
      </c>
      <c r="H547" s="51">
        <v>18</v>
      </c>
      <c r="I547" s="51">
        <v>41</v>
      </c>
      <c r="J547" s="51">
        <v>1</v>
      </c>
      <c r="K547" s="51">
        <v>3228</v>
      </c>
      <c r="L547" s="61">
        <v>414</v>
      </c>
    </row>
    <row r="548" spans="1:20" hidden="1" x14ac:dyDescent="0.25">
      <c r="A548" s="46" t="s">
        <v>674</v>
      </c>
      <c r="B548" s="47" t="s">
        <v>403</v>
      </c>
      <c r="C548" s="47" t="s">
        <v>309</v>
      </c>
      <c r="D548" s="47" t="s">
        <v>1</v>
      </c>
      <c r="E548" s="48">
        <v>23</v>
      </c>
      <c r="F548" s="48">
        <v>4</v>
      </c>
      <c r="G548" s="48">
        <v>14</v>
      </c>
      <c r="H548" s="48">
        <v>48</v>
      </c>
      <c r="I548" s="48">
        <v>4</v>
      </c>
      <c r="J548" s="48">
        <v>7</v>
      </c>
      <c r="K548" s="48">
        <v>0</v>
      </c>
      <c r="L548" s="60">
        <v>265</v>
      </c>
    </row>
    <row r="549" spans="1:20" hidden="1" x14ac:dyDescent="0.25">
      <c r="A549" s="49" t="s">
        <v>675</v>
      </c>
      <c r="B549" s="50" t="s">
        <v>403</v>
      </c>
      <c r="C549" s="50" t="s">
        <v>309</v>
      </c>
      <c r="D549" s="50" t="s">
        <v>2</v>
      </c>
      <c r="E549" s="51">
        <v>13</v>
      </c>
      <c r="F549" s="51">
        <v>4</v>
      </c>
      <c r="G549" s="51">
        <v>2</v>
      </c>
      <c r="H549" s="51">
        <v>12</v>
      </c>
      <c r="I549" s="51">
        <v>6</v>
      </c>
      <c r="J549" s="51">
        <v>5</v>
      </c>
      <c r="K549" s="51">
        <v>2716</v>
      </c>
      <c r="L549" s="61">
        <v>224</v>
      </c>
      <c r="M549"/>
      <c r="N549" s="32"/>
      <c r="O549" s="32"/>
      <c r="P549" s="32"/>
      <c r="Q549" s="32"/>
      <c r="R549" s="32"/>
      <c r="S549" s="32"/>
      <c r="T549" s="32"/>
    </row>
    <row r="550" spans="1:20" hidden="1" x14ac:dyDescent="0.25">
      <c r="A550" s="46" t="s">
        <v>676</v>
      </c>
      <c r="B550" s="47" t="s">
        <v>403</v>
      </c>
      <c r="C550" s="47" t="s">
        <v>309</v>
      </c>
      <c r="D550" s="47" t="s">
        <v>1</v>
      </c>
      <c r="E550" s="48">
        <v>38</v>
      </c>
      <c r="F550" s="48">
        <v>4</v>
      </c>
      <c r="G550" s="48">
        <v>2</v>
      </c>
      <c r="H550" s="48">
        <v>28</v>
      </c>
      <c r="I550" s="48">
        <v>35</v>
      </c>
      <c r="J550" s="48">
        <v>12</v>
      </c>
      <c r="K550" s="48">
        <v>4913</v>
      </c>
      <c r="L550" s="60">
        <v>496</v>
      </c>
    </row>
    <row r="551" spans="1:20" hidden="1" x14ac:dyDescent="0.25">
      <c r="A551" s="49" t="s">
        <v>89</v>
      </c>
      <c r="B551" s="50" t="s">
        <v>403</v>
      </c>
      <c r="C551" s="50" t="s">
        <v>309</v>
      </c>
      <c r="D551" s="50" t="s">
        <v>4</v>
      </c>
      <c r="E551" s="51">
        <v>20</v>
      </c>
      <c r="F551" s="51">
        <v>4</v>
      </c>
      <c r="G551" s="51">
        <v>14</v>
      </c>
      <c r="H551" s="51">
        <v>19</v>
      </c>
      <c r="I551" s="51">
        <v>27</v>
      </c>
      <c r="J551" s="51">
        <v>11</v>
      </c>
      <c r="K551" s="51">
        <v>3880</v>
      </c>
      <c r="L551" s="61">
        <v>426</v>
      </c>
      <c r="M551"/>
      <c r="N551" s="32"/>
      <c r="O551" s="32"/>
      <c r="P551" s="32"/>
      <c r="Q551" s="32"/>
      <c r="R551" s="32"/>
      <c r="S551" s="32"/>
      <c r="T551" s="32"/>
    </row>
    <row r="552" spans="1:20" x14ac:dyDescent="0.25">
      <c r="A552" s="46" t="s">
        <v>350</v>
      </c>
      <c r="B552" s="47" t="s">
        <v>33</v>
      </c>
      <c r="C552" s="47" t="s">
        <v>309</v>
      </c>
      <c r="D552" s="47" t="s">
        <v>1</v>
      </c>
      <c r="E552" s="48">
        <v>37</v>
      </c>
      <c r="F552" s="48">
        <v>15</v>
      </c>
      <c r="G552" s="48">
        <v>4</v>
      </c>
      <c r="H552" s="48">
        <v>33</v>
      </c>
      <c r="I552" s="48">
        <v>20</v>
      </c>
      <c r="J552" s="48">
        <v>14</v>
      </c>
      <c r="K552" s="48">
        <v>1</v>
      </c>
      <c r="L552" s="60">
        <v>551</v>
      </c>
      <c r="M552"/>
      <c r="N552" s="32"/>
      <c r="O552" s="32"/>
      <c r="P552" s="32"/>
      <c r="Q552" s="32"/>
      <c r="R552" s="32"/>
      <c r="S552" s="32"/>
      <c r="T552" s="32"/>
    </row>
    <row r="553" spans="1:20" hidden="1" x14ac:dyDescent="0.25">
      <c r="A553" s="49" t="s">
        <v>677</v>
      </c>
      <c r="B553" s="50" t="s">
        <v>403</v>
      </c>
      <c r="C553" s="50" t="s">
        <v>309</v>
      </c>
      <c r="D553" s="50" t="s">
        <v>2</v>
      </c>
      <c r="E553" s="51">
        <v>9</v>
      </c>
      <c r="F553" s="51">
        <v>4</v>
      </c>
      <c r="G553" s="51">
        <v>2</v>
      </c>
      <c r="H553" s="51">
        <v>9</v>
      </c>
      <c r="I553" s="51">
        <v>1</v>
      </c>
      <c r="J553" s="51">
        <v>2</v>
      </c>
      <c r="K553" s="51">
        <v>0</v>
      </c>
      <c r="L553" s="61">
        <v>85</v>
      </c>
      <c r="M553"/>
      <c r="N553" s="32"/>
      <c r="O553" s="32"/>
      <c r="P553" s="32"/>
      <c r="Q553" s="32"/>
      <c r="R553" s="32"/>
      <c r="S553" s="32"/>
      <c r="T553" s="32"/>
    </row>
    <row r="554" spans="1:20" x14ac:dyDescent="0.25">
      <c r="A554" s="46" t="s">
        <v>325</v>
      </c>
      <c r="B554" s="47" t="s">
        <v>42</v>
      </c>
      <c r="C554" s="47" t="s">
        <v>309</v>
      </c>
      <c r="D554" s="47" t="s">
        <v>1</v>
      </c>
      <c r="E554" s="48">
        <v>32</v>
      </c>
      <c r="F554" s="48">
        <v>15</v>
      </c>
      <c r="G554" s="48">
        <v>42</v>
      </c>
      <c r="H554" s="48">
        <v>57</v>
      </c>
      <c r="I554" s="48">
        <v>21</v>
      </c>
      <c r="J554" s="48">
        <v>10</v>
      </c>
      <c r="K554" s="48">
        <v>4311</v>
      </c>
      <c r="L554" s="60">
        <v>553</v>
      </c>
    </row>
    <row r="555" spans="1:20" hidden="1" x14ac:dyDescent="0.25">
      <c r="A555" s="49" t="s">
        <v>679</v>
      </c>
      <c r="B555" s="50" t="s">
        <v>403</v>
      </c>
      <c r="C555" s="50" t="s">
        <v>309</v>
      </c>
      <c r="D555" s="50" t="s">
        <v>2</v>
      </c>
      <c r="E555" s="51">
        <v>23</v>
      </c>
      <c r="F555" s="51">
        <v>4</v>
      </c>
      <c r="G555" s="51">
        <v>6</v>
      </c>
      <c r="H555" s="51">
        <v>25</v>
      </c>
      <c r="I555" s="51">
        <v>16</v>
      </c>
      <c r="J555" s="51">
        <v>6</v>
      </c>
      <c r="K555" s="51">
        <v>1548</v>
      </c>
      <c r="L555" s="61">
        <v>300</v>
      </c>
      <c r="M555"/>
      <c r="N555" s="32"/>
      <c r="O555" s="32"/>
      <c r="P555" s="32"/>
      <c r="Q555" s="32"/>
      <c r="R555" s="32"/>
      <c r="S555" s="32"/>
      <c r="T555" s="32"/>
    </row>
    <row r="556" spans="1:20" hidden="1" x14ac:dyDescent="0.25">
      <c r="A556" s="46" t="s">
        <v>364</v>
      </c>
      <c r="B556" s="47" t="s">
        <v>403</v>
      </c>
      <c r="C556" s="47" t="s">
        <v>309</v>
      </c>
      <c r="D556" s="47" t="s">
        <v>3</v>
      </c>
      <c r="E556" s="48">
        <v>22</v>
      </c>
      <c r="F556" s="48">
        <v>4</v>
      </c>
      <c r="G556" s="48">
        <v>25</v>
      </c>
      <c r="H556" s="48">
        <v>52</v>
      </c>
      <c r="I556" s="48">
        <v>8</v>
      </c>
      <c r="J556" s="48">
        <v>5</v>
      </c>
      <c r="K556" s="48">
        <v>26</v>
      </c>
      <c r="L556" s="60">
        <v>209</v>
      </c>
      <c r="M556"/>
      <c r="N556" s="32"/>
      <c r="O556" s="32"/>
      <c r="P556" s="32"/>
      <c r="Q556" s="32"/>
      <c r="R556" s="32"/>
      <c r="S556" s="32"/>
      <c r="T556" s="32"/>
    </row>
    <row r="557" spans="1:20" hidden="1" x14ac:dyDescent="0.25">
      <c r="A557" s="49" t="s">
        <v>680</v>
      </c>
      <c r="B557" s="50" t="s">
        <v>403</v>
      </c>
      <c r="C557" s="50" t="s">
        <v>309</v>
      </c>
      <c r="D557" s="50" t="s">
        <v>2</v>
      </c>
      <c r="E557" s="51">
        <v>21</v>
      </c>
      <c r="F557" s="51">
        <v>4</v>
      </c>
      <c r="G557" s="51">
        <v>4</v>
      </c>
      <c r="H557" s="51">
        <v>12</v>
      </c>
      <c r="I557" s="51">
        <v>8</v>
      </c>
      <c r="J557" s="51">
        <v>9</v>
      </c>
      <c r="K557" s="51">
        <v>56</v>
      </c>
      <c r="L557" s="61">
        <v>201</v>
      </c>
    </row>
    <row r="558" spans="1:20" x14ac:dyDescent="0.25">
      <c r="A558" s="46" t="s">
        <v>166</v>
      </c>
      <c r="B558" s="47" t="s">
        <v>33</v>
      </c>
      <c r="C558" s="47" t="s">
        <v>309</v>
      </c>
      <c r="D558" s="47" t="s">
        <v>1</v>
      </c>
      <c r="E558" s="48">
        <v>29</v>
      </c>
      <c r="F558" s="48">
        <v>15</v>
      </c>
      <c r="G558" s="48">
        <v>10</v>
      </c>
      <c r="H558" s="48">
        <v>38</v>
      </c>
      <c r="I558" s="48">
        <v>28</v>
      </c>
      <c r="J558" s="48">
        <v>10</v>
      </c>
      <c r="K558" s="48">
        <v>3971</v>
      </c>
      <c r="L558" s="60">
        <v>503</v>
      </c>
    </row>
    <row r="559" spans="1:20" hidden="1" x14ac:dyDescent="0.25">
      <c r="A559" s="49" t="s">
        <v>682</v>
      </c>
      <c r="B559" s="50" t="s">
        <v>403</v>
      </c>
      <c r="C559" s="50" t="s">
        <v>309</v>
      </c>
      <c r="D559" s="50" t="s">
        <v>3</v>
      </c>
      <c r="E559" s="51">
        <v>12</v>
      </c>
      <c r="F559" s="51">
        <v>4</v>
      </c>
      <c r="G559" s="51">
        <v>2</v>
      </c>
      <c r="H559" s="51">
        <v>6</v>
      </c>
      <c r="I559" s="51">
        <v>3</v>
      </c>
      <c r="J559" s="51">
        <v>5</v>
      </c>
      <c r="K559" s="51">
        <v>0</v>
      </c>
      <c r="L559" s="61">
        <v>149</v>
      </c>
    </row>
    <row r="560" spans="1:20" hidden="1" x14ac:dyDescent="0.25">
      <c r="A560" s="46" t="s">
        <v>683</v>
      </c>
      <c r="B560" s="47" t="s">
        <v>403</v>
      </c>
      <c r="C560" s="47" t="s">
        <v>309</v>
      </c>
      <c r="D560" s="47" t="s">
        <v>4</v>
      </c>
      <c r="E560" s="48">
        <v>15</v>
      </c>
      <c r="F560" s="48">
        <v>4</v>
      </c>
      <c r="G560" s="48">
        <v>22</v>
      </c>
      <c r="H560" s="48">
        <v>15</v>
      </c>
      <c r="I560" s="48">
        <v>9</v>
      </c>
      <c r="J560" s="48">
        <v>3</v>
      </c>
      <c r="K560" s="48">
        <v>364</v>
      </c>
      <c r="L560" s="60">
        <v>277</v>
      </c>
    </row>
    <row r="561" spans="1:20" hidden="1" x14ac:dyDescent="0.25">
      <c r="A561" s="49" t="s">
        <v>684</v>
      </c>
      <c r="B561" s="50" t="s">
        <v>403</v>
      </c>
      <c r="C561" s="50" t="s">
        <v>309</v>
      </c>
      <c r="D561" s="50" t="s">
        <v>2</v>
      </c>
      <c r="E561" s="51">
        <v>28</v>
      </c>
      <c r="F561" s="51">
        <v>4</v>
      </c>
      <c r="G561" s="51">
        <v>4</v>
      </c>
      <c r="H561" s="51">
        <v>11</v>
      </c>
      <c r="I561" s="51">
        <v>11</v>
      </c>
      <c r="J561" s="51">
        <v>13</v>
      </c>
      <c r="K561" s="51">
        <v>3</v>
      </c>
      <c r="L561" s="61">
        <v>267</v>
      </c>
      <c r="M561"/>
      <c r="N561" s="32"/>
      <c r="O561" s="32"/>
      <c r="P561" s="32"/>
      <c r="Q561" s="32"/>
      <c r="R561" s="32"/>
      <c r="S561" s="32"/>
      <c r="T561" s="32"/>
    </row>
    <row r="562" spans="1:20" hidden="1" x14ac:dyDescent="0.25">
      <c r="A562" s="46" t="s">
        <v>685</v>
      </c>
      <c r="B562" s="47" t="s">
        <v>403</v>
      </c>
      <c r="C562" s="47" t="s">
        <v>309</v>
      </c>
      <c r="D562" s="47" t="s">
        <v>2</v>
      </c>
      <c r="E562" s="48">
        <v>19</v>
      </c>
      <c r="F562" s="48">
        <v>4</v>
      </c>
      <c r="G562" s="48">
        <v>10</v>
      </c>
      <c r="H562" s="48">
        <v>36</v>
      </c>
      <c r="I562" s="48">
        <v>7</v>
      </c>
      <c r="J562" s="48">
        <v>4</v>
      </c>
      <c r="K562" s="48">
        <v>601</v>
      </c>
      <c r="L562" s="60">
        <v>186</v>
      </c>
    </row>
    <row r="563" spans="1:20" hidden="1" x14ac:dyDescent="0.25">
      <c r="A563" s="49" t="s">
        <v>686</v>
      </c>
      <c r="B563" s="50" t="s">
        <v>403</v>
      </c>
      <c r="C563" s="50" t="s">
        <v>309</v>
      </c>
      <c r="D563" s="50" t="s">
        <v>4</v>
      </c>
      <c r="E563" s="51">
        <v>18</v>
      </c>
      <c r="F563" s="51">
        <v>4</v>
      </c>
      <c r="G563" s="51">
        <v>23</v>
      </c>
      <c r="H563" s="51">
        <v>35</v>
      </c>
      <c r="I563" s="51">
        <v>17</v>
      </c>
      <c r="J563" s="51">
        <v>2</v>
      </c>
      <c r="K563" s="51">
        <v>310</v>
      </c>
      <c r="L563" s="61">
        <v>213</v>
      </c>
      <c r="M563"/>
      <c r="N563" s="32"/>
      <c r="O563" s="32"/>
      <c r="P563" s="32"/>
      <c r="Q563" s="32"/>
      <c r="R563" s="32"/>
      <c r="S563" s="32"/>
      <c r="T563" s="32"/>
    </row>
    <row r="564" spans="1:20" hidden="1" x14ac:dyDescent="0.25">
      <c r="A564" s="46" t="s">
        <v>687</v>
      </c>
      <c r="B564" s="47" t="s">
        <v>403</v>
      </c>
      <c r="C564" s="47" t="s">
        <v>309</v>
      </c>
      <c r="D564" s="47" t="s">
        <v>2</v>
      </c>
      <c r="E564" s="48">
        <v>18</v>
      </c>
      <c r="F564" s="48">
        <v>4</v>
      </c>
      <c r="G564" s="48">
        <v>4</v>
      </c>
      <c r="H564" s="48">
        <v>34</v>
      </c>
      <c r="I564" s="48">
        <v>13</v>
      </c>
      <c r="J564" s="48">
        <v>4</v>
      </c>
      <c r="K564" s="48">
        <v>3534</v>
      </c>
      <c r="L564" s="60">
        <v>253</v>
      </c>
    </row>
    <row r="565" spans="1:20" hidden="1" x14ac:dyDescent="0.25">
      <c r="A565" s="49" t="s">
        <v>688</v>
      </c>
      <c r="B565" s="50" t="s">
        <v>403</v>
      </c>
      <c r="C565" s="50" t="s">
        <v>309</v>
      </c>
      <c r="D565" s="50" t="s">
        <v>2</v>
      </c>
      <c r="E565" s="51">
        <v>38</v>
      </c>
      <c r="F565" s="51">
        <v>4</v>
      </c>
      <c r="G565" s="51">
        <v>15</v>
      </c>
      <c r="H565" s="51">
        <v>27</v>
      </c>
      <c r="I565" s="51">
        <v>21</v>
      </c>
      <c r="J565" s="51">
        <v>19</v>
      </c>
      <c r="K565" s="51">
        <v>1328</v>
      </c>
      <c r="L565" s="61">
        <v>421</v>
      </c>
    </row>
    <row r="566" spans="1:20" hidden="1" x14ac:dyDescent="0.25">
      <c r="A566" s="46" t="s">
        <v>689</v>
      </c>
      <c r="B566" s="47" t="s">
        <v>403</v>
      </c>
      <c r="C566" s="47" t="s">
        <v>309</v>
      </c>
      <c r="D566" s="47" t="s">
        <v>4</v>
      </c>
      <c r="E566" s="48">
        <v>11</v>
      </c>
      <c r="F566" s="48">
        <v>4</v>
      </c>
      <c r="G566" s="48">
        <v>4</v>
      </c>
      <c r="H566" s="48">
        <v>3</v>
      </c>
      <c r="I566" s="48">
        <v>7</v>
      </c>
      <c r="J566" s="48">
        <v>1</v>
      </c>
      <c r="K566" s="48">
        <v>5</v>
      </c>
      <c r="L566" s="60">
        <v>179</v>
      </c>
    </row>
    <row r="567" spans="1:20" hidden="1" x14ac:dyDescent="0.25">
      <c r="A567" s="49" t="s">
        <v>690</v>
      </c>
      <c r="B567" s="50" t="s">
        <v>403</v>
      </c>
      <c r="C567" s="50" t="s">
        <v>309</v>
      </c>
      <c r="D567" s="50" t="s">
        <v>4</v>
      </c>
      <c r="E567" s="51">
        <v>22</v>
      </c>
      <c r="F567" s="51">
        <v>4</v>
      </c>
      <c r="G567" s="51">
        <v>8</v>
      </c>
      <c r="H567" s="51">
        <v>86</v>
      </c>
      <c r="I567" s="51">
        <v>30</v>
      </c>
      <c r="J567" s="51">
        <v>4</v>
      </c>
      <c r="K567" s="51">
        <v>3234</v>
      </c>
      <c r="L567" s="61">
        <v>401</v>
      </c>
      <c r="M567"/>
      <c r="N567" s="32"/>
      <c r="O567" s="32"/>
      <c r="P567" s="32"/>
      <c r="Q567" s="32"/>
      <c r="R567" s="32"/>
      <c r="S567" s="32"/>
      <c r="T567" s="32"/>
    </row>
    <row r="568" spans="1:20" x14ac:dyDescent="0.25">
      <c r="A568" s="46" t="s">
        <v>224</v>
      </c>
      <c r="B568" s="47" t="s">
        <v>31</v>
      </c>
      <c r="C568" s="47" t="s">
        <v>309</v>
      </c>
      <c r="D568" s="47" t="s">
        <v>1</v>
      </c>
      <c r="E568" s="48">
        <v>34</v>
      </c>
      <c r="F568" s="48">
        <v>15</v>
      </c>
      <c r="G568" s="48">
        <v>18</v>
      </c>
      <c r="H568" s="48">
        <v>46</v>
      </c>
      <c r="I568" s="48">
        <v>26</v>
      </c>
      <c r="J568" s="48">
        <v>14</v>
      </c>
      <c r="K568" s="48">
        <v>2230</v>
      </c>
      <c r="L568" s="60">
        <v>503</v>
      </c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 t="s">
        <v>692</v>
      </c>
      <c r="B569" s="50" t="s">
        <v>403</v>
      </c>
      <c r="C569" s="50" t="s">
        <v>309</v>
      </c>
      <c r="D569" s="50" t="s">
        <v>4</v>
      </c>
      <c r="E569" s="51">
        <v>32</v>
      </c>
      <c r="F569" s="51">
        <v>4</v>
      </c>
      <c r="G569" s="51">
        <v>8</v>
      </c>
      <c r="H569" s="51">
        <v>39</v>
      </c>
      <c r="I569" s="51">
        <v>38</v>
      </c>
      <c r="J569" s="51">
        <v>9</v>
      </c>
      <c r="K569" s="51">
        <v>205</v>
      </c>
      <c r="L569" s="61">
        <v>472</v>
      </c>
    </row>
    <row r="570" spans="1:20" hidden="1" x14ac:dyDescent="0.25">
      <c r="A570" s="46" t="s">
        <v>693</v>
      </c>
      <c r="B570" s="47" t="s">
        <v>403</v>
      </c>
      <c r="C570" s="47" t="s">
        <v>309</v>
      </c>
      <c r="D570" s="47" t="s">
        <v>1</v>
      </c>
      <c r="E570" s="48">
        <v>21</v>
      </c>
      <c r="F570" s="48">
        <v>4</v>
      </c>
      <c r="G570" s="48">
        <v>8</v>
      </c>
      <c r="H570" s="48">
        <v>49</v>
      </c>
      <c r="I570" s="48">
        <v>6</v>
      </c>
      <c r="J570" s="48">
        <v>9</v>
      </c>
      <c r="K570" s="48">
        <v>54</v>
      </c>
      <c r="L570" s="60">
        <v>208</v>
      </c>
    </row>
    <row r="571" spans="1:20" hidden="1" x14ac:dyDescent="0.25">
      <c r="A571" s="49" t="s">
        <v>694</v>
      </c>
      <c r="B571" s="50" t="s">
        <v>403</v>
      </c>
      <c r="C571" s="50" t="s">
        <v>309</v>
      </c>
      <c r="D571" s="50" t="s">
        <v>4</v>
      </c>
      <c r="E571" s="51">
        <v>15</v>
      </c>
      <c r="F571" s="51">
        <v>4</v>
      </c>
      <c r="G571" s="51">
        <v>4</v>
      </c>
      <c r="H571" s="51">
        <v>5</v>
      </c>
      <c r="I571" s="51">
        <v>17</v>
      </c>
      <c r="J571" s="51">
        <v>7</v>
      </c>
      <c r="K571" s="51">
        <v>81</v>
      </c>
      <c r="L571" s="61">
        <v>219</v>
      </c>
    </row>
    <row r="572" spans="1:20" hidden="1" x14ac:dyDescent="0.25">
      <c r="A572" s="46" t="s">
        <v>695</v>
      </c>
      <c r="B572" s="47" t="s">
        <v>403</v>
      </c>
      <c r="C572" s="47" t="s">
        <v>309</v>
      </c>
      <c r="D572" s="47" t="s">
        <v>3</v>
      </c>
      <c r="E572" s="48">
        <v>29</v>
      </c>
      <c r="F572" s="48">
        <v>4</v>
      </c>
      <c r="G572" s="48">
        <v>22</v>
      </c>
      <c r="H572" s="48">
        <v>58</v>
      </c>
      <c r="I572" s="48">
        <v>6</v>
      </c>
      <c r="J572" s="48">
        <v>10</v>
      </c>
      <c r="K572" s="48">
        <v>40</v>
      </c>
      <c r="L572" s="60">
        <v>258</v>
      </c>
    </row>
    <row r="573" spans="1:20" hidden="1" x14ac:dyDescent="0.25">
      <c r="A573" s="49" t="s">
        <v>696</v>
      </c>
      <c r="B573" s="50" t="s">
        <v>403</v>
      </c>
      <c r="C573" s="50" t="s">
        <v>309</v>
      </c>
      <c r="D573" s="50" t="s">
        <v>1</v>
      </c>
      <c r="E573" s="51">
        <v>23</v>
      </c>
      <c r="F573" s="51">
        <v>4</v>
      </c>
      <c r="G573" s="51">
        <v>14</v>
      </c>
      <c r="H573" s="51">
        <v>80</v>
      </c>
      <c r="I573" s="51">
        <v>9</v>
      </c>
      <c r="J573" s="51">
        <v>3</v>
      </c>
      <c r="K573" s="51">
        <v>338</v>
      </c>
      <c r="L573" s="61">
        <v>186</v>
      </c>
    </row>
    <row r="574" spans="1:20" hidden="1" x14ac:dyDescent="0.25">
      <c r="A574" s="46" t="s">
        <v>697</v>
      </c>
      <c r="B574" s="47" t="s">
        <v>403</v>
      </c>
      <c r="C574" s="47" t="s">
        <v>309</v>
      </c>
      <c r="D574" s="47" t="s">
        <v>4</v>
      </c>
      <c r="E574" s="48">
        <v>19</v>
      </c>
      <c r="F574" s="48">
        <v>4</v>
      </c>
      <c r="G574" s="48">
        <v>8</v>
      </c>
      <c r="H574" s="48">
        <v>30</v>
      </c>
      <c r="I574" s="48">
        <v>30</v>
      </c>
      <c r="J574" s="48">
        <v>5</v>
      </c>
      <c r="K574" s="48">
        <v>3650</v>
      </c>
      <c r="L574" s="60">
        <v>320</v>
      </c>
    </row>
    <row r="575" spans="1:20" hidden="1" x14ac:dyDescent="0.25">
      <c r="A575" s="49" t="s">
        <v>698</v>
      </c>
      <c r="B575" s="50" t="s">
        <v>403</v>
      </c>
      <c r="C575" s="50" t="s">
        <v>309</v>
      </c>
      <c r="D575" s="50" t="s">
        <v>4</v>
      </c>
      <c r="E575" s="51">
        <v>16</v>
      </c>
      <c r="F575" s="51">
        <v>4</v>
      </c>
      <c r="G575" s="51">
        <v>7</v>
      </c>
      <c r="H575" s="51">
        <v>27</v>
      </c>
      <c r="I575" s="51">
        <v>17</v>
      </c>
      <c r="J575" s="51">
        <v>5</v>
      </c>
      <c r="K575" s="51">
        <v>906</v>
      </c>
      <c r="L575" s="61">
        <v>291</v>
      </c>
    </row>
    <row r="576" spans="1:20" hidden="1" x14ac:dyDescent="0.25">
      <c r="A576" s="46" t="s">
        <v>699</v>
      </c>
      <c r="B576" s="47" t="s">
        <v>403</v>
      </c>
      <c r="C576" s="47" t="s">
        <v>309</v>
      </c>
      <c r="D576" s="47" t="s">
        <v>3</v>
      </c>
      <c r="E576" s="48">
        <v>23</v>
      </c>
      <c r="F576" s="48">
        <v>4</v>
      </c>
      <c r="G576" s="48">
        <v>2</v>
      </c>
      <c r="H576" s="48">
        <v>26</v>
      </c>
      <c r="I576" s="48">
        <v>4</v>
      </c>
      <c r="J576" s="48">
        <v>3</v>
      </c>
      <c r="K576" s="48">
        <v>0</v>
      </c>
      <c r="L576" s="60">
        <v>198</v>
      </c>
    </row>
    <row r="577" spans="1:20" hidden="1" x14ac:dyDescent="0.25">
      <c r="A577" s="49" t="s">
        <v>700</v>
      </c>
      <c r="B577" s="50" t="s">
        <v>403</v>
      </c>
      <c r="C577" s="50" t="s">
        <v>309</v>
      </c>
      <c r="D577" s="50" t="s">
        <v>2</v>
      </c>
      <c r="E577" s="51">
        <v>25</v>
      </c>
      <c r="F577" s="51">
        <v>4</v>
      </c>
      <c r="G577" s="51">
        <v>4</v>
      </c>
      <c r="H577" s="51">
        <v>35</v>
      </c>
      <c r="I577" s="51">
        <v>15</v>
      </c>
      <c r="J577" s="51">
        <v>6</v>
      </c>
      <c r="K577" s="51">
        <v>1373</v>
      </c>
      <c r="L577" s="61">
        <v>245</v>
      </c>
      <c r="M577"/>
      <c r="N577" s="32"/>
      <c r="O577" s="32"/>
      <c r="P577" s="32"/>
      <c r="Q577" s="32"/>
      <c r="R577" s="32"/>
      <c r="S577" s="32"/>
      <c r="T577" s="32"/>
    </row>
    <row r="578" spans="1:20" x14ac:dyDescent="0.25">
      <c r="A578" s="49" t="s">
        <v>338</v>
      </c>
      <c r="B578" s="50" t="s">
        <v>33</v>
      </c>
      <c r="C578" s="50" t="s">
        <v>309</v>
      </c>
      <c r="D578" s="50" t="s">
        <v>1</v>
      </c>
      <c r="E578" s="51">
        <v>30</v>
      </c>
      <c r="F578" s="51">
        <v>14</v>
      </c>
      <c r="G578" s="51">
        <v>8</v>
      </c>
      <c r="H578" s="51">
        <v>28</v>
      </c>
      <c r="I578" s="51">
        <v>7</v>
      </c>
      <c r="J578" s="51">
        <v>15</v>
      </c>
      <c r="K578" s="51">
        <v>809</v>
      </c>
      <c r="L578" s="61">
        <v>494</v>
      </c>
      <c r="M578"/>
      <c r="N578" s="32"/>
      <c r="O578" s="32"/>
      <c r="P578" s="32"/>
      <c r="Q578" s="32"/>
      <c r="R578" s="32"/>
      <c r="S578" s="32"/>
      <c r="T578" s="32"/>
    </row>
    <row r="579" spans="1:20" hidden="1" x14ac:dyDescent="0.25">
      <c r="A579" s="49" t="s">
        <v>702</v>
      </c>
      <c r="B579" s="50" t="s">
        <v>403</v>
      </c>
      <c r="C579" s="50" t="s">
        <v>309</v>
      </c>
      <c r="D579" s="50" t="s">
        <v>4</v>
      </c>
      <c r="E579" s="51">
        <v>10</v>
      </c>
      <c r="F579" s="51">
        <v>4</v>
      </c>
      <c r="G579" s="51">
        <v>4</v>
      </c>
      <c r="H579" s="51">
        <v>5</v>
      </c>
      <c r="I579" s="51">
        <v>8</v>
      </c>
      <c r="J579" s="51">
        <v>2</v>
      </c>
      <c r="K579" s="51">
        <v>324</v>
      </c>
      <c r="L579" s="61">
        <v>154</v>
      </c>
    </row>
    <row r="580" spans="1:20" x14ac:dyDescent="0.25">
      <c r="A580" s="49" t="s">
        <v>279</v>
      </c>
      <c r="B580" s="50" t="s">
        <v>42</v>
      </c>
      <c r="C580" s="50" t="s">
        <v>309</v>
      </c>
      <c r="D580" s="50" t="s">
        <v>1</v>
      </c>
      <c r="E580" s="51">
        <v>36</v>
      </c>
      <c r="F580" s="51">
        <v>14</v>
      </c>
      <c r="G580" s="51">
        <v>8</v>
      </c>
      <c r="H580" s="51">
        <v>7</v>
      </c>
      <c r="I580" s="51">
        <v>18</v>
      </c>
      <c r="J580" s="51">
        <v>13</v>
      </c>
      <c r="K580" s="51">
        <v>110</v>
      </c>
      <c r="L580" s="61">
        <v>531</v>
      </c>
    </row>
    <row r="581" spans="1:20" hidden="1" x14ac:dyDescent="0.25">
      <c r="A581" s="49" t="s">
        <v>703</v>
      </c>
      <c r="B581" s="50" t="s">
        <v>403</v>
      </c>
      <c r="C581" s="50" t="s">
        <v>309</v>
      </c>
      <c r="D581" s="50" t="s">
        <v>2</v>
      </c>
      <c r="E581" s="51">
        <v>19</v>
      </c>
      <c r="F581" s="51">
        <v>4</v>
      </c>
      <c r="G581" s="51">
        <v>8</v>
      </c>
      <c r="H581" s="51">
        <v>32</v>
      </c>
      <c r="I581" s="51">
        <v>11</v>
      </c>
      <c r="J581" s="51">
        <v>4</v>
      </c>
      <c r="K581" s="51">
        <v>2157</v>
      </c>
      <c r="L581" s="61">
        <v>218</v>
      </c>
    </row>
    <row r="582" spans="1:20" hidden="1" x14ac:dyDescent="0.25">
      <c r="A582" s="46" t="s">
        <v>704</v>
      </c>
      <c r="B582" s="47" t="s">
        <v>403</v>
      </c>
      <c r="C582" s="47" t="s">
        <v>309</v>
      </c>
      <c r="D582" s="47" t="s">
        <v>4</v>
      </c>
      <c r="E582" s="48">
        <v>11</v>
      </c>
      <c r="F582" s="48">
        <v>4</v>
      </c>
      <c r="G582" s="48">
        <v>8</v>
      </c>
      <c r="H582" s="48">
        <v>23</v>
      </c>
      <c r="I582" s="48">
        <v>13</v>
      </c>
      <c r="J582" s="48">
        <v>6</v>
      </c>
      <c r="K582" s="48">
        <v>1416</v>
      </c>
      <c r="L582" s="60">
        <v>176</v>
      </c>
    </row>
    <row r="583" spans="1:20" hidden="1" x14ac:dyDescent="0.25">
      <c r="A583" s="49" t="s">
        <v>705</v>
      </c>
      <c r="B583" s="50" t="s">
        <v>403</v>
      </c>
      <c r="C583" s="50" t="s">
        <v>309</v>
      </c>
      <c r="D583" s="50" t="s">
        <v>4</v>
      </c>
      <c r="E583" s="51">
        <v>29</v>
      </c>
      <c r="F583" s="51">
        <v>4</v>
      </c>
      <c r="G583" s="51">
        <v>10</v>
      </c>
      <c r="H583" s="51">
        <v>22</v>
      </c>
      <c r="I583" s="51">
        <v>35</v>
      </c>
      <c r="J583" s="51">
        <v>7</v>
      </c>
      <c r="K583" s="51">
        <v>2947</v>
      </c>
      <c r="L583" s="61">
        <v>508</v>
      </c>
    </row>
    <row r="584" spans="1:20" hidden="1" x14ac:dyDescent="0.25">
      <c r="A584" s="46" t="s">
        <v>706</v>
      </c>
      <c r="B584" s="47" t="s">
        <v>403</v>
      </c>
      <c r="C584" s="47" t="s">
        <v>309</v>
      </c>
      <c r="D584" s="47" t="s">
        <v>4</v>
      </c>
      <c r="E584" s="48">
        <v>32</v>
      </c>
      <c r="F584" s="48">
        <v>4</v>
      </c>
      <c r="G584" s="48">
        <v>22</v>
      </c>
      <c r="H584" s="48">
        <v>34</v>
      </c>
      <c r="I584" s="48">
        <v>56</v>
      </c>
      <c r="J584" s="48">
        <v>7</v>
      </c>
      <c r="K584" s="48">
        <v>4674</v>
      </c>
      <c r="L584" s="60">
        <v>610</v>
      </c>
    </row>
    <row r="585" spans="1:20" hidden="1" x14ac:dyDescent="0.25">
      <c r="A585" s="49" t="s">
        <v>707</v>
      </c>
      <c r="B585" s="50" t="s">
        <v>403</v>
      </c>
      <c r="C585" s="50" t="s">
        <v>309</v>
      </c>
      <c r="D585" s="50" t="s">
        <v>4</v>
      </c>
      <c r="E585" s="51">
        <v>14</v>
      </c>
      <c r="F585" s="51">
        <v>4</v>
      </c>
      <c r="G585" s="51">
        <v>8</v>
      </c>
      <c r="H585" s="51">
        <v>39</v>
      </c>
      <c r="I585" s="51">
        <v>7</v>
      </c>
      <c r="J585" s="51">
        <v>0</v>
      </c>
      <c r="K585" s="51">
        <v>254</v>
      </c>
      <c r="L585" s="61">
        <v>214</v>
      </c>
    </row>
    <row r="586" spans="1:20" x14ac:dyDescent="0.25">
      <c r="A586" s="46" t="s">
        <v>198</v>
      </c>
      <c r="B586" s="47" t="s">
        <v>36</v>
      </c>
      <c r="C586" s="47" t="s">
        <v>309</v>
      </c>
      <c r="D586" s="47" t="s">
        <v>1</v>
      </c>
      <c r="E586" s="48">
        <v>24</v>
      </c>
      <c r="F586" s="48">
        <v>14</v>
      </c>
      <c r="G586" s="48">
        <v>6</v>
      </c>
      <c r="H586" s="48">
        <v>42</v>
      </c>
      <c r="I586" s="48">
        <v>16</v>
      </c>
      <c r="J586" s="48">
        <v>8</v>
      </c>
      <c r="K586" s="48">
        <v>151</v>
      </c>
      <c r="L586" s="60">
        <v>358</v>
      </c>
    </row>
    <row r="587" spans="1:20" hidden="1" x14ac:dyDescent="0.25">
      <c r="A587" s="49" t="s">
        <v>709</v>
      </c>
      <c r="B587" s="50" t="s">
        <v>403</v>
      </c>
      <c r="C587" s="50" t="s">
        <v>309</v>
      </c>
      <c r="D587" s="50" t="s">
        <v>4</v>
      </c>
      <c r="E587" s="51">
        <v>32</v>
      </c>
      <c r="F587" s="51">
        <v>4</v>
      </c>
      <c r="G587" s="51">
        <v>22</v>
      </c>
      <c r="H587" s="51">
        <v>60</v>
      </c>
      <c r="I587" s="51">
        <v>53</v>
      </c>
      <c r="J587" s="51">
        <v>3</v>
      </c>
      <c r="K587" s="51">
        <v>5167</v>
      </c>
      <c r="L587" s="61">
        <v>606</v>
      </c>
    </row>
    <row r="588" spans="1:20" hidden="1" x14ac:dyDescent="0.25">
      <c r="A588" s="46" t="s">
        <v>710</v>
      </c>
      <c r="B588" s="47" t="s">
        <v>403</v>
      </c>
      <c r="C588" s="47" t="s">
        <v>309</v>
      </c>
      <c r="D588" s="47" t="s">
        <v>1</v>
      </c>
      <c r="E588" s="48">
        <v>33</v>
      </c>
      <c r="F588" s="48">
        <v>4</v>
      </c>
      <c r="G588" s="48">
        <v>6</v>
      </c>
      <c r="H588" s="48">
        <v>59</v>
      </c>
      <c r="I588" s="48">
        <v>37</v>
      </c>
      <c r="J588" s="48">
        <v>6</v>
      </c>
      <c r="K588" s="48">
        <v>5700</v>
      </c>
      <c r="L588" s="60">
        <v>341</v>
      </c>
    </row>
    <row r="589" spans="1:20" hidden="1" x14ac:dyDescent="0.25">
      <c r="A589" s="49" t="s">
        <v>711</v>
      </c>
      <c r="B589" s="50" t="s">
        <v>403</v>
      </c>
      <c r="C589" s="50" t="s">
        <v>309</v>
      </c>
      <c r="D589" s="50" t="s">
        <v>4</v>
      </c>
      <c r="E589" s="51">
        <v>28</v>
      </c>
      <c r="F589" s="51">
        <v>4</v>
      </c>
      <c r="G589" s="51">
        <v>2</v>
      </c>
      <c r="H589" s="51">
        <v>13</v>
      </c>
      <c r="I589" s="51">
        <v>18</v>
      </c>
      <c r="J589" s="51">
        <v>4</v>
      </c>
      <c r="K589" s="51">
        <v>35</v>
      </c>
      <c r="L589" s="61">
        <v>370</v>
      </c>
      <c r="M589"/>
      <c r="N589" s="32"/>
      <c r="O589" s="32"/>
      <c r="P589" s="32"/>
      <c r="Q589" s="32"/>
      <c r="R589" s="32"/>
      <c r="S589" s="32"/>
      <c r="T589" s="32"/>
    </row>
    <row r="590" spans="1:20" x14ac:dyDescent="0.25">
      <c r="A590" s="46" t="s">
        <v>328</v>
      </c>
      <c r="B590" s="47" t="s">
        <v>33</v>
      </c>
      <c r="C590" s="47" t="s">
        <v>309</v>
      </c>
      <c r="D590" s="47" t="s">
        <v>1</v>
      </c>
      <c r="E590" s="48">
        <v>40</v>
      </c>
      <c r="F590" s="48">
        <v>14</v>
      </c>
      <c r="G590" s="48">
        <v>14</v>
      </c>
      <c r="H590" s="48">
        <v>14</v>
      </c>
      <c r="I590" s="48">
        <v>21</v>
      </c>
      <c r="J590" s="48">
        <v>16</v>
      </c>
      <c r="K590" s="48">
        <v>3391</v>
      </c>
      <c r="L590" s="60">
        <v>597</v>
      </c>
    </row>
    <row r="591" spans="1:20" hidden="1" x14ac:dyDescent="0.25">
      <c r="A591" s="49" t="s">
        <v>712</v>
      </c>
      <c r="B591" s="50" t="s">
        <v>403</v>
      </c>
      <c r="C591" s="50" t="s">
        <v>309</v>
      </c>
      <c r="D591" s="50" t="s">
        <v>4</v>
      </c>
      <c r="E591" s="51">
        <v>39</v>
      </c>
      <c r="F591" s="51">
        <v>4</v>
      </c>
      <c r="G591" s="51">
        <v>24</v>
      </c>
      <c r="H591" s="51">
        <v>24</v>
      </c>
      <c r="I591" s="51">
        <v>80</v>
      </c>
      <c r="J591" s="51">
        <v>12</v>
      </c>
      <c r="K591" s="51">
        <v>7819</v>
      </c>
      <c r="L591" s="61">
        <v>763</v>
      </c>
    </row>
    <row r="592" spans="1:20" hidden="1" x14ac:dyDescent="0.25">
      <c r="A592" s="46" t="s">
        <v>713</v>
      </c>
      <c r="B592" s="47" t="s">
        <v>403</v>
      </c>
      <c r="C592" s="47" t="s">
        <v>309</v>
      </c>
      <c r="D592" s="47" t="s">
        <v>4</v>
      </c>
      <c r="E592" s="48">
        <v>23</v>
      </c>
      <c r="F592" s="48">
        <v>3</v>
      </c>
      <c r="G592" s="48">
        <v>20</v>
      </c>
      <c r="H592" s="48">
        <v>40</v>
      </c>
      <c r="I592" s="48">
        <v>31</v>
      </c>
      <c r="J592" s="48">
        <v>4</v>
      </c>
      <c r="K592" s="48">
        <v>3530</v>
      </c>
      <c r="L592" s="60">
        <v>426</v>
      </c>
      <c r="M592"/>
      <c r="N592" s="32"/>
      <c r="O592" s="32"/>
      <c r="P592" s="32"/>
      <c r="Q592" s="32"/>
      <c r="R592" s="32"/>
      <c r="S592" s="32"/>
      <c r="T592" s="32"/>
    </row>
    <row r="593" spans="1:20" hidden="1" x14ac:dyDescent="0.25">
      <c r="A593" s="49" t="s">
        <v>714</v>
      </c>
      <c r="B593" s="50" t="s">
        <v>403</v>
      </c>
      <c r="C593" s="50" t="s">
        <v>309</v>
      </c>
      <c r="D593" s="50" t="s">
        <v>2</v>
      </c>
      <c r="E593" s="51">
        <v>31</v>
      </c>
      <c r="F593" s="51">
        <v>3</v>
      </c>
      <c r="G593" s="51">
        <v>0</v>
      </c>
      <c r="H593" s="51">
        <v>15</v>
      </c>
      <c r="I593" s="51">
        <v>6</v>
      </c>
      <c r="J593" s="51">
        <v>7</v>
      </c>
      <c r="K593" s="51">
        <v>25</v>
      </c>
      <c r="L593" s="61">
        <v>262</v>
      </c>
    </row>
    <row r="594" spans="1:20" x14ac:dyDescent="0.25">
      <c r="A594" s="46" t="s">
        <v>121</v>
      </c>
      <c r="B594" s="47" t="s">
        <v>36</v>
      </c>
      <c r="C594" s="47" t="s">
        <v>309</v>
      </c>
      <c r="D594" s="47" t="s">
        <v>1</v>
      </c>
      <c r="E594" s="48">
        <v>24</v>
      </c>
      <c r="F594" s="48">
        <v>14</v>
      </c>
      <c r="G594" s="48">
        <v>8</v>
      </c>
      <c r="H594" s="48">
        <v>23</v>
      </c>
      <c r="I594" s="48">
        <v>14</v>
      </c>
      <c r="J594" s="48">
        <v>18</v>
      </c>
      <c r="K594" s="48">
        <v>1554</v>
      </c>
      <c r="L594" s="60">
        <v>439</v>
      </c>
    </row>
    <row r="595" spans="1:20" hidden="1" x14ac:dyDescent="0.25">
      <c r="A595" s="49" t="s">
        <v>716</v>
      </c>
      <c r="B595" s="50" t="s">
        <v>403</v>
      </c>
      <c r="C595" s="50" t="s">
        <v>309</v>
      </c>
      <c r="D595" s="50" t="s">
        <v>1</v>
      </c>
      <c r="E595" s="51">
        <v>27</v>
      </c>
      <c r="F595" s="51">
        <v>3</v>
      </c>
      <c r="G595" s="51">
        <v>13</v>
      </c>
      <c r="H595" s="51">
        <v>78</v>
      </c>
      <c r="I595" s="51">
        <v>12</v>
      </c>
      <c r="J595" s="51">
        <v>9</v>
      </c>
      <c r="K595" s="51">
        <v>1090</v>
      </c>
      <c r="L595" s="61">
        <v>276</v>
      </c>
      <c r="M595"/>
      <c r="N595" s="32"/>
      <c r="O595" s="32"/>
      <c r="P595" s="32"/>
      <c r="Q595" s="32"/>
      <c r="R595" s="32"/>
      <c r="S595" s="32"/>
      <c r="T595" s="32"/>
    </row>
    <row r="596" spans="1:20" hidden="1" x14ac:dyDescent="0.25">
      <c r="A596" s="46" t="s">
        <v>717</v>
      </c>
      <c r="B596" s="47" t="s">
        <v>403</v>
      </c>
      <c r="C596" s="47" t="s">
        <v>309</v>
      </c>
      <c r="D596" s="47" t="s">
        <v>1</v>
      </c>
      <c r="E596" s="48">
        <v>16</v>
      </c>
      <c r="F596" s="48">
        <v>3</v>
      </c>
      <c r="G596" s="48">
        <v>10</v>
      </c>
      <c r="H596" s="48">
        <v>12</v>
      </c>
      <c r="I596" s="48">
        <v>13</v>
      </c>
      <c r="J596" s="48">
        <v>5</v>
      </c>
      <c r="K596" s="48">
        <v>99</v>
      </c>
      <c r="L596" s="60">
        <v>192</v>
      </c>
      <c r="M596"/>
      <c r="N596" s="32"/>
      <c r="O596" s="32"/>
      <c r="P596" s="32"/>
      <c r="Q596" s="32"/>
      <c r="R596" s="32"/>
      <c r="S596" s="32"/>
      <c r="T596" s="32"/>
    </row>
    <row r="597" spans="1:20" hidden="1" x14ac:dyDescent="0.25">
      <c r="A597" s="49" t="s">
        <v>718</v>
      </c>
      <c r="B597" s="50" t="s">
        <v>403</v>
      </c>
      <c r="C597" s="50" t="s">
        <v>309</v>
      </c>
      <c r="D597" s="50" t="s">
        <v>4</v>
      </c>
      <c r="E597" s="51">
        <v>22</v>
      </c>
      <c r="F597" s="51">
        <v>3</v>
      </c>
      <c r="G597" s="51">
        <v>7</v>
      </c>
      <c r="H597" s="51">
        <v>43</v>
      </c>
      <c r="I597" s="51">
        <v>25</v>
      </c>
      <c r="J597" s="51">
        <v>7</v>
      </c>
      <c r="K597" s="51">
        <v>1969</v>
      </c>
      <c r="L597" s="61">
        <v>386</v>
      </c>
    </row>
    <row r="598" spans="1:20" hidden="1" x14ac:dyDescent="0.25">
      <c r="A598" s="46" t="s">
        <v>719</v>
      </c>
      <c r="B598" s="47" t="s">
        <v>403</v>
      </c>
      <c r="C598" s="47" t="s">
        <v>309</v>
      </c>
      <c r="D598" s="47" t="s">
        <v>4</v>
      </c>
      <c r="E598" s="48">
        <v>25</v>
      </c>
      <c r="F598" s="48">
        <v>3</v>
      </c>
      <c r="G598" s="48">
        <v>20</v>
      </c>
      <c r="H598" s="48">
        <v>35</v>
      </c>
      <c r="I598" s="48">
        <v>24</v>
      </c>
      <c r="J598" s="48">
        <v>8</v>
      </c>
      <c r="K598" s="48">
        <v>981</v>
      </c>
      <c r="L598" s="60">
        <v>364</v>
      </c>
    </row>
    <row r="599" spans="1:20" hidden="1" x14ac:dyDescent="0.25">
      <c r="A599" s="49" t="s">
        <v>720</v>
      </c>
      <c r="B599" s="50" t="s">
        <v>403</v>
      </c>
      <c r="C599" s="50" t="s">
        <v>309</v>
      </c>
      <c r="D599" s="50" t="s">
        <v>3</v>
      </c>
      <c r="E599" s="51">
        <v>30</v>
      </c>
      <c r="F599" s="51">
        <v>3</v>
      </c>
      <c r="G599" s="51">
        <v>13</v>
      </c>
      <c r="H599" s="51">
        <v>39</v>
      </c>
      <c r="I599" s="51">
        <v>18</v>
      </c>
      <c r="J599" s="51">
        <v>7</v>
      </c>
      <c r="K599" s="51">
        <v>275</v>
      </c>
      <c r="L599" s="61">
        <v>312</v>
      </c>
      <c r="M599"/>
      <c r="N599" s="32"/>
      <c r="O599" s="32"/>
      <c r="P599" s="32"/>
      <c r="Q599" s="32"/>
      <c r="R599" s="32"/>
      <c r="S599" s="32"/>
      <c r="T599" s="32"/>
    </row>
    <row r="600" spans="1:20" hidden="1" x14ac:dyDescent="0.25">
      <c r="A600" s="46" t="s">
        <v>721</v>
      </c>
      <c r="B600" s="47" t="s">
        <v>403</v>
      </c>
      <c r="C600" s="47" t="s">
        <v>309</v>
      </c>
      <c r="D600" s="47" t="s">
        <v>3</v>
      </c>
      <c r="E600" s="48">
        <v>36</v>
      </c>
      <c r="F600" s="48">
        <v>3</v>
      </c>
      <c r="G600" s="48">
        <v>74</v>
      </c>
      <c r="H600" s="48">
        <v>104</v>
      </c>
      <c r="I600" s="48">
        <v>6</v>
      </c>
      <c r="J600" s="48">
        <v>14</v>
      </c>
      <c r="K600" s="48">
        <v>3034</v>
      </c>
      <c r="L600" s="60">
        <v>457</v>
      </c>
      <c r="M600"/>
      <c r="N600" s="32"/>
      <c r="O600" s="32"/>
      <c r="P600" s="32"/>
      <c r="Q600" s="32"/>
      <c r="R600" s="32"/>
      <c r="S600" s="32"/>
      <c r="T600" s="32"/>
    </row>
    <row r="601" spans="1:20" hidden="1" x14ac:dyDescent="0.25">
      <c r="A601" s="49" t="s">
        <v>722</v>
      </c>
      <c r="B601" s="50" t="s">
        <v>403</v>
      </c>
      <c r="C601" s="50" t="s">
        <v>309</v>
      </c>
      <c r="D601" s="50" t="s">
        <v>2</v>
      </c>
      <c r="E601" s="51">
        <v>17</v>
      </c>
      <c r="F601" s="51">
        <v>3</v>
      </c>
      <c r="G601" s="51">
        <v>0</v>
      </c>
      <c r="H601" s="51">
        <v>23</v>
      </c>
      <c r="I601" s="51">
        <v>9</v>
      </c>
      <c r="J601" s="51">
        <v>5</v>
      </c>
      <c r="K601" s="51">
        <v>1952</v>
      </c>
      <c r="L601" s="61">
        <v>237</v>
      </c>
    </row>
    <row r="602" spans="1:20" hidden="1" x14ac:dyDescent="0.25">
      <c r="A602" s="46" t="s">
        <v>723</v>
      </c>
      <c r="B602" s="47" t="s">
        <v>403</v>
      </c>
      <c r="C602" s="47" t="s">
        <v>309</v>
      </c>
      <c r="D602" s="47" t="s">
        <v>2</v>
      </c>
      <c r="E602" s="48">
        <v>17</v>
      </c>
      <c r="F602" s="48">
        <v>3</v>
      </c>
      <c r="G602" s="48">
        <v>0</v>
      </c>
      <c r="H602" s="48">
        <v>13</v>
      </c>
      <c r="I602" s="48">
        <v>3</v>
      </c>
      <c r="J602" s="48">
        <v>5</v>
      </c>
      <c r="K602" s="48">
        <v>35</v>
      </c>
      <c r="L602" s="60">
        <v>142</v>
      </c>
      <c r="M602"/>
      <c r="N602" s="32"/>
      <c r="O602" s="32"/>
      <c r="P602" s="32"/>
      <c r="Q602" s="32"/>
      <c r="R602" s="32"/>
      <c r="S602" s="32"/>
      <c r="T602" s="32"/>
    </row>
    <row r="603" spans="1:20" hidden="1" x14ac:dyDescent="0.25">
      <c r="A603" s="49" t="s">
        <v>724</v>
      </c>
      <c r="B603" s="50" t="s">
        <v>403</v>
      </c>
      <c r="C603" s="50" t="s">
        <v>309</v>
      </c>
      <c r="D603" s="50" t="s">
        <v>2</v>
      </c>
      <c r="E603" s="51">
        <v>7</v>
      </c>
      <c r="F603" s="51">
        <v>3</v>
      </c>
      <c r="G603" s="51">
        <v>4</v>
      </c>
      <c r="H603" s="51">
        <v>5</v>
      </c>
      <c r="I603" s="51">
        <v>2</v>
      </c>
      <c r="J603" s="51">
        <v>1</v>
      </c>
      <c r="K603" s="51">
        <v>46</v>
      </c>
      <c r="L603" s="61">
        <v>127</v>
      </c>
      <c r="M603"/>
      <c r="N603" s="32"/>
      <c r="O603" s="32"/>
      <c r="P603" s="32"/>
      <c r="Q603" s="32"/>
      <c r="R603" s="32"/>
      <c r="S603" s="32"/>
      <c r="T603" s="32"/>
    </row>
    <row r="604" spans="1:20" hidden="1" x14ac:dyDescent="0.25">
      <c r="A604" s="46" t="s">
        <v>725</v>
      </c>
      <c r="B604" s="47" t="s">
        <v>403</v>
      </c>
      <c r="C604" s="47" t="s">
        <v>309</v>
      </c>
      <c r="D604" s="47" t="s">
        <v>4</v>
      </c>
      <c r="E604" s="48">
        <v>13</v>
      </c>
      <c r="F604" s="48">
        <v>3</v>
      </c>
      <c r="G604" s="48">
        <v>0</v>
      </c>
      <c r="H604" s="48">
        <v>11</v>
      </c>
      <c r="I604" s="48">
        <v>11</v>
      </c>
      <c r="J604" s="48">
        <v>3</v>
      </c>
      <c r="K604" s="48">
        <v>50</v>
      </c>
      <c r="L604" s="60">
        <v>191</v>
      </c>
    </row>
    <row r="605" spans="1:20" hidden="1" x14ac:dyDescent="0.25">
      <c r="A605" s="49" t="s">
        <v>726</v>
      </c>
      <c r="B605" s="50" t="s">
        <v>403</v>
      </c>
      <c r="C605" s="50" t="s">
        <v>309</v>
      </c>
      <c r="D605" s="50" t="s">
        <v>4</v>
      </c>
      <c r="E605" s="51">
        <v>18</v>
      </c>
      <c r="F605" s="51">
        <v>3</v>
      </c>
      <c r="G605" s="51">
        <v>6</v>
      </c>
      <c r="H605" s="51">
        <v>19</v>
      </c>
      <c r="I605" s="51">
        <v>14</v>
      </c>
      <c r="J605" s="51">
        <v>4</v>
      </c>
      <c r="K605" s="51">
        <v>2169</v>
      </c>
      <c r="L605" s="61">
        <v>357</v>
      </c>
    </row>
    <row r="606" spans="1:20" hidden="1" x14ac:dyDescent="0.25">
      <c r="A606" s="46" t="s">
        <v>329</v>
      </c>
      <c r="B606" s="47" t="s">
        <v>403</v>
      </c>
      <c r="C606" s="47" t="s">
        <v>309</v>
      </c>
      <c r="D606" s="47" t="s">
        <v>1</v>
      </c>
      <c r="E606" s="48">
        <v>20</v>
      </c>
      <c r="F606" s="48">
        <v>3</v>
      </c>
      <c r="G606" s="48">
        <v>2</v>
      </c>
      <c r="H606" s="48">
        <v>9</v>
      </c>
      <c r="I606" s="48">
        <v>12</v>
      </c>
      <c r="J606" s="48">
        <v>11</v>
      </c>
      <c r="K606" s="48">
        <v>81</v>
      </c>
      <c r="L606" s="60">
        <v>236</v>
      </c>
      <c r="M606"/>
      <c r="N606" s="32"/>
      <c r="O606" s="32"/>
      <c r="P606" s="32"/>
      <c r="Q606" s="32"/>
      <c r="R606" s="32"/>
      <c r="S606" s="32"/>
      <c r="T606" s="32"/>
    </row>
    <row r="607" spans="1:20" x14ac:dyDescent="0.25">
      <c r="A607" s="46" t="s">
        <v>278</v>
      </c>
      <c r="B607" s="47" t="s">
        <v>38</v>
      </c>
      <c r="C607" s="47" t="s">
        <v>309</v>
      </c>
      <c r="D607" s="47" t="s">
        <v>1</v>
      </c>
      <c r="E607" s="48">
        <v>38</v>
      </c>
      <c r="F607" s="48">
        <v>13</v>
      </c>
      <c r="G607" s="48">
        <v>70</v>
      </c>
      <c r="H607" s="48">
        <v>74</v>
      </c>
      <c r="I607" s="48">
        <v>16</v>
      </c>
      <c r="J607" s="48">
        <v>9</v>
      </c>
      <c r="K607" s="48">
        <v>817</v>
      </c>
      <c r="L607" s="60">
        <v>531</v>
      </c>
      <c r="M607"/>
      <c r="N607" s="32"/>
      <c r="O607" s="32"/>
      <c r="P607" s="32"/>
      <c r="Q607" s="32"/>
      <c r="R607" s="32"/>
      <c r="S607" s="32"/>
      <c r="T607" s="32"/>
    </row>
    <row r="608" spans="1:20" hidden="1" x14ac:dyDescent="0.25">
      <c r="A608" s="46" t="s">
        <v>728</v>
      </c>
      <c r="B608" s="47" t="s">
        <v>403</v>
      </c>
      <c r="C608" s="47" t="s">
        <v>309</v>
      </c>
      <c r="D608" s="47" t="s">
        <v>4</v>
      </c>
      <c r="E608" s="48">
        <v>37</v>
      </c>
      <c r="F608" s="48">
        <v>3</v>
      </c>
      <c r="G608" s="48">
        <v>18</v>
      </c>
      <c r="H608" s="48">
        <v>24</v>
      </c>
      <c r="I608" s="48">
        <v>43</v>
      </c>
      <c r="J608" s="48">
        <v>7</v>
      </c>
      <c r="K608" s="48">
        <v>878</v>
      </c>
      <c r="L608" s="60">
        <v>557</v>
      </c>
      <c r="M608"/>
      <c r="N608" s="32"/>
      <c r="O608" s="32"/>
      <c r="P608" s="32"/>
      <c r="Q608" s="32"/>
      <c r="R608" s="32"/>
      <c r="S608" s="32"/>
      <c r="T608" s="32"/>
    </row>
    <row r="609" spans="1:20" hidden="1" x14ac:dyDescent="0.25">
      <c r="A609" s="49" t="s">
        <v>729</v>
      </c>
      <c r="B609" s="50" t="s">
        <v>403</v>
      </c>
      <c r="C609" s="50" t="s">
        <v>309</v>
      </c>
      <c r="D609" s="50" t="s">
        <v>2</v>
      </c>
      <c r="E609" s="51">
        <v>17</v>
      </c>
      <c r="F609" s="51">
        <v>3</v>
      </c>
      <c r="G609" s="51">
        <v>13</v>
      </c>
      <c r="H609" s="51">
        <v>32</v>
      </c>
      <c r="I609" s="51">
        <v>3</v>
      </c>
      <c r="J609" s="51">
        <v>2</v>
      </c>
      <c r="K609" s="51">
        <v>0</v>
      </c>
      <c r="L609" s="61">
        <v>131</v>
      </c>
      <c r="M609"/>
      <c r="N609" s="32"/>
      <c r="O609" s="32"/>
      <c r="P609" s="32"/>
      <c r="Q609" s="32"/>
      <c r="R609" s="32"/>
      <c r="S609" s="32"/>
      <c r="T609" s="32"/>
    </row>
    <row r="610" spans="1:20" hidden="1" x14ac:dyDescent="0.25">
      <c r="A610" s="46" t="s">
        <v>730</v>
      </c>
      <c r="B610" s="47" t="s">
        <v>403</v>
      </c>
      <c r="C610" s="47" t="s">
        <v>309</v>
      </c>
      <c r="D610" s="47" t="s">
        <v>3</v>
      </c>
      <c r="E610" s="48">
        <v>14</v>
      </c>
      <c r="F610" s="48">
        <v>3</v>
      </c>
      <c r="G610" s="48">
        <v>4</v>
      </c>
      <c r="H610" s="48">
        <v>16</v>
      </c>
      <c r="I610" s="48">
        <v>6</v>
      </c>
      <c r="J610" s="48">
        <v>4</v>
      </c>
      <c r="K610" s="48">
        <v>53</v>
      </c>
      <c r="L610" s="60">
        <v>146</v>
      </c>
      <c r="M610"/>
      <c r="N610" s="32"/>
      <c r="O610" s="32"/>
      <c r="P610" s="32"/>
      <c r="Q610" s="32"/>
      <c r="R610" s="32"/>
      <c r="S610" s="32"/>
      <c r="T610" s="32"/>
    </row>
    <row r="611" spans="1:20" hidden="1" x14ac:dyDescent="0.25">
      <c r="A611" s="49" t="s">
        <v>731</v>
      </c>
      <c r="B611" s="50" t="s">
        <v>403</v>
      </c>
      <c r="C611" s="50" t="s">
        <v>309</v>
      </c>
      <c r="D611" s="50" t="s">
        <v>2</v>
      </c>
      <c r="E611" s="51">
        <v>26</v>
      </c>
      <c r="F611" s="51">
        <v>3</v>
      </c>
      <c r="G611" s="51">
        <v>8</v>
      </c>
      <c r="H611" s="51">
        <v>38</v>
      </c>
      <c r="I611" s="51">
        <v>11</v>
      </c>
      <c r="J611" s="51">
        <v>4</v>
      </c>
      <c r="K611" s="51">
        <v>1030</v>
      </c>
      <c r="L611" s="61">
        <v>233</v>
      </c>
    </row>
    <row r="612" spans="1:20" hidden="1" x14ac:dyDescent="0.25">
      <c r="A612" s="46" t="s">
        <v>223</v>
      </c>
      <c r="B612" s="47" t="s">
        <v>403</v>
      </c>
      <c r="C612" s="47" t="s">
        <v>309</v>
      </c>
      <c r="D612" s="47" t="s">
        <v>2</v>
      </c>
      <c r="E612" s="48">
        <v>24</v>
      </c>
      <c r="F612" s="48">
        <v>3</v>
      </c>
      <c r="G612" s="48">
        <v>16</v>
      </c>
      <c r="H612" s="48">
        <v>27</v>
      </c>
      <c r="I612" s="48">
        <v>6</v>
      </c>
      <c r="J612" s="48">
        <v>6</v>
      </c>
      <c r="K612" s="48">
        <v>2427</v>
      </c>
      <c r="L612" s="60">
        <v>227</v>
      </c>
    </row>
    <row r="613" spans="1:20" hidden="1" x14ac:dyDescent="0.25">
      <c r="A613" s="49" t="s">
        <v>732</v>
      </c>
      <c r="B613" s="50" t="s">
        <v>403</v>
      </c>
      <c r="C613" s="50" t="s">
        <v>309</v>
      </c>
      <c r="D613" s="50" t="s">
        <v>2</v>
      </c>
      <c r="E613" s="51">
        <v>3</v>
      </c>
      <c r="F613" s="51">
        <v>3</v>
      </c>
      <c r="G613" s="51">
        <v>0</v>
      </c>
      <c r="H613" s="51">
        <v>4</v>
      </c>
      <c r="I613" s="51">
        <v>0</v>
      </c>
      <c r="J613" s="51">
        <v>0</v>
      </c>
      <c r="K613" s="51">
        <v>0</v>
      </c>
      <c r="L613" s="61">
        <v>23</v>
      </c>
    </row>
    <row r="614" spans="1:20" hidden="1" x14ac:dyDescent="0.25">
      <c r="A614" s="46" t="s">
        <v>733</v>
      </c>
      <c r="B614" s="47" t="s">
        <v>403</v>
      </c>
      <c r="C614" s="47" t="s">
        <v>309</v>
      </c>
      <c r="D614" s="47" t="s">
        <v>2</v>
      </c>
      <c r="E614" s="48">
        <v>19</v>
      </c>
      <c r="F614" s="48">
        <v>3</v>
      </c>
      <c r="G614" s="48">
        <v>6</v>
      </c>
      <c r="H614" s="48">
        <v>39</v>
      </c>
      <c r="I614" s="48">
        <v>4</v>
      </c>
      <c r="J614" s="48">
        <v>5</v>
      </c>
      <c r="K614" s="48">
        <v>245</v>
      </c>
      <c r="L614" s="60">
        <v>187</v>
      </c>
    </row>
    <row r="615" spans="1:20" x14ac:dyDescent="0.25">
      <c r="A615" s="49" t="s">
        <v>78</v>
      </c>
      <c r="B615" s="50" t="s">
        <v>42</v>
      </c>
      <c r="C615" s="50" t="s">
        <v>309</v>
      </c>
      <c r="D615" s="50" t="s">
        <v>1</v>
      </c>
      <c r="E615" s="51">
        <v>22</v>
      </c>
      <c r="F615" s="51">
        <v>13</v>
      </c>
      <c r="G615" s="51">
        <v>12</v>
      </c>
      <c r="H615" s="51">
        <v>9</v>
      </c>
      <c r="I615" s="51">
        <v>7</v>
      </c>
      <c r="J615" s="51">
        <v>8</v>
      </c>
      <c r="K615" s="51">
        <v>0</v>
      </c>
      <c r="L615" s="61">
        <v>335</v>
      </c>
    </row>
    <row r="616" spans="1:20" hidden="1" x14ac:dyDescent="0.25">
      <c r="A616" s="46" t="s">
        <v>735</v>
      </c>
      <c r="B616" s="47" t="s">
        <v>403</v>
      </c>
      <c r="C616" s="47" t="s">
        <v>309</v>
      </c>
      <c r="D616" s="47" t="s">
        <v>4</v>
      </c>
      <c r="E616" s="48">
        <v>28</v>
      </c>
      <c r="F616" s="48">
        <v>3</v>
      </c>
      <c r="G616" s="48">
        <v>21</v>
      </c>
      <c r="H616" s="48">
        <v>53</v>
      </c>
      <c r="I616" s="48">
        <v>28</v>
      </c>
      <c r="J616" s="48">
        <v>2</v>
      </c>
      <c r="K616" s="48">
        <v>3333</v>
      </c>
      <c r="L616" s="60">
        <v>431</v>
      </c>
      <c r="M616"/>
      <c r="N616" s="32"/>
      <c r="O616" s="32"/>
      <c r="P616" s="32"/>
      <c r="Q616" s="32"/>
      <c r="R616" s="32"/>
      <c r="S616" s="32"/>
      <c r="T616" s="32"/>
    </row>
    <row r="617" spans="1:20" x14ac:dyDescent="0.25">
      <c r="A617" s="49" t="s">
        <v>347</v>
      </c>
      <c r="B617" s="50" t="s">
        <v>36</v>
      </c>
      <c r="C617" s="50" t="s">
        <v>309</v>
      </c>
      <c r="D617" s="50" t="s">
        <v>1</v>
      </c>
      <c r="E617" s="51">
        <v>39</v>
      </c>
      <c r="F617" s="51">
        <v>13</v>
      </c>
      <c r="G617" s="51">
        <v>21</v>
      </c>
      <c r="H617" s="51">
        <v>57</v>
      </c>
      <c r="I617" s="51">
        <v>25</v>
      </c>
      <c r="J617" s="51">
        <v>21</v>
      </c>
      <c r="K617" s="51">
        <v>11</v>
      </c>
      <c r="L617" s="61">
        <v>495</v>
      </c>
    </row>
    <row r="618" spans="1:20" hidden="1" x14ac:dyDescent="0.25">
      <c r="A618" s="46" t="s">
        <v>736</v>
      </c>
      <c r="B618" s="47" t="s">
        <v>403</v>
      </c>
      <c r="C618" s="47" t="s">
        <v>309</v>
      </c>
      <c r="D618" s="47" t="s">
        <v>4</v>
      </c>
      <c r="E618" s="48">
        <v>36</v>
      </c>
      <c r="F618" s="48">
        <v>3</v>
      </c>
      <c r="G618" s="48">
        <v>22</v>
      </c>
      <c r="H618" s="48">
        <v>33</v>
      </c>
      <c r="I618" s="48">
        <v>58</v>
      </c>
      <c r="J618" s="48">
        <v>3</v>
      </c>
      <c r="K618" s="48">
        <v>1890</v>
      </c>
      <c r="L618" s="60">
        <v>469</v>
      </c>
    </row>
    <row r="619" spans="1:20" x14ac:dyDescent="0.25">
      <c r="A619" s="49" t="s">
        <v>286</v>
      </c>
      <c r="B619" s="50" t="s">
        <v>36</v>
      </c>
      <c r="C619" s="50" t="s">
        <v>309</v>
      </c>
      <c r="D619" s="50" t="s">
        <v>1</v>
      </c>
      <c r="E619" s="51">
        <v>40</v>
      </c>
      <c r="F619" s="51">
        <v>12</v>
      </c>
      <c r="G619" s="51">
        <v>2</v>
      </c>
      <c r="H619" s="51">
        <v>96</v>
      </c>
      <c r="I619" s="51">
        <v>32</v>
      </c>
      <c r="J619" s="51">
        <v>18</v>
      </c>
      <c r="K619" s="51">
        <v>4942</v>
      </c>
      <c r="L619" s="61">
        <v>524</v>
      </c>
      <c r="M619"/>
      <c r="N619" s="32"/>
      <c r="O619" s="32"/>
      <c r="P619" s="32"/>
      <c r="Q619" s="32"/>
      <c r="R619" s="32"/>
      <c r="S619" s="32"/>
      <c r="T619" s="32"/>
    </row>
    <row r="620" spans="1:20" hidden="1" x14ac:dyDescent="0.25">
      <c r="A620" s="46" t="s">
        <v>738</v>
      </c>
      <c r="B620" s="47" t="s">
        <v>403</v>
      </c>
      <c r="C620" s="47" t="s">
        <v>309</v>
      </c>
      <c r="D620" s="47" t="s">
        <v>4</v>
      </c>
      <c r="E620" s="48">
        <v>17</v>
      </c>
      <c r="F620" s="48">
        <v>3</v>
      </c>
      <c r="G620" s="48">
        <v>8</v>
      </c>
      <c r="H620" s="48">
        <v>38</v>
      </c>
      <c r="I620" s="48">
        <v>21</v>
      </c>
      <c r="J620" s="48">
        <v>3</v>
      </c>
      <c r="K620" s="48">
        <v>190</v>
      </c>
      <c r="L620" s="60">
        <v>180</v>
      </c>
    </row>
    <row r="621" spans="1:20" hidden="1" x14ac:dyDescent="0.25">
      <c r="A621" s="49" t="s">
        <v>739</v>
      </c>
      <c r="B621" s="50" t="s">
        <v>403</v>
      </c>
      <c r="C621" s="50" t="s">
        <v>309</v>
      </c>
      <c r="D621" s="50" t="s">
        <v>4</v>
      </c>
      <c r="E621" s="51">
        <v>35</v>
      </c>
      <c r="F621" s="51">
        <v>3</v>
      </c>
      <c r="G621" s="51">
        <v>18</v>
      </c>
      <c r="H621" s="51">
        <v>38</v>
      </c>
      <c r="I621" s="51">
        <v>48</v>
      </c>
      <c r="J621" s="51">
        <v>13</v>
      </c>
      <c r="K621" s="51">
        <v>8069</v>
      </c>
      <c r="L621" s="61">
        <v>599</v>
      </c>
    </row>
    <row r="622" spans="1:20" hidden="1" x14ac:dyDescent="0.25">
      <c r="A622" s="46" t="s">
        <v>740</v>
      </c>
      <c r="B622" s="47" t="s">
        <v>403</v>
      </c>
      <c r="C622" s="47" t="s">
        <v>309</v>
      </c>
      <c r="D622" s="47" t="s">
        <v>4</v>
      </c>
      <c r="E622" s="48">
        <v>13</v>
      </c>
      <c r="F622" s="48">
        <v>3</v>
      </c>
      <c r="G622" s="48">
        <v>13</v>
      </c>
      <c r="H622" s="48">
        <v>24</v>
      </c>
      <c r="I622" s="48">
        <v>25</v>
      </c>
      <c r="J622" s="48">
        <v>7</v>
      </c>
      <c r="K622" s="48">
        <v>1211</v>
      </c>
      <c r="L622" s="60">
        <v>245</v>
      </c>
    </row>
    <row r="623" spans="1:20" hidden="1" x14ac:dyDescent="0.25">
      <c r="A623" s="49" t="s">
        <v>741</v>
      </c>
      <c r="B623" s="50" t="s">
        <v>403</v>
      </c>
      <c r="C623" s="50" t="s">
        <v>309</v>
      </c>
      <c r="D623" s="50" t="s">
        <v>4</v>
      </c>
      <c r="E623" s="51">
        <v>9</v>
      </c>
      <c r="F623" s="51">
        <v>3</v>
      </c>
      <c r="G623" s="51">
        <v>2</v>
      </c>
      <c r="H623" s="51">
        <v>6</v>
      </c>
      <c r="I623" s="51">
        <v>7</v>
      </c>
      <c r="J623" s="51">
        <v>0</v>
      </c>
      <c r="K623" s="51">
        <v>44</v>
      </c>
      <c r="L623" s="61">
        <v>162</v>
      </c>
      <c r="M623"/>
      <c r="N623" s="32"/>
      <c r="O623" s="32"/>
      <c r="P623" s="32"/>
      <c r="Q623" s="32"/>
      <c r="R623" s="32"/>
      <c r="S623" s="32"/>
      <c r="T623" s="32"/>
    </row>
    <row r="624" spans="1:20" hidden="1" x14ac:dyDescent="0.25">
      <c r="A624" s="46" t="s">
        <v>742</v>
      </c>
      <c r="B624" s="47" t="s">
        <v>403</v>
      </c>
      <c r="C624" s="47" t="s">
        <v>309</v>
      </c>
      <c r="D624" s="47" t="s">
        <v>4</v>
      </c>
      <c r="E624" s="48">
        <v>13</v>
      </c>
      <c r="F624" s="48">
        <v>3</v>
      </c>
      <c r="G624" s="48">
        <v>4</v>
      </c>
      <c r="H624" s="48">
        <v>17</v>
      </c>
      <c r="I624" s="48">
        <v>22</v>
      </c>
      <c r="J624" s="48">
        <v>1</v>
      </c>
      <c r="K624" s="48">
        <v>790</v>
      </c>
      <c r="L624" s="60">
        <v>182</v>
      </c>
    </row>
    <row r="625" spans="1:20" hidden="1" x14ac:dyDescent="0.25">
      <c r="A625" s="49" t="s">
        <v>743</v>
      </c>
      <c r="B625" s="50" t="s">
        <v>403</v>
      </c>
      <c r="C625" s="50" t="s">
        <v>309</v>
      </c>
      <c r="D625" s="50" t="s">
        <v>4</v>
      </c>
      <c r="E625" s="51">
        <v>23</v>
      </c>
      <c r="F625" s="51">
        <v>3</v>
      </c>
      <c r="G625" s="51">
        <v>65</v>
      </c>
      <c r="H625" s="51">
        <v>79</v>
      </c>
      <c r="I625" s="51">
        <v>31</v>
      </c>
      <c r="J625" s="51">
        <v>2</v>
      </c>
      <c r="K625" s="51">
        <v>2122</v>
      </c>
      <c r="L625" s="61">
        <v>344</v>
      </c>
    </row>
    <row r="626" spans="1:20" x14ac:dyDescent="0.25">
      <c r="A626" s="46" t="s">
        <v>495</v>
      </c>
      <c r="B626" s="47" t="s">
        <v>42</v>
      </c>
      <c r="C626" s="47" t="s">
        <v>309</v>
      </c>
      <c r="D626" s="47" t="s">
        <v>1</v>
      </c>
      <c r="E626" s="48">
        <v>39</v>
      </c>
      <c r="F626" s="48">
        <v>12</v>
      </c>
      <c r="G626" s="48">
        <v>19</v>
      </c>
      <c r="H626" s="48">
        <v>52</v>
      </c>
      <c r="I626" s="48">
        <v>15</v>
      </c>
      <c r="J626" s="48">
        <v>9</v>
      </c>
      <c r="K626" s="48">
        <v>23</v>
      </c>
      <c r="L626" s="60">
        <v>504</v>
      </c>
    </row>
    <row r="627" spans="1:20" hidden="1" x14ac:dyDescent="0.25">
      <c r="A627" s="49" t="s">
        <v>744</v>
      </c>
      <c r="B627" s="50" t="s">
        <v>403</v>
      </c>
      <c r="C627" s="50" t="s">
        <v>309</v>
      </c>
      <c r="D627" s="50" t="s">
        <v>1</v>
      </c>
      <c r="E627" s="51">
        <v>11</v>
      </c>
      <c r="F627" s="51">
        <v>3</v>
      </c>
      <c r="G627" s="51">
        <v>21</v>
      </c>
      <c r="H627" s="51">
        <v>20</v>
      </c>
      <c r="I627" s="51">
        <v>1</v>
      </c>
      <c r="J627" s="51">
        <v>1</v>
      </c>
      <c r="K627" s="51">
        <v>0</v>
      </c>
      <c r="L627" s="61">
        <v>80</v>
      </c>
    </row>
    <row r="628" spans="1:20" x14ac:dyDescent="0.25">
      <c r="A628" s="46" t="s">
        <v>523</v>
      </c>
      <c r="B628" s="47" t="s">
        <v>42</v>
      </c>
      <c r="C628" s="47" t="s">
        <v>309</v>
      </c>
      <c r="D628" s="47" t="s">
        <v>1</v>
      </c>
      <c r="E628" s="48">
        <v>31</v>
      </c>
      <c r="F628" s="48">
        <v>11</v>
      </c>
      <c r="G628" s="48">
        <v>32</v>
      </c>
      <c r="H628" s="48">
        <v>57</v>
      </c>
      <c r="I628" s="48">
        <v>5</v>
      </c>
      <c r="J628" s="48">
        <v>16</v>
      </c>
      <c r="K628" s="48">
        <v>0</v>
      </c>
      <c r="L628" s="60">
        <v>439</v>
      </c>
    </row>
    <row r="629" spans="1:20" hidden="1" x14ac:dyDescent="0.25">
      <c r="A629" s="49" t="s">
        <v>745</v>
      </c>
      <c r="B629" s="50" t="s">
        <v>403</v>
      </c>
      <c r="C629" s="50" t="s">
        <v>309</v>
      </c>
      <c r="D629" s="50" t="s">
        <v>2</v>
      </c>
      <c r="E629" s="51">
        <v>6</v>
      </c>
      <c r="F629" s="51">
        <v>2</v>
      </c>
      <c r="G629" s="51">
        <v>2</v>
      </c>
      <c r="H629" s="51">
        <v>4</v>
      </c>
      <c r="I629" s="51">
        <v>6</v>
      </c>
      <c r="J629" s="51">
        <v>4</v>
      </c>
      <c r="K629" s="51">
        <v>59</v>
      </c>
      <c r="L629" s="61">
        <v>54</v>
      </c>
      <c r="M629"/>
      <c r="N629" s="32"/>
      <c r="O629" s="32"/>
      <c r="P629" s="32"/>
      <c r="Q629" s="32"/>
      <c r="R629" s="32"/>
      <c r="S629" s="32"/>
      <c r="T629" s="32"/>
    </row>
    <row r="630" spans="1:20" x14ac:dyDescent="0.25">
      <c r="A630" s="46" t="s">
        <v>374</v>
      </c>
      <c r="B630" s="47" t="s">
        <v>42</v>
      </c>
      <c r="C630" s="47" t="s">
        <v>309</v>
      </c>
      <c r="D630" s="47" t="s">
        <v>1</v>
      </c>
      <c r="E630" s="48">
        <v>35</v>
      </c>
      <c r="F630" s="48">
        <v>10</v>
      </c>
      <c r="G630" s="48">
        <v>9</v>
      </c>
      <c r="H630" s="48">
        <v>39</v>
      </c>
      <c r="I630" s="48">
        <v>16</v>
      </c>
      <c r="J630" s="48">
        <v>15</v>
      </c>
      <c r="K630" s="48">
        <v>3893</v>
      </c>
      <c r="L630" s="60">
        <v>394</v>
      </c>
    </row>
    <row r="631" spans="1:20" x14ac:dyDescent="0.25">
      <c r="A631" s="49" t="s">
        <v>555</v>
      </c>
      <c r="B631" s="50" t="s">
        <v>33</v>
      </c>
      <c r="C631" s="50" t="s">
        <v>309</v>
      </c>
      <c r="D631" s="50" t="s">
        <v>1</v>
      </c>
      <c r="E631" s="51">
        <v>26</v>
      </c>
      <c r="F631" s="51">
        <v>9</v>
      </c>
      <c r="G631" s="51">
        <v>9</v>
      </c>
      <c r="H631" s="51">
        <v>91</v>
      </c>
      <c r="I631" s="51">
        <v>24</v>
      </c>
      <c r="J631" s="51">
        <v>14</v>
      </c>
      <c r="K631" s="51">
        <v>3042</v>
      </c>
      <c r="L631" s="61">
        <v>357</v>
      </c>
    </row>
    <row r="632" spans="1:20" hidden="1" x14ac:dyDescent="0.25">
      <c r="A632" s="46" t="s">
        <v>747</v>
      </c>
      <c r="B632" s="47" t="s">
        <v>403</v>
      </c>
      <c r="C632" s="47" t="s">
        <v>309</v>
      </c>
      <c r="D632" s="47" t="s">
        <v>4</v>
      </c>
      <c r="E632" s="48">
        <v>37</v>
      </c>
      <c r="F632" s="48">
        <v>2</v>
      </c>
      <c r="G632" s="48">
        <v>41</v>
      </c>
      <c r="H632" s="48">
        <v>96</v>
      </c>
      <c r="I632" s="48">
        <v>71</v>
      </c>
      <c r="J632" s="48">
        <v>10</v>
      </c>
      <c r="K632" s="48">
        <v>6078</v>
      </c>
      <c r="L632" s="60">
        <v>696</v>
      </c>
    </row>
    <row r="633" spans="1:20" hidden="1" x14ac:dyDescent="0.25">
      <c r="A633" s="49" t="s">
        <v>748</v>
      </c>
      <c r="B633" s="50" t="s">
        <v>403</v>
      </c>
      <c r="C633" s="50" t="s">
        <v>309</v>
      </c>
      <c r="D633" s="50" t="s">
        <v>4</v>
      </c>
      <c r="E633" s="51">
        <v>21</v>
      </c>
      <c r="F633" s="51">
        <v>2</v>
      </c>
      <c r="G633" s="51">
        <v>40</v>
      </c>
      <c r="H633" s="51">
        <v>41</v>
      </c>
      <c r="I633" s="51">
        <v>35</v>
      </c>
      <c r="J633" s="51">
        <v>10</v>
      </c>
      <c r="K633" s="51">
        <v>2889</v>
      </c>
      <c r="L633" s="61">
        <v>389</v>
      </c>
    </row>
    <row r="634" spans="1:20" hidden="1" x14ac:dyDescent="0.25">
      <c r="A634" s="46" t="s">
        <v>227</v>
      </c>
      <c r="B634" s="47" t="s">
        <v>403</v>
      </c>
      <c r="C634" s="47" t="s">
        <v>309</v>
      </c>
      <c r="D634" s="47" t="s">
        <v>2</v>
      </c>
      <c r="E634" s="48">
        <v>18</v>
      </c>
      <c r="F634" s="48">
        <v>2</v>
      </c>
      <c r="G634" s="48">
        <v>0</v>
      </c>
      <c r="H634" s="48">
        <v>17</v>
      </c>
      <c r="I634" s="48">
        <v>5</v>
      </c>
      <c r="J634" s="48">
        <v>8</v>
      </c>
      <c r="K634" s="48">
        <v>89</v>
      </c>
      <c r="L634" s="60">
        <v>211</v>
      </c>
      <c r="M634"/>
      <c r="N634" s="32"/>
      <c r="O634" s="32"/>
      <c r="P634" s="32"/>
      <c r="Q634" s="32"/>
      <c r="R634" s="32"/>
      <c r="S634" s="32"/>
      <c r="T634" s="32"/>
    </row>
    <row r="635" spans="1:20" hidden="1" x14ac:dyDescent="0.25">
      <c r="A635" s="49" t="s">
        <v>749</v>
      </c>
      <c r="B635" s="50" t="s">
        <v>403</v>
      </c>
      <c r="C635" s="50" t="s">
        <v>309</v>
      </c>
      <c r="D635" s="50" t="s">
        <v>1</v>
      </c>
      <c r="E635" s="51">
        <v>22</v>
      </c>
      <c r="F635" s="51">
        <v>2</v>
      </c>
      <c r="G635" s="51">
        <v>20</v>
      </c>
      <c r="H635" s="51">
        <v>46</v>
      </c>
      <c r="I635" s="51">
        <v>8</v>
      </c>
      <c r="J635" s="51">
        <v>4</v>
      </c>
      <c r="K635" s="51">
        <v>0</v>
      </c>
      <c r="L635" s="61">
        <v>158</v>
      </c>
      <c r="M635"/>
      <c r="N635" s="32"/>
      <c r="O635" s="32"/>
      <c r="P635" s="32"/>
      <c r="Q635" s="32"/>
      <c r="R635" s="32"/>
      <c r="S635" s="32"/>
      <c r="T635" s="32"/>
    </row>
    <row r="636" spans="1:20" x14ac:dyDescent="0.25">
      <c r="A636" s="46" t="s">
        <v>339</v>
      </c>
      <c r="B636" s="47" t="s">
        <v>38</v>
      </c>
      <c r="C636" s="47" t="s">
        <v>309</v>
      </c>
      <c r="D636" s="47" t="s">
        <v>1</v>
      </c>
      <c r="E636" s="48">
        <v>38</v>
      </c>
      <c r="F636" s="48">
        <v>9</v>
      </c>
      <c r="G636" s="48">
        <v>14</v>
      </c>
      <c r="H636" s="48">
        <v>31</v>
      </c>
      <c r="I636" s="48">
        <v>11</v>
      </c>
      <c r="J636" s="48">
        <v>6</v>
      </c>
      <c r="K636" s="48">
        <v>29</v>
      </c>
      <c r="L636" s="60">
        <v>471</v>
      </c>
    </row>
    <row r="637" spans="1:20" x14ac:dyDescent="0.25">
      <c r="A637" s="46" t="s">
        <v>381</v>
      </c>
      <c r="B637" s="47" t="s">
        <v>42</v>
      </c>
      <c r="C637" s="47" t="s">
        <v>309</v>
      </c>
      <c r="D637" s="47" t="s">
        <v>1</v>
      </c>
      <c r="E637" s="48">
        <v>38</v>
      </c>
      <c r="F637" s="48">
        <v>8</v>
      </c>
      <c r="G637" s="48">
        <v>54</v>
      </c>
      <c r="H637" s="48">
        <v>112</v>
      </c>
      <c r="I637" s="48">
        <v>12</v>
      </c>
      <c r="J637" s="48">
        <v>11</v>
      </c>
      <c r="K637" s="48">
        <v>2847</v>
      </c>
      <c r="L637" s="60">
        <v>440</v>
      </c>
      <c r="M637"/>
      <c r="N637" s="32"/>
      <c r="O637" s="32"/>
      <c r="P637" s="32"/>
      <c r="Q637" s="32"/>
      <c r="R637" s="32"/>
      <c r="S637" s="32"/>
      <c r="T637" s="32"/>
    </row>
    <row r="638" spans="1:20" x14ac:dyDescent="0.25">
      <c r="A638" s="49" t="s">
        <v>208</v>
      </c>
      <c r="B638" s="50" t="s">
        <v>33</v>
      </c>
      <c r="C638" s="50" t="s">
        <v>309</v>
      </c>
      <c r="D638" s="50" t="s">
        <v>1</v>
      </c>
      <c r="E638" s="51">
        <v>34</v>
      </c>
      <c r="F638" s="51">
        <v>8</v>
      </c>
      <c r="G638" s="51">
        <v>8</v>
      </c>
      <c r="H638" s="51">
        <v>13</v>
      </c>
      <c r="I638" s="51">
        <v>14</v>
      </c>
      <c r="J638" s="51">
        <v>9</v>
      </c>
      <c r="K638" s="51">
        <v>181</v>
      </c>
      <c r="L638" s="61">
        <v>394</v>
      </c>
      <c r="M638"/>
      <c r="N638" s="32"/>
      <c r="O638" s="32"/>
      <c r="P638" s="32"/>
      <c r="Q638" s="32"/>
      <c r="R638" s="32"/>
      <c r="S638" s="32"/>
      <c r="T638" s="32"/>
    </row>
    <row r="639" spans="1:20" x14ac:dyDescent="0.25">
      <c r="A639" s="49" t="s">
        <v>75</v>
      </c>
      <c r="B639" s="50" t="s">
        <v>38</v>
      </c>
      <c r="C639" s="50" t="s">
        <v>309</v>
      </c>
      <c r="D639" s="50" t="s">
        <v>1</v>
      </c>
      <c r="E639" s="51">
        <v>39</v>
      </c>
      <c r="F639" s="51">
        <v>8</v>
      </c>
      <c r="G639" s="51">
        <v>37</v>
      </c>
      <c r="H639" s="51">
        <v>144</v>
      </c>
      <c r="I639" s="51">
        <v>7</v>
      </c>
      <c r="J639" s="51">
        <v>15</v>
      </c>
      <c r="K639" s="51">
        <v>0</v>
      </c>
      <c r="L639" s="61">
        <v>535</v>
      </c>
      <c r="M639"/>
      <c r="N639" s="32"/>
      <c r="O639" s="32"/>
      <c r="P639" s="32"/>
      <c r="Q639" s="32"/>
      <c r="R639" s="32"/>
      <c r="S639" s="32"/>
      <c r="T639" s="32"/>
    </row>
    <row r="640" spans="1:20" x14ac:dyDescent="0.25">
      <c r="A640" s="49" t="s">
        <v>129</v>
      </c>
      <c r="B640" s="50" t="s">
        <v>33</v>
      </c>
      <c r="C640" s="50" t="s">
        <v>309</v>
      </c>
      <c r="D640" s="50" t="s">
        <v>1</v>
      </c>
      <c r="E640" s="51">
        <v>12</v>
      </c>
      <c r="F640" s="51">
        <v>7</v>
      </c>
      <c r="G640" s="51">
        <v>4</v>
      </c>
      <c r="H640" s="51">
        <v>7</v>
      </c>
      <c r="I640" s="51">
        <v>8</v>
      </c>
      <c r="J640" s="51">
        <v>7</v>
      </c>
      <c r="K640" s="51">
        <v>26</v>
      </c>
      <c r="L640" s="61">
        <v>182</v>
      </c>
    </row>
    <row r="641" spans="1:20" hidden="1" x14ac:dyDescent="0.25">
      <c r="A641" s="49" t="s">
        <v>754</v>
      </c>
      <c r="B641" s="50" t="s">
        <v>403</v>
      </c>
      <c r="C641" s="50" t="s">
        <v>309</v>
      </c>
      <c r="D641" s="50" t="s">
        <v>4</v>
      </c>
      <c r="E641" s="51">
        <v>7</v>
      </c>
      <c r="F641" s="51">
        <v>2</v>
      </c>
      <c r="G641" s="51">
        <v>2</v>
      </c>
      <c r="H641" s="51">
        <v>7</v>
      </c>
      <c r="I641" s="51">
        <v>6</v>
      </c>
      <c r="J641" s="51">
        <v>6</v>
      </c>
      <c r="K641" s="51">
        <v>145</v>
      </c>
      <c r="L641" s="61">
        <v>126</v>
      </c>
    </row>
    <row r="642" spans="1:20" hidden="1" x14ac:dyDescent="0.25">
      <c r="A642" s="46" t="s">
        <v>755</v>
      </c>
      <c r="B642" s="47" t="s">
        <v>403</v>
      </c>
      <c r="C642" s="47" t="s">
        <v>309</v>
      </c>
      <c r="D642" s="47" t="s">
        <v>3</v>
      </c>
      <c r="E642" s="48">
        <v>9</v>
      </c>
      <c r="F642" s="48">
        <v>2</v>
      </c>
      <c r="G642" s="48">
        <v>12</v>
      </c>
      <c r="H642" s="48">
        <v>8</v>
      </c>
      <c r="I642" s="48">
        <v>3</v>
      </c>
      <c r="J642" s="48">
        <v>1</v>
      </c>
      <c r="K642" s="48">
        <v>3</v>
      </c>
      <c r="L642" s="60">
        <v>69</v>
      </c>
    </row>
    <row r="643" spans="1:20" hidden="1" x14ac:dyDescent="0.25">
      <c r="A643" s="49" t="s">
        <v>756</v>
      </c>
      <c r="B643" s="50" t="s">
        <v>403</v>
      </c>
      <c r="C643" s="50" t="s">
        <v>309</v>
      </c>
      <c r="D643" s="50" t="s">
        <v>2</v>
      </c>
      <c r="E643" s="51">
        <v>14</v>
      </c>
      <c r="F643" s="51">
        <v>2</v>
      </c>
      <c r="G643" s="51">
        <v>0</v>
      </c>
      <c r="H643" s="51">
        <v>10</v>
      </c>
      <c r="I643" s="51">
        <v>6</v>
      </c>
      <c r="J643" s="51">
        <v>0</v>
      </c>
      <c r="K643" s="51">
        <v>187</v>
      </c>
      <c r="L643" s="61">
        <v>106</v>
      </c>
    </row>
    <row r="644" spans="1:20" hidden="1" x14ac:dyDescent="0.25">
      <c r="A644" s="46" t="s">
        <v>757</v>
      </c>
      <c r="B644" s="47" t="s">
        <v>403</v>
      </c>
      <c r="C644" s="47" t="s">
        <v>309</v>
      </c>
      <c r="D644" s="47" t="s">
        <v>3</v>
      </c>
      <c r="E644" s="48">
        <v>18</v>
      </c>
      <c r="F644" s="48">
        <v>2</v>
      </c>
      <c r="G644" s="48">
        <v>2</v>
      </c>
      <c r="H644" s="48">
        <v>38</v>
      </c>
      <c r="I644" s="48">
        <v>12</v>
      </c>
      <c r="J644" s="48">
        <v>4</v>
      </c>
      <c r="K644" s="48">
        <v>948</v>
      </c>
      <c r="L644" s="60">
        <v>189</v>
      </c>
      <c r="M644"/>
      <c r="N644" s="32"/>
      <c r="O644" s="32"/>
      <c r="P644" s="32"/>
      <c r="Q644" s="32"/>
      <c r="R644" s="32"/>
      <c r="S644" s="32"/>
      <c r="T644" s="32"/>
    </row>
    <row r="645" spans="1:20" hidden="1" x14ac:dyDescent="0.25">
      <c r="A645" s="49" t="s">
        <v>758</v>
      </c>
      <c r="B645" s="50" t="s">
        <v>403</v>
      </c>
      <c r="C645" s="50" t="s">
        <v>309</v>
      </c>
      <c r="D645" s="50" t="s">
        <v>4</v>
      </c>
      <c r="E645" s="51">
        <v>12</v>
      </c>
      <c r="F645" s="51">
        <v>2</v>
      </c>
      <c r="G645" s="51">
        <v>0</v>
      </c>
      <c r="H645" s="51">
        <v>13</v>
      </c>
      <c r="I645" s="51">
        <v>16</v>
      </c>
      <c r="J645" s="51">
        <v>3</v>
      </c>
      <c r="K645" s="51">
        <v>711</v>
      </c>
      <c r="L645" s="61">
        <v>171</v>
      </c>
    </row>
    <row r="646" spans="1:20" hidden="1" x14ac:dyDescent="0.25">
      <c r="A646" s="46" t="s">
        <v>759</v>
      </c>
      <c r="B646" s="47" t="s">
        <v>403</v>
      </c>
      <c r="C646" s="47" t="s">
        <v>309</v>
      </c>
      <c r="D646" s="47" t="s">
        <v>3</v>
      </c>
      <c r="E646" s="48">
        <v>11</v>
      </c>
      <c r="F646" s="48">
        <v>2</v>
      </c>
      <c r="G646" s="48">
        <v>4</v>
      </c>
      <c r="H646" s="48">
        <v>16</v>
      </c>
      <c r="I646" s="48">
        <v>4</v>
      </c>
      <c r="J646" s="48">
        <v>3</v>
      </c>
      <c r="K646" s="48">
        <v>601</v>
      </c>
      <c r="L646" s="60">
        <v>124</v>
      </c>
    </row>
    <row r="647" spans="1:20" hidden="1" x14ac:dyDescent="0.25">
      <c r="A647" s="49" t="s">
        <v>760</v>
      </c>
      <c r="B647" s="50" t="s">
        <v>403</v>
      </c>
      <c r="C647" s="50" t="s">
        <v>309</v>
      </c>
      <c r="D647" s="50" t="s">
        <v>2</v>
      </c>
      <c r="E647" s="51">
        <v>7</v>
      </c>
      <c r="F647" s="51">
        <v>2</v>
      </c>
      <c r="G647" s="51">
        <v>4</v>
      </c>
      <c r="H647" s="51">
        <v>14</v>
      </c>
      <c r="I647" s="51">
        <v>4</v>
      </c>
      <c r="J647" s="51">
        <v>2</v>
      </c>
      <c r="K647" s="51">
        <v>513</v>
      </c>
      <c r="L647" s="61">
        <v>90</v>
      </c>
    </row>
    <row r="648" spans="1:20" hidden="1" x14ac:dyDescent="0.25">
      <c r="A648" s="46" t="s">
        <v>761</v>
      </c>
      <c r="B648" s="47" t="s">
        <v>403</v>
      </c>
      <c r="C648" s="47" t="s">
        <v>309</v>
      </c>
      <c r="D648" s="47" t="s">
        <v>4</v>
      </c>
      <c r="E648" s="48">
        <v>11</v>
      </c>
      <c r="F648" s="48">
        <v>2</v>
      </c>
      <c r="G648" s="48">
        <v>2</v>
      </c>
      <c r="H648" s="48">
        <v>34</v>
      </c>
      <c r="I648" s="48">
        <v>12</v>
      </c>
      <c r="J648" s="48">
        <v>0</v>
      </c>
      <c r="K648" s="48">
        <v>2341</v>
      </c>
      <c r="L648" s="60">
        <v>180</v>
      </c>
    </row>
    <row r="649" spans="1:20" hidden="1" x14ac:dyDescent="0.25">
      <c r="A649" s="49" t="s">
        <v>762</v>
      </c>
      <c r="B649" s="50" t="s">
        <v>403</v>
      </c>
      <c r="C649" s="50" t="s">
        <v>309</v>
      </c>
      <c r="D649" s="50" t="s">
        <v>2</v>
      </c>
      <c r="E649" s="51">
        <v>7</v>
      </c>
      <c r="F649" s="51">
        <v>2</v>
      </c>
      <c r="G649" s="51">
        <v>2</v>
      </c>
      <c r="H649" s="51">
        <v>2</v>
      </c>
      <c r="I649" s="51">
        <v>3</v>
      </c>
      <c r="J649" s="51">
        <v>2</v>
      </c>
      <c r="K649" s="51">
        <v>0</v>
      </c>
      <c r="L649" s="61">
        <v>82</v>
      </c>
    </row>
    <row r="650" spans="1:20" hidden="1" x14ac:dyDescent="0.25">
      <c r="A650" s="46" t="s">
        <v>763</v>
      </c>
      <c r="B650" s="47" t="s">
        <v>403</v>
      </c>
      <c r="C650" s="47" t="s">
        <v>309</v>
      </c>
      <c r="D650" s="47" t="s">
        <v>4</v>
      </c>
      <c r="E650" s="48">
        <v>2</v>
      </c>
      <c r="F650" s="48">
        <v>2</v>
      </c>
      <c r="G650" s="48">
        <v>7</v>
      </c>
      <c r="H650" s="48">
        <v>4</v>
      </c>
      <c r="I650" s="48">
        <v>1</v>
      </c>
      <c r="J650" s="48">
        <v>0</v>
      </c>
      <c r="K650" s="48">
        <v>66</v>
      </c>
      <c r="L650" s="60">
        <v>28</v>
      </c>
    </row>
    <row r="651" spans="1:20" hidden="1" x14ac:dyDescent="0.25">
      <c r="A651" s="49" t="s">
        <v>764</v>
      </c>
      <c r="B651" s="50" t="s">
        <v>403</v>
      </c>
      <c r="C651" s="50" t="s">
        <v>309</v>
      </c>
      <c r="D651" s="50" t="s">
        <v>4</v>
      </c>
      <c r="E651" s="51">
        <v>20</v>
      </c>
      <c r="F651" s="51">
        <v>2</v>
      </c>
      <c r="G651" s="51">
        <v>10</v>
      </c>
      <c r="H651" s="51">
        <v>48</v>
      </c>
      <c r="I651" s="51">
        <v>23</v>
      </c>
      <c r="J651" s="51">
        <v>9</v>
      </c>
      <c r="K651" s="51">
        <v>45</v>
      </c>
      <c r="L651" s="61">
        <v>338</v>
      </c>
    </row>
    <row r="652" spans="1:20" hidden="1" x14ac:dyDescent="0.25">
      <c r="A652" s="46" t="s">
        <v>765</v>
      </c>
      <c r="B652" s="47" t="s">
        <v>403</v>
      </c>
      <c r="C652" s="47" t="s">
        <v>309</v>
      </c>
      <c r="D652" s="47" t="s">
        <v>2</v>
      </c>
      <c r="E652" s="48">
        <v>32</v>
      </c>
      <c r="F652" s="48">
        <v>2</v>
      </c>
      <c r="G652" s="48">
        <v>19</v>
      </c>
      <c r="H652" s="48">
        <v>96</v>
      </c>
      <c r="I652" s="48">
        <v>19</v>
      </c>
      <c r="J652" s="48">
        <v>17</v>
      </c>
      <c r="K652" s="48">
        <v>2660</v>
      </c>
      <c r="L652" s="60">
        <v>380</v>
      </c>
      <c r="M652"/>
      <c r="N652" s="32"/>
      <c r="O652" s="32"/>
      <c r="P652" s="32"/>
      <c r="Q652" s="32"/>
      <c r="R652" s="32"/>
      <c r="S652" s="32"/>
      <c r="T652" s="32"/>
    </row>
    <row r="653" spans="1:20" x14ac:dyDescent="0.25">
      <c r="A653" s="46" t="s">
        <v>627</v>
      </c>
      <c r="B653" s="47" t="s">
        <v>33</v>
      </c>
      <c r="C653" s="47" t="s">
        <v>309</v>
      </c>
      <c r="D653" s="47" t="s">
        <v>1</v>
      </c>
      <c r="E653" s="48">
        <v>38</v>
      </c>
      <c r="F653" s="48">
        <v>6</v>
      </c>
      <c r="G653" s="48">
        <v>10</v>
      </c>
      <c r="H653" s="48">
        <v>69</v>
      </c>
      <c r="I653" s="48">
        <v>14</v>
      </c>
      <c r="J653" s="48">
        <v>21</v>
      </c>
      <c r="K653" s="48">
        <v>3949</v>
      </c>
      <c r="L653" s="60">
        <v>530</v>
      </c>
      <c r="M653"/>
      <c r="N653" s="32"/>
      <c r="O653" s="32"/>
      <c r="P653" s="32"/>
      <c r="Q653" s="32"/>
      <c r="R653" s="32"/>
      <c r="S653" s="32"/>
      <c r="T653" s="32"/>
    </row>
    <row r="654" spans="1:20" hidden="1" x14ac:dyDescent="0.25">
      <c r="A654" s="46" t="s">
        <v>766</v>
      </c>
      <c r="B654" s="47" t="s">
        <v>403</v>
      </c>
      <c r="C654" s="47" t="s">
        <v>309</v>
      </c>
      <c r="D654" s="47" t="s">
        <v>1</v>
      </c>
      <c r="E654" s="48">
        <v>3</v>
      </c>
      <c r="F654" s="48">
        <v>2</v>
      </c>
      <c r="G654" s="48">
        <v>0</v>
      </c>
      <c r="H654" s="48">
        <v>1</v>
      </c>
      <c r="I654" s="48">
        <v>1</v>
      </c>
      <c r="J654" s="48">
        <v>1</v>
      </c>
      <c r="K654" s="48">
        <v>0</v>
      </c>
      <c r="L654" s="60">
        <v>23</v>
      </c>
    </row>
    <row r="655" spans="1:20" hidden="1" x14ac:dyDescent="0.25">
      <c r="A655" s="49" t="s">
        <v>767</v>
      </c>
      <c r="B655" s="50" t="s">
        <v>403</v>
      </c>
      <c r="C655" s="50" t="s">
        <v>309</v>
      </c>
      <c r="D655" s="50" t="s">
        <v>4</v>
      </c>
      <c r="E655" s="51">
        <v>15</v>
      </c>
      <c r="F655" s="51">
        <v>2</v>
      </c>
      <c r="G655" s="51">
        <v>10</v>
      </c>
      <c r="H655" s="51">
        <v>42</v>
      </c>
      <c r="I655" s="51">
        <v>34</v>
      </c>
      <c r="J655" s="51">
        <v>2</v>
      </c>
      <c r="K655" s="51">
        <v>1616</v>
      </c>
      <c r="L655" s="61">
        <v>254</v>
      </c>
    </row>
    <row r="656" spans="1:20" hidden="1" x14ac:dyDescent="0.25">
      <c r="A656" s="46" t="s">
        <v>768</v>
      </c>
      <c r="B656" s="47" t="s">
        <v>403</v>
      </c>
      <c r="C656" s="47" t="s">
        <v>309</v>
      </c>
      <c r="D656" s="47" t="s">
        <v>1</v>
      </c>
      <c r="E656" s="48">
        <v>23</v>
      </c>
      <c r="F656" s="48">
        <v>2</v>
      </c>
      <c r="G656" s="48">
        <v>19</v>
      </c>
      <c r="H656" s="48">
        <v>33</v>
      </c>
      <c r="I656" s="48">
        <v>3</v>
      </c>
      <c r="J656" s="48">
        <v>9</v>
      </c>
      <c r="K656" s="48">
        <v>189</v>
      </c>
      <c r="L656" s="60">
        <v>234</v>
      </c>
      <c r="M656"/>
      <c r="N656" s="32"/>
      <c r="O656" s="32"/>
      <c r="P656" s="32"/>
      <c r="Q656" s="32"/>
      <c r="R656" s="32"/>
      <c r="S656" s="32"/>
      <c r="T656" s="32"/>
    </row>
    <row r="657" spans="1:20" hidden="1" x14ac:dyDescent="0.25">
      <c r="A657" s="49" t="s">
        <v>769</v>
      </c>
      <c r="B657" s="50" t="s">
        <v>403</v>
      </c>
      <c r="C657" s="50" t="s">
        <v>309</v>
      </c>
      <c r="D657" s="50" t="s">
        <v>4</v>
      </c>
      <c r="E657" s="51">
        <v>30</v>
      </c>
      <c r="F657" s="51">
        <v>2</v>
      </c>
      <c r="G657" s="51">
        <v>8</v>
      </c>
      <c r="H657" s="51">
        <v>24</v>
      </c>
      <c r="I657" s="51">
        <v>34</v>
      </c>
      <c r="J657" s="51">
        <v>4</v>
      </c>
      <c r="K657" s="51">
        <v>2453</v>
      </c>
      <c r="L657" s="61">
        <v>513</v>
      </c>
      <c r="M657"/>
      <c r="N657" s="32"/>
      <c r="O657" s="32"/>
      <c r="P657" s="32"/>
      <c r="Q657" s="32"/>
      <c r="R657" s="32"/>
      <c r="S657" s="32"/>
      <c r="T657" s="32"/>
    </row>
    <row r="658" spans="1:20" hidden="1" x14ac:dyDescent="0.25">
      <c r="A658" s="46" t="s">
        <v>770</v>
      </c>
      <c r="B658" s="47" t="s">
        <v>403</v>
      </c>
      <c r="C658" s="47" t="s">
        <v>309</v>
      </c>
      <c r="D658" s="47" t="s">
        <v>4</v>
      </c>
      <c r="E658" s="48">
        <v>21</v>
      </c>
      <c r="F658" s="48">
        <v>2</v>
      </c>
      <c r="G658" s="48">
        <v>27</v>
      </c>
      <c r="H658" s="48">
        <v>17</v>
      </c>
      <c r="I658" s="48">
        <v>29</v>
      </c>
      <c r="J658" s="48">
        <v>5</v>
      </c>
      <c r="K658" s="48">
        <v>1852</v>
      </c>
      <c r="L658" s="60">
        <v>349</v>
      </c>
    </row>
    <row r="659" spans="1:20" hidden="1" x14ac:dyDescent="0.25">
      <c r="A659" s="49" t="s">
        <v>771</v>
      </c>
      <c r="B659" s="50" t="s">
        <v>403</v>
      </c>
      <c r="C659" s="50" t="s">
        <v>309</v>
      </c>
      <c r="D659" s="50" t="s">
        <v>4</v>
      </c>
      <c r="E659" s="51">
        <v>18</v>
      </c>
      <c r="F659" s="51">
        <v>2</v>
      </c>
      <c r="G659" s="51">
        <v>4</v>
      </c>
      <c r="H659" s="51">
        <v>29</v>
      </c>
      <c r="I659" s="51">
        <v>45</v>
      </c>
      <c r="J659" s="51">
        <v>4</v>
      </c>
      <c r="K659" s="51">
        <v>2380</v>
      </c>
      <c r="L659" s="61">
        <v>357</v>
      </c>
      <c r="M659"/>
      <c r="N659" s="32"/>
      <c r="O659" s="32"/>
      <c r="P659" s="32"/>
      <c r="Q659" s="32"/>
      <c r="R659" s="32"/>
      <c r="S659" s="32"/>
      <c r="T659" s="32"/>
    </row>
    <row r="660" spans="1:20" x14ac:dyDescent="0.25">
      <c r="A660" s="46" t="s">
        <v>321</v>
      </c>
      <c r="B660" s="47" t="s">
        <v>42</v>
      </c>
      <c r="C660" s="47" t="s">
        <v>309</v>
      </c>
      <c r="D660" s="47" t="s">
        <v>1</v>
      </c>
      <c r="E660" s="48">
        <v>23</v>
      </c>
      <c r="F660" s="48">
        <v>6</v>
      </c>
      <c r="G660" s="48">
        <v>2</v>
      </c>
      <c r="H660" s="48">
        <v>10</v>
      </c>
      <c r="I660" s="48">
        <v>14</v>
      </c>
      <c r="J660" s="48">
        <v>10</v>
      </c>
      <c r="K660" s="48">
        <v>150</v>
      </c>
      <c r="L660" s="60">
        <v>277</v>
      </c>
    </row>
    <row r="661" spans="1:20" hidden="1" x14ac:dyDescent="0.25">
      <c r="A661" s="49" t="s">
        <v>773</v>
      </c>
      <c r="B661" s="50" t="s">
        <v>403</v>
      </c>
      <c r="C661" s="50" t="s">
        <v>309</v>
      </c>
      <c r="D661" s="50" t="s">
        <v>3</v>
      </c>
      <c r="E661" s="51">
        <v>13</v>
      </c>
      <c r="F661" s="51">
        <v>2</v>
      </c>
      <c r="G661" s="51">
        <v>5</v>
      </c>
      <c r="H661" s="51">
        <v>22</v>
      </c>
      <c r="I661" s="51">
        <v>12</v>
      </c>
      <c r="J661" s="51">
        <v>2</v>
      </c>
      <c r="K661" s="51">
        <v>858</v>
      </c>
      <c r="L661" s="61">
        <v>101</v>
      </c>
    </row>
    <row r="662" spans="1:20" hidden="1" x14ac:dyDescent="0.25">
      <c r="A662" s="46" t="s">
        <v>774</v>
      </c>
      <c r="B662" s="47" t="s">
        <v>403</v>
      </c>
      <c r="C662" s="47" t="s">
        <v>309</v>
      </c>
      <c r="D662" s="47" t="s">
        <v>4</v>
      </c>
      <c r="E662" s="48">
        <v>23</v>
      </c>
      <c r="F662" s="48">
        <v>2</v>
      </c>
      <c r="G662" s="48">
        <v>2</v>
      </c>
      <c r="H662" s="48">
        <v>17</v>
      </c>
      <c r="I662" s="48">
        <v>39</v>
      </c>
      <c r="J662" s="48">
        <v>5</v>
      </c>
      <c r="K662" s="48">
        <v>2001</v>
      </c>
      <c r="L662" s="60">
        <v>334</v>
      </c>
    </row>
    <row r="663" spans="1:20" x14ac:dyDescent="0.25">
      <c r="A663" s="46" t="s">
        <v>392</v>
      </c>
      <c r="B663" s="47" t="s">
        <v>42</v>
      </c>
      <c r="C663" s="47" t="s">
        <v>309</v>
      </c>
      <c r="D663" s="47" t="s">
        <v>1</v>
      </c>
      <c r="E663" s="48">
        <v>23</v>
      </c>
      <c r="F663" s="48">
        <v>5</v>
      </c>
      <c r="G663" s="48">
        <v>10</v>
      </c>
      <c r="H663" s="48">
        <v>20</v>
      </c>
      <c r="I663" s="48">
        <v>4</v>
      </c>
      <c r="J663" s="48">
        <v>2</v>
      </c>
      <c r="K663" s="48">
        <v>940</v>
      </c>
      <c r="L663" s="60">
        <v>208</v>
      </c>
    </row>
    <row r="664" spans="1:20" hidden="1" x14ac:dyDescent="0.25">
      <c r="A664" s="46" t="s">
        <v>775</v>
      </c>
      <c r="B664" s="47" t="s">
        <v>403</v>
      </c>
      <c r="C664" s="47" t="s">
        <v>309</v>
      </c>
      <c r="D664" s="47" t="s">
        <v>1</v>
      </c>
      <c r="E664" s="48">
        <v>37</v>
      </c>
      <c r="F664" s="48">
        <v>2</v>
      </c>
      <c r="G664" s="48">
        <v>2</v>
      </c>
      <c r="H664" s="48">
        <v>15</v>
      </c>
      <c r="I664" s="48">
        <v>46</v>
      </c>
      <c r="J664" s="48">
        <v>4</v>
      </c>
      <c r="K664" s="48">
        <v>3956</v>
      </c>
      <c r="L664" s="60">
        <v>433</v>
      </c>
    </row>
    <row r="665" spans="1:20" hidden="1" x14ac:dyDescent="0.25">
      <c r="A665" s="49" t="s">
        <v>776</v>
      </c>
      <c r="B665" s="50" t="s">
        <v>403</v>
      </c>
      <c r="C665" s="50" t="s">
        <v>309</v>
      </c>
      <c r="D665" s="50" t="s">
        <v>2</v>
      </c>
      <c r="E665" s="51">
        <v>11</v>
      </c>
      <c r="F665" s="51">
        <v>2</v>
      </c>
      <c r="G665" s="51">
        <v>14</v>
      </c>
      <c r="H665" s="51">
        <v>19</v>
      </c>
      <c r="I665" s="51">
        <v>2</v>
      </c>
      <c r="J665" s="51">
        <v>1</v>
      </c>
      <c r="K665" s="51">
        <v>0</v>
      </c>
      <c r="L665" s="61">
        <v>84</v>
      </c>
    </row>
    <row r="666" spans="1:20" hidden="1" x14ac:dyDescent="0.25">
      <c r="A666" s="46" t="s">
        <v>777</v>
      </c>
      <c r="B666" s="47" t="s">
        <v>403</v>
      </c>
      <c r="C666" s="47" t="s">
        <v>309</v>
      </c>
      <c r="D666" s="47" t="s">
        <v>4</v>
      </c>
      <c r="E666" s="48">
        <v>9</v>
      </c>
      <c r="F666" s="48">
        <v>2</v>
      </c>
      <c r="G666" s="48">
        <v>2</v>
      </c>
      <c r="H666" s="48">
        <v>10</v>
      </c>
      <c r="I666" s="48">
        <v>6</v>
      </c>
      <c r="J666" s="48">
        <v>2</v>
      </c>
      <c r="K666" s="48">
        <v>975</v>
      </c>
      <c r="L666" s="60">
        <v>178</v>
      </c>
    </row>
    <row r="667" spans="1:20" hidden="1" x14ac:dyDescent="0.25">
      <c r="A667" s="49" t="s">
        <v>778</v>
      </c>
      <c r="B667" s="50" t="s">
        <v>403</v>
      </c>
      <c r="C667" s="50" t="s">
        <v>309</v>
      </c>
      <c r="D667" s="50" t="s">
        <v>1</v>
      </c>
      <c r="E667" s="51">
        <v>14</v>
      </c>
      <c r="F667" s="51">
        <v>2</v>
      </c>
      <c r="G667" s="51">
        <v>4</v>
      </c>
      <c r="H667" s="51">
        <v>36</v>
      </c>
      <c r="I667" s="51">
        <v>3</v>
      </c>
      <c r="J667" s="51">
        <v>3</v>
      </c>
      <c r="K667" s="51">
        <v>248</v>
      </c>
      <c r="L667" s="61">
        <v>105</v>
      </c>
    </row>
    <row r="668" spans="1:20" x14ac:dyDescent="0.25">
      <c r="A668" s="46" t="s">
        <v>368</v>
      </c>
      <c r="B668" s="47" t="s">
        <v>38</v>
      </c>
      <c r="C668" s="47" t="s">
        <v>309</v>
      </c>
      <c r="D668" s="47" t="s">
        <v>1</v>
      </c>
      <c r="E668" s="48">
        <v>23</v>
      </c>
      <c r="F668" s="48">
        <v>4</v>
      </c>
      <c r="G668" s="48">
        <v>36</v>
      </c>
      <c r="H668" s="48">
        <v>32</v>
      </c>
      <c r="I668" s="48">
        <v>7</v>
      </c>
      <c r="J668" s="48">
        <v>2</v>
      </c>
      <c r="K668" s="48">
        <v>0</v>
      </c>
      <c r="L668" s="60">
        <v>148</v>
      </c>
    </row>
    <row r="669" spans="1:20" hidden="1" x14ac:dyDescent="0.25">
      <c r="A669" s="49" t="s">
        <v>780</v>
      </c>
      <c r="B669" s="50" t="s">
        <v>403</v>
      </c>
      <c r="C669" s="50" t="s">
        <v>309</v>
      </c>
      <c r="D669" s="50" t="s">
        <v>4</v>
      </c>
      <c r="E669" s="51">
        <v>27</v>
      </c>
      <c r="F669" s="51">
        <v>2</v>
      </c>
      <c r="G669" s="51">
        <v>24</v>
      </c>
      <c r="H669" s="51">
        <v>91</v>
      </c>
      <c r="I669" s="51">
        <v>43</v>
      </c>
      <c r="J669" s="51">
        <v>7</v>
      </c>
      <c r="K669" s="51">
        <v>2360</v>
      </c>
      <c r="L669" s="61">
        <v>472</v>
      </c>
    </row>
    <row r="670" spans="1:20" hidden="1" x14ac:dyDescent="0.25">
      <c r="A670" s="46" t="s">
        <v>781</v>
      </c>
      <c r="B670" s="47" t="s">
        <v>403</v>
      </c>
      <c r="C670" s="47" t="s">
        <v>309</v>
      </c>
      <c r="D670" s="47" t="s">
        <v>4</v>
      </c>
      <c r="E670" s="48">
        <v>20</v>
      </c>
      <c r="F670" s="48">
        <v>2</v>
      </c>
      <c r="G670" s="48">
        <v>4</v>
      </c>
      <c r="H670" s="48">
        <v>66</v>
      </c>
      <c r="I670" s="48">
        <v>24</v>
      </c>
      <c r="J670" s="48">
        <v>4</v>
      </c>
      <c r="K670" s="48">
        <v>369</v>
      </c>
      <c r="L670" s="60">
        <v>267</v>
      </c>
    </row>
    <row r="671" spans="1:20" hidden="1" x14ac:dyDescent="0.25">
      <c r="A671" s="49" t="s">
        <v>782</v>
      </c>
      <c r="B671" s="50" t="s">
        <v>403</v>
      </c>
      <c r="C671" s="50" t="s">
        <v>309</v>
      </c>
      <c r="D671" s="50" t="s">
        <v>2</v>
      </c>
      <c r="E671" s="51">
        <v>30</v>
      </c>
      <c r="F671" s="51">
        <v>2</v>
      </c>
      <c r="G671" s="51">
        <v>12</v>
      </c>
      <c r="H671" s="51">
        <v>16</v>
      </c>
      <c r="I671" s="51">
        <v>13</v>
      </c>
      <c r="J671" s="51">
        <v>12</v>
      </c>
      <c r="K671" s="51">
        <v>2020</v>
      </c>
      <c r="L671" s="61">
        <v>310</v>
      </c>
      <c r="M671"/>
      <c r="N671" s="32"/>
      <c r="O671" s="32"/>
      <c r="P671" s="32"/>
      <c r="Q671" s="32"/>
      <c r="R671" s="32"/>
      <c r="S671" s="32"/>
      <c r="T671" s="32"/>
    </row>
    <row r="672" spans="1:20" x14ac:dyDescent="0.25">
      <c r="A672" s="46" t="s">
        <v>681</v>
      </c>
      <c r="B672" s="47" t="s">
        <v>36</v>
      </c>
      <c r="C672" s="47" t="s">
        <v>309</v>
      </c>
      <c r="D672" s="47" t="s">
        <v>1</v>
      </c>
      <c r="E672" s="48">
        <v>16</v>
      </c>
      <c r="F672" s="48">
        <v>4</v>
      </c>
      <c r="G672" s="48">
        <v>0</v>
      </c>
      <c r="H672" s="48">
        <v>18</v>
      </c>
      <c r="I672" s="48">
        <v>2</v>
      </c>
      <c r="J672" s="48">
        <v>3</v>
      </c>
      <c r="K672" s="48">
        <v>41</v>
      </c>
      <c r="L672" s="60">
        <v>221</v>
      </c>
    </row>
    <row r="673" spans="1:20" hidden="1" x14ac:dyDescent="0.25">
      <c r="A673" s="49" t="s">
        <v>783</v>
      </c>
      <c r="B673" s="50" t="s">
        <v>403</v>
      </c>
      <c r="C673" s="50" t="s">
        <v>309</v>
      </c>
      <c r="D673" s="50" t="s">
        <v>4</v>
      </c>
      <c r="E673" s="51">
        <v>2</v>
      </c>
      <c r="F673" s="51">
        <v>1</v>
      </c>
      <c r="G673" s="51">
        <v>0</v>
      </c>
      <c r="H673" s="51">
        <v>1</v>
      </c>
      <c r="I673" s="51">
        <v>1</v>
      </c>
      <c r="J673" s="51">
        <v>0</v>
      </c>
      <c r="K673" s="51">
        <v>0</v>
      </c>
      <c r="L673" s="61">
        <v>24</v>
      </c>
    </row>
    <row r="674" spans="1:20" x14ac:dyDescent="0.25">
      <c r="A674" s="49" t="s">
        <v>284</v>
      </c>
      <c r="B674" s="50" t="s">
        <v>38</v>
      </c>
      <c r="C674" s="50" t="s">
        <v>309</v>
      </c>
      <c r="D674" s="50" t="s">
        <v>1</v>
      </c>
      <c r="E674" s="51">
        <v>13</v>
      </c>
      <c r="F674" s="51">
        <v>2</v>
      </c>
      <c r="G674" s="51">
        <v>2</v>
      </c>
      <c r="H674" s="51">
        <v>0</v>
      </c>
      <c r="I674" s="51">
        <v>2</v>
      </c>
      <c r="J674" s="51">
        <v>4</v>
      </c>
      <c r="K674" s="51">
        <v>9</v>
      </c>
      <c r="L674" s="61">
        <v>94</v>
      </c>
    </row>
    <row r="675" spans="1:20" hidden="1" x14ac:dyDescent="0.25">
      <c r="A675" s="49" t="s">
        <v>784</v>
      </c>
      <c r="B675" s="50" t="s">
        <v>403</v>
      </c>
      <c r="C675" s="50" t="s">
        <v>309</v>
      </c>
      <c r="D675" s="50" t="s">
        <v>1</v>
      </c>
      <c r="E675" s="51">
        <v>4</v>
      </c>
      <c r="F675" s="51">
        <v>1</v>
      </c>
      <c r="G675" s="51">
        <v>5</v>
      </c>
      <c r="H675" s="51">
        <v>7</v>
      </c>
      <c r="I675" s="51">
        <v>1</v>
      </c>
      <c r="J675" s="51">
        <v>0</v>
      </c>
      <c r="K675" s="51">
        <v>0</v>
      </c>
      <c r="L675" s="61">
        <v>29</v>
      </c>
    </row>
    <row r="676" spans="1:20" hidden="1" x14ac:dyDescent="0.25">
      <c r="A676" s="46" t="s">
        <v>785</v>
      </c>
      <c r="B676" s="47" t="s">
        <v>403</v>
      </c>
      <c r="C676" s="47" t="s">
        <v>309</v>
      </c>
      <c r="D676" s="47" t="s">
        <v>2</v>
      </c>
      <c r="E676" s="48">
        <v>13</v>
      </c>
      <c r="F676" s="48">
        <v>1</v>
      </c>
      <c r="G676" s="48">
        <v>2</v>
      </c>
      <c r="H676" s="48">
        <v>14</v>
      </c>
      <c r="I676" s="48">
        <v>3</v>
      </c>
      <c r="J676" s="48">
        <v>0</v>
      </c>
      <c r="K676" s="48">
        <v>311</v>
      </c>
      <c r="L676" s="60">
        <v>122</v>
      </c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 t="s">
        <v>786</v>
      </c>
      <c r="B677" s="50" t="s">
        <v>403</v>
      </c>
      <c r="C677" s="50" t="s">
        <v>309</v>
      </c>
      <c r="D677" s="50" t="s">
        <v>4</v>
      </c>
      <c r="E677" s="51">
        <v>2</v>
      </c>
      <c r="F677" s="51">
        <v>1</v>
      </c>
      <c r="G677" s="51">
        <v>0</v>
      </c>
      <c r="H677" s="51">
        <v>1</v>
      </c>
      <c r="I677" s="51">
        <v>1</v>
      </c>
      <c r="J677" s="51">
        <v>0</v>
      </c>
      <c r="K677" s="51">
        <v>0</v>
      </c>
      <c r="L677" s="61">
        <v>21</v>
      </c>
      <c r="M677"/>
      <c r="N677" s="32"/>
      <c r="O677" s="32"/>
      <c r="P677" s="32"/>
      <c r="Q677" s="32"/>
      <c r="R677" s="32"/>
      <c r="S677" s="32"/>
      <c r="T677" s="32"/>
    </row>
    <row r="678" spans="1:20" hidden="1" x14ac:dyDescent="0.25">
      <c r="A678" s="46" t="s">
        <v>787</v>
      </c>
      <c r="B678" s="47" t="s">
        <v>403</v>
      </c>
      <c r="C678" s="47" t="s">
        <v>309</v>
      </c>
      <c r="D678" s="47" t="s">
        <v>1</v>
      </c>
      <c r="E678" s="48">
        <v>18</v>
      </c>
      <c r="F678" s="48">
        <v>1</v>
      </c>
      <c r="G678" s="48">
        <v>44</v>
      </c>
      <c r="H678" s="48">
        <v>61</v>
      </c>
      <c r="I678" s="48">
        <v>8</v>
      </c>
      <c r="J678" s="48">
        <v>3</v>
      </c>
      <c r="K678" s="48">
        <v>2</v>
      </c>
      <c r="L678" s="60">
        <v>129</v>
      </c>
    </row>
    <row r="679" spans="1:20" x14ac:dyDescent="0.25">
      <c r="A679" s="46" t="s">
        <v>779</v>
      </c>
      <c r="B679" s="47" t="s">
        <v>42</v>
      </c>
      <c r="C679" s="47" t="s">
        <v>309</v>
      </c>
      <c r="D679" s="47" t="s">
        <v>1</v>
      </c>
      <c r="E679" s="48">
        <v>15</v>
      </c>
      <c r="F679" s="48">
        <v>2</v>
      </c>
      <c r="G679" s="48">
        <v>2</v>
      </c>
      <c r="H679" s="48">
        <v>4</v>
      </c>
      <c r="I679" s="48">
        <v>5</v>
      </c>
      <c r="J679" s="48">
        <v>3</v>
      </c>
      <c r="K679" s="48">
        <v>715</v>
      </c>
      <c r="L679" s="60">
        <v>195</v>
      </c>
    </row>
    <row r="680" spans="1:20" hidden="1" x14ac:dyDescent="0.25">
      <c r="A680" s="46" t="s">
        <v>789</v>
      </c>
      <c r="B680" s="47" t="s">
        <v>403</v>
      </c>
      <c r="C680" s="47" t="s">
        <v>309</v>
      </c>
      <c r="D680" s="47" t="s">
        <v>4</v>
      </c>
      <c r="E680" s="48">
        <v>15</v>
      </c>
      <c r="F680" s="48">
        <v>1</v>
      </c>
      <c r="G680" s="48">
        <v>2</v>
      </c>
      <c r="H680" s="48">
        <v>12</v>
      </c>
      <c r="I680" s="48">
        <v>15</v>
      </c>
      <c r="J680" s="48">
        <v>3</v>
      </c>
      <c r="K680" s="48">
        <v>1998</v>
      </c>
      <c r="L680" s="60">
        <v>233</v>
      </c>
    </row>
    <row r="681" spans="1:20" hidden="1" x14ac:dyDescent="0.25">
      <c r="A681" s="49" t="s">
        <v>790</v>
      </c>
      <c r="B681" s="50" t="s">
        <v>403</v>
      </c>
      <c r="C681" s="50" t="s">
        <v>309</v>
      </c>
      <c r="D681" s="50" t="s">
        <v>1</v>
      </c>
      <c r="E681" s="51">
        <v>9</v>
      </c>
      <c r="F681" s="51">
        <v>1</v>
      </c>
      <c r="G681" s="51">
        <v>6</v>
      </c>
      <c r="H681" s="51">
        <v>11</v>
      </c>
      <c r="I681" s="51">
        <v>7</v>
      </c>
      <c r="J681" s="51">
        <v>4</v>
      </c>
      <c r="K681" s="51">
        <v>217</v>
      </c>
      <c r="L681" s="61">
        <v>105</v>
      </c>
      <c r="M681"/>
      <c r="N681" s="32"/>
      <c r="O681" s="32"/>
      <c r="P681" s="32"/>
      <c r="Q681" s="32"/>
      <c r="R681" s="32"/>
      <c r="S681" s="32"/>
      <c r="T681" s="32"/>
    </row>
    <row r="682" spans="1:20" hidden="1" x14ac:dyDescent="0.25">
      <c r="A682" s="46" t="s">
        <v>791</v>
      </c>
      <c r="B682" s="47" t="s">
        <v>403</v>
      </c>
      <c r="C682" s="47" t="s">
        <v>309</v>
      </c>
      <c r="D682" s="47" t="s">
        <v>4</v>
      </c>
      <c r="E682" s="48">
        <v>3</v>
      </c>
      <c r="F682" s="48">
        <v>1</v>
      </c>
      <c r="G682" s="48">
        <v>0</v>
      </c>
      <c r="H682" s="48">
        <v>0</v>
      </c>
      <c r="I682" s="48">
        <v>4</v>
      </c>
      <c r="J682" s="48">
        <v>1</v>
      </c>
      <c r="K682" s="48">
        <v>11</v>
      </c>
      <c r="L682" s="60">
        <v>41</v>
      </c>
      <c r="M682"/>
      <c r="N682" s="32"/>
      <c r="O682" s="32"/>
      <c r="P682" s="32"/>
      <c r="Q682" s="32"/>
      <c r="R682" s="32"/>
      <c r="S682" s="32"/>
      <c r="T682" s="32"/>
    </row>
    <row r="683" spans="1:20" x14ac:dyDescent="0.25">
      <c r="A683" s="46" t="s">
        <v>330</v>
      </c>
      <c r="B683" s="47" t="s">
        <v>38</v>
      </c>
      <c r="C683" s="47" t="s">
        <v>309</v>
      </c>
      <c r="D683" s="47" t="s">
        <v>1</v>
      </c>
      <c r="E683" s="48">
        <v>8</v>
      </c>
      <c r="F683" s="48">
        <v>1</v>
      </c>
      <c r="G683" s="48">
        <v>0</v>
      </c>
      <c r="H683" s="48">
        <v>5</v>
      </c>
      <c r="I683" s="48">
        <v>0</v>
      </c>
      <c r="J683" s="48">
        <v>0</v>
      </c>
      <c r="K683" s="48">
        <v>0</v>
      </c>
      <c r="L683" s="60">
        <v>67</v>
      </c>
      <c r="M683"/>
      <c r="N683" s="32"/>
      <c r="O683" s="32"/>
      <c r="P683" s="32"/>
      <c r="Q683" s="32"/>
      <c r="R683" s="32"/>
      <c r="S683" s="32"/>
      <c r="T683" s="32"/>
    </row>
    <row r="684" spans="1:20" hidden="1" x14ac:dyDescent="0.25">
      <c r="A684" s="46" t="s">
        <v>792</v>
      </c>
      <c r="B684" s="47" t="s">
        <v>403</v>
      </c>
      <c r="C684" s="47" t="s">
        <v>309</v>
      </c>
      <c r="D684" s="47" t="s">
        <v>2</v>
      </c>
      <c r="E684" s="48">
        <v>3</v>
      </c>
      <c r="F684" s="48">
        <v>1</v>
      </c>
      <c r="G684" s="48">
        <v>0</v>
      </c>
      <c r="H684" s="48">
        <v>1</v>
      </c>
      <c r="I684" s="48">
        <v>1</v>
      </c>
      <c r="J684" s="48">
        <v>0</v>
      </c>
      <c r="K684" s="48">
        <v>260</v>
      </c>
      <c r="L684" s="60">
        <v>33</v>
      </c>
      <c r="M684"/>
      <c r="N684" s="32"/>
      <c r="O684" s="32"/>
      <c r="P684" s="32"/>
      <c r="Q684" s="32"/>
      <c r="R684" s="32"/>
      <c r="S684" s="32"/>
      <c r="T684" s="32"/>
    </row>
    <row r="685" spans="1:20" hidden="1" x14ac:dyDescent="0.25">
      <c r="A685" s="49" t="s">
        <v>793</v>
      </c>
      <c r="B685" s="50" t="s">
        <v>403</v>
      </c>
      <c r="C685" s="50" t="s">
        <v>309</v>
      </c>
      <c r="D685" s="50" t="s">
        <v>2</v>
      </c>
      <c r="E685" s="51">
        <v>8</v>
      </c>
      <c r="F685" s="51">
        <v>1</v>
      </c>
      <c r="G685" s="51">
        <v>4</v>
      </c>
      <c r="H685" s="51">
        <v>5</v>
      </c>
      <c r="I685" s="51">
        <v>3</v>
      </c>
      <c r="J685" s="51">
        <v>0</v>
      </c>
      <c r="K685" s="51">
        <v>889</v>
      </c>
      <c r="L685" s="61">
        <v>82</v>
      </c>
    </row>
    <row r="686" spans="1:20" hidden="1" x14ac:dyDescent="0.25">
      <c r="A686" s="46" t="s">
        <v>794</v>
      </c>
      <c r="B686" s="47" t="s">
        <v>403</v>
      </c>
      <c r="C686" s="47" t="s">
        <v>309</v>
      </c>
      <c r="D686" s="47" t="s">
        <v>1</v>
      </c>
      <c r="E686" s="48">
        <v>6</v>
      </c>
      <c r="F686" s="48">
        <v>1</v>
      </c>
      <c r="G686" s="48">
        <v>0</v>
      </c>
      <c r="H686" s="48">
        <v>9</v>
      </c>
      <c r="I686" s="48">
        <v>3</v>
      </c>
      <c r="J686" s="48">
        <v>3</v>
      </c>
      <c r="K686" s="48">
        <v>0</v>
      </c>
      <c r="L686" s="60">
        <v>59</v>
      </c>
    </row>
    <row r="687" spans="1:20" hidden="1" x14ac:dyDescent="0.25">
      <c r="A687" s="49" t="s">
        <v>795</v>
      </c>
      <c r="B687" s="50" t="s">
        <v>403</v>
      </c>
      <c r="C687" s="50" t="s">
        <v>309</v>
      </c>
      <c r="D687" s="50" t="s">
        <v>4</v>
      </c>
      <c r="E687" s="51">
        <v>17</v>
      </c>
      <c r="F687" s="51">
        <v>1</v>
      </c>
      <c r="G687" s="51">
        <v>8</v>
      </c>
      <c r="H687" s="51">
        <v>13</v>
      </c>
      <c r="I687" s="51">
        <v>23</v>
      </c>
      <c r="J687" s="51">
        <v>2</v>
      </c>
      <c r="K687" s="51">
        <v>1012</v>
      </c>
      <c r="L687" s="61">
        <v>216</v>
      </c>
      <c r="M687"/>
      <c r="N687" s="32"/>
      <c r="O687" s="32"/>
      <c r="P687" s="32"/>
      <c r="Q687" s="32"/>
      <c r="R687" s="32"/>
      <c r="S687" s="32"/>
      <c r="T687" s="32"/>
    </row>
    <row r="688" spans="1:20" hidden="1" x14ac:dyDescent="0.25">
      <c r="A688" s="46" t="s">
        <v>796</v>
      </c>
      <c r="B688" s="47" t="s">
        <v>403</v>
      </c>
      <c r="C688" s="47" t="s">
        <v>309</v>
      </c>
      <c r="D688" s="47" t="s">
        <v>4</v>
      </c>
      <c r="E688" s="48">
        <v>14</v>
      </c>
      <c r="F688" s="48">
        <v>1</v>
      </c>
      <c r="G688" s="48">
        <v>12</v>
      </c>
      <c r="H688" s="48">
        <v>16</v>
      </c>
      <c r="I688" s="48">
        <v>10</v>
      </c>
      <c r="J688" s="48">
        <v>1</v>
      </c>
      <c r="K688" s="48">
        <v>75</v>
      </c>
      <c r="L688" s="60">
        <v>164</v>
      </c>
    </row>
    <row r="689" spans="1:20" x14ac:dyDescent="0.25">
      <c r="A689" s="46" t="s">
        <v>902</v>
      </c>
      <c r="B689" s="47" t="s">
        <v>36</v>
      </c>
      <c r="C689" s="47" t="s">
        <v>309</v>
      </c>
      <c r="D689" s="47" t="s">
        <v>1</v>
      </c>
      <c r="E689" s="48">
        <v>2</v>
      </c>
      <c r="F689" s="48">
        <v>0</v>
      </c>
      <c r="G689" s="48">
        <v>0</v>
      </c>
      <c r="H689" s="48">
        <v>3</v>
      </c>
      <c r="I689" s="48">
        <v>1</v>
      </c>
      <c r="J689" s="48">
        <v>0</v>
      </c>
      <c r="K689" s="48">
        <v>0</v>
      </c>
      <c r="L689" s="60">
        <v>18</v>
      </c>
    </row>
    <row r="690" spans="1:20" hidden="1" x14ac:dyDescent="0.25">
      <c r="A690" s="46" t="s">
        <v>797</v>
      </c>
      <c r="B690" s="47" t="s">
        <v>403</v>
      </c>
      <c r="C690" s="47" t="s">
        <v>309</v>
      </c>
      <c r="D690" s="47" t="s">
        <v>1</v>
      </c>
      <c r="E690" s="48">
        <v>4</v>
      </c>
      <c r="F690" s="48">
        <v>1</v>
      </c>
      <c r="G690" s="48">
        <v>0</v>
      </c>
      <c r="H690" s="48">
        <v>5</v>
      </c>
      <c r="I690" s="48">
        <v>0</v>
      </c>
      <c r="J690" s="48">
        <v>0</v>
      </c>
      <c r="K690" s="48">
        <v>0</v>
      </c>
      <c r="L690" s="60">
        <v>37</v>
      </c>
    </row>
    <row r="691" spans="1:20" hidden="1" x14ac:dyDescent="0.25">
      <c r="A691" s="49" t="s">
        <v>798</v>
      </c>
      <c r="B691" s="50" t="s">
        <v>403</v>
      </c>
      <c r="C691" s="50" t="s">
        <v>309</v>
      </c>
      <c r="D691" s="50" t="s">
        <v>4</v>
      </c>
      <c r="E691" s="51">
        <v>8</v>
      </c>
      <c r="F691" s="51">
        <v>1</v>
      </c>
      <c r="G691" s="51">
        <v>2</v>
      </c>
      <c r="H691" s="51">
        <v>8</v>
      </c>
      <c r="I691" s="51">
        <v>6</v>
      </c>
      <c r="J691" s="51">
        <v>3</v>
      </c>
      <c r="K691" s="51">
        <v>1267</v>
      </c>
      <c r="L691" s="61">
        <v>125</v>
      </c>
    </row>
    <row r="692" spans="1:20" hidden="1" x14ac:dyDescent="0.25">
      <c r="A692" s="46" t="s">
        <v>799</v>
      </c>
      <c r="B692" s="47" t="s">
        <v>403</v>
      </c>
      <c r="C692" s="47" t="s">
        <v>309</v>
      </c>
      <c r="D692" s="47" t="s">
        <v>1</v>
      </c>
      <c r="E692" s="48">
        <v>14</v>
      </c>
      <c r="F692" s="48">
        <v>1</v>
      </c>
      <c r="G692" s="48">
        <v>4</v>
      </c>
      <c r="H692" s="48">
        <v>21</v>
      </c>
      <c r="I692" s="48">
        <v>6</v>
      </c>
      <c r="J692" s="48">
        <v>1</v>
      </c>
      <c r="K692" s="48">
        <v>231</v>
      </c>
      <c r="L692" s="60">
        <v>105</v>
      </c>
    </row>
    <row r="693" spans="1:20" hidden="1" x14ac:dyDescent="0.25">
      <c r="A693" s="49" t="s">
        <v>800</v>
      </c>
      <c r="B693" s="50" t="s">
        <v>403</v>
      </c>
      <c r="C693" s="50" t="s">
        <v>309</v>
      </c>
      <c r="D693" s="50" t="s">
        <v>2</v>
      </c>
      <c r="E693" s="51">
        <v>10</v>
      </c>
      <c r="F693" s="51">
        <v>1</v>
      </c>
      <c r="G693" s="51">
        <v>2</v>
      </c>
      <c r="H693" s="51">
        <v>8</v>
      </c>
      <c r="I693" s="51">
        <v>3</v>
      </c>
      <c r="J693" s="51">
        <v>0</v>
      </c>
      <c r="K693" s="51">
        <v>28</v>
      </c>
      <c r="L693" s="61">
        <v>78</v>
      </c>
    </row>
    <row r="694" spans="1:20" hidden="1" x14ac:dyDescent="0.25">
      <c r="A694" s="46" t="s">
        <v>801</v>
      </c>
      <c r="B694" s="47" t="s">
        <v>403</v>
      </c>
      <c r="C694" s="47" t="s">
        <v>309</v>
      </c>
      <c r="D694" s="47" t="s">
        <v>4</v>
      </c>
      <c r="E694" s="48">
        <v>13</v>
      </c>
      <c r="F694" s="48">
        <v>1</v>
      </c>
      <c r="G694" s="48">
        <v>6</v>
      </c>
      <c r="H694" s="48">
        <v>26</v>
      </c>
      <c r="I694" s="48">
        <v>9</v>
      </c>
      <c r="J694" s="48">
        <v>3</v>
      </c>
      <c r="K694" s="48">
        <v>18</v>
      </c>
      <c r="L694" s="60">
        <v>193</v>
      </c>
      <c r="M694"/>
      <c r="N694" s="32"/>
      <c r="O694" s="32"/>
      <c r="P694" s="32"/>
      <c r="Q694" s="32"/>
      <c r="R694" s="32"/>
      <c r="S694" s="32"/>
      <c r="T694" s="32"/>
    </row>
    <row r="695" spans="1:20" hidden="1" x14ac:dyDescent="0.25">
      <c r="A695" s="49" t="s">
        <v>353</v>
      </c>
      <c r="B695" s="50" t="s">
        <v>403</v>
      </c>
      <c r="C695" s="50" t="s">
        <v>309</v>
      </c>
      <c r="D695" s="50" t="s">
        <v>4</v>
      </c>
      <c r="E695" s="51">
        <v>7</v>
      </c>
      <c r="F695" s="51">
        <v>1</v>
      </c>
      <c r="G695" s="51">
        <v>4</v>
      </c>
      <c r="H695" s="51">
        <v>13</v>
      </c>
      <c r="I695" s="51">
        <v>4</v>
      </c>
      <c r="J695" s="51">
        <v>2</v>
      </c>
      <c r="K695" s="51">
        <v>84</v>
      </c>
      <c r="L695" s="61">
        <v>94</v>
      </c>
      <c r="M695"/>
      <c r="N695" s="32"/>
      <c r="O695" s="32"/>
      <c r="P695" s="32"/>
      <c r="Q695" s="32"/>
      <c r="R695" s="32"/>
      <c r="S695" s="32"/>
      <c r="T695" s="32"/>
    </row>
    <row r="696" spans="1:20" hidden="1" x14ac:dyDescent="0.25">
      <c r="A696" s="46" t="s">
        <v>802</v>
      </c>
      <c r="B696" s="47" t="s">
        <v>403</v>
      </c>
      <c r="C696" s="47" t="s">
        <v>309</v>
      </c>
      <c r="D696" s="47" t="s">
        <v>4</v>
      </c>
      <c r="E696" s="48">
        <v>8</v>
      </c>
      <c r="F696" s="48">
        <v>1</v>
      </c>
      <c r="G696" s="48">
        <v>6</v>
      </c>
      <c r="H696" s="48">
        <v>7</v>
      </c>
      <c r="I696" s="48">
        <v>7</v>
      </c>
      <c r="J696" s="48">
        <v>4</v>
      </c>
      <c r="K696" s="48">
        <v>913</v>
      </c>
      <c r="L696" s="60">
        <v>119</v>
      </c>
    </row>
    <row r="697" spans="1:20" hidden="1" x14ac:dyDescent="0.25">
      <c r="A697" s="49" t="s">
        <v>803</v>
      </c>
      <c r="B697" s="50" t="s">
        <v>403</v>
      </c>
      <c r="C697" s="50" t="s">
        <v>309</v>
      </c>
      <c r="D697" s="50" t="s">
        <v>4</v>
      </c>
      <c r="E697" s="51">
        <v>18</v>
      </c>
      <c r="F697" s="51">
        <v>1</v>
      </c>
      <c r="G697" s="51">
        <v>6</v>
      </c>
      <c r="H697" s="51">
        <v>28</v>
      </c>
      <c r="I697" s="51">
        <v>18</v>
      </c>
      <c r="J697" s="51">
        <v>3</v>
      </c>
      <c r="K697" s="51">
        <v>49</v>
      </c>
      <c r="L697" s="61">
        <v>227</v>
      </c>
      <c r="M697"/>
      <c r="N697" s="32"/>
      <c r="O697" s="32"/>
      <c r="P697" s="32"/>
      <c r="Q697" s="32"/>
      <c r="R697" s="32"/>
      <c r="S697" s="32"/>
      <c r="T697" s="32"/>
    </row>
    <row r="698" spans="1:20" x14ac:dyDescent="0.25">
      <c r="A698" s="46" t="s">
        <v>220</v>
      </c>
      <c r="B698" s="47" t="s">
        <v>36</v>
      </c>
      <c r="C698" s="47" t="s">
        <v>309</v>
      </c>
      <c r="D698" s="47" t="s">
        <v>3</v>
      </c>
      <c r="E698" s="48">
        <v>40</v>
      </c>
      <c r="F698" s="48">
        <v>65</v>
      </c>
      <c r="G698" s="48">
        <v>22</v>
      </c>
      <c r="H698" s="48">
        <v>19</v>
      </c>
      <c r="I698" s="48">
        <v>14</v>
      </c>
      <c r="J698" s="48">
        <v>29</v>
      </c>
      <c r="K698" s="48">
        <v>35</v>
      </c>
      <c r="L698" s="60">
        <v>760</v>
      </c>
      <c r="M698"/>
      <c r="N698" s="32"/>
      <c r="O698" s="32"/>
      <c r="P698" s="32"/>
      <c r="Q698" s="32"/>
      <c r="R698" s="32"/>
      <c r="S698" s="32"/>
      <c r="T698" s="32"/>
    </row>
    <row r="699" spans="1:20" hidden="1" x14ac:dyDescent="0.25">
      <c r="A699" s="49" t="s">
        <v>804</v>
      </c>
      <c r="B699" s="50" t="s">
        <v>403</v>
      </c>
      <c r="C699" s="50" t="s">
        <v>309</v>
      </c>
      <c r="D699" s="50" t="s">
        <v>1</v>
      </c>
      <c r="E699" s="51">
        <v>4</v>
      </c>
      <c r="F699" s="51">
        <v>1</v>
      </c>
      <c r="G699" s="51">
        <v>0</v>
      </c>
      <c r="H699" s="51">
        <v>2</v>
      </c>
      <c r="I699" s="51">
        <v>0</v>
      </c>
      <c r="J699" s="51">
        <v>2</v>
      </c>
      <c r="K699" s="51">
        <v>0</v>
      </c>
      <c r="L699" s="61">
        <v>40</v>
      </c>
    </row>
    <row r="700" spans="1:20" hidden="1" x14ac:dyDescent="0.25">
      <c r="A700" s="46" t="s">
        <v>805</v>
      </c>
      <c r="B700" s="47" t="s">
        <v>403</v>
      </c>
      <c r="C700" s="47" t="s">
        <v>309</v>
      </c>
      <c r="D700" s="47" t="s">
        <v>4</v>
      </c>
      <c r="E700" s="48">
        <v>37</v>
      </c>
      <c r="F700" s="48">
        <v>1</v>
      </c>
      <c r="G700" s="48">
        <v>23</v>
      </c>
      <c r="H700" s="48">
        <v>57</v>
      </c>
      <c r="I700" s="48">
        <v>56</v>
      </c>
      <c r="J700" s="48">
        <v>5</v>
      </c>
      <c r="K700" s="48">
        <v>3037</v>
      </c>
      <c r="L700" s="60">
        <v>570</v>
      </c>
      <c r="M700"/>
      <c r="N700" s="32"/>
      <c r="O700" s="32"/>
      <c r="P700" s="32"/>
      <c r="Q700" s="32"/>
      <c r="R700" s="32"/>
      <c r="S700" s="32"/>
      <c r="T700" s="32"/>
    </row>
    <row r="701" spans="1:20" hidden="1" x14ac:dyDescent="0.25">
      <c r="A701" s="49" t="s">
        <v>806</v>
      </c>
      <c r="B701" s="50" t="s">
        <v>403</v>
      </c>
      <c r="C701" s="50" t="s">
        <v>309</v>
      </c>
      <c r="D701" s="50" t="s">
        <v>4</v>
      </c>
      <c r="E701" s="51">
        <v>20</v>
      </c>
      <c r="F701" s="51">
        <v>1</v>
      </c>
      <c r="G701" s="51">
        <v>0</v>
      </c>
      <c r="H701" s="51">
        <v>15</v>
      </c>
      <c r="I701" s="51">
        <v>17</v>
      </c>
      <c r="J701" s="51">
        <v>3</v>
      </c>
      <c r="K701" s="51">
        <v>19</v>
      </c>
      <c r="L701" s="61">
        <v>281</v>
      </c>
    </row>
    <row r="702" spans="1:20" hidden="1" x14ac:dyDescent="0.25">
      <c r="A702" s="46" t="s">
        <v>807</v>
      </c>
      <c r="B702" s="47" t="s">
        <v>403</v>
      </c>
      <c r="C702" s="47" t="s">
        <v>309</v>
      </c>
      <c r="D702" s="47" t="s">
        <v>4</v>
      </c>
      <c r="E702" s="48">
        <v>4</v>
      </c>
      <c r="F702" s="48">
        <v>1</v>
      </c>
      <c r="G702" s="48">
        <v>0</v>
      </c>
      <c r="H702" s="48">
        <v>3</v>
      </c>
      <c r="I702" s="48">
        <v>5</v>
      </c>
      <c r="J702" s="48">
        <v>0</v>
      </c>
      <c r="K702" s="48">
        <v>138</v>
      </c>
      <c r="L702" s="60">
        <v>48</v>
      </c>
    </row>
    <row r="703" spans="1:20" hidden="1" x14ac:dyDescent="0.25">
      <c r="A703" s="49" t="s">
        <v>808</v>
      </c>
      <c r="B703" s="50" t="s">
        <v>403</v>
      </c>
      <c r="C703" s="50" t="s">
        <v>309</v>
      </c>
      <c r="D703" s="50" t="s">
        <v>4</v>
      </c>
      <c r="E703" s="51">
        <v>7</v>
      </c>
      <c r="F703" s="51">
        <v>1</v>
      </c>
      <c r="G703" s="51">
        <v>15</v>
      </c>
      <c r="H703" s="51">
        <v>10</v>
      </c>
      <c r="I703" s="51">
        <v>6</v>
      </c>
      <c r="J703" s="51">
        <v>2</v>
      </c>
      <c r="K703" s="51">
        <v>560</v>
      </c>
      <c r="L703" s="61">
        <v>96</v>
      </c>
    </row>
    <row r="704" spans="1:20" hidden="1" x14ac:dyDescent="0.25">
      <c r="A704" s="46" t="s">
        <v>809</v>
      </c>
      <c r="B704" s="47" t="s">
        <v>403</v>
      </c>
      <c r="C704" s="47" t="s">
        <v>309</v>
      </c>
      <c r="D704" s="47" t="s">
        <v>2</v>
      </c>
      <c r="E704" s="48">
        <v>5</v>
      </c>
      <c r="F704" s="48">
        <v>1</v>
      </c>
      <c r="G704" s="48">
        <v>0</v>
      </c>
      <c r="H704" s="48">
        <v>5</v>
      </c>
      <c r="I704" s="48">
        <v>2</v>
      </c>
      <c r="J704" s="48">
        <v>2</v>
      </c>
      <c r="K704" s="48">
        <v>0</v>
      </c>
      <c r="L704" s="60">
        <v>58</v>
      </c>
    </row>
    <row r="705" spans="1:20" hidden="1" x14ac:dyDescent="0.25">
      <c r="A705" s="49" t="s">
        <v>810</v>
      </c>
      <c r="B705" s="50" t="s">
        <v>403</v>
      </c>
      <c r="C705" s="50" t="s">
        <v>309</v>
      </c>
      <c r="D705" s="50" t="s">
        <v>1</v>
      </c>
      <c r="E705" s="51">
        <v>3</v>
      </c>
      <c r="F705" s="51">
        <v>1</v>
      </c>
      <c r="G705" s="51">
        <v>2</v>
      </c>
      <c r="H705" s="51">
        <v>5</v>
      </c>
      <c r="I705" s="51">
        <v>0</v>
      </c>
      <c r="J705" s="51">
        <v>0</v>
      </c>
      <c r="K705" s="51">
        <v>77</v>
      </c>
      <c r="L705" s="61">
        <v>24</v>
      </c>
      <c r="M705"/>
      <c r="N705" s="32"/>
      <c r="O705" s="32"/>
      <c r="P705" s="32"/>
      <c r="Q705" s="32"/>
      <c r="R705" s="32"/>
      <c r="S705" s="32"/>
      <c r="T705" s="32"/>
    </row>
    <row r="706" spans="1:20" hidden="1" x14ac:dyDescent="0.25">
      <c r="A706" s="46" t="s">
        <v>811</v>
      </c>
      <c r="B706" s="47" t="s">
        <v>403</v>
      </c>
      <c r="C706" s="47" t="s">
        <v>309</v>
      </c>
      <c r="D706" s="47" t="s">
        <v>2</v>
      </c>
      <c r="E706" s="48">
        <v>1</v>
      </c>
      <c r="F706" s="48">
        <v>1</v>
      </c>
      <c r="G706" s="48">
        <v>0</v>
      </c>
      <c r="H706" s="48">
        <v>0</v>
      </c>
      <c r="I706" s="48">
        <v>0</v>
      </c>
      <c r="J706" s="48">
        <v>0</v>
      </c>
      <c r="K706" s="48">
        <v>0</v>
      </c>
      <c r="L706" s="60">
        <v>9</v>
      </c>
      <c r="M706"/>
      <c r="N706" s="32"/>
      <c r="O706" s="32"/>
      <c r="P706" s="32"/>
      <c r="Q706" s="32"/>
      <c r="R706" s="32"/>
      <c r="S706" s="32"/>
      <c r="T706" s="32"/>
    </row>
    <row r="707" spans="1:20" hidden="1" x14ac:dyDescent="0.25">
      <c r="A707" s="49" t="s">
        <v>88</v>
      </c>
      <c r="B707" s="50" t="s">
        <v>403</v>
      </c>
      <c r="C707" s="50" t="s">
        <v>309</v>
      </c>
      <c r="D707" s="50" t="s">
        <v>4</v>
      </c>
      <c r="E707" s="51">
        <v>33</v>
      </c>
      <c r="F707" s="51">
        <v>1</v>
      </c>
      <c r="G707" s="51">
        <v>23</v>
      </c>
      <c r="H707" s="51">
        <v>60</v>
      </c>
      <c r="I707" s="51">
        <v>46</v>
      </c>
      <c r="J707" s="51">
        <v>2</v>
      </c>
      <c r="K707" s="51">
        <v>1011</v>
      </c>
      <c r="L707" s="61">
        <v>492</v>
      </c>
      <c r="M707"/>
      <c r="N707" s="32"/>
      <c r="O707" s="32"/>
      <c r="P707" s="32"/>
      <c r="Q707" s="32"/>
      <c r="R707" s="32"/>
      <c r="S707" s="32"/>
      <c r="T707" s="32"/>
    </row>
    <row r="708" spans="1:20" hidden="1" x14ac:dyDescent="0.25">
      <c r="A708" s="46" t="s">
        <v>812</v>
      </c>
      <c r="B708" s="47" t="s">
        <v>403</v>
      </c>
      <c r="C708" s="47" t="s">
        <v>309</v>
      </c>
      <c r="D708" s="47" t="s">
        <v>1</v>
      </c>
      <c r="E708" s="48">
        <v>12</v>
      </c>
      <c r="F708" s="48">
        <v>1</v>
      </c>
      <c r="G708" s="48">
        <v>0</v>
      </c>
      <c r="H708" s="48">
        <v>20</v>
      </c>
      <c r="I708" s="48">
        <v>3</v>
      </c>
      <c r="J708" s="48">
        <v>2</v>
      </c>
      <c r="K708" s="48">
        <v>1010</v>
      </c>
      <c r="L708" s="60">
        <v>128</v>
      </c>
      <c r="M708"/>
      <c r="N708" s="32"/>
      <c r="O708" s="32"/>
      <c r="P708" s="32"/>
      <c r="Q708" s="32"/>
      <c r="R708" s="32"/>
      <c r="S708" s="32"/>
      <c r="T708" s="32"/>
    </row>
    <row r="709" spans="1:20" hidden="1" x14ac:dyDescent="0.25">
      <c r="A709" s="49" t="s">
        <v>813</v>
      </c>
      <c r="B709" s="50" t="s">
        <v>403</v>
      </c>
      <c r="C709" s="50" t="s">
        <v>309</v>
      </c>
      <c r="D709" s="50" t="s">
        <v>2</v>
      </c>
      <c r="E709" s="51">
        <v>14</v>
      </c>
      <c r="F709" s="51">
        <v>1</v>
      </c>
      <c r="G709" s="51">
        <v>12</v>
      </c>
      <c r="H709" s="51">
        <v>19</v>
      </c>
      <c r="I709" s="51">
        <v>5</v>
      </c>
      <c r="J709" s="51">
        <v>5</v>
      </c>
      <c r="K709" s="51">
        <v>946</v>
      </c>
      <c r="L709" s="61">
        <v>137</v>
      </c>
      <c r="M709"/>
      <c r="N709" s="32"/>
      <c r="O709" s="32"/>
      <c r="P709" s="32"/>
      <c r="Q709" s="32"/>
      <c r="R709" s="32"/>
      <c r="S709" s="32"/>
      <c r="T709" s="32"/>
    </row>
    <row r="710" spans="1:20" hidden="1" x14ac:dyDescent="0.25">
      <c r="A710" s="46" t="s">
        <v>814</v>
      </c>
      <c r="B710" s="47" t="s">
        <v>403</v>
      </c>
      <c r="C710" s="47" t="s">
        <v>309</v>
      </c>
      <c r="D710" s="47" t="s">
        <v>2</v>
      </c>
      <c r="E710" s="48">
        <v>6</v>
      </c>
      <c r="F710" s="48">
        <v>1</v>
      </c>
      <c r="G710" s="48">
        <v>0</v>
      </c>
      <c r="H710" s="48">
        <v>6</v>
      </c>
      <c r="I710" s="48">
        <v>3</v>
      </c>
      <c r="J710" s="48">
        <v>3</v>
      </c>
      <c r="K710" s="48">
        <v>0</v>
      </c>
      <c r="L710" s="60">
        <v>76</v>
      </c>
    </row>
    <row r="711" spans="1:20" hidden="1" x14ac:dyDescent="0.25">
      <c r="A711" s="49" t="s">
        <v>815</v>
      </c>
      <c r="B711" s="50" t="s">
        <v>403</v>
      </c>
      <c r="C711" s="50" t="s">
        <v>309</v>
      </c>
      <c r="D711" s="50" t="s">
        <v>2</v>
      </c>
      <c r="E711" s="51">
        <v>4</v>
      </c>
      <c r="F711" s="51">
        <v>1</v>
      </c>
      <c r="G711" s="51">
        <v>2</v>
      </c>
      <c r="H711" s="51">
        <v>5</v>
      </c>
      <c r="I711" s="51">
        <v>4</v>
      </c>
      <c r="J711" s="51">
        <v>1</v>
      </c>
      <c r="K711" s="51">
        <v>22</v>
      </c>
      <c r="L711" s="61">
        <v>43</v>
      </c>
    </row>
    <row r="712" spans="1:20" hidden="1" x14ac:dyDescent="0.25">
      <c r="A712" s="46" t="s">
        <v>816</v>
      </c>
      <c r="B712" s="47" t="s">
        <v>403</v>
      </c>
      <c r="C712" s="47" t="s">
        <v>309</v>
      </c>
      <c r="D712" s="47" t="s">
        <v>1</v>
      </c>
      <c r="E712" s="48">
        <v>13</v>
      </c>
      <c r="F712" s="48">
        <v>1</v>
      </c>
      <c r="G712" s="48">
        <v>4</v>
      </c>
      <c r="H712" s="48">
        <v>26</v>
      </c>
      <c r="I712" s="48">
        <v>3</v>
      </c>
      <c r="J712" s="48">
        <v>6</v>
      </c>
      <c r="K712" s="48">
        <v>29</v>
      </c>
      <c r="L712" s="60">
        <v>150</v>
      </c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 t="s">
        <v>817</v>
      </c>
      <c r="B713" s="50" t="s">
        <v>403</v>
      </c>
      <c r="C713" s="50" t="s">
        <v>309</v>
      </c>
      <c r="D713" s="50" t="s">
        <v>4</v>
      </c>
      <c r="E713" s="51">
        <v>4</v>
      </c>
      <c r="F713" s="51">
        <v>1</v>
      </c>
      <c r="G713" s="51">
        <v>0</v>
      </c>
      <c r="H713" s="51">
        <v>2</v>
      </c>
      <c r="I713" s="51">
        <v>1</v>
      </c>
      <c r="J713" s="51">
        <v>4</v>
      </c>
      <c r="K713" s="51">
        <v>0</v>
      </c>
      <c r="L713" s="61">
        <v>60</v>
      </c>
    </row>
    <row r="714" spans="1:20" hidden="1" x14ac:dyDescent="0.25">
      <c r="A714" s="46" t="s">
        <v>818</v>
      </c>
      <c r="B714" s="47" t="s">
        <v>403</v>
      </c>
      <c r="C714" s="47" t="s">
        <v>309</v>
      </c>
      <c r="D714" s="47" t="s">
        <v>4</v>
      </c>
      <c r="E714" s="48">
        <v>8</v>
      </c>
      <c r="F714" s="48">
        <v>1</v>
      </c>
      <c r="G714" s="48">
        <v>2</v>
      </c>
      <c r="H714" s="48">
        <v>13</v>
      </c>
      <c r="I714" s="48">
        <v>9</v>
      </c>
      <c r="J714" s="48">
        <v>1</v>
      </c>
      <c r="K714" s="48">
        <v>1118</v>
      </c>
      <c r="L714" s="60">
        <v>141</v>
      </c>
      <c r="M714"/>
      <c r="N714" s="32"/>
      <c r="O714" s="32"/>
      <c r="P714" s="32"/>
      <c r="Q714" s="32"/>
      <c r="R714" s="32"/>
      <c r="S714" s="32"/>
      <c r="T714" s="32"/>
    </row>
    <row r="715" spans="1:20" x14ac:dyDescent="0.25">
      <c r="A715" s="49" t="s">
        <v>257</v>
      </c>
      <c r="B715" s="50" t="s">
        <v>33</v>
      </c>
      <c r="C715" s="50" t="s">
        <v>309</v>
      </c>
      <c r="D715" s="50" t="s">
        <v>3</v>
      </c>
      <c r="E715" s="51">
        <v>40</v>
      </c>
      <c r="F715" s="51">
        <v>62</v>
      </c>
      <c r="G715" s="51">
        <v>30</v>
      </c>
      <c r="H715" s="51">
        <v>33</v>
      </c>
      <c r="I715" s="51">
        <v>25</v>
      </c>
      <c r="J715" s="51">
        <v>19</v>
      </c>
      <c r="K715" s="51">
        <v>58</v>
      </c>
      <c r="L715" s="61">
        <v>844</v>
      </c>
      <c r="M715"/>
      <c r="N715" s="32"/>
      <c r="O715" s="32"/>
      <c r="P715" s="32"/>
      <c r="Q715" s="32"/>
      <c r="R715" s="32"/>
      <c r="S715" s="32"/>
      <c r="T715" s="32"/>
    </row>
    <row r="716" spans="1:20" hidden="1" x14ac:dyDescent="0.25">
      <c r="A716" s="46" t="s">
        <v>820</v>
      </c>
      <c r="B716" s="47" t="s">
        <v>403</v>
      </c>
      <c r="C716" s="47" t="s">
        <v>309</v>
      </c>
      <c r="D716" s="47" t="s">
        <v>2</v>
      </c>
      <c r="E716" s="48">
        <v>11</v>
      </c>
      <c r="F716" s="48">
        <v>1</v>
      </c>
      <c r="G716" s="48">
        <v>2</v>
      </c>
      <c r="H716" s="48">
        <v>4</v>
      </c>
      <c r="I716" s="48">
        <v>4</v>
      </c>
      <c r="J716" s="48">
        <v>2</v>
      </c>
      <c r="K716" s="48">
        <v>105</v>
      </c>
      <c r="L716" s="60">
        <v>87</v>
      </c>
      <c r="M716"/>
      <c r="N716" s="32"/>
      <c r="O716" s="32"/>
      <c r="P716" s="32"/>
      <c r="Q716" s="32"/>
      <c r="R716" s="32"/>
      <c r="S716" s="32"/>
      <c r="T716" s="32"/>
    </row>
    <row r="717" spans="1:20" hidden="1" x14ac:dyDescent="0.25">
      <c r="A717" s="49" t="s">
        <v>378</v>
      </c>
      <c r="B717" s="50" t="s">
        <v>403</v>
      </c>
      <c r="C717" s="50" t="s">
        <v>309</v>
      </c>
      <c r="D717" s="50" t="s">
        <v>1</v>
      </c>
      <c r="E717" s="51">
        <v>14</v>
      </c>
      <c r="F717" s="51">
        <v>1</v>
      </c>
      <c r="G717" s="51">
        <v>4</v>
      </c>
      <c r="H717" s="51">
        <v>14</v>
      </c>
      <c r="I717" s="51">
        <v>3</v>
      </c>
      <c r="J717" s="51">
        <v>3</v>
      </c>
      <c r="K717" s="51">
        <v>0</v>
      </c>
      <c r="L717" s="61">
        <v>117</v>
      </c>
      <c r="M717"/>
      <c r="N717" s="32"/>
      <c r="O717" s="32"/>
      <c r="P717" s="32"/>
      <c r="Q717" s="32"/>
      <c r="R717" s="32"/>
      <c r="S717" s="32"/>
      <c r="T717" s="32"/>
    </row>
    <row r="718" spans="1:20" x14ac:dyDescent="0.25">
      <c r="A718" s="49" t="s">
        <v>262</v>
      </c>
      <c r="B718" s="50" t="s">
        <v>42</v>
      </c>
      <c r="C718" s="50" t="s">
        <v>309</v>
      </c>
      <c r="D718" s="50" t="s">
        <v>3</v>
      </c>
      <c r="E718" s="51">
        <v>39</v>
      </c>
      <c r="F718" s="51">
        <v>53</v>
      </c>
      <c r="G718" s="51">
        <v>16</v>
      </c>
      <c r="H718" s="51">
        <v>16</v>
      </c>
      <c r="I718" s="51">
        <v>15</v>
      </c>
      <c r="J718" s="51">
        <v>42</v>
      </c>
      <c r="K718" s="51">
        <v>2147</v>
      </c>
      <c r="L718" s="61">
        <v>760</v>
      </c>
      <c r="M718"/>
      <c r="N718" s="32"/>
      <c r="O718" s="32"/>
      <c r="P718" s="32"/>
      <c r="Q718" s="32"/>
      <c r="R718" s="32"/>
      <c r="S718" s="32"/>
      <c r="T718" s="32"/>
    </row>
    <row r="719" spans="1:20" hidden="1" x14ac:dyDescent="0.25">
      <c r="A719" s="49" t="s">
        <v>821</v>
      </c>
      <c r="B719" s="50" t="s">
        <v>403</v>
      </c>
      <c r="C719" s="50" t="s">
        <v>309</v>
      </c>
      <c r="D719" s="50" t="s">
        <v>4</v>
      </c>
      <c r="E719" s="51">
        <v>16</v>
      </c>
      <c r="F719" s="51">
        <v>1</v>
      </c>
      <c r="G719" s="51">
        <v>37</v>
      </c>
      <c r="H719" s="51">
        <v>48</v>
      </c>
      <c r="I719" s="51">
        <v>16</v>
      </c>
      <c r="J719" s="51">
        <v>3</v>
      </c>
      <c r="K719" s="51">
        <v>816</v>
      </c>
      <c r="L719" s="61">
        <v>192</v>
      </c>
    </row>
    <row r="720" spans="1:20" hidden="1" x14ac:dyDescent="0.25">
      <c r="A720" s="46" t="s">
        <v>822</v>
      </c>
      <c r="B720" s="47" t="s">
        <v>403</v>
      </c>
      <c r="C720" s="47" t="s">
        <v>309</v>
      </c>
      <c r="D720" s="47" t="s">
        <v>4</v>
      </c>
      <c r="E720" s="48">
        <v>8</v>
      </c>
      <c r="F720" s="48">
        <v>1</v>
      </c>
      <c r="G720" s="48">
        <v>2</v>
      </c>
      <c r="H720" s="48">
        <v>15</v>
      </c>
      <c r="I720" s="48">
        <v>6</v>
      </c>
      <c r="J720" s="48">
        <v>0</v>
      </c>
      <c r="K720" s="48">
        <v>849</v>
      </c>
      <c r="L720" s="60">
        <v>126</v>
      </c>
    </row>
    <row r="721" spans="1:20" x14ac:dyDescent="0.25">
      <c r="A721" s="49" t="s">
        <v>59</v>
      </c>
      <c r="B721" s="50" t="s">
        <v>38</v>
      </c>
      <c r="C721" s="50" t="s">
        <v>309</v>
      </c>
      <c r="D721" s="50" t="s">
        <v>3</v>
      </c>
      <c r="E721" s="51">
        <v>40</v>
      </c>
      <c r="F721" s="51">
        <v>50</v>
      </c>
      <c r="G721" s="51">
        <v>14</v>
      </c>
      <c r="H721" s="51">
        <v>9</v>
      </c>
      <c r="I721" s="51">
        <v>11</v>
      </c>
      <c r="J721" s="51">
        <v>23</v>
      </c>
      <c r="K721" s="51">
        <v>75</v>
      </c>
      <c r="L721" s="61">
        <v>875</v>
      </c>
    </row>
    <row r="722" spans="1:20" hidden="1" x14ac:dyDescent="0.25">
      <c r="A722" s="46" t="s">
        <v>824</v>
      </c>
      <c r="B722" s="47" t="s">
        <v>403</v>
      </c>
      <c r="C722" s="47" t="s">
        <v>309</v>
      </c>
      <c r="D722" s="47" t="s">
        <v>2</v>
      </c>
      <c r="E722" s="48">
        <v>15</v>
      </c>
      <c r="F722" s="48">
        <v>1</v>
      </c>
      <c r="G722" s="48">
        <v>8</v>
      </c>
      <c r="H722" s="48">
        <v>31</v>
      </c>
      <c r="I722" s="48">
        <v>9</v>
      </c>
      <c r="J722" s="48">
        <v>6</v>
      </c>
      <c r="K722" s="48">
        <v>1201</v>
      </c>
      <c r="L722" s="60">
        <v>162</v>
      </c>
    </row>
    <row r="723" spans="1:20" hidden="1" x14ac:dyDescent="0.25">
      <c r="A723" s="49" t="s">
        <v>825</v>
      </c>
      <c r="B723" s="50" t="s">
        <v>403</v>
      </c>
      <c r="C723" s="50" t="s">
        <v>309</v>
      </c>
      <c r="D723" s="50" t="s">
        <v>4</v>
      </c>
      <c r="E723" s="51">
        <v>4</v>
      </c>
      <c r="F723" s="51">
        <v>1</v>
      </c>
      <c r="G723" s="51">
        <v>0</v>
      </c>
      <c r="H723" s="51">
        <v>5</v>
      </c>
      <c r="I723" s="51">
        <v>4</v>
      </c>
      <c r="J723" s="51">
        <v>0</v>
      </c>
      <c r="K723" s="51">
        <v>51</v>
      </c>
      <c r="L723" s="61">
        <v>51</v>
      </c>
    </row>
    <row r="724" spans="1:20" hidden="1" x14ac:dyDescent="0.25">
      <c r="A724" s="46" t="s">
        <v>826</v>
      </c>
      <c r="B724" s="47" t="s">
        <v>403</v>
      </c>
      <c r="C724" s="47" t="s">
        <v>309</v>
      </c>
      <c r="D724" s="47" t="s">
        <v>4</v>
      </c>
      <c r="E724" s="48">
        <v>5</v>
      </c>
      <c r="F724" s="48">
        <v>1</v>
      </c>
      <c r="G724" s="48">
        <v>0</v>
      </c>
      <c r="H724" s="48">
        <v>6</v>
      </c>
      <c r="I724" s="48">
        <v>2</v>
      </c>
      <c r="J724" s="48">
        <v>0</v>
      </c>
      <c r="K724" s="48">
        <v>0</v>
      </c>
      <c r="L724" s="60">
        <v>51</v>
      </c>
    </row>
    <row r="725" spans="1:20" hidden="1" x14ac:dyDescent="0.25">
      <c r="A725" s="49" t="s">
        <v>827</v>
      </c>
      <c r="B725" s="50" t="s">
        <v>403</v>
      </c>
      <c r="C725" s="50" t="s">
        <v>309</v>
      </c>
      <c r="D725" s="50" t="s">
        <v>4</v>
      </c>
      <c r="E725" s="51">
        <v>17</v>
      </c>
      <c r="F725" s="51">
        <v>1</v>
      </c>
      <c r="G725" s="51">
        <v>14</v>
      </c>
      <c r="H725" s="51">
        <v>38</v>
      </c>
      <c r="I725" s="51">
        <v>36</v>
      </c>
      <c r="J725" s="51">
        <v>2</v>
      </c>
      <c r="K725" s="51">
        <v>1628</v>
      </c>
      <c r="L725" s="61">
        <v>295</v>
      </c>
      <c r="M725"/>
      <c r="N725" s="32"/>
      <c r="O725" s="32"/>
      <c r="P725" s="32"/>
      <c r="Q725" s="32"/>
      <c r="R725" s="32"/>
      <c r="S725" s="32"/>
      <c r="T725" s="32"/>
    </row>
    <row r="726" spans="1:20" hidden="1" x14ac:dyDescent="0.25">
      <c r="A726" s="46" t="s">
        <v>828</v>
      </c>
      <c r="B726" s="47" t="s">
        <v>403</v>
      </c>
      <c r="C726" s="47" t="s">
        <v>309</v>
      </c>
      <c r="D726" s="47" t="s">
        <v>4</v>
      </c>
      <c r="E726" s="48">
        <v>28</v>
      </c>
      <c r="F726" s="48">
        <v>1</v>
      </c>
      <c r="G726" s="48">
        <v>6</v>
      </c>
      <c r="H726" s="48">
        <v>41</v>
      </c>
      <c r="I726" s="48">
        <v>36</v>
      </c>
      <c r="J726" s="48">
        <v>3</v>
      </c>
      <c r="K726" s="48">
        <v>1646</v>
      </c>
      <c r="L726" s="60">
        <v>413</v>
      </c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 t="s">
        <v>829</v>
      </c>
      <c r="B727" s="50" t="s">
        <v>403</v>
      </c>
      <c r="C727" s="50" t="s">
        <v>309</v>
      </c>
      <c r="D727" s="50" t="s">
        <v>1</v>
      </c>
      <c r="E727" s="51">
        <v>4</v>
      </c>
      <c r="F727" s="51">
        <v>1</v>
      </c>
      <c r="G727" s="51">
        <v>6</v>
      </c>
      <c r="H727" s="51">
        <v>6</v>
      </c>
      <c r="I727" s="51">
        <v>0</v>
      </c>
      <c r="J727" s="51">
        <v>0</v>
      </c>
      <c r="K727" s="51">
        <v>0</v>
      </c>
      <c r="L727" s="61">
        <v>37</v>
      </c>
    </row>
    <row r="728" spans="1:20" hidden="1" x14ac:dyDescent="0.25">
      <c r="A728" s="46" t="s">
        <v>830</v>
      </c>
      <c r="B728" s="47" t="s">
        <v>403</v>
      </c>
      <c r="C728" s="47" t="s">
        <v>309</v>
      </c>
      <c r="D728" s="47" t="s">
        <v>4</v>
      </c>
      <c r="E728" s="48">
        <v>2</v>
      </c>
      <c r="F728" s="48">
        <v>1</v>
      </c>
      <c r="G728" s="48">
        <v>0</v>
      </c>
      <c r="H728" s="48">
        <v>1</v>
      </c>
      <c r="I728" s="48">
        <v>1</v>
      </c>
      <c r="J728" s="48">
        <v>0</v>
      </c>
      <c r="K728" s="48">
        <v>0</v>
      </c>
      <c r="L728" s="60">
        <v>18</v>
      </c>
    </row>
    <row r="729" spans="1:20" hidden="1" x14ac:dyDescent="0.25">
      <c r="A729" s="49" t="s">
        <v>831</v>
      </c>
      <c r="B729" s="50" t="s">
        <v>403</v>
      </c>
      <c r="C729" s="50" t="s">
        <v>309</v>
      </c>
      <c r="D729" s="50" t="s">
        <v>4</v>
      </c>
      <c r="E729" s="51">
        <v>2</v>
      </c>
      <c r="F729" s="51">
        <v>0</v>
      </c>
      <c r="G729" s="51">
        <v>0</v>
      </c>
      <c r="H729" s="51">
        <v>0</v>
      </c>
      <c r="I729" s="51">
        <v>2</v>
      </c>
      <c r="J729" s="51">
        <v>0</v>
      </c>
      <c r="K729" s="51">
        <v>49</v>
      </c>
      <c r="L729" s="61">
        <v>20</v>
      </c>
    </row>
    <row r="730" spans="1:20" hidden="1" x14ac:dyDescent="0.25">
      <c r="A730" s="46" t="s">
        <v>832</v>
      </c>
      <c r="B730" s="47" t="s">
        <v>403</v>
      </c>
      <c r="C730" s="47" t="s">
        <v>309</v>
      </c>
      <c r="D730" s="47" t="s">
        <v>2</v>
      </c>
      <c r="E730" s="48">
        <v>1</v>
      </c>
      <c r="F730" s="48">
        <v>0</v>
      </c>
      <c r="G730" s="48">
        <v>0</v>
      </c>
      <c r="H730" s="48">
        <v>0</v>
      </c>
      <c r="I730" s="48">
        <v>1</v>
      </c>
      <c r="J730" s="48">
        <v>0</v>
      </c>
      <c r="K730" s="48">
        <v>0</v>
      </c>
      <c r="L730" s="60">
        <v>7</v>
      </c>
    </row>
    <row r="731" spans="1:20" hidden="1" x14ac:dyDescent="0.25">
      <c r="A731" s="49" t="s">
        <v>833</v>
      </c>
      <c r="B731" s="50" t="s">
        <v>403</v>
      </c>
      <c r="C731" s="50" t="s">
        <v>309</v>
      </c>
      <c r="D731" s="50" t="s">
        <v>4</v>
      </c>
      <c r="E731" s="51">
        <v>10</v>
      </c>
      <c r="F731" s="51">
        <v>0</v>
      </c>
      <c r="G731" s="51">
        <v>11</v>
      </c>
      <c r="H731" s="51">
        <v>36</v>
      </c>
      <c r="I731" s="51">
        <v>9</v>
      </c>
      <c r="J731" s="51">
        <v>1</v>
      </c>
      <c r="K731" s="51">
        <v>672</v>
      </c>
      <c r="L731" s="61">
        <v>129</v>
      </c>
    </row>
    <row r="732" spans="1:20" hidden="1" x14ac:dyDescent="0.25">
      <c r="A732" s="46" t="s">
        <v>834</v>
      </c>
      <c r="B732" s="47" t="s">
        <v>403</v>
      </c>
      <c r="C732" s="47" t="s">
        <v>309</v>
      </c>
      <c r="D732" s="47" t="s">
        <v>4</v>
      </c>
      <c r="E732" s="48">
        <v>8</v>
      </c>
      <c r="F732" s="48">
        <v>0</v>
      </c>
      <c r="G732" s="48">
        <v>7</v>
      </c>
      <c r="H732" s="48">
        <v>24</v>
      </c>
      <c r="I732" s="48">
        <v>8</v>
      </c>
      <c r="J732" s="48">
        <v>0</v>
      </c>
      <c r="K732" s="48">
        <v>492</v>
      </c>
      <c r="L732" s="60">
        <v>96</v>
      </c>
      <c r="M732"/>
      <c r="N732" s="32"/>
      <c r="O732" s="32"/>
      <c r="P732" s="32"/>
      <c r="Q732" s="32"/>
      <c r="R732" s="32"/>
      <c r="S732" s="32"/>
      <c r="T732" s="32"/>
    </row>
    <row r="733" spans="1:20" hidden="1" x14ac:dyDescent="0.25">
      <c r="A733" s="49" t="s">
        <v>835</v>
      </c>
      <c r="B733" s="50" t="s">
        <v>403</v>
      </c>
      <c r="C733" s="50" t="s">
        <v>309</v>
      </c>
      <c r="D733" s="50" t="s">
        <v>3</v>
      </c>
      <c r="E733" s="51">
        <v>5</v>
      </c>
      <c r="F733" s="51">
        <v>0</v>
      </c>
      <c r="G733" s="51">
        <v>2</v>
      </c>
      <c r="H733" s="51">
        <v>4</v>
      </c>
      <c r="I733" s="51">
        <v>3</v>
      </c>
      <c r="J733" s="51">
        <v>1</v>
      </c>
      <c r="K733" s="51">
        <v>170</v>
      </c>
      <c r="L733" s="61">
        <v>56</v>
      </c>
    </row>
    <row r="734" spans="1:20" hidden="1" x14ac:dyDescent="0.25">
      <c r="A734" s="46" t="s">
        <v>836</v>
      </c>
      <c r="B734" s="47" t="s">
        <v>403</v>
      </c>
      <c r="C734" s="47" t="s">
        <v>309</v>
      </c>
      <c r="D734" s="47" t="s">
        <v>4</v>
      </c>
      <c r="E734" s="48">
        <v>4</v>
      </c>
      <c r="F734" s="48">
        <v>0</v>
      </c>
      <c r="G734" s="48">
        <v>2</v>
      </c>
      <c r="H734" s="48">
        <v>16</v>
      </c>
      <c r="I734" s="48">
        <v>0</v>
      </c>
      <c r="J734" s="48">
        <v>0</v>
      </c>
      <c r="K734" s="48">
        <v>67</v>
      </c>
      <c r="L734" s="60">
        <v>43</v>
      </c>
    </row>
    <row r="735" spans="1:20" hidden="1" x14ac:dyDescent="0.25">
      <c r="A735" s="49" t="s">
        <v>837</v>
      </c>
      <c r="B735" s="50" t="s">
        <v>403</v>
      </c>
      <c r="C735" s="50" t="s">
        <v>309</v>
      </c>
      <c r="D735" s="50" t="s">
        <v>4</v>
      </c>
      <c r="E735" s="51">
        <v>2</v>
      </c>
      <c r="F735" s="51">
        <v>0</v>
      </c>
      <c r="G735" s="51">
        <v>0</v>
      </c>
      <c r="H735" s="51">
        <v>1</v>
      </c>
      <c r="I735" s="51">
        <v>1</v>
      </c>
      <c r="J735" s="51">
        <v>1</v>
      </c>
      <c r="K735" s="51">
        <v>210</v>
      </c>
      <c r="L735" s="61">
        <v>34</v>
      </c>
      <c r="M735"/>
      <c r="N735" s="32"/>
      <c r="O735" s="32"/>
      <c r="P735" s="32"/>
      <c r="Q735" s="32"/>
      <c r="R735" s="32"/>
      <c r="S735" s="32"/>
      <c r="T735" s="32"/>
    </row>
    <row r="736" spans="1:20" hidden="1" x14ac:dyDescent="0.25">
      <c r="A736" s="46" t="s">
        <v>838</v>
      </c>
      <c r="B736" s="47" t="s">
        <v>403</v>
      </c>
      <c r="C736" s="47" t="s">
        <v>309</v>
      </c>
      <c r="D736" s="47" t="s">
        <v>3</v>
      </c>
      <c r="E736" s="48">
        <v>9</v>
      </c>
      <c r="F736" s="48">
        <v>0</v>
      </c>
      <c r="G736" s="48">
        <v>0</v>
      </c>
      <c r="H736" s="48">
        <v>14</v>
      </c>
      <c r="I736" s="48">
        <v>0</v>
      </c>
      <c r="J736" s="48">
        <v>2</v>
      </c>
      <c r="K736" s="48">
        <v>0</v>
      </c>
      <c r="L736" s="60">
        <v>50</v>
      </c>
    </row>
    <row r="737" spans="1:20" hidden="1" x14ac:dyDescent="0.25">
      <c r="A737" s="49" t="s">
        <v>395</v>
      </c>
      <c r="B737" s="50" t="s">
        <v>403</v>
      </c>
      <c r="C737" s="50" t="s">
        <v>309</v>
      </c>
      <c r="D737" s="50" t="s">
        <v>2</v>
      </c>
      <c r="E737" s="51">
        <v>1</v>
      </c>
      <c r="F737" s="51">
        <v>0</v>
      </c>
      <c r="G737" s="51">
        <v>0</v>
      </c>
      <c r="H737" s="51">
        <v>1</v>
      </c>
      <c r="I737" s="51">
        <v>0</v>
      </c>
      <c r="J737" s="51">
        <v>0</v>
      </c>
      <c r="K737" s="51">
        <v>0</v>
      </c>
      <c r="L737" s="61">
        <v>5</v>
      </c>
      <c r="M737"/>
      <c r="N737" s="32"/>
      <c r="O737" s="32"/>
      <c r="P737" s="32"/>
      <c r="Q737" s="32"/>
      <c r="R737" s="32"/>
      <c r="S737" s="32"/>
      <c r="T737" s="32"/>
    </row>
    <row r="738" spans="1:20" hidden="1" x14ac:dyDescent="0.25">
      <c r="A738" s="46" t="s">
        <v>839</v>
      </c>
      <c r="B738" s="47" t="s">
        <v>403</v>
      </c>
      <c r="C738" s="47" t="s">
        <v>309</v>
      </c>
      <c r="D738" s="47" t="s">
        <v>4</v>
      </c>
      <c r="E738" s="48">
        <v>2</v>
      </c>
      <c r="F738" s="48">
        <v>0</v>
      </c>
      <c r="G738" s="48">
        <v>2</v>
      </c>
      <c r="H738" s="48">
        <v>4</v>
      </c>
      <c r="I738" s="48">
        <v>1</v>
      </c>
      <c r="J738" s="48">
        <v>0</v>
      </c>
      <c r="K738" s="48">
        <v>0</v>
      </c>
      <c r="L738" s="60">
        <v>26</v>
      </c>
    </row>
    <row r="739" spans="1:20" hidden="1" x14ac:dyDescent="0.25">
      <c r="A739" s="49" t="s">
        <v>840</v>
      </c>
      <c r="B739" s="50" t="s">
        <v>403</v>
      </c>
      <c r="C739" s="50" t="s">
        <v>309</v>
      </c>
      <c r="D739" s="50" t="s">
        <v>4</v>
      </c>
      <c r="E739" s="51">
        <v>5</v>
      </c>
      <c r="F739" s="51">
        <v>0</v>
      </c>
      <c r="G739" s="51">
        <v>6</v>
      </c>
      <c r="H739" s="51">
        <v>3</v>
      </c>
      <c r="I739" s="51">
        <v>7</v>
      </c>
      <c r="J739" s="51">
        <v>0</v>
      </c>
      <c r="K739" s="51">
        <v>48</v>
      </c>
      <c r="L739" s="61">
        <v>60</v>
      </c>
      <c r="M739"/>
      <c r="N739" s="32"/>
      <c r="O739" s="32"/>
      <c r="P739" s="32"/>
      <c r="Q739" s="32"/>
      <c r="R739" s="32"/>
      <c r="S739" s="32"/>
      <c r="T739" s="32"/>
    </row>
    <row r="740" spans="1:20" hidden="1" x14ac:dyDescent="0.25">
      <c r="A740" s="46" t="s">
        <v>841</v>
      </c>
      <c r="B740" s="47" t="s">
        <v>403</v>
      </c>
      <c r="C740" s="47" t="s">
        <v>309</v>
      </c>
      <c r="D740" s="47" t="s">
        <v>4</v>
      </c>
      <c r="E740" s="48">
        <v>2</v>
      </c>
      <c r="F740" s="48">
        <v>0</v>
      </c>
      <c r="G740" s="48">
        <v>2</v>
      </c>
      <c r="H740" s="48">
        <v>1</v>
      </c>
      <c r="I740" s="48">
        <v>6</v>
      </c>
      <c r="J740" s="48">
        <v>0</v>
      </c>
      <c r="K740" s="48">
        <v>291</v>
      </c>
      <c r="L740" s="60">
        <v>25</v>
      </c>
    </row>
    <row r="741" spans="1:20" hidden="1" x14ac:dyDescent="0.25">
      <c r="A741" s="49" t="s">
        <v>842</v>
      </c>
      <c r="B741" s="50" t="s">
        <v>403</v>
      </c>
      <c r="C741" s="50" t="s">
        <v>309</v>
      </c>
      <c r="D741" s="50" t="s">
        <v>3</v>
      </c>
      <c r="E741" s="51">
        <v>7</v>
      </c>
      <c r="F741" s="51">
        <v>0</v>
      </c>
      <c r="G741" s="51">
        <v>0</v>
      </c>
      <c r="H741" s="51">
        <v>0</v>
      </c>
      <c r="I741" s="51">
        <v>1</v>
      </c>
      <c r="J741" s="51">
        <v>0</v>
      </c>
      <c r="K741" s="51">
        <v>0</v>
      </c>
      <c r="L741" s="61">
        <v>61</v>
      </c>
      <c r="M741"/>
      <c r="N741" s="32"/>
      <c r="O741" s="32"/>
      <c r="P741" s="32"/>
      <c r="Q741" s="32"/>
      <c r="R741" s="32"/>
      <c r="S741" s="32"/>
      <c r="T741" s="32"/>
    </row>
    <row r="742" spans="1:20" hidden="1" x14ac:dyDescent="0.25">
      <c r="A742" s="46" t="s">
        <v>843</v>
      </c>
      <c r="B742" s="47" t="s">
        <v>403</v>
      </c>
      <c r="C742" s="47" t="s">
        <v>309</v>
      </c>
      <c r="D742" s="47" t="s">
        <v>4</v>
      </c>
      <c r="E742" s="48">
        <v>6</v>
      </c>
      <c r="F742" s="48">
        <v>0</v>
      </c>
      <c r="G742" s="48">
        <v>4</v>
      </c>
      <c r="H742" s="48">
        <v>12</v>
      </c>
      <c r="I742" s="48">
        <v>5</v>
      </c>
      <c r="J742" s="48">
        <v>1</v>
      </c>
      <c r="K742" s="48">
        <v>238</v>
      </c>
      <c r="L742" s="60">
        <v>58</v>
      </c>
    </row>
    <row r="743" spans="1:20" hidden="1" x14ac:dyDescent="0.25">
      <c r="A743" s="49" t="s">
        <v>844</v>
      </c>
      <c r="B743" s="50" t="s">
        <v>403</v>
      </c>
      <c r="C743" s="50" t="s">
        <v>309</v>
      </c>
      <c r="D743" s="50" t="s">
        <v>2</v>
      </c>
      <c r="E743" s="51">
        <v>4</v>
      </c>
      <c r="F743" s="51">
        <v>0</v>
      </c>
      <c r="G743" s="51">
        <v>7</v>
      </c>
      <c r="H743" s="51">
        <v>5</v>
      </c>
      <c r="I743" s="51">
        <v>1</v>
      </c>
      <c r="J743" s="51">
        <v>0</v>
      </c>
      <c r="K743" s="51">
        <v>517</v>
      </c>
      <c r="L743" s="61">
        <v>40</v>
      </c>
    </row>
    <row r="744" spans="1:20" hidden="1" x14ac:dyDescent="0.25">
      <c r="A744" s="46" t="s">
        <v>845</v>
      </c>
      <c r="B744" s="47" t="s">
        <v>403</v>
      </c>
      <c r="C744" s="47" t="s">
        <v>309</v>
      </c>
      <c r="D744" s="47" t="s">
        <v>3</v>
      </c>
      <c r="E744" s="48">
        <v>1</v>
      </c>
      <c r="F744" s="48">
        <v>0</v>
      </c>
      <c r="G744" s="48">
        <v>0</v>
      </c>
      <c r="H744" s="48">
        <v>1</v>
      </c>
      <c r="I744" s="48">
        <v>0</v>
      </c>
      <c r="J744" s="48">
        <v>0</v>
      </c>
      <c r="K744" s="48">
        <v>0</v>
      </c>
      <c r="L744" s="60">
        <v>2</v>
      </c>
    </row>
    <row r="745" spans="1:20" hidden="1" x14ac:dyDescent="0.25">
      <c r="A745" s="49" t="s">
        <v>846</v>
      </c>
      <c r="B745" s="50" t="s">
        <v>403</v>
      </c>
      <c r="C745" s="50" t="s">
        <v>309</v>
      </c>
      <c r="D745" s="50" t="s">
        <v>4</v>
      </c>
      <c r="E745" s="51">
        <v>7</v>
      </c>
      <c r="F745" s="51">
        <v>0</v>
      </c>
      <c r="G745" s="51">
        <v>2</v>
      </c>
      <c r="H745" s="51">
        <v>3</v>
      </c>
      <c r="I745" s="51">
        <v>6</v>
      </c>
      <c r="J745" s="51">
        <v>3</v>
      </c>
      <c r="K745" s="51">
        <v>1033</v>
      </c>
      <c r="L745" s="61">
        <v>110</v>
      </c>
    </row>
    <row r="746" spans="1:20" hidden="1" x14ac:dyDescent="0.25">
      <c r="A746" s="46" t="s">
        <v>847</v>
      </c>
      <c r="B746" s="47" t="s">
        <v>403</v>
      </c>
      <c r="C746" s="47" t="s">
        <v>309</v>
      </c>
      <c r="D746" s="47" t="s">
        <v>4</v>
      </c>
      <c r="E746" s="48">
        <v>2</v>
      </c>
      <c r="F746" s="48">
        <v>0</v>
      </c>
      <c r="G746" s="48">
        <v>0</v>
      </c>
      <c r="H746" s="48">
        <v>1</v>
      </c>
      <c r="I746" s="48">
        <v>1</v>
      </c>
      <c r="J746" s="48">
        <v>0</v>
      </c>
      <c r="K746" s="48">
        <v>100</v>
      </c>
      <c r="L746" s="60">
        <v>14</v>
      </c>
    </row>
    <row r="747" spans="1:20" hidden="1" x14ac:dyDescent="0.25">
      <c r="A747" s="49" t="s">
        <v>848</v>
      </c>
      <c r="B747" s="50" t="s">
        <v>403</v>
      </c>
      <c r="C747" s="50" t="s">
        <v>309</v>
      </c>
      <c r="D747" s="50" t="s">
        <v>4</v>
      </c>
      <c r="E747" s="51">
        <v>9</v>
      </c>
      <c r="F747" s="51">
        <v>0</v>
      </c>
      <c r="G747" s="51">
        <v>6</v>
      </c>
      <c r="H747" s="51">
        <v>15</v>
      </c>
      <c r="I747" s="51">
        <v>10</v>
      </c>
      <c r="J747" s="51">
        <v>0</v>
      </c>
      <c r="K747" s="51">
        <v>883</v>
      </c>
      <c r="L747" s="61">
        <v>152</v>
      </c>
      <c r="M747"/>
      <c r="N747" s="32"/>
      <c r="O747" s="32"/>
      <c r="P747" s="32"/>
      <c r="Q747" s="32"/>
      <c r="R747" s="32"/>
      <c r="S747" s="32"/>
      <c r="T747" s="32"/>
    </row>
    <row r="748" spans="1:20" x14ac:dyDescent="0.25">
      <c r="A748" s="46" t="s">
        <v>66</v>
      </c>
      <c r="B748" s="47" t="s">
        <v>38</v>
      </c>
      <c r="C748" s="47" t="s">
        <v>309</v>
      </c>
      <c r="D748" s="47" t="s">
        <v>3</v>
      </c>
      <c r="E748" s="48">
        <v>39</v>
      </c>
      <c r="F748" s="48">
        <v>50</v>
      </c>
      <c r="G748" s="48">
        <v>27</v>
      </c>
      <c r="H748" s="48">
        <v>39</v>
      </c>
      <c r="I748" s="48">
        <v>32</v>
      </c>
      <c r="J748" s="48">
        <v>21</v>
      </c>
      <c r="K748" s="48">
        <v>3289</v>
      </c>
      <c r="L748" s="60">
        <v>837</v>
      </c>
      <c r="M748"/>
      <c r="N748" s="32"/>
      <c r="O748" s="32"/>
      <c r="P748" s="32"/>
      <c r="Q748" s="32"/>
      <c r="R748" s="32"/>
      <c r="S748" s="32"/>
      <c r="T748" s="32"/>
    </row>
    <row r="749" spans="1:20" hidden="1" x14ac:dyDescent="0.25">
      <c r="A749" s="49" t="s">
        <v>850</v>
      </c>
      <c r="B749" s="50" t="s">
        <v>403</v>
      </c>
      <c r="C749" s="50" t="s">
        <v>309</v>
      </c>
      <c r="D749" s="50" t="s">
        <v>4</v>
      </c>
      <c r="E749" s="51">
        <v>6</v>
      </c>
      <c r="F749" s="51">
        <v>0</v>
      </c>
      <c r="G749" s="51">
        <v>4</v>
      </c>
      <c r="H749" s="51">
        <v>4</v>
      </c>
      <c r="I749" s="51">
        <v>6</v>
      </c>
      <c r="J749" s="51">
        <v>0</v>
      </c>
      <c r="K749" s="51">
        <v>0</v>
      </c>
      <c r="L749" s="61">
        <v>74</v>
      </c>
    </row>
    <row r="750" spans="1:20" hidden="1" x14ac:dyDescent="0.25">
      <c r="A750" s="46" t="s">
        <v>851</v>
      </c>
      <c r="B750" s="47" t="s">
        <v>403</v>
      </c>
      <c r="C750" s="47" t="s">
        <v>309</v>
      </c>
      <c r="D750" s="47" t="s">
        <v>3</v>
      </c>
      <c r="E750" s="48">
        <v>1</v>
      </c>
      <c r="F750" s="48">
        <v>0</v>
      </c>
      <c r="G750" s="48">
        <v>0</v>
      </c>
      <c r="H750" s="48">
        <v>2</v>
      </c>
      <c r="I750" s="48">
        <v>0</v>
      </c>
      <c r="J750" s="48">
        <v>0</v>
      </c>
      <c r="K750" s="48">
        <v>36</v>
      </c>
      <c r="L750" s="60">
        <v>7</v>
      </c>
    </row>
    <row r="751" spans="1:20" hidden="1" x14ac:dyDescent="0.25">
      <c r="A751" s="49" t="s">
        <v>852</v>
      </c>
      <c r="B751" s="50" t="s">
        <v>403</v>
      </c>
      <c r="C751" s="50" t="s">
        <v>309</v>
      </c>
      <c r="D751" s="50" t="s">
        <v>4</v>
      </c>
      <c r="E751" s="51">
        <v>4</v>
      </c>
      <c r="F751" s="51">
        <v>0</v>
      </c>
      <c r="G751" s="51">
        <v>0</v>
      </c>
      <c r="H751" s="51">
        <v>1</v>
      </c>
      <c r="I751" s="51">
        <v>3</v>
      </c>
      <c r="J751" s="51">
        <v>2</v>
      </c>
      <c r="K751" s="51">
        <v>360</v>
      </c>
      <c r="L751" s="61">
        <v>43</v>
      </c>
    </row>
    <row r="752" spans="1:20" hidden="1" x14ac:dyDescent="0.25">
      <c r="A752" s="46" t="s">
        <v>853</v>
      </c>
      <c r="B752" s="47" t="s">
        <v>403</v>
      </c>
      <c r="C752" s="47" t="s">
        <v>309</v>
      </c>
      <c r="D752" s="47" t="s">
        <v>4</v>
      </c>
      <c r="E752" s="48">
        <v>2</v>
      </c>
      <c r="F752" s="48">
        <v>0</v>
      </c>
      <c r="G752" s="48">
        <v>0</v>
      </c>
      <c r="H752" s="48">
        <v>3</v>
      </c>
      <c r="I752" s="48">
        <v>0</v>
      </c>
      <c r="J752" s="48">
        <v>0</v>
      </c>
      <c r="K752" s="48">
        <v>4</v>
      </c>
      <c r="L752" s="60">
        <v>22</v>
      </c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9" t="s">
        <v>854</v>
      </c>
      <c r="B753" s="50" t="s">
        <v>403</v>
      </c>
      <c r="C753" s="50" t="s">
        <v>309</v>
      </c>
      <c r="D753" s="50" t="s">
        <v>3</v>
      </c>
      <c r="E753" s="51">
        <v>4</v>
      </c>
      <c r="F753" s="51">
        <v>0</v>
      </c>
      <c r="G753" s="51">
        <v>7</v>
      </c>
      <c r="H753" s="51">
        <v>4</v>
      </c>
      <c r="I753" s="51">
        <v>0</v>
      </c>
      <c r="J753" s="51">
        <v>2</v>
      </c>
      <c r="K753" s="51">
        <v>0</v>
      </c>
      <c r="L753" s="61">
        <v>16</v>
      </c>
      <c r="M753"/>
      <c r="N753" s="32"/>
      <c r="O753" s="32"/>
      <c r="P753" s="32"/>
      <c r="Q753" s="32"/>
      <c r="R753" s="32"/>
      <c r="S753" s="32"/>
      <c r="T753" s="32"/>
    </row>
    <row r="754" spans="1:20" hidden="1" x14ac:dyDescent="0.25">
      <c r="A754" s="46" t="s">
        <v>855</v>
      </c>
      <c r="B754" s="47" t="s">
        <v>403</v>
      </c>
      <c r="C754" s="47" t="s">
        <v>309</v>
      </c>
      <c r="D754" s="47" t="s">
        <v>4</v>
      </c>
      <c r="E754" s="48">
        <v>4</v>
      </c>
      <c r="F754" s="48">
        <v>0</v>
      </c>
      <c r="G754" s="48">
        <v>0</v>
      </c>
      <c r="H754" s="48">
        <v>10</v>
      </c>
      <c r="I754" s="48">
        <v>2</v>
      </c>
      <c r="J754" s="48">
        <v>0</v>
      </c>
      <c r="K754" s="48">
        <v>19</v>
      </c>
      <c r="L754" s="60">
        <v>43</v>
      </c>
      <c r="M754"/>
      <c r="N754" s="32"/>
      <c r="O754" s="32"/>
      <c r="P754" s="32"/>
      <c r="Q754" s="32"/>
      <c r="R754" s="32"/>
      <c r="S754" s="32"/>
      <c r="T754" s="32"/>
    </row>
    <row r="755" spans="1:20" hidden="1" x14ac:dyDescent="0.25">
      <c r="A755" s="49" t="s">
        <v>856</v>
      </c>
      <c r="B755" s="50" t="s">
        <v>403</v>
      </c>
      <c r="C755" s="50" t="s">
        <v>309</v>
      </c>
      <c r="D755" s="50" t="s">
        <v>2</v>
      </c>
      <c r="E755" s="51">
        <v>10</v>
      </c>
      <c r="F755" s="51">
        <v>0</v>
      </c>
      <c r="G755" s="51">
        <v>0</v>
      </c>
      <c r="H755" s="51">
        <v>6</v>
      </c>
      <c r="I755" s="51">
        <v>3</v>
      </c>
      <c r="J755" s="51">
        <v>4</v>
      </c>
      <c r="K755" s="51">
        <v>0</v>
      </c>
      <c r="L755" s="61">
        <v>78</v>
      </c>
      <c r="M755"/>
      <c r="N755" s="32"/>
      <c r="O755" s="32"/>
      <c r="P755" s="32"/>
      <c r="Q755" s="32"/>
      <c r="R755" s="32"/>
      <c r="S755" s="32"/>
      <c r="T755" s="32"/>
    </row>
    <row r="756" spans="1:20" hidden="1" x14ac:dyDescent="0.25">
      <c r="A756" s="46" t="s">
        <v>857</v>
      </c>
      <c r="B756" s="47" t="s">
        <v>403</v>
      </c>
      <c r="C756" s="47" t="s">
        <v>309</v>
      </c>
      <c r="D756" s="47" t="s">
        <v>4</v>
      </c>
      <c r="E756" s="48">
        <v>1</v>
      </c>
      <c r="F756" s="48">
        <v>0</v>
      </c>
      <c r="G756" s="48">
        <v>0</v>
      </c>
      <c r="H756" s="48">
        <v>0</v>
      </c>
      <c r="I756" s="48">
        <v>1</v>
      </c>
      <c r="J756" s="48">
        <v>0</v>
      </c>
      <c r="K756" s="48">
        <v>0</v>
      </c>
      <c r="L756" s="60">
        <v>10</v>
      </c>
    </row>
    <row r="757" spans="1:20" hidden="1" x14ac:dyDescent="0.25">
      <c r="A757" s="49" t="s">
        <v>858</v>
      </c>
      <c r="B757" s="50" t="s">
        <v>403</v>
      </c>
      <c r="C757" s="50" t="s">
        <v>309</v>
      </c>
      <c r="D757" s="50" t="s">
        <v>2</v>
      </c>
      <c r="E757" s="51">
        <v>7</v>
      </c>
      <c r="F757" s="51">
        <v>0</v>
      </c>
      <c r="G757" s="51">
        <v>5</v>
      </c>
      <c r="H757" s="51">
        <v>10</v>
      </c>
      <c r="I757" s="51">
        <v>1</v>
      </c>
      <c r="J757" s="51">
        <v>1</v>
      </c>
      <c r="K757" s="51">
        <v>0</v>
      </c>
      <c r="L757" s="61">
        <v>51</v>
      </c>
    </row>
    <row r="758" spans="1:20" hidden="1" x14ac:dyDescent="0.25">
      <c r="A758" s="46" t="s">
        <v>859</v>
      </c>
      <c r="B758" s="47" t="s">
        <v>403</v>
      </c>
      <c r="C758" s="47" t="s">
        <v>309</v>
      </c>
      <c r="D758" s="47" t="s">
        <v>1</v>
      </c>
      <c r="E758" s="48">
        <v>4</v>
      </c>
      <c r="F758" s="48">
        <v>0</v>
      </c>
      <c r="G758" s="48">
        <v>17</v>
      </c>
      <c r="H758" s="48">
        <v>12</v>
      </c>
      <c r="I758" s="48">
        <v>0</v>
      </c>
      <c r="J758" s="48">
        <v>1</v>
      </c>
      <c r="K758" s="48">
        <v>0</v>
      </c>
      <c r="L758" s="60">
        <v>28</v>
      </c>
      <c r="M758"/>
      <c r="N758" s="32"/>
      <c r="O758" s="32"/>
      <c r="P758" s="32"/>
      <c r="Q758" s="32"/>
      <c r="R758" s="32"/>
      <c r="S758" s="32"/>
      <c r="T758" s="32"/>
    </row>
    <row r="759" spans="1:20" hidden="1" x14ac:dyDescent="0.25">
      <c r="A759" s="49" t="s">
        <v>860</v>
      </c>
      <c r="B759" s="50" t="s">
        <v>403</v>
      </c>
      <c r="C759" s="50" t="s">
        <v>309</v>
      </c>
      <c r="D759" s="50" t="s">
        <v>3</v>
      </c>
      <c r="E759" s="51">
        <v>6</v>
      </c>
      <c r="F759" s="51">
        <v>0</v>
      </c>
      <c r="G759" s="51">
        <v>0</v>
      </c>
      <c r="H759" s="51">
        <v>2</v>
      </c>
      <c r="I759" s="51">
        <v>4</v>
      </c>
      <c r="J759" s="51">
        <v>4</v>
      </c>
      <c r="K759" s="51">
        <v>13</v>
      </c>
      <c r="L759" s="61">
        <v>85</v>
      </c>
    </row>
    <row r="760" spans="1:20" hidden="1" x14ac:dyDescent="0.25">
      <c r="A760" s="46" t="s">
        <v>861</v>
      </c>
      <c r="B760" s="47" t="s">
        <v>403</v>
      </c>
      <c r="C760" s="47" t="s">
        <v>309</v>
      </c>
      <c r="D760" s="47" t="s">
        <v>2</v>
      </c>
      <c r="E760" s="48">
        <v>8</v>
      </c>
      <c r="F760" s="48">
        <v>0</v>
      </c>
      <c r="G760" s="48">
        <v>7</v>
      </c>
      <c r="H760" s="48">
        <v>16</v>
      </c>
      <c r="I760" s="48">
        <v>3</v>
      </c>
      <c r="J760" s="48">
        <v>3</v>
      </c>
      <c r="K760" s="48">
        <v>18</v>
      </c>
      <c r="L760" s="60">
        <v>55</v>
      </c>
    </row>
    <row r="761" spans="1:20" hidden="1" x14ac:dyDescent="0.25">
      <c r="A761" s="49" t="s">
        <v>862</v>
      </c>
      <c r="B761" s="50" t="s">
        <v>403</v>
      </c>
      <c r="C761" s="50" t="s">
        <v>309</v>
      </c>
      <c r="D761" s="50" t="s">
        <v>4</v>
      </c>
      <c r="E761" s="51">
        <v>8</v>
      </c>
      <c r="F761" s="51">
        <v>0</v>
      </c>
      <c r="G761" s="51">
        <v>0</v>
      </c>
      <c r="H761" s="51">
        <v>15</v>
      </c>
      <c r="I761" s="51">
        <v>13</v>
      </c>
      <c r="J761" s="51">
        <v>1</v>
      </c>
      <c r="K761" s="51">
        <v>1357</v>
      </c>
      <c r="L761" s="61">
        <v>137</v>
      </c>
      <c r="M761"/>
      <c r="N761" s="32"/>
      <c r="O761" s="32"/>
      <c r="P761" s="32"/>
      <c r="Q761" s="32"/>
      <c r="R761" s="32"/>
      <c r="S761" s="32"/>
      <c r="T761" s="32"/>
    </row>
    <row r="762" spans="1:20" hidden="1" x14ac:dyDescent="0.25">
      <c r="A762" s="46" t="s">
        <v>863</v>
      </c>
      <c r="B762" s="47" t="s">
        <v>403</v>
      </c>
      <c r="C762" s="47" t="s">
        <v>309</v>
      </c>
      <c r="D762" s="47" t="s">
        <v>4</v>
      </c>
      <c r="E762" s="48">
        <v>2</v>
      </c>
      <c r="F762" s="48">
        <v>0</v>
      </c>
      <c r="G762" s="48">
        <v>0</v>
      </c>
      <c r="H762" s="48">
        <v>0</v>
      </c>
      <c r="I762" s="48">
        <v>0</v>
      </c>
      <c r="J762" s="48">
        <v>0</v>
      </c>
      <c r="K762" s="48">
        <v>53</v>
      </c>
      <c r="L762" s="60">
        <v>18</v>
      </c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 t="s">
        <v>864</v>
      </c>
      <c r="B763" s="50" t="s">
        <v>403</v>
      </c>
      <c r="C763" s="50" t="s">
        <v>309</v>
      </c>
      <c r="D763" s="50" t="s">
        <v>1</v>
      </c>
      <c r="E763" s="51">
        <v>7</v>
      </c>
      <c r="F763" s="51">
        <v>0</v>
      </c>
      <c r="G763" s="51">
        <v>2</v>
      </c>
      <c r="H763" s="51">
        <v>6</v>
      </c>
      <c r="I763" s="51">
        <v>3</v>
      </c>
      <c r="J763" s="51">
        <v>1</v>
      </c>
      <c r="K763" s="51">
        <v>64</v>
      </c>
      <c r="L763" s="61">
        <v>81</v>
      </c>
      <c r="M763"/>
      <c r="N763" s="32"/>
      <c r="O763" s="32"/>
      <c r="P763" s="32"/>
      <c r="Q763" s="32"/>
      <c r="R763" s="32"/>
      <c r="S763" s="32"/>
      <c r="T763" s="32"/>
    </row>
    <row r="764" spans="1:20" hidden="1" x14ac:dyDescent="0.25">
      <c r="A764" s="46" t="s">
        <v>865</v>
      </c>
      <c r="B764" s="47" t="s">
        <v>403</v>
      </c>
      <c r="C764" s="47" t="s">
        <v>309</v>
      </c>
      <c r="D764" s="47" t="s">
        <v>3</v>
      </c>
      <c r="E764" s="48">
        <v>1</v>
      </c>
      <c r="F764" s="48">
        <v>0</v>
      </c>
      <c r="G764" s="48">
        <v>0</v>
      </c>
      <c r="H764" s="48">
        <v>2</v>
      </c>
      <c r="I764" s="48">
        <v>0</v>
      </c>
      <c r="J764" s="48">
        <v>0</v>
      </c>
      <c r="K764" s="48">
        <v>53</v>
      </c>
      <c r="L764" s="60">
        <v>6</v>
      </c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9" t="s">
        <v>866</v>
      </c>
      <c r="B765" s="50" t="s">
        <v>403</v>
      </c>
      <c r="C765" s="50" t="s">
        <v>309</v>
      </c>
      <c r="D765" s="50" t="s">
        <v>3</v>
      </c>
      <c r="E765" s="51">
        <v>3</v>
      </c>
      <c r="F765" s="51">
        <v>0</v>
      </c>
      <c r="G765" s="51">
        <v>0</v>
      </c>
      <c r="H765" s="51">
        <v>4</v>
      </c>
      <c r="I765" s="51">
        <v>1</v>
      </c>
      <c r="J765" s="51">
        <v>0</v>
      </c>
      <c r="K765" s="51">
        <v>0</v>
      </c>
      <c r="L765" s="61">
        <v>26</v>
      </c>
    </row>
    <row r="766" spans="1:20" hidden="1" x14ac:dyDescent="0.25">
      <c r="A766" s="46" t="s">
        <v>867</v>
      </c>
      <c r="B766" s="47" t="s">
        <v>403</v>
      </c>
      <c r="C766" s="47" t="s">
        <v>309</v>
      </c>
      <c r="D766" s="47" t="s">
        <v>4</v>
      </c>
      <c r="E766" s="48">
        <v>1</v>
      </c>
      <c r="F766" s="48">
        <v>0</v>
      </c>
      <c r="G766" s="48">
        <v>5</v>
      </c>
      <c r="H766" s="48">
        <v>1</v>
      </c>
      <c r="I766" s="48">
        <v>1</v>
      </c>
      <c r="J766" s="48">
        <v>0</v>
      </c>
      <c r="K766" s="48">
        <v>0</v>
      </c>
      <c r="L766" s="60">
        <v>11</v>
      </c>
      <c r="M766"/>
      <c r="N766" s="32"/>
      <c r="O766" s="32"/>
      <c r="P766" s="32"/>
      <c r="Q766" s="32"/>
      <c r="R766" s="32"/>
      <c r="S766" s="32"/>
      <c r="T766" s="32"/>
    </row>
    <row r="767" spans="1:20" hidden="1" x14ac:dyDescent="0.25">
      <c r="A767" s="49" t="s">
        <v>868</v>
      </c>
      <c r="B767" s="50" t="s">
        <v>403</v>
      </c>
      <c r="C767" s="50" t="s">
        <v>309</v>
      </c>
      <c r="D767" s="50" t="s">
        <v>1</v>
      </c>
      <c r="E767" s="51">
        <v>5</v>
      </c>
      <c r="F767" s="51">
        <v>0</v>
      </c>
      <c r="G767" s="51">
        <v>2</v>
      </c>
      <c r="H767" s="51">
        <v>6</v>
      </c>
      <c r="I767" s="51">
        <v>1</v>
      </c>
      <c r="J767" s="51">
        <v>1</v>
      </c>
      <c r="K767" s="51">
        <v>0</v>
      </c>
      <c r="L767" s="61">
        <v>29</v>
      </c>
    </row>
    <row r="768" spans="1:20" x14ac:dyDescent="0.25">
      <c r="A768" s="46" t="s">
        <v>252</v>
      </c>
      <c r="B768" s="47" t="s">
        <v>36</v>
      </c>
      <c r="C768" s="47" t="s">
        <v>309</v>
      </c>
      <c r="D768" s="47" t="s">
        <v>3</v>
      </c>
      <c r="E768" s="48">
        <v>39</v>
      </c>
      <c r="F768" s="48">
        <v>48</v>
      </c>
      <c r="G768" s="48">
        <v>18</v>
      </c>
      <c r="H768" s="48">
        <v>24</v>
      </c>
      <c r="I768" s="48">
        <v>14</v>
      </c>
      <c r="J768" s="48">
        <v>24</v>
      </c>
      <c r="K768" s="48">
        <v>102</v>
      </c>
      <c r="L768" s="60">
        <v>755</v>
      </c>
    </row>
    <row r="769" spans="1:20" hidden="1" x14ac:dyDescent="0.25">
      <c r="A769" s="49" t="s">
        <v>870</v>
      </c>
      <c r="B769" s="50" t="s">
        <v>403</v>
      </c>
      <c r="C769" s="50" t="s">
        <v>309</v>
      </c>
      <c r="D769" s="50" t="s">
        <v>4</v>
      </c>
      <c r="E769" s="51">
        <v>6</v>
      </c>
      <c r="F769" s="51">
        <v>0</v>
      </c>
      <c r="G769" s="51">
        <v>6</v>
      </c>
      <c r="H769" s="51">
        <v>18</v>
      </c>
      <c r="I769" s="51">
        <v>5</v>
      </c>
      <c r="J769" s="51">
        <v>3</v>
      </c>
      <c r="K769" s="51">
        <v>776</v>
      </c>
      <c r="L769" s="61">
        <v>116</v>
      </c>
    </row>
    <row r="770" spans="1:20" hidden="1" x14ac:dyDescent="0.25">
      <c r="A770" s="46" t="s">
        <v>871</v>
      </c>
      <c r="B770" s="47" t="s">
        <v>403</v>
      </c>
      <c r="C770" s="47" t="s">
        <v>309</v>
      </c>
      <c r="D770" s="47" t="s">
        <v>2</v>
      </c>
      <c r="E770" s="48">
        <v>3</v>
      </c>
      <c r="F770" s="48">
        <v>0</v>
      </c>
      <c r="G770" s="48">
        <v>2</v>
      </c>
      <c r="H770" s="48">
        <v>5</v>
      </c>
      <c r="I770" s="48">
        <v>0</v>
      </c>
      <c r="J770" s="48">
        <v>0</v>
      </c>
      <c r="K770" s="48">
        <v>86</v>
      </c>
      <c r="L770" s="60">
        <v>24</v>
      </c>
    </row>
    <row r="771" spans="1:20" hidden="1" x14ac:dyDescent="0.25">
      <c r="A771" s="49" t="s">
        <v>872</v>
      </c>
      <c r="B771" s="50" t="s">
        <v>403</v>
      </c>
      <c r="C771" s="50" t="s">
        <v>309</v>
      </c>
      <c r="D771" s="50" t="s">
        <v>4</v>
      </c>
      <c r="E771" s="51">
        <v>3</v>
      </c>
      <c r="F771" s="51">
        <v>0</v>
      </c>
      <c r="G771" s="51">
        <v>0</v>
      </c>
      <c r="H771" s="51">
        <v>0</v>
      </c>
      <c r="I771" s="51">
        <v>5</v>
      </c>
      <c r="J771" s="51">
        <v>2</v>
      </c>
      <c r="K771" s="51">
        <v>0</v>
      </c>
      <c r="L771" s="61">
        <v>42</v>
      </c>
      <c r="M771"/>
      <c r="N771" s="32"/>
      <c r="O771" s="32"/>
      <c r="P771" s="32"/>
      <c r="Q771" s="32"/>
      <c r="R771" s="32"/>
      <c r="S771" s="32"/>
      <c r="T771" s="32"/>
    </row>
    <row r="772" spans="1:20" hidden="1" x14ac:dyDescent="0.25">
      <c r="A772" s="46" t="s">
        <v>873</v>
      </c>
      <c r="B772" s="47" t="s">
        <v>403</v>
      </c>
      <c r="C772" s="47" t="s">
        <v>309</v>
      </c>
      <c r="D772" s="47" t="s">
        <v>4</v>
      </c>
      <c r="E772" s="48">
        <v>11</v>
      </c>
      <c r="F772" s="48">
        <v>0</v>
      </c>
      <c r="G772" s="48">
        <v>2</v>
      </c>
      <c r="H772" s="48">
        <v>27</v>
      </c>
      <c r="I772" s="48">
        <v>7</v>
      </c>
      <c r="J772" s="48">
        <v>5</v>
      </c>
      <c r="K772" s="48">
        <v>544</v>
      </c>
      <c r="L772" s="60">
        <v>170</v>
      </c>
    </row>
    <row r="773" spans="1:20" hidden="1" x14ac:dyDescent="0.25">
      <c r="A773" s="49" t="s">
        <v>874</v>
      </c>
      <c r="B773" s="50" t="s">
        <v>403</v>
      </c>
      <c r="C773" s="50" t="s">
        <v>309</v>
      </c>
      <c r="D773" s="50" t="s">
        <v>2</v>
      </c>
      <c r="E773" s="51">
        <v>16</v>
      </c>
      <c r="F773" s="51">
        <v>0</v>
      </c>
      <c r="G773" s="51">
        <v>8</v>
      </c>
      <c r="H773" s="51">
        <v>16</v>
      </c>
      <c r="I773" s="51">
        <v>9</v>
      </c>
      <c r="J773" s="51">
        <v>4</v>
      </c>
      <c r="K773" s="51">
        <v>272</v>
      </c>
      <c r="L773" s="61">
        <v>142</v>
      </c>
    </row>
    <row r="774" spans="1:20" hidden="1" x14ac:dyDescent="0.25">
      <c r="A774" s="46" t="s">
        <v>875</v>
      </c>
      <c r="B774" s="47" t="s">
        <v>403</v>
      </c>
      <c r="C774" s="47" t="s">
        <v>309</v>
      </c>
      <c r="D774" s="47" t="s">
        <v>2</v>
      </c>
      <c r="E774" s="48">
        <v>6</v>
      </c>
      <c r="F774" s="48">
        <v>0</v>
      </c>
      <c r="G774" s="48">
        <v>0</v>
      </c>
      <c r="H774" s="48">
        <v>0</v>
      </c>
      <c r="I774" s="48">
        <v>0</v>
      </c>
      <c r="J774" s="48">
        <v>5</v>
      </c>
      <c r="K774" s="48">
        <v>0</v>
      </c>
      <c r="L774" s="60">
        <v>41</v>
      </c>
    </row>
    <row r="775" spans="1:20" hidden="1" x14ac:dyDescent="0.25">
      <c r="A775" s="49" t="s">
        <v>876</v>
      </c>
      <c r="B775" s="50" t="s">
        <v>403</v>
      </c>
      <c r="C775" s="50" t="s">
        <v>309</v>
      </c>
      <c r="D775" s="50" t="s">
        <v>3</v>
      </c>
      <c r="E775" s="51">
        <v>1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61">
        <v>10</v>
      </c>
    </row>
    <row r="776" spans="1:20" hidden="1" x14ac:dyDescent="0.25">
      <c r="A776" s="46" t="s">
        <v>877</v>
      </c>
      <c r="B776" s="47" t="s">
        <v>403</v>
      </c>
      <c r="C776" s="47" t="s">
        <v>309</v>
      </c>
      <c r="D776" s="47" t="s">
        <v>1</v>
      </c>
      <c r="E776" s="48">
        <v>2</v>
      </c>
      <c r="F776" s="48">
        <v>0</v>
      </c>
      <c r="G776" s="48">
        <v>0</v>
      </c>
      <c r="H776" s="48">
        <v>6</v>
      </c>
      <c r="I776" s="48">
        <v>0</v>
      </c>
      <c r="J776" s="48">
        <v>1</v>
      </c>
      <c r="K776" s="48">
        <v>0</v>
      </c>
      <c r="L776" s="60">
        <v>15</v>
      </c>
    </row>
    <row r="777" spans="1:20" hidden="1" x14ac:dyDescent="0.25">
      <c r="A777" s="49" t="s">
        <v>878</v>
      </c>
      <c r="B777" s="50" t="s">
        <v>403</v>
      </c>
      <c r="C777" s="50" t="s">
        <v>309</v>
      </c>
      <c r="D777" s="50" t="s">
        <v>3</v>
      </c>
      <c r="E777" s="51">
        <v>5</v>
      </c>
      <c r="F777" s="51">
        <v>0</v>
      </c>
      <c r="G777" s="51">
        <v>4</v>
      </c>
      <c r="H777" s="51">
        <v>11</v>
      </c>
      <c r="I777" s="51">
        <v>0</v>
      </c>
      <c r="J777" s="51">
        <v>1</v>
      </c>
      <c r="K777" s="51">
        <v>5</v>
      </c>
      <c r="L777" s="61">
        <v>72</v>
      </c>
    </row>
    <row r="778" spans="1:20" hidden="1" x14ac:dyDescent="0.25">
      <c r="A778" s="46" t="s">
        <v>879</v>
      </c>
      <c r="B778" s="47" t="s">
        <v>403</v>
      </c>
      <c r="C778" s="47" t="s">
        <v>309</v>
      </c>
      <c r="D778" s="47" t="s">
        <v>1</v>
      </c>
      <c r="E778" s="48">
        <v>7</v>
      </c>
      <c r="F778" s="48">
        <v>0</v>
      </c>
      <c r="G778" s="48">
        <v>4</v>
      </c>
      <c r="H778" s="48">
        <v>0</v>
      </c>
      <c r="I778" s="48">
        <v>3</v>
      </c>
      <c r="J778" s="48">
        <v>2</v>
      </c>
      <c r="K778" s="48">
        <v>48</v>
      </c>
      <c r="L778" s="60">
        <v>76</v>
      </c>
    </row>
    <row r="779" spans="1:20" hidden="1" x14ac:dyDescent="0.25">
      <c r="A779" s="49" t="s">
        <v>880</v>
      </c>
      <c r="B779" s="50" t="s">
        <v>403</v>
      </c>
      <c r="C779" s="50" t="s">
        <v>309</v>
      </c>
      <c r="D779" s="50" t="s">
        <v>2</v>
      </c>
      <c r="E779" s="51">
        <v>14</v>
      </c>
      <c r="F779" s="51">
        <v>0</v>
      </c>
      <c r="G779" s="51">
        <v>4</v>
      </c>
      <c r="H779" s="51">
        <v>17</v>
      </c>
      <c r="I779" s="51">
        <v>5</v>
      </c>
      <c r="J779" s="51">
        <v>4</v>
      </c>
      <c r="K779" s="51">
        <v>0</v>
      </c>
      <c r="L779" s="61">
        <v>160</v>
      </c>
    </row>
    <row r="780" spans="1:20" hidden="1" x14ac:dyDescent="0.25">
      <c r="A780" s="46" t="s">
        <v>881</v>
      </c>
      <c r="B780" s="47" t="s">
        <v>403</v>
      </c>
      <c r="C780" s="47" t="s">
        <v>309</v>
      </c>
      <c r="D780" s="47" t="s">
        <v>2</v>
      </c>
      <c r="E780" s="48">
        <v>1</v>
      </c>
      <c r="F780" s="48">
        <v>0</v>
      </c>
      <c r="G780" s="48">
        <v>0</v>
      </c>
      <c r="H780" s="48">
        <v>0</v>
      </c>
      <c r="I780" s="48">
        <v>0</v>
      </c>
      <c r="J780" s="48">
        <v>0</v>
      </c>
      <c r="K780" s="48">
        <v>0</v>
      </c>
      <c r="L780" s="60">
        <v>6</v>
      </c>
    </row>
    <row r="781" spans="1:20" hidden="1" x14ac:dyDescent="0.25">
      <c r="A781" s="49" t="s">
        <v>882</v>
      </c>
      <c r="B781" s="50" t="s">
        <v>403</v>
      </c>
      <c r="C781" s="50" t="s">
        <v>309</v>
      </c>
      <c r="D781" s="50" t="s">
        <v>4</v>
      </c>
      <c r="E781" s="51">
        <v>1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61">
        <v>11</v>
      </c>
    </row>
    <row r="782" spans="1:20" x14ac:dyDescent="0.25">
      <c r="A782" s="46" t="s">
        <v>56</v>
      </c>
      <c r="B782" s="47" t="s">
        <v>33</v>
      </c>
      <c r="C782" s="47" t="s">
        <v>309</v>
      </c>
      <c r="D782" s="47" t="s">
        <v>3</v>
      </c>
      <c r="E782" s="48">
        <v>39</v>
      </c>
      <c r="F782" s="48">
        <v>46</v>
      </c>
      <c r="G782" s="48">
        <v>18</v>
      </c>
      <c r="H782" s="48">
        <v>6</v>
      </c>
      <c r="I782" s="48">
        <v>10</v>
      </c>
      <c r="J782" s="48">
        <v>14</v>
      </c>
      <c r="K782" s="48">
        <v>0</v>
      </c>
      <c r="L782" s="60">
        <v>706</v>
      </c>
    </row>
    <row r="783" spans="1:20" hidden="1" x14ac:dyDescent="0.25">
      <c r="A783" s="49" t="s">
        <v>883</v>
      </c>
      <c r="B783" s="50" t="s">
        <v>403</v>
      </c>
      <c r="C783" s="50" t="s">
        <v>309</v>
      </c>
      <c r="D783" s="50" t="s">
        <v>3</v>
      </c>
      <c r="E783" s="51">
        <v>1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61">
        <v>6</v>
      </c>
    </row>
    <row r="784" spans="1:20" hidden="1" x14ac:dyDescent="0.25">
      <c r="A784" s="46" t="s">
        <v>884</v>
      </c>
      <c r="B784" s="47" t="s">
        <v>403</v>
      </c>
      <c r="C784" s="47" t="s">
        <v>309</v>
      </c>
      <c r="D784" s="47" t="s">
        <v>2</v>
      </c>
      <c r="E784" s="48">
        <v>1</v>
      </c>
      <c r="F784" s="48">
        <v>0</v>
      </c>
      <c r="G784" s="48">
        <v>2</v>
      </c>
      <c r="H784" s="48">
        <v>0</v>
      </c>
      <c r="I784" s="48">
        <v>0</v>
      </c>
      <c r="J784" s="48">
        <v>0</v>
      </c>
      <c r="K784" s="48">
        <v>0</v>
      </c>
      <c r="L784" s="60">
        <v>9</v>
      </c>
    </row>
    <row r="785" spans="1:12" hidden="1" x14ac:dyDescent="0.25">
      <c r="A785" s="49" t="s">
        <v>885</v>
      </c>
      <c r="B785" s="50" t="s">
        <v>403</v>
      </c>
      <c r="C785" s="50" t="s">
        <v>309</v>
      </c>
      <c r="D785" s="50" t="s">
        <v>2</v>
      </c>
      <c r="E785" s="51">
        <v>1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61">
        <v>3</v>
      </c>
    </row>
    <row r="786" spans="1:12" hidden="1" x14ac:dyDescent="0.25">
      <c r="A786" s="46" t="s">
        <v>886</v>
      </c>
      <c r="B786" s="47" t="s">
        <v>403</v>
      </c>
      <c r="C786" s="47" t="s">
        <v>309</v>
      </c>
      <c r="D786" s="47" t="s">
        <v>3</v>
      </c>
      <c r="E786" s="48">
        <v>5</v>
      </c>
      <c r="F786" s="48">
        <v>0</v>
      </c>
      <c r="G786" s="48">
        <v>0</v>
      </c>
      <c r="H786" s="48">
        <v>5</v>
      </c>
      <c r="I786" s="48">
        <v>2</v>
      </c>
      <c r="J786" s="48">
        <v>0</v>
      </c>
      <c r="K786" s="48">
        <v>0</v>
      </c>
      <c r="L786" s="60">
        <v>36</v>
      </c>
    </row>
    <row r="787" spans="1:12" hidden="1" x14ac:dyDescent="0.25">
      <c r="A787" s="49" t="s">
        <v>887</v>
      </c>
      <c r="B787" s="50" t="s">
        <v>403</v>
      </c>
      <c r="C787" s="50" t="s">
        <v>309</v>
      </c>
      <c r="D787" s="50" t="s">
        <v>2</v>
      </c>
      <c r="E787" s="51">
        <v>2</v>
      </c>
      <c r="F787" s="51">
        <v>0</v>
      </c>
      <c r="G787" s="51">
        <v>0</v>
      </c>
      <c r="H787" s="51">
        <v>1</v>
      </c>
      <c r="I787" s="51">
        <v>1</v>
      </c>
      <c r="J787" s="51">
        <v>1</v>
      </c>
      <c r="K787" s="51">
        <v>119</v>
      </c>
      <c r="L787" s="61">
        <v>16</v>
      </c>
    </row>
    <row r="788" spans="1:12" hidden="1" x14ac:dyDescent="0.25">
      <c r="A788" s="46" t="s">
        <v>888</v>
      </c>
      <c r="B788" s="47" t="s">
        <v>403</v>
      </c>
      <c r="C788" s="47" t="s">
        <v>309</v>
      </c>
      <c r="D788" s="47" t="s">
        <v>2</v>
      </c>
      <c r="E788" s="48">
        <v>5</v>
      </c>
      <c r="F788" s="48">
        <v>0</v>
      </c>
      <c r="G788" s="48">
        <v>0</v>
      </c>
      <c r="H788" s="48">
        <v>14</v>
      </c>
      <c r="I788" s="48">
        <v>2</v>
      </c>
      <c r="J788" s="48">
        <v>0</v>
      </c>
      <c r="K788" s="48">
        <v>322</v>
      </c>
      <c r="L788" s="60">
        <v>44</v>
      </c>
    </row>
    <row r="789" spans="1:12" hidden="1" x14ac:dyDescent="0.25">
      <c r="A789" s="49" t="s">
        <v>889</v>
      </c>
      <c r="B789" s="50" t="s">
        <v>403</v>
      </c>
      <c r="C789" s="50" t="s">
        <v>309</v>
      </c>
      <c r="D789" s="50" t="s">
        <v>2</v>
      </c>
      <c r="E789" s="51">
        <v>6</v>
      </c>
      <c r="F789" s="51">
        <v>0</v>
      </c>
      <c r="G789" s="51">
        <v>2</v>
      </c>
      <c r="H789" s="51">
        <v>7</v>
      </c>
      <c r="I789" s="51">
        <v>1</v>
      </c>
      <c r="J789" s="51">
        <v>3</v>
      </c>
      <c r="K789" s="51">
        <v>35</v>
      </c>
      <c r="L789" s="61">
        <v>42</v>
      </c>
    </row>
    <row r="790" spans="1:12" hidden="1" x14ac:dyDescent="0.25">
      <c r="A790" s="46" t="s">
        <v>890</v>
      </c>
      <c r="B790" s="47" t="s">
        <v>403</v>
      </c>
      <c r="C790" s="47" t="s">
        <v>309</v>
      </c>
      <c r="D790" s="47" t="s">
        <v>4</v>
      </c>
      <c r="E790" s="48">
        <v>8</v>
      </c>
      <c r="F790" s="48">
        <v>0</v>
      </c>
      <c r="G790" s="48">
        <v>2</v>
      </c>
      <c r="H790" s="48">
        <v>12</v>
      </c>
      <c r="I790" s="48">
        <v>5</v>
      </c>
      <c r="J790" s="48">
        <v>0</v>
      </c>
      <c r="K790" s="48">
        <v>82</v>
      </c>
      <c r="L790" s="60">
        <v>74</v>
      </c>
    </row>
    <row r="791" spans="1:12" hidden="1" x14ac:dyDescent="0.25">
      <c r="A791" s="49" t="s">
        <v>891</v>
      </c>
      <c r="B791" s="50" t="s">
        <v>403</v>
      </c>
      <c r="C791" s="50" t="s">
        <v>309</v>
      </c>
      <c r="D791" s="50" t="s">
        <v>2</v>
      </c>
      <c r="E791" s="51">
        <v>3</v>
      </c>
      <c r="F791" s="51">
        <v>0</v>
      </c>
      <c r="G791" s="51">
        <v>0</v>
      </c>
      <c r="H791" s="51">
        <v>3</v>
      </c>
      <c r="I791" s="51">
        <v>1</v>
      </c>
      <c r="J791" s="51">
        <v>1</v>
      </c>
      <c r="K791" s="51">
        <v>240</v>
      </c>
      <c r="L791" s="61">
        <v>22</v>
      </c>
    </row>
    <row r="792" spans="1:12" hidden="1" x14ac:dyDescent="0.25">
      <c r="A792" s="46" t="s">
        <v>892</v>
      </c>
      <c r="B792" s="47" t="s">
        <v>403</v>
      </c>
      <c r="C792" s="47" t="s">
        <v>309</v>
      </c>
      <c r="D792" s="47" t="s">
        <v>4</v>
      </c>
      <c r="E792" s="48">
        <v>9</v>
      </c>
      <c r="F792" s="48">
        <v>0</v>
      </c>
      <c r="G792" s="48">
        <v>11</v>
      </c>
      <c r="H792" s="48">
        <v>17</v>
      </c>
      <c r="I792" s="48">
        <v>7</v>
      </c>
      <c r="J792" s="48">
        <v>5</v>
      </c>
      <c r="K792" s="48">
        <v>239</v>
      </c>
      <c r="L792" s="60">
        <v>157</v>
      </c>
    </row>
    <row r="793" spans="1:12" hidden="1" x14ac:dyDescent="0.25">
      <c r="A793" s="49" t="s">
        <v>893</v>
      </c>
      <c r="B793" s="50" t="s">
        <v>403</v>
      </c>
      <c r="C793" s="50" t="s">
        <v>309</v>
      </c>
      <c r="D793" s="50" t="s">
        <v>2</v>
      </c>
      <c r="E793" s="51">
        <v>5</v>
      </c>
      <c r="F793" s="51">
        <v>0</v>
      </c>
      <c r="G793" s="51">
        <v>0</v>
      </c>
      <c r="H793" s="51">
        <v>2</v>
      </c>
      <c r="I793" s="51">
        <v>2</v>
      </c>
      <c r="J793" s="51">
        <v>0</v>
      </c>
      <c r="K793" s="51">
        <v>77</v>
      </c>
      <c r="L793" s="61">
        <v>46</v>
      </c>
    </row>
    <row r="794" spans="1:12" hidden="1" x14ac:dyDescent="0.25">
      <c r="A794" s="46" t="s">
        <v>894</v>
      </c>
      <c r="B794" s="47" t="s">
        <v>403</v>
      </c>
      <c r="C794" s="47" t="s">
        <v>309</v>
      </c>
      <c r="D794" s="47" t="s">
        <v>4</v>
      </c>
      <c r="E794" s="48">
        <v>3</v>
      </c>
      <c r="F794" s="48">
        <v>0</v>
      </c>
      <c r="G794" s="48">
        <v>0</v>
      </c>
      <c r="H794" s="48">
        <v>6</v>
      </c>
      <c r="I794" s="48">
        <v>6</v>
      </c>
      <c r="J794" s="48">
        <v>2</v>
      </c>
      <c r="K794" s="48">
        <v>49</v>
      </c>
      <c r="L794" s="60">
        <v>28</v>
      </c>
    </row>
    <row r="795" spans="1:12" hidden="1" x14ac:dyDescent="0.25">
      <c r="A795" s="49" t="s">
        <v>895</v>
      </c>
      <c r="B795" s="50" t="s">
        <v>403</v>
      </c>
      <c r="C795" s="50" t="s">
        <v>309</v>
      </c>
      <c r="D795" s="50" t="s">
        <v>4</v>
      </c>
      <c r="E795" s="51">
        <v>4</v>
      </c>
      <c r="F795" s="51">
        <v>0</v>
      </c>
      <c r="G795" s="51">
        <v>0</v>
      </c>
      <c r="H795" s="51">
        <v>0</v>
      </c>
      <c r="I795" s="51">
        <v>1</v>
      </c>
      <c r="J795" s="51">
        <v>2</v>
      </c>
      <c r="K795" s="51">
        <v>1</v>
      </c>
      <c r="L795" s="61">
        <v>74</v>
      </c>
    </row>
    <row r="796" spans="1:12" hidden="1" x14ac:dyDescent="0.25">
      <c r="A796" s="46" t="s">
        <v>896</v>
      </c>
      <c r="B796" s="47" t="s">
        <v>403</v>
      </c>
      <c r="C796" s="47" t="s">
        <v>309</v>
      </c>
      <c r="D796" s="47" t="s">
        <v>3</v>
      </c>
      <c r="E796" s="48">
        <v>6</v>
      </c>
      <c r="F796" s="48">
        <v>0</v>
      </c>
      <c r="G796" s="48">
        <v>2</v>
      </c>
      <c r="H796" s="48">
        <v>9</v>
      </c>
      <c r="I796" s="48">
        <v>2</v>
      </c>
      <c r="J796" s="48">
        <v>3</v>
      </c>
      <c r="K796" s="48">
        <v>164</v>
      </c>
      <c r="L796" s="60">
        <v>53</v>
      </c>
    </row>
    <row r="797" spans="1:12" hidden="1" x14ac:dyDescent="0.25">
      <c r="A797" s="49" t="s">
        <v>897</v>
      </c>
      <c r="B797" s="50" t="s">
        <v>403</v>
      </c>
      <c r="C797" s="50" t="s">
        <v>309</v>
      </c>
      <c r="D797" s="50" t="s">
        <v>2</v>
      </c>
      <c r="E797" s="51">
        <v>3</v>
      </c>
      <c r="F797" s="51">
        <v>0</v>
      </c>
      <c r="G797" s="51">
        <v>6</v>
      </c>
      <c r="H797" s="51">
        <v>4</v>
      </c>
      <c r="I797" s="51">
        <v>0</v>
      </c>
      <c r="J797" s="51">
        <v>3</v>
      </c>
      <c r="K797" s="51">
        <v>107</v>
      </c>
      <c r="L797" s="61">
        <v>32</v>
      </c>
    </row>
    <row r="798" spans="1:12" hidden="1" x14ac:dyDescent="0.25">
      <c r="A798" s="46" t="s">
        <v>898</v>
      </c>
      <c r="B798" s="47" t="s">
        <v>403</v>
      </c>
      <c r="C798" s="47" t="s">
        <v>309</v>
      </c>
      <c r="D798" s="47" t="s">
        <v>4</v>
      </c>
      <c r="E798" s="48">
        <v>2</v>
      </c>
      <c r="F798" s="48">
        <v>0</v>
      </c>
      <c r="G798" s="48">
        <v>2</v>
      </c>
      <c r="H798" s="48">
        <v>1</v>
      </c>
      <c r="I798" s="48">
        <v>0</v>
      </c>
      <c r="J798" s="48">
        <v>0</v>
      </c>
      <c r="K798" s="48">
        <v>0</v>
      </c>
      <c r="L798" s="60">
        <v>23</v>
      </c>
    </row>
    <row r="799" spans="1:12" hidden="1" x14ac:dyDescent="0.25">
      <c r="A799" s="49" t="s">
        <v>899</v>
      </c>
      <c r="B799" s="50" t="s">
        <v>403</v>
      </c>
      <c r="C799" s="50" t="s">
        <v>309</v>
      </c>
      <c r="D799" s="50" t="s">
        <v>1</v>
      </c>
      <c r="E799" s="51">
        <v>4</v>
      </c>
      <c r="F799" s="51">
        <v>0</v>
      </c>
      <c r="G799" s="51">
        <v>0</v>
      </c>
      <c r="H799" s="51">
        <v>15</v>
      </c>
      <c r="I799" s="51">
        <v>3</v>
      </c>
      <c r="J799" s="51">
        <v>0</v>
      </c>
      <c r="K799" s="51">
        <v>0</v>
      </c>
      <c r="L799" s="61">
        <v>30</v>
      </c>
    </row>
    <row r="800" spans="1:12" hidden="1" x14ac:dyDescent="0.25">
      <c r="A800" s="46" t="s">
        <v>900</v>
      </c>
      <c r="B800" s="47" t="s">
        <v>403</v>
      </c>
      <c r="C800" s="47" t="s">
        <v>309</v>
      </c>
      <c r="D800" s="47" t="s">
        <v>1</v>
      </c>
      <c r="E800" s="48">
        <v>1</v>
      </c>
      <c r="F800" s="48">
        <v>0</v>
      </c>
      <c r="G800" s="48">
        <v>0</v>
      </c>
      <c r="H800" s="48">
        <v>0</v>
      </c>
      <c r="I800" s="48">
        <v>0</v>
      </c>
      <c r="J800" s="48">
        <v>0</v>
      </c>
      <c r="K800" s="48">
        <v>77</v>
      </c>
      <c r="L800" s="60">
        <v>12</v>
      </c>
    </row>
    <row r="801" spans="1:20" x14ac:dyDescent="0.25">
      <c r="A801" s="46" t="s">
        <v>157</v>
      </c>
      <c r="B801" s="47" t="s">
        <v>42</v>
      </c>
      <c r="C801" s="47" t="s">
        <v>309</v>
      </c>
      <c r="D801" s="47" t="s">
        <v>3</v>
      </c>
      <c r="E801" s="48">
        <v>40</v>
      </c>
      <c r="F801" s="48">
        <v>44</v>
      </c>
      <c r="G801" s="48">
        <v>8</v>
      </c>
      <c r="H801" s="48">
        <v>35</v>
      </c>
      <c r="I801" s="48">
        <v>11</v>
      </c>
      <c r="J801" s="48">
        <v>32</v>
      </c>
      <c r="K801" s="48">
        <v>5351</v>
      </c>
      <c r="L801" s="60">
        <v>821</v>
      </c>
      <c r="M801"/>
      <c r="N801" s="32"/>
      <c r="O801" s="32"/>
      <c r="P801" s="32"/>
      <c r="Q801" s="32"/>
      <c r="R801" s="32"/>
      <c r="S801" s="32"/>
      <c r="T801" s="32"/>
    </row>
    <row r="802" spans="1:20" x14ac:dyDescent="0.25">
      <c r="A802" s="49" t="s">
        <v>32</v>
      </c>
      <c r="B802" s="50" t="s">
        <v>33</v>
      </c>
      <c r="C802" s="50" t="s">
        <v>309</v>
      </c>
      <c r="D802" s="50" t="s">
        <v>3</v>
      </c>
      <c r="E802" s="51">
        <v>40</v>
      </c>
      <c r="F802" s="51">
        <v>43</v>
      </c>
      <c r="G802" s="51">
        <v>18</v>
      </c>
      <c r="H802" s="51">
        <v>39</v>
      </c>
      <c r="I802" s="51">
        <v>16</v>
      </c>
      <c r="J802" s="51">
        <v>16</v>
      </c>
      <c r="K802" s="51">
        <v>851</v>
      </c>
      <c r="L802" s="61">
        <v>711</v>
      </c>
      <c r="M802"/>
      <c r="N802" s="32"/>
      <c r="O802" s="32"/>
      <c r="P802" s="32"/>
      <c r="Q802" s="32"/>
      <c r="R802" s="32"/>
      <c r="S802" s="32"/>
      <c r="T802" s="32"/>
    </row>
    <row r="803" spans="1:20" hidden="1" x14ac:dyDescent="0.25">
      <c r="A803" s="49" t="s">
        <v>903</v>
      </c>
      <c r="B803" s="50" t="s">
        <v>403</v>
      </c>
      <c r="C803" s="50" t="s">
        <v>309</v>
      </c>
      <c r="D803" s="50" t="s">
        <v>4</v>
      </c>
      <c r="E803" s="51">
        <v>1</v>
      </c>
      <c r="F803" s="51">
        <v>0</v>
      </c>
      <c r="G803" s="51">
        <v>2</v>
      </c>
      <c r="H803" s="51">
        <v>0</v>
      </c>
      <c r="I803" s="51">
        <v>1</v>
      </c>
      <c r="J803" s="51">
        <v>0</v>
      </c>
      <c r="K803" s="51">
        <v>25</v>
      </c>
      <c r="L803" s="61">
        <v>8</v>
      </c>
    </row>
    <row r="804" spans="1:20" hidden="1" x14ac:dyDescent="0.25">
      <c r="A804" s="46" t="s">
        <v>904</v>
      </c>
      <c r="B804" s="47" t="s">
        <v>403</v>
      </c>
      <c r="C804" s="47" t="s">
        <v>309</v>
      </c>
      <c r="D804" s="47" t="s">
        <v>2</v>
      </c>
      <c r="E804" s="48">
        <v>2</v>
      </c>
      <c r="F804" s="48">
        <v>0</v>
      </c>
      <c r="G804" s="48">
        <v>0</v>
      </c>
      <c r="H804" s="48">
        <v>4</v>
      </c>
      <c r="I804" s="48">
        <v>1</v>
      </c>
      <c r="J804" s="48">
        <v>2</v>
      </c>
      <c r="K804" s="48">
        <v>0</v>
      </c>
      <c r="L804" s="60">
        <v>20</v>
      </c>
    </row>
    <row r="805" spans="1:20" hidden="1" x14ac:dyDescent="0.25">
      <c r="A805" s="49" t="s">
        <v>905</v>
      </c>
      <c r="B805" s="50" t="s">
        <v>403</v>
      </c>
      <c r="C805" s="50" t="s">
        <v>309</v>
      </c>
      <c r="D805" s="50" t="s">
        <v>4</v>
      </c>
      <c r="E805" s="51">
        <v>16</v>
      </c>
      <c r="F805" s="51">
        <v>0</v>
      </c>
      <c r="G805" s="51">
        <v>2</v>
      </c>
      <c r="H805" s="51">
        <v>16</v>
      </c>
      <c r="I805" s="51">
        <v>16</v>
      </c>
      <c r="J805" s="51">
        <v>3</v>
      </c>
      <c r="K805" s="51">
        <v>461</v>
      </c>
      <c r="L805" s="61">
        <v>219</v>
      </c>
    </row>
    <row r="806" spans="1:20" x14ac:dyDescent="0.25">
      <c r="A806" s="46" t="s">
        <v>231</v>
      </c>
      <c r="B806" s="47" t="s">
        <v>33</v>
      </c>
      <c r="C806" s="47" t="s">
        <v>309</v>
      </c>
      <c r="D806" s="47" t="s">
        <v>3</v>
      </c>
      <c r="E806" s="48">
        <v>40</v>
      </c>
      <c r="F806" s="48">
        <v>43</v>
      </c>
      <c r="G806" s="48">
        <v>18</v>
      </c>
      <c r="H806" s="48">
        <v>36</v>
      </c>
      <c r="I806" s="48">
        <v>36</v>
      </c>
      <c r="J806" s="48">
        <v>66</v>
      </c>
      <c r="K806" s="48">
        <v>3268</v>
      </c>
      <c r="L806" s="60">
        <v>813</v>
      </c>
    </row>
    <row r="807" spans="1:20" x14ac:dyDescent="0.25">
      <c r="A807" s="46" t="s">
        <v>132</v>
      </c>
      <c r="B807" s="47" t="s">
        <v>33</v>
      </c>
      <c r="C807" s="47" t="s">
        <v>309</v>
      </c>
      <c r="D807" s="47" t="s">
        <v>3</v>
      </c>
      <c r="E807" s="48">
        <v>38</v>
      </c>
      <c r="F807" s="48">
        <v>42</v>
      </c>
      <c r="G807" s="48">
        <v>14</v>
      </c>
      <c r="H807" s="48">
        <v>12</v>
      </c>
      <c r="I807" s="48">
        <v>14</v>
      </c>
      <c r="J807" s="48">
        <v>18</v>
      </c>
      <c r="K807" s="48">
        <v>3056</v>
      </c>
      <c r="L807" s="60">
        <v>739</v>
      </c>
    </row>
    <row r="808" spans="1:20" x14ac:dyDescent="0.25">
      <c r="A808" s="46" t="s">
        <v>228</v>
      </c>
      <c r="B808" s="47" t="s">
        <v>42</v>
      </c>
      <c r="C808" s="47" t="s">
        <v>309</v>
      </c>
      <c r="D808" s="47" t="s">
        <v>3</v>
      </c>
      <c r="E808" s="48">
        <v>40</v>
      </c>
      <c r="F808" s="48">
        <v>38</v>
      </c>
      <c r="G808" s="48">
        <v>8</v>
      </c>
      <c r="H808" s="48">
        <v>9</v>
      </c>
      <c r="I808" s="48">
        <v>26</v>
      </c>
      <c r="J808" s="48">
        <v>13</v>
      </c>
      <c r="K808" s="48">
        <v>116</v>
      </c>
      <c r="L808" s="60">
        <v>738</v>
      </c>
    </row>
    <row r="809" spans="1:20" x14ac:dyDescent="0.25">
      <c r="A809" s="49" t="s">
        <v>136</v>
      </c>
      <c r="B809" s="50" t="s">
        <v>31</v>
      </c>
      <c r="C809" s="50" t="s">
        <v>309</v>
      </c>
      <c r="D809" s="50" t="s">
        <v>3</v>
      </c>
      <c r="E809" s="51">
        <v>38</v>
      </c>
      <c r="F809" s="51">
        <v>37</v>
      </c>
      <c r="G809" s="51">
        <v>8</v>
      </c>
      <c r="H809" s="51">
        <v>16</v>
      </c>
      <c r="I809" s="51">
        <v>20</v>
      </c>
      <c r="J809" s="51">
        <v>23</v>
      </c>
      <c r="K809" s="51">
        <v>1592</v>
      </c>
      <c r="L809" s="61">
        <v>693</v>
      </c>
    </row>
    <row r="810" spans="1:20" x14ac:dyDescent="0.25">
      <c r="A810" s="46" t="s">
        <v>313</v>
      </c>
      <c r="B810" s="47" t="s">
        <v>42</v>
      </c>
      <c r="C810" s="47" t="s">
        <v>309</v>
      </c>
      <c r="D810" s="47" t="s">
        <v>3</v>
      </c>
      <c r="E810" s="48">
        <v>38</v>
      </c>
      <c r="F810" s="48">
        <v>35</v>
      </c>
      <c r="G810" s="48">
        <v>2</v>
      </c>
      <c r="H810" s="48">
        <v>14</v>
      </c>
      <c r="I810" s="48">
        <v>23</v>
      </c>
      <c r="J810" s="48">
        <v>17</v>
      </c>
      <c r="K810" s="48">
        <v>24</v>
      </c>
      <c r="L810" s="60">
        <v>723</v>
      </c>
    </row>
    <row r="811" spans="1:20" x14ac:dyDescent="0.25">
      <c r="A811" s="46" t="s">
        <v>133</v>
      </c>
      <c r="B811" s="47" t="s">
        <v>36</v>
      </c>
      <c r="C811" s="47" t="s">
        <v>309</v>
      </c>
      <c r="D811" s="47" t="s">
        <v>3</v>
      </c>
      <c r="E811" s="48">
        <v>38</v>
      </c>
      <c r="F811" s="48">
        <v>34</v>
      </c>
      <c r="G811" s="48">
        <v>30</v>
      </c>
      <c r="H811" s="48">
        <v>58</v>
      </c>
      <c r="I811" s="48">
        <v>20</v>
      </c>
      <c r="J811" s="48">
        <v>20</v>
      </c>
      <c r="K811" s="48">
        <v>755</v>
      </c>
      <c r="L811" s="60">
        <v>692</v>
      </c>
      <c r="M811"/>
      <c r="N811" s="32"/>
      <c r="O811" s="32"/>
      <c r="P811" s="32"/>
      <c r="Q811" s="32"/>
      <c r="R811" s="32"/>
      <c r="S811" s="32"/>
      <c r="T811" s="32"/>
    </row>
    <row r="812" spans="1:20" x14ac:dyDescent="0.25">
      <c r="A812" s="49" t="s">
        <v>35</v>
      </c>
      <c r="B812" s="50" t="s">
        <v>31</v>
      </c>
      <c r="C812" s="50" t="s">
        <v>309</v>
      </c>
      <c r="D812" s="50" t="s">
        <v>3</v>
      </c>
      <c r="E812" s="51">
        <v>41</v>
      </c>
      <c r="F812" s="51">
        <v>33</v>
      </c>
      <c r="G812" s="51">
        <v>14</v>
      </c>
      <c r="H812" s="51">
        <v>42</v>
      </c>
      <c r="I812" s="51">
        <v>32</v>
      </c>
      <c r="J812" s="51">
        <v>20</v>
      </c>
      <c r="K812" s="51">
        <v>1787</v>
      </c>
      <c r="L812" s="61">
        <v>781</v>
      </c>
    </row>
    <row r="813" spans="1:20" x14ac:dyDescent="0.25">
      <c r="A813" s="46" t="s">
        <v>323</v>
      </c>
      <c r="B813" s="47" t="s">
        <v>36</v>
      </c>
      <c r="C813" s="47" t="s">
        <v>309</v>
      </c>
      <c r="D813" s="47" t="s">
        <v>3</v>
      </c>
      <c r="E813" s="48">
        <v>41</v>
      </c>
      <c r="F813" s="48">
        <v>33</v>
      </c>
      <c r="G813" s="48">
        <v>13</v>
      </c>
      <c r="H813" s="48">
        <v>13</v>
      </c>
      <c r="I813" s="48">
        <v>15</v>
      </c>
      <c r="J813" s="48">
        <v>27</v>
      </c>
      <c r="K813" s="48">
        <v>434</v>
      </c>
      <c r="L813" s="60">
        <v>716</v>
      </c>
    </row>
    <row r="814" spans="1:20" x14ac:dyDescent="0.25">
      <c r="A814" s="46" t="s">
        <v>270</v>
      </c>
      <c r="B814" s="47" t="s">
        <v>36</v>
      </c>
      <c r="C814" s="47" t="s">
        <v>309</v>
      </c>
      <c r="D814" s="47" t="s">
        <v>3</v>
      </c>
      <c r="E814" s="48">
        <v>39</v>
      </c>
      <c r="F814" s="48">
        <v>31</v>
      </c>
      <c r="G814" s="48">
        <v>22</v>
      </c>
      <c r="H814" s="48">
        <v>28</v>
      </c>
      <c r="I814" s="48">
        <v>28</v>
      </c>
      <c r="J814" s="48">
        <v>14</v>
      </c>
      <c r="K814" s="48">
        <v>66</v>
      </c>
      <c r="L814" s="60">
        <v>686</v>
      </c>
      <c r="M814"/>
      <c r="N814" s="32"/>
      <c r="O814" s="32"/>
      <c r="P814" s="32"/>
      <c r="Q814" s="32"/>
      <c r="R814" s="32"/>
      <c r="S814" s="32"/>
      <c r="T814" s="32"/>
    </row>
    <row r="815" spans="1:20" x14ac:dyDescent="0.25">
      <c r="A815" s="46" t="s">
        <v>271</v>
      </c>
      <c r="B815" s="47" t="s">
        <v>42</v>
      </c>
      <c r="C815" s="47" t="s">
        <v>309</v>
      </c>
      <c r="D815" s="47" t="s">
        <v>3</v>
      </c>
      <c r="E815" s="48">
        <v>30</v>
      </c>
      <c r="F815" s="48">
        <v>31</v>
      </c>
      <c r="G815" s="48">
        <v>28</v>
      </c>
      <c r="H815" s="48">
        <v>36</v>
      </c>
      <c r="I815" s="48">
        <v>34</v>
      </c>
      <c r="J815" s="48">
        <v>18</v>
      </c>
      <c r="K815" s="48">
        <v>33</v>
      </c>
      <c r="L815" s="60">
        <v>583</v>
      </c>
      <c r="M815"/>
      <c r="N815" s="32"/>
      <c r="O815" s="32"/>
      <c r="P815" s="32"/>
      <c r="Q815" s="32"/>
      <c r="R815" s="32"/>
      <c r="S815" s="32"/>
      <c r="T815" s="32"/>
    </row>
    <row r="816" spans="1:20" x14ac:dyDescent="0.25">
      <c r="A816" s="46" t="s">
        <v>150</v>
      </c>
      <c r="B816" s="47" t="s">
        <v>42</v>
      </c>
      <c r="C816" s="47" t="s">
        <v>309</v>
      </c>
      <c r="D816" s="47" t="s">
        <v>3</v>
      </c>
      <c r="E816" s="48">
        <v>39</v>
      </c>
      <c r="F816" s="48">
        <v>30</v>
      </c>
      <c r="G816" s="48">
        <v>12</v>
      </c>
      <c r="H816" s="48">
        <v>20</v>
      </c>
      <c r="I816" s="48">
        <v>20</v>
      </c>
      <c r="J816" s="48">
        <v>9</v>
      </c>
      <c r="K816" s="48">
        <v>2041</v>
      </c>
      <c r="L816" s="60">
        <v>652</v>
      </c>
      <c r="M816"/>
      <c r="N816" s="32"/>
      <c r="O816" s="32"/>
      <c r="P816" s="32"/>
      <c r="Q816" s="32"/>
      <c r="R816" s="32"/>
      <c r="S816" s="32"/>
      <c r="T816" s="32"/>
    </row>
    <row r="817" spans="1:20" x14ac:dyDescent="0.25">
      <c r="A817" s="49" t="s">
        <v>332</v>
      </c>
      <c r="B817" s="50" t="s">
        <v>36</v>
      </c>
      <c r="C817" s="50" t="s">
        <v>309</v>
      </c>
      <c r="D817" s="50" t="s">
        <v>3</v>
      </c>
      <c r="E817" s="51">
        <v>34</v>
      </c>
      <c r="F817" s="51">
        <v>30</v>
      </c>
      <c r="G817" s="51">
        <v>6</v>
      </c>
      <c r="H817" s="51">
        <v>45</v>
      </c>
      <c r="I817" s="51">
        <v>24</v>
      </c>
      <c r="J817" s="51">
        <v>27</v>
      </c>
      <c r="K817" s="51">
        <v>14</v>
      </c>
      <c r="L817" s="61">
        <v>582</v>
      </c>
      <c r="M817"/>
      <c r="N817" s="32"/>
      <c r="O817" s="32"/>
      <c r="P817" s="32"/>
      <c r="Q817" s="32"/>
      <c r="R817" s="32"/>
      <c r="S817" s="32"/>
      <c r="T817" s="32"/>
    </row>
    <row r="818" spans="1:20" x14ac:dyDescent="0.25">
      <c r="A818" s="46" t="s">
        <v>62</v>
      </c>
      <c r="B818" s="47" t="s">
        <v>38</v>
      </c>
      <c r="C818" s="47" t="s">
        <v>309</v>
      </c>
      <c r="D818" s="47" t="s">
        <v>3</v>
      </c>
      <c r="E818" s="48">
        <v>38</v>
      </c>
      <c r="F818" s="48">
        <v>30</v>
      </c>
      <c r="G818" s="48">
        <v>8</v>
      </c>
      <c r="H818" s="48">
        <v>12</v>
      </c>
      <c r="I818" s="48">
        <v>10</v>
      </c>
      <c r="J818" s="48">
        <v>17</v>
      </c>
      <c r="K818" s="48">
        <v>78</v>
      </c>
      <c r="L818" s="60">
        <v>707</v>
      </c>
      <c r="M818"/>
      <c r="N818" s="32"/>
      <c r="O818" s="32"/>
      <c r="P818" s="32"/>
      <c r="Q818" s="32"/>
      <c r="R818" s="32"/>
      <c r="S818" s="32"/>
      <c r="T818" s="32"/>
    </row>
    <row r="819" spans="1:20" x14ac:dyDescent="0.25">
      <c r="A819" s="49" t="s">
        <v>406</v>
      </c>
      <c r="B819" s="50" t="s">
        <v>36</v>
      </c>
      <c r="C819" s="50" t="s">
        <v>309</v>
      </c>
      <c r="D819" s="50" t="s">
        <v>3</v>
      </c>
      <c r="E819" s="51">
        <v>38</v>
      </c>
      <c r="F819" s="51">
        <v>30</v>
      </c>
      <c r="G819" s="51">
        <v>13</v>
      </c>
      <c r="H819" s="51">
        <v>11</v>
      </c>
      <c r="I819" s="51">
        <v>12</v>
      </c>
      <c r="J819" s="51">
        <v>18</v>
      </c>
      <c r="K819" s="51">
        <v>28</v>
      </c>
      <c r="L819" s="61">
        <v>664</v>
      </c>
      <c r="M819"/>
      <c r="N819" s="32"/>
      <c r="O819" s="32"/>
      <c r="P819" s="32"/>
      <c r="Q819" s="32"/>
      <c r="R819" s="32"/>
      <c r="S819" s="32"/>
      <c r="T819" s="32"/>
    </row>
    <row r="820" spans="1:20" x14ac:dyDescent="0.25">
      <c r="A820" s="46" t="s">
        <v>243</v>
      </c>
      <c r="B820" s="47" t="s">
        <v>36</v>
      </c>
      <c r="C820" s="47" t="s">
        <v>309</v>
      </c>
      <c r="D820" s="47" t="s">
        <v>3</v>
      </c>
      <c r="E820" s="48">
        <v>38</v>
      </c>
      <c r="F820" s="48">
        <v>29</v>
      </c>
      <c r="G820" s="48">
        <v>4</v>
      </c>
      <c r="H820" s="48">
        <v>12</v>
      </c>
      <c r="I820" s="48">
        <v>15</v>
      </c>
      <c r="J820" s="48">
        <v>29</v>
      </c>
      <c r="K820" s="48">
        <v>728</v>
      </c>
      <c r="L820" s="60">
        <v>673</v>
      </c>
    </row>
    <row r="821" spans="1:20" x14ac:dyDescent="0.25">
      <c r="A821" s="49" t="s">
        <v>409</v>
      </c>
      <c r="B821" s="50" t="s">
        <v>31</v>
      </c>
      <c r="C821" s="50" t="s">
        <v>309</v>
      </c>
      <c r="D821" s="50" t="s">
        <v>3</v>
      </c>
      <c r="E821" s="51">
        <v>40</v>
      </c>
      <c r="F821" s="51">
        <v>28</v>
      </c>
      <c r="G821" s="51">
        <v>34</v>
      </c>
      <c r="H821" s="51">
        <v>42</v>
      </c>
      <c r="I821" s="51">
        <v>12</v>
      </c>
      <c r="J821" s="51">
        <v>25</v>
      </c>
      <c r="K821" s="51">
        <v>3769</v>
      </c>
      <c r="L821" s="61">
        <v>675</v>
      </c>
    </row>
    <row r="822" spans="1:20" x14ac:dyDescent="0.25">
      <c r="A822" s="49" t="s">
        <v>141</v>
      </c>
      <c r="B822" s="50" t="s">
        <v>31</v>
      </c>
      <c r="C822" s="50" t="s">
        <v>309</v>
      </c>
      <c r="D822" s="50" t="s">
        <v>3</v>
      </c>
      <c r="E822" s="51">
        <v>42</v>
      </c>
      <c r="F822" s="51">
        <v>27</v>
      </c>
      <c r="G822" s="51">
        <v>4</v>
      </c>
      <c r="H822" s="51">
        <v>23</v>
      </c>
      <c r="I822" s="51">
        <v>21</v>
      </c>
      <c r="J822" s="51">
        <v>33</v>
      </c>
      <c r="K822" s="51">
        <v>3844</v>
      </c>
      <c r="L822" s="61">
        <v>804</v>
      </c>
    </row>
    <row r="823" spans="1:20" x14ac:dyDescent="0.25">
      <c r="A823" s="49" t="s">
        <v>314</v>
      </c>
      <c r="B823" s="50" t="s">
        <v>33</v>
      </c>
      <c r="C823" s="50" t="s">
        <v>309</v>
      </c>
      <c r="D823" s="50" t="s">
        <v>3</v>
      </c>
      <c r="E823" s="51">
        <v>29</v>
      </c>
      <c r="F823" s="51">
        <v>26</v>
      </c>
      <c r="G823" s="51">
        <v>12</v>
      </c>
      <c r="H823" s="51">
        <v>8</v>
      </c>
      <c r="I823" s="51">
        <v>7</v>
      </c>
      <c r="J823" s="51">
        <v>15</v>
      </c>
      <c r="K823" s="51">
        <v>32</v>
      </c>
      <c r="L823" s="61">
        <v>541</v>
      </c>
      <c r="M823"/>
      <c r="N823" s="32"/>
      <c r="O823" s="32"/>
      <c r="P823" s="32"/>
      <c r="Q823" s="32"/>
      <c r="R823" s="32"/>
      <c r="S823" s="32"/>
      <c r="T823" s="32"/>
    </row>
    <row r="824" spans="1:20" hidden="1" x14ac:dyDescent="0.25">
      <c r="A824" s="46" t="s">
        <v>178</v>
      </c>
      <c r="B824" s="47" t="s">
        <v>403</v>
      </c>
      <c r="C824" s="47" t="s">
        <v>309</v>
      </c>
      <c r="D824" s="47" t="s">
        <v>145</v>
      </c>
      <c r="E824" s="48">
        <v>0</v>
      </c>
      <c r="F824" s="48">
        <v>0</v>
      </c>
      <c r="G824" s="48">
        <v>0</v>
      </c>
      <c r="H824" s="48">
        <v>0</v>
      </c>
      <c r="I824" s="48">
        <v>0</v>
      </c>
      <c r="J824" s="48">
        <v>0</v>
      </c>
      <c r="K824" s="48">
        <v>0</v>
      </c>
      <c r="L824" s="60">
        <v>1263</v>
      </c>
    </row>
    <row r="825" spans="1:20" x14ac:dyDescent="0.25">
      <c r="A825" s="46" t="s">
        <v>373</v>
      </c>
      <c r="B825" s="47" t="s">
        <v>31</v>
      </c>
      <c r="C825" s="47" t="s">
        <v>309</v>
      </c>
      <c r="D825" s="47" t="s">
        <v>3</v>
      </c>
      <c r="E825" s="48">
        <v>39</v>
      </c>
      <c r="F825" s="48">
        <v>25</v>
      </c>
      <c r="G825" s="48">
        <v>14</v>
      </c>
      <c r="H825" s="48">
        <v>40</v>
      </c>
      <c r="I825" s="48">
        <v>9</v>
      </c>
      <c r="J825" s="48">
        <v>24</v>
      </c>
      <c r="K825" s="48">
        <v>3762</v>
      </c>
      <c r="L825" s="60">
        <v>639</v>
      </c>
    </row>
    <row r="826" spans="1:20" x14ac:dyDescent="0.25">
      <c r="A826" s="49" t="s">
        <v>135</v>
      </c>
      <c r="B826" s="50" t="s">
        <v>42</v>
      </c>
      <c r="C826" s="50" t="s">
        <v>309</v>
      </c>
      <c r="D826" s="50" t="s">
        <v>3</v>
      </c>
      <c r="E826" s="51">
        <v>40</v>
      </c>
      <c r="F826" s="51">
        <v>24</v>
      </c>
      <c r="G826" s="51">
        <v>26</v>
      </c>
      <c r="H826" s="51">
        <v>57</v>
      </c>
      <c r="I826" s="51">
        <v>16</v>
      </c>
      <c r="J826" s="51">
        <v>24</v>
      </c>
      <c r="K826" s="51">
        <v>68</v>
      </c>
      <c r="L826" s="61">
        <v>674</v>
      </c>
      <c r="M826"/>
      <c r="N826" s="32"/>
      <c r="O826" s="32"/>
      <c r="P826" s="32"/>
      <c r="Q826" s="32"/>
      <c r="R826" s="32"/>
      <c r="S826" s="32"/>
      <c r="T826" s="32"/>
    </row>
    <row r="827" spans="1:20" x14ac:dyDescent="0.25">
      <c r="A827" s="49" t="s">
        <v>389</v>
      </c>
      <c r="B827" s="50" t="s">
        <v>36</v>
      </c>
      <c r="C827" s="50" t="s">
        <v>309</v>
      </c>
      <c r="D827" s="50" t="s">
        <v>3</v>
      </c>
      <c r="E827" s="51">
        <v>41</v>
      </c>
      <c r="F827" s="51">
        <v>23</v>
      </c>
      <c r="G827" s="51">
        <v>12</v>
      </c>
      <c r="H827" s="51">
        <v>7</v>
      </c>
      <c r="I827" s="51">
        <v>10</v>
      </c>
      <c r="J827" s="51">
        <v>14</v>
      </c>
      <c r="K827" s="51">
        <v>150</v>
      </c>
      <c r="L827" s="61">
        <v>618</v>
      </c>
      <c r="M827"/>
      <c r="N827" s="32"/>
      <c r="O827" s="32"/>
      <c r="P827" s="32"/>
      <c r="Q827" s="32"/>
      <c r="R827" s="32"/>
      <c r="S827" s="32"/>
      <c r="T827" s="32"/>
    </row>
    <row r="828" spans="1:20" hidden="1" x14ac:dyDescent="0.25">
      <c r="A828" s="46" t="s">
        <v>907</v>
      </c>
      <c r="B828" s="47" t="s">
        <v>403</v>
      </c>
      <c r="C828" s="47" t="s">
        <v>309</v>
      </c>
      <c r="D828" s="47" t="s">
        <v>145</v>
      </c>
      <c r="E828" s="48">
        <v>0</v>
      </c>
      <c r="F828" s="48">
        <v>0</v>
      </c>
      <c r="G828" s="48">
        <v>0</v>
      </c>
      <c r="H828" s="48">
        <v>0</v>
      </c>
      <c r="I828" s="48">
        <v>0</v>
      </c>
      <c r="J828" s="48">
        <v>0</v>
      </c>
      <c r="K828" s="48">
        <v>0</v>
      </c>
      <c r="L828" s="60">
        <v>1350</v>
      </c>
    </row>
    <row r="829" spans="1:20" x14ac:dyDescent="0.25">
      <c r="A829" s="49" t="s">
        <v>63</v>
      </c>
      <c r="B829" s="50" t="s">
        <v>42</v>
      </c>
      <c r="C829" s="50" t="s">
        <v>309</v>
      </c>
      <c r="D829" s="50" t="s">
        <v>3</v>
      </c>
      <c r="E829" s="51">
        <v>30</v>
      </c>
      <c r="F829" s="51">
        <v>22</v>
      </c>
      <c r="G829" s="51">
        <v>2</v>
      </c>
      <c r="H829" s="51">
        <v>62</v>
      </c>
      <c r="I829" s="51">
        <v>15</v>
      </c>
      <c r="J829" s="51">
        <v>9</v>
      </c>
      <c r="K829" s="51">
        <v>33</v>
      </c>
      <c r="L829" s="61">
        <v>474</v>
      </c>
      <c r="M829"/>
      <c r="N829" s="32"/>
      <c r="O829" s="32"/>
      <c r="P829" s="32"/>
      <c r="Q829" s="32"/>
      <c r="R829" s="32"/>
      <c r="S829" s="32"/>
      <c r="T829" s="32"/>
    </row>
    <row r="830" spans="1:20" x14ac:dyDescent="0.25">
      <c r="A830" s="49" t="s">
        <v>256</v>
      </c>
      <c r="B830" s="50" t="s">
        <v>36</v>
      </c>
      <c r="C830" s="50" t="s">
        <v>309</v>
      </c>
      <c r="D830" s="50" t="s">
        <v>3</v>
      </c>
      <c r="E830" s="51">
        <v>35</v>
      </c>
      <c r="F830" s="51">
        <v>22</v>
      </c>
      <c r="G830" s="51">
        <v>12</v>
      </c>
      <c r="H830" s="51">
        <v>14</v>
      </c>
      <c r="I830" s="51">
        <v>11</v>
      </c>
      <c r="J830" s="51">
        <v>13</v>
      </c>
      <c r="K830" s="51">
        <v>154</v>
      </c>
      <c r="L830" s="61">
        <v>577</v>
      </c>
      <c r="M830"/>
      <c r="N830" s="32"/>
      <c r="O830" s="32"/>
      <c r="P830" s="32"/>
      <c r="Q830" s="32"/>
      <c r="R830" s="32"/>
      <c r="S830" s="32"/>
      <c r="T830" s="32"/>
    </row>
    <row r="831" spans="1:20" x14ac:dyDescent="0.25">
      <c r="A831" s="49" t="s">
        <v>142</v>
      </c>
      <c r="B831" s="50" t="s">
        <v>31</v>
      </c>
      <c r="C831" s="50" t="s">
        <v>309</v>
      </c>
      <c r="D831" s="50" t="s">
        <v>3</v>
      </c>
      <c r="E831" s="51">
        <v>37</v>
      </c>
      <c r="F831" s="51">
        <v>22</v>
      </c>
      <c r="G831" s="51">
        <v>18</v>
      </c>
      <c r="H831" s="51">
        <v>42</v>
      </c>
      <c r="I831" s="51">
        <v>18</v>
      </c>
      <c r="J831" s="51">
        <v>18</v>
      </c>
      <c r="K831" s="51">
        <v>240</v>
      </c>
      <c r="L831" s="61">
        <v>677</v>
      </c>
    </row>
    <row r="832" spans="1:20" x14ac:dyDescent="0.25">
      <c r="A832" s="49" t="s">
        <v>422</v>
      </c>
      <c r="B832" s="50" t="s">
        <v>36</v>
      </c>
      <c r="C832" s="50" t="s">
        <v>309</v>
      </c>
      <c r="D832" s="50" t="s">
        <v>3</v>
      </c>
      <c r="E832" s="51">
        <v>40</v>
      </c>
      <c r="F832" s="51">
        <v>21</v>
      </c>
      <c r="G832" s="51">
        <v>10</v>
      </c>
      <c r="H832" s="51">
        <v>38</v>
      </c>
      <c r="I832" s="51">
        <v>28</v>
      </c>
      <c r="J832" s="51">
        <v>7</v>
      </c>
      <c r="K832" s="51">
        <v>1323</v>
      </c>
      <c r="L832" s="61">
        <v>695</v>
      </c>
    </row>
    <row r="833" spans="1:20" x14ac:dyDescent="0.25">
      <c r="A833" s="49" t="s">
        <v>335</v>
      </c>
      <c r="B833" s="50" t="s">
        <v>36</v>
      </c>
      <c r="C833" s="50" t="s">
        <v>309</v>
      </c>
      <c r="D833" s="50" t="s">
        <v>3</v>
      </c>
      <c r="E833" s="51">
        <v>38</v>
      </c>
      <c r="F833" s="51">
        <v>21</v>
      </c>
      <c r="G833" s="51">
        <v>23</v>
      </c>
      <c r="H833" s="51">
        <v>31</v>
      </c>
      <c r="I833" s="51">
        <v>22</v>
      </c>
      <c r="J833" s="51">
        <v>14</v>
      </c>
      <c r="K833" s="51">
        <v>52</v>
      </c>
      <c r="L833" s="61">
        <v>592</v>
      </c>
    </row>
    <row r="834" spans="1:20" x14ac:dyDescent="0.25">
      <c r="A834" s="49" t="s">
        <v>254</v>
      </c>
      <c r="B834" s="50" t="s">
        <v>33</v>
      </c>
      <c r="C834" s="50" t="s">
        <v>309</v>
      </c>
      <c r="D834" s="50" t="s">
        <v>3</v>
      </c>
      <c r="E834" s="51">
        <v>41</v>
      </c>
      <c r="F834" s="51">
        <v>20</v>
      </c>
      <c r="G834" s="51">
        <v>4</v>
      </c>
      <c r="H834" s="51">
        <v>26</v>
      </c>
      <c r="I834" s="51">
        <v>22</v>
      </c>
      <c r="J834" s="51">
        <v>14</v>
      </c>
      <c r="K834" s="51">
        <v>104</v>
      </c>
      <c r="L834" s="61">
        <v>576</v>
      </c>
    </row>
    <row r="835" spans="1:20" hidden="1" x14ac:dyDescent="0.25">
      <c r="A835" s="49" t="s">
        <v>909</v>
      </c>
      <c r="B835" s="50" t="s">
        <v>403</v>
      </c>
      <c r="C835" s="50" t="s">
        <v>309</v>
      </c>
      <c r="D835" s="50" t="s">
        <v>145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61">
        <v>735</v>
      </c>
    </row>
    <row r="836" spans="1:20" x14ac:dyDescent="0.25">
      <c r="A836" s="49" t="s">
        <v>431</v>
      </c>
      <c r="B836" s="50" t="s">
        <v>38</v>
      </c>
      <c r="C836" s="50" t="s">
        <v>309</v>
      </c>
      <c r="D836" s="50" t="s">
        <v>3</v>
      </c>
      <c r="E836" s="51">
        <v>23</v>
      </c>
      <c r="F836" s="51">
        <v>19</v>
      </c>
      <c r="G836" s="51">
        <v>2</v>
      </c>
      <c r="H836" s="51">
        <v>16</v>
      </c>
      <c r="I836" s="51">
        <v>7</v>
      </c>
      <c r="J836" s="51">
        <v>14</v>
      </c>
      <c r="K836" s="51">
        <v>46</v>
      </c>
      <c r="L836" s="61">
        <v>363</v>
      </c>
    </row>
    <row r="837" spans="1:20" x14ac:dyDescent="0.25">
      <c r="A837" s="49" t="s">
        <v>435</v>
      </c>
      <c r="B837" s="50" t="s">
        <v>31</v>
      </c>
      <c r="C837" s="50" t="s">
        <v>309</v>
      </c>
      <c r="D837" s="50" t="s">
        <v>3</v>
      </c>
      <c r="E837" s="51">
        <v>38</v>
      </c>
      <c r="F837" s="51">
        <v>19</v>
      </c>
      <c r="G837" s="51">
        <v>30</v>
      </c>
      <c r="H837" s="51">
        <v>50</v>
      </c>
      <c r="I837" s="51">
        <v>11</v>
      </c>
      <c r="J837" s="51">
        <v>19</v>
      </c>
      <c r="K837" s="51">
        <v>10</v>
      </c>
      <c r="L837" s="61">
        <v>570</v>
      </c>
      <c r="M837"/>
      <c r="N837" s="32"/>
      <c r="O837" s="32"/>
      <c r="P837" s="32"/>
      <c r="Q837" s="32"/>
      <c r="R837" s="32"/>
      <c r="S837" s="32"/>
      <c r="T837" s="32"/>
    </row>
    <row r="838" spans="1:20" hidden="1" x14ac:dyDescent="0.25">
      <c r="A838" s="46" t="s">
        <v>911</v>
      </c>
      <c r="B838" s="47" t="s">
        <v>403</v>
      </c>
      <c r="C838" s="47" t="s">
        <v>309</v>
      </c>
      <c r="D838" s="47" t="s">
        <v>145</v>
      </c>
      <c r="E838" s="48">
        <v>0</v>
      </c>
      <c r="F838" s="48">
        <v>0</v>
      </c>
      <c r="G838" s="48">
        <v>0</v>
      </c>
      <c r="H838" s="48">
        <v>0</v>
      </c>
      <c r="I838" s="48">
        <v>0</v>
      </c>
      <c r="J838" s="48">
        <v>0</v>
      </c>
      <c r="K838" s="48">
        <v>0</v>
      </c>
      <c r="L838" s="60">
        <v>839</v>
      </c>
    </row>
    <row r="839" spans="1:20" x14ac:dyDescent="0.25">
      <c r="A839" s="49" t="s">
        <v>296</v>
      </c>
      <c r="B839" s="50" t="s">
        <v>36</v>
      </c>
      <c r="C839" s="50" t="s">
        <v>309</v>
      </c>
      <c r="D839" s="50" t="s">
        <v>3</v>
      </c>
      <c r="E839" s="51">
        <v>42</v>
      </c>
      <c r="F839" s="51">
        <v>18</v>
      </c>
      <c r="G839" s="51">
        <v>26</v>
      </c>
      <c r="H839" s="51">
        <v>86</v>
      </c>
      <c r="I839" s="51">
        <v>20</v>
      </c>
      <c r="J839" s="51">
        <v>27</v>
      </c>
      <c r="K839" s="51">
        <v>56</v>
      </c>
      <c r="L839" s="61">
        <v>629</v>
      </c>
      <c r="M839"/>
      <c r="N839" s="32"/>
      <c r="O839" s="32"/>
      <c r="P839" s="32"/>
      <c r="Q839" s="32"/>
      <c r="R839" s="32"/>
      <c r="S839" s="32"/>
      <c r="T839" s="32"/>
    </row>
    <row r="840" spans="1:20" x14ac:dyDescent="0.25">
      <c r="A840" s="46" t="s">
        <v>152</v>
      </c>
      <c r="B840" s="47" t="s">
        <v>38</v>
      </c>
      <c r="C840" s="47" t="s">
        <v>309</v>
      </c>
      <c r="D840" s="47" t="s">
        <v>3</v>
      </c>
      <c r="E840" s="48">
        <v>38</v>
      </c>
      <c r="F840" s="48">
        <v>18</v>
      </c>
      <c r="G840" s="48">
        <v>10</v>
      </c>
      <c r="H840" s="48">
        <v>41</v>
      </c>
      <c r="I840" s="48">
        <v>25</v>
      </c>
      <c r="J840" s="48">
        <v>17</v>
      </c>
      <c r="K840" s="48">
        <v>3041</v>
      </c>
      <c r="L840" s="60">
        <v>646</v>
      </c>
    </row>
    <row r="841" spans="1:20" x14ac:dyDescent="0.25">
      <c r="A841" s="46" t="s">
        <v>65</v>
      </c>
      <c r="B841" s="47" t="s">
        <v>36</v>
      </c>
      <c r="C841" s="47" t="s">
        <v>309</v>
      </c>
      <c r="D841" s="47" t="s">
        <v>3</v>
      </c>
      <c r="E841" s="48">
        <v>38</v>
      </c>
      <c r="F841" s="48">
        <v>17</v>
      </c>
      <c r="G841" s="48">
        <v>49</v>
      </c>
      <c r="H841" s="48">
        <v>69</v>
      </c>
      <c r="I841" s="48">
        <v>11</v>
      </c>
      <c r="J841" s="48">
        <v>13</v>
      </c>
      <c r="K841" s="48">
        <v>24</v>
      </c>
      <c r="L841" s="60">
        <v>634</v>
      </c>
    </row>
    <row r="842" spans="1:20" x14ac:dyDescent="0.25">
      <c r="A842" s="46" t="s">
        <v>165</v>
      </c>
      <c r="B842" s="47" t="s">
        <v>38</v>
      </c>
      <c r="C842" s="47" t="s">
        <v>309</v>
      </c>
      <c r="D842" s="47" t="s">
        <v>3</v>
      </c>
      <c r="E842" s="48">
        <v>36</v>
      </c>
      <c r="F842" s="48">
        <v>17</v>
      </c>
      <c r="G842" s="48">
        <v>22</v>
      </c>
      <c r="H842" s="48">
        <v>17</v>
      </c>
      <c r="I842" s="48">
        <v>18</v>
      </c>
      <c r="J842" s="48">
        <v>13</v>
      </c>
      <c r="K842" s="48">
        <v>3576</v>
      </c>
      <c r="L842" s="60">
        <v>616</v>
      </c>
    </row>
    <row r="843" spans="1:20" x14ac:dyDescent="0.25">
      <c r="A843" s="46" t="s">
        <v>60</v>
      </c>
      <c r="B843" s="47" t="s">
        <v>31</v>
      </c>
      <c r="C843" s="47" t="s">
        <v>309</v>
      </c>
      <c r="D843" s="47" t="s">
        <v>3</v>
      </c>
      <c r="E843" s="48">
        <v>35</v>
      </c>
      <c r="F843" s="48">
        <v>17</v>
      </c>
      <c r="G843" s="48">
        <v>12</v>
      </c>
      <c r="H843" s="48">
        <v>22</v>
      </c>
      <c r="I843" s="48">
        <v>15</v>
      </c>
      <c r="J843" s="48">
        <v>18</v>
      </c>
      <c r="K843" s="48">
        <v>74</v>
      </c>
      <c r="L843" s="60">
        <v>586</v>
      </c>
    </row>
    <row r="844" spans="1:20" x14ac:dyDescent="0.25">
      <c r="A844" s="49" t="s">
        <v>64</v>
      </c>
      <c r="B844" s="50" t="s">
        <v>36</v>
      </c>
      <c r="C844" s="50" t="s">
        <v>309</v>
      </c>
      <c r="D844" s="50" t="s">
        <v>3</v>
      </c>
      <c r="E844" s="51">
        <v>27</v>
      </c>
      <c r="F844" s="51">
        <v>16</v>
      </c>
      <c r="G844" s="51">
        <v>16</v>
      </c>
      <c r="H844" s="51">
        <v>58</v>
      </c>
      <c r="I844" s="51">
        <v>24</v>
      </c>
      <c r="J844" s="51">
        <v>15</v>
      </c>
      <c r="K844" s="51">
        <v>1553</v>
      </c>
      <c r="L844" s="61">
        <v>519</v>
      </c>
    </row>
    <row r="845" spans="1:20" hidden="1" x14ac:dyDescent="0.25">
      <c r="A845" s="49" t="s">
        <v>913</v>
      </c>
      <c r="B845" s="50" t="s">
        <v>403</v>
      </c>
      <c r="C845" s="50" t="s">
        <v>309</v>
      </c>
      <c r="D845" s="50" t="s">
        <v>145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0</v>
      </c>
      <c r="K845" s="51">
        <v>0</v>
      </c>
      <c r="L845" s="61">
        <v>578</v>
      </c>
    </row>
    <row r="846" spans="1:20" x14ac:dyDescent="0.25">
      <c r="A846" s="46" t="s">
        <v>352</v>
      </c>
      <c r="B846" s="47" t="s">
        <v>31</v>
      </c>
      <c r="C846" s="47" t="s">
        <v>309</v>
      </c>
      <c r="D846" s="47" t="s">
        <v>3</v>
      </c>
      <c r="E846" s="48">
        <v>24</v>
      </c>
      <c r="F846" s="48">
        <v>16</v>
      </c>
      <c r="G846" s="48">
        <v>19</v>
      </c>
      <c r="H846" s="48">
        <v>8</v>
      </c>
      <c r="I846" s="48">
        <v>16</v>
      </c>
      <c r="J846" s="48">
        <v>4</v>
      </c>
      <c r="K846" s="48">
        <v>2462</v>
      </c>
      <c r="L846" s="60">
        <v>378</v>
      </c>
    </row>
    <row r="847" spans="1:20" x14ac:dyDescent="0.25">
      <c r="A847" s="49" t="s">
        <v>68</v>
      </c>
      <c r="B847" s="50" t="s">
        <v>33</v>
      </c>
      <c r="C847" s="50" t="s">
        <v>309</v>
      </c>
      <c r="D847" s="50" t="s">
        <v>3</v>
      </c>
      <c r="E847" s="51">
        <v>40</v>
      </c>
      <c r="F847" s="51">
        <v>16</v>
      </c>
      <c r="G847" s="51">
        <v>24</v>
      </c>
      <c r="H847" s="51">
        <v>50</v>
      </c>
      <c r="I847" s="51">
        <v>11</v>
      </c>
      <c r="J847" s="51">
        <v>8</v>
      </c>
      <c r="K847" s="51">
        <v>65</v>
      </c>
      <c r="L847" s="61">
        <v>566</v>
      </c>
      <c r="M847"/>
      <c r="N847" s="32"/>
      <c r="O847" s="32"/>
      <c r="P847" s="32"/>
      <c r="Q847" s="32"/>
      <c r="R847" s="32"/>
      <c r="S847" s="32"/>
      <c r="T847" s="32"/>
    </row>
    <row r="848" spans="1:20" x14ac:dyDescent="0.25">
      <c r="A848" s="46" t="s">
        <v>255</v>
      </c>
      <c r="B848" s="47" t="s">
        <v>42</v>
      </c>
      <c r="C848" s="47" t="s">
        <v>309</v>
      </c>
      <c r="D848" s="47" t="s">
        <v>3</v>
      </c>
      <c r="E848" s="48">
        <v>16</v>
      </c>
      <c r="F848" s="48">
        <v>15</v>
      </c>
      <c r="G848" s="48">
        <v>10</v>
      </c>
      <c r="H848" s="48">
        <v>5</v>
      </c>
      <c r="I848" s="48">
        <v>2</v>
      </c>
      <c r="J848" s="48">
        <v>14</v>
      </c>
      <c r="K848" s="48">
        <v>571</v>
      </c>
      <c r="L848" s="60">
        <v>302</v>
      </c>
    </row>
    <row r="849" spans="1:20" hidden="1" x14ac:dyDescent="0.25">
      <c r="A849" s="49" t="s">
        <v>914</v>
      </c>
      <c r="B849" s="50" t="s">
        <v>403</v>
      </c>
      <c r="C849" s="50" t="s">
        <v>309</v>
      </c>
      <c r="D849" s="50" t="s">
        <v>145</v>
      </c>
      <c r="E849" s="51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61">
        <v>559</v>
      </c>
    </row>
    <row r="850" spans="1:20" x14ac:dyDescent="0.25">
      <c r="A850" s="49" t="s">
        <v>167</v>
      </c>
      <c r="B850" s="50" t="s">
        <v>42</v>
      </c>
      <c r="C850" s="50" t="s">
        <v>309</v>
      </c>
      <c r="D850" s="50" t="s">
        <v>3</v>
      </c>
      <c r="E850" s="51">
        <v>40</v>
      </c>
      <c r="F850" s="51">
        <v>15</v>
      </c>
      <c r="G850" s="51">
        <v>6</v>
      </c>
      <c r="H850" s="51">
        <v>21</v>
      </c>
      <c r="I850" s="51">
        <v>13</v>
      </c>
      <c r="J850" s="51">
        <v>21</v>
      </c>
      <c r="K850" s="51">
        <v>2999</v>
      </c>
      <c r="L850" s="61">
        <v>707</v>
      </c>
      <c r="M850"/>
      <c r="N850" s="32"/>
      <c r="O850" s="32"/>
      <c r="P850" s="32"/>
      <c r="Q850" s="32"/>
      <c r="R850" s="32"/>
      <c r="S850" s="32"/>
      <c r="T850" s="32"/>
    </row>
    <row r="851" spans="1:20" x14ac:dyDescent="0.25">
      <c r="A851" s="49" t="s">
        <v>464</v>
      </c>
      <c r="B851" s="50" t="s">
        <v>36</v>
      </c>
      <c r="C851" s="50" t="s">
        <v>309</v>
      </c>
      <c r="D851" s="50" t="s">
        <v>3</v>
      </c>
      <c r="E851" s="51">
        <v>41</v>
      </c>
      <c r="F851" s="51">
        <v>15</v>
      </c>
      <c r="G851" s="51">
        <v>0</v>
      </c>
      <c r="H851" s="51">
        <v>8</v>
      </c>
      <c r="I851" s="51">
        <v>12</v>
      </c>
      <c r="J851" s="51">
        <v>12</v>
      </c>
      <c r="K851" s="51">
        <v>36</v>
      </c>
      <c r="L851" s="61">
        <v>590</v>
      </c>
      <c r="M851"/>
      <c r="N851" s="32"/>
      <c r="O851" s="32"/>
      <c r="P851" s="32"/>
      <c r="Q851" s="32"/>
      <c r="R851" s="32"/>
      <c r="S851" s="32"/>
      <c r="T851" s="32"/>
    </row>
    <row r="852" spans="1:20" x14ac:dyDescent="0.25">
      <c r="A852" s="49" t="s">
        <v>312</v>
      </c>
      <c r="B852" s="50" t="s">
        <v>31</v>
      </c>
      <c r="C852" s="50" t="s">
        <v>309</v>
      </c>
      <c r="D852" s="50" t="s">
        <v>3</v>
      </c>
      <c r="E852" s="51">
        <v>27</v>
      </c>
      <c r="F852" s="51">
        <v>14</v>
      </c>
      <c r="G852" s="51">
        <v>17</v>
      </c>
      <c r="H852" s="51">
        <v>31</v>
      </c>
      <c r="I852" s="51">
        <v>8</v>
      </c>
      <c r="J852" s="51">
        <v>13</v>
      </c>
      <c r="K852" s="51">
        <v>11</v>
      </c>
      <c r="L852" s="61">
        <v>473</v>
      </c>
    </row>
    <row r="853" spans="1:20" x14ac:dyDescent="0.25">
      <c r="A853" s="46" t="s">
        <v>69</v>
      </c>
      <c r="B853" s="47" t="s">
        <v>38</v>
      </c>
      <c r="C853" s="47" t="s">
        <v>309</v>
      </c>
      <c r="D853" s="47" t="s">
        <v>3</v>
      </c>
      <c r="E853" s="48">
        <v>25</v>
      </c>
      <c r="F853" s="48">
        <v>14</v>
      </c>
      <c r="G853" s="48">
        <v>8</v>
      </c>
      <c r="H853" s="48">
        <v>31</v>
      </c>
      <c r="I853" s="48">
        <v>27</v>
      </c>
      <c r="J853" s="48">
        <v>19</v>
      </c>
      <c r="K853" s="48">
        <v>2568</v>
      </c>
      <c r="L853" s="60">
        <v>483</v>
      </c>
      <c r="M853"/>
      <c r="N853" s="32"/>
      <c r="O853" s="32"/>
      <c r="P853" s="32"/>
      <c r="Q853" s="32"/>
      <c r="R853" s="32"/>
      <c r="S853" s="32"/>
      <c r="T853" s="32"/>
    </row>
    <row r="854" spans="1:20" x14ac:dyDescent="0.25">
      <c r="A854" s="46" t="s">
        <v>212</v>
      </c>
      <c r="B854" s="47" t="s">
        <v>33</v>
      </c>
      <c r="C854" s="47" t="s">
        <v>309</v>
      </c>
      <c r="D854" s="47" t="s">
        <v>3</v>
      </c>
      <c r="E854" s="48">
        <v>33</v>
      </c>
      <c r="F854" s="48">
        <v>12</v>
      </c>
      <c r="G854" s="48">
        <v>6</v>
      </c>
      <c r="H854" s="48">
        <v>16</v>
      </c>
      <c r="I854" s="48">
        <v>10</v>
      </c>
      <c r="J854" s="48">
        <v>16</v>
      </c>
      <c r="K854" s="48">
        <v>109</v>
      </c>
      <c r="L854" s="60">
        <v>421</v>
      </c>
    </row>
    <row r="855" spans="1:20" x14ac:dyDescent="0.25">
      <c r="A855" s="46" t="s">
        <v>337</v>
      </c>
      <c r="B855" s="47" t="s">
        <v>38</v>
      </c>
      <c r="C855" s="47" t="s">
        <v>309</v>
      </c>
      <c r="D855" s="47" t="s">
        <v>3</v>
      </c>
      <c r="E855" s="48">
        <v>39</v>
      </c>
      <c r="F855" s="48">
        <v>11</v>
      </c>
      <c r="G855" s="48">
        <v>19</v>
      </c>
      <c r="H855" s="48">
        <v>65</v>
      </c>
      <c r="I855" s="48">
        <v>11</v>
      </c>
      <c r="J855" s="48">
        <v>6</v>
      </c>
      <c r="K855" s="48">
        <v>47</v>
      </c>
      <c r="L855" s="60">
        <v>536</v>
      </c>
      <c r="M855"/>
      <c r="N855" s="32"/>
      <c r="O855" s="32"/>
      <c r="P855" s="32"/>
      <c r="Q855" s="32"/>
      <c r="R855" s="32"/>
      <c r="S855" s="32"/>
      <c r="T855" s="32"/>
    </row>
    <row r="856" spans="1:20" x14ac:dyDescent="0.25">
      <c r="A856" s="46" t="s">
        <v>267</v>
      </c>
      <c r="B856" s="47" t="s">
        <v>33</v>
      </c>
      <c r="C856" s="47" t="s">
        <v>309</v>
      </c>
      <c r="D856" s="47" t="s">
        <v>3</v>
      </c>
      <c r="E856" s="48">
        <v>22</v>
      </c>
      <c r="F856" s="48">
        <v>11</v>
      </c>
      <c r="G856" s="48">
        <v>2</v>
      </c>
      <c r="H856" s="48">
        <v>17</v>
      </c>
      <c r="I856" s="48">
        <v>9</v>
      </c>
      <c r="J856" s="48">
        <v>12</v>
      </c>
      <c r="K856" s="48">
        <v>0</v>
      </c>
      <c r="L856" s="60">
        <v>335</v>
      </c>
    </row>
    <row r="857" spans="1:20" x14ac:dyDescent="0.25">
      <c r="A857" s="49" t="s">
        <v>266</v>
      </c>
      <c r="B857" s="50" t="s">
        <v>38</v>
      </c>
      <c r="C857" s="50" t="s">
        <v>309</v>
      </c>
      <c r="D857" s="50" t="s">
        <v>3</v>
      </c>
      <c r="E857" s="51">
        <v>34</v>
      </c>
      <c r="F857" s="51">
        <v>11</v>
      </c>
      <c r="G857" s="51">
        <v>2</v>
      </c>
      <c r="H857" s="51">
        <v>18</v>
      </c>
      <c r="I857" s="51">
        <v>15</v>
      </c>
      <c r="J857" s="51">
        <v>11</v>
      </c>
      <c r="K857" s="51">
        <v>5</v>
      </c>
      <c r="L857" s="61">
        <v>404</v>
      </c>
    </row>
    <row r="858" spans="1:20" x14ac:dyDescent="0.25">
      <c r="A858" s="49" t="s">
        <v>537</v>
      </c>
      <c r="B858" s="50" t="s">
        <v>31</v>
      </c>
      <c r="C858" s="50" t="s">
        <v>309</v>
      </c>
      <c r="D858" s="50" t="s">
        <v>3</v>
      </c>
      <c r="E858" s="51">
        <v>37</v>
      </c>
      <c r="F858" s="51">
        <v>10</v>
      </c>
      <c r="G858" s="51">
        <v>8</v>
      </c>
      <c r="H858" s="51">
        <v>32</v>
      </c>
      <c r="I858" s="51">
        <v>13</v>
      </c>
      <c r="J858" s="51">
        <v>22</v>
      </c>
      <c r="K858" s="51">
        <v>42</v>
      </c>
      <c r="L858" s="61">
        <v>505</v>
      </c>
    </row>
    <row r="859" spans="1:20" x14ac:dyDescent="0.25">
      <c r="A859" s="49" t="s">
        <v>49</v>
      </c>
      <c r="B859" s="50" t="s">
        <v>38</v>
      </c>
      <c r="C859" s="50" t="s">
        <v>309</v>
      </c>
      <c r="D859" s="50" t="s">
        <v>3</v>
      </c>
      <c r="E859" s="51">
        <v>33</v>
      </c>
      <c r="F859" s="51">
        <v>10</v>
      </c>
      <c r="G859" s="51">
        <v>8</v>
      </c>
      <c r="H859" s="51">
        <v>61</v>
      </c>
      <c r="I859" s="51">
        <v>14</v>
      </c>
      <c r="J859" s="51">
        <v>20</v>
      </c>
      <c r="K859" s="51">
        <v>718</v>
      </c>
      <c r="L859" s="61">
        <v>457</v>
      </c>
      <c r="M859"/>
      <c r="N859" s="32"/>
      <c r="O859" s="32"/>
      <c r="P859" s="32"/>
      <c r="Q859" s="32"/>
      <c r="R859" s="32"/>
      <c r="S859" s="32"/>
      <c r="T859" s="32"/>
    </row>
    <row r="860" spans="1:20" x14ac:dyDescent="0.25">
      <c r="A860" s="49" t="s">
        <v>396</v>
      </c>
      <c r="B860" s="50" t="s">
        <v>42</v>
      </c>
      <c r="C860" s="50" t="s">
        <v>309</v>
      </c>
      <c r="D860" s="50" t="s">
        <v>3</v>
      </c>
      <c r="E860" s="51">
        <v>28</v>
      </c>
      <c r="F860" s="51">
        <v>9</v>
      </c>
      <c r="G860" s="51">
        <v>4</v>
      </c>
      <c r="H860" s="51">
        <v>23</v>
      </c>
      <c r="I860" s="51">
        <v>5</v>
      </c>
      <c r="J860" s="51">
        <v>4</v>
      </c>
      <c r="K860" s="51">
        <v>0</v>
      </c>
      <c r="L860" s="61">
        <v>317</v>
      </c>
    </row>
    <row r="861" spans="1:20" hidden="1" x14ac:dyDescent="0.25">
      <c r="A861" s="49" t="s">
        <v>917</v>
      </c>
      <c r="B861" s="50" t="s">
        <v>403</v>
      </c>
      <c r="C861" s="50" t="s">
        <v>309</v>
      </c>
      <c r="D861" s="50" t="s">
        <v>145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61">
        <v>694</v>
      </c>
    </row>
    <row r="862" spans="1:20" x14ac:dyDescent="0.25">
      <c r="A862" s="46" t="s">
        <v>73</v>
      </c>
      <c r="B862" s="47" t="s">
        <v>33</v>
      </c>
      <c r="C862" s="47" t="s">
        <v>309</v>
      </c>
      <c r="D862" s="47" t="s">
        <v>3</v>
      </c>
      <c r="E862" s="48">
        <v>39</v>
      </c>
      <c r="F862" s="48">
        <v>8</v>
      </c>
      <c r="G862" s="48">
        <v>18</v>
      </c>
      <c r="H862" s="48">
        <v>28</v>
      </c>
      <c r="I862" s="48">
        <v>12</v>
      </c>
      <c r="J862" s="48">
        <v>7</v>
      </c>
      <c r="K862" s="48">
        <v>39</v>
      </c>
      <c r="L862" s="60">
        <v>602</v>
      </c>
      <c r="M862"/>
      <c r="N862" s="32"/>
      <c r="O862" s="32"/>
      <c r="P862" s="32"/>
      <c r="Q862" s="32"/>
      <c r="R862" s="32"/>
      <c r="S862" s="32"/>
      <c r="T862" s="32"/>
    </row>
    <row r="863" spans="1:20" x14ac:dyDescent="0.25">
      <c r="A863" s="46" t="s">
        <v>582</v>
      </c>
      <c r="B863" s="47" t="s">
        <v>31</v>
      </c>
      <c r="C863" s="47" t="s">
        <v>309</v>
      </c>
      <c r="D863" s="47" t="s">
        <v>3</v>
      </c>
      <c r="E863" s="48">
        <v>38</v>
      </c>
      <c r="F863" s="48">
        <v>8</v>
      </c>
      <c r="G863" s="48">
        <v>2</v>
      </c>
      <c r="H863" s="48">
        <v>9</v>
      </c>
      <c r="I863" s="48">
        <v>12</v>
      </c>
      <c r="J863" s="48">
        <v>8</v>
      </c>
      <c r="K863" s="48">
        <v>4</v>
      </c>
      <c r="L863" s="60">
        <v>297</v>
      </c>
    </row>
    <row r="864" spans="1:20" hidden="1" x14ac:dyDescent="0.25">
      <c r="A864" s="46" t="s">
        <v>918</v>
      </c>
      <c r="B864" s="47" t="s">
        <v>403</v>
      </c>
      <c r="C864" s="47" t="s">
        <v>309</v>
      </c>
      <c r="D864" s="47" t="s">
        <v>145</v>
      </c>
      <c r="E864" s="48">
        <v>0</v>
      </c>
      <c r="F864" s="48">
        <v>0</v>
      </c>
      <c r="G864" s="48">
        <v>0</v>
      </c>
      <c r="H864" s="48">
        <v>0</v>
      </c>
      <c r="I864" s="48">
        <v>0</v>
      </c>
      <c r="J864" s="48">
        <v>0</v>
      </c>
      <c r="K864" s="48">
        <v>0</v>
      </c>
      <c r="L864" s="60">
        <v>508</v>
      </c>
    </row>
    <row r="865" spans="1:20" hidden="1" x14ac:dyDescent="0.25">
      <c r="A865" s="49" t="s">
        <v>919</v>
      </c>
      <c r="B865" s="50" t="s">
        <v>403</v>
      </c>
      <c r="C865" s="50" t="s">
        <v>309</v>
      </c>
      <c r="D865" s="50" t="s">
        <v>145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61">
        <v>180</v>
      </c>
    </row>
    <row r="866" spans="1:20" x14ac:dyDescent="0.25">
      <c r="A866" s="46" t="s">
        <v>344</v>
      </c>
      <c r="B866" s="47" t="s">
        <v>42</v>
      </c>
      <c r="C866" s="47" t="s">
        <v>309</v>
      </c>
      <c r="D866" s="47" t="s">
        <v>3</v>
      </c>
      <c r="E866" s="48">
        <v>8</v>
      </c>
      <c r="F866" s="48">
        <v>2</v>
      </c>
      <c r="G866" s="48">
        <v>4</v>
      </c>
      <c r="H866" s="48">
        <v>0</v>
      </c>
      <c r="I866" s="48">
        <v>3</v>
      </c>
      <c r="J866" s="48">
        <v>2</v>
      </c>
      <c r="K866" s="48">
        <v>0</v>
      </c>
      <c r="L866" s="60">
        <v>114</v>
      </c>
      <c r="M866"/>
      <c r="N866" s="32"/>
      <c r="O866" s="32"/>
      <c r="P866" s="32"/>
      <c r="Q866" s="32"/>
      <c r="R866" s="32"/>
      <c r="S866" s="32"/>
      <c r="T866" s="32"/>
    </row>
    <row r="867" spans="1:20" x14ac:dyDescent="0.25">
      <c r="A867" s="46" t="s">
        <v>614</v>
      </c>
      <c r="B867" s="47" t="s">
        <v>42</v>
      </c>
      <c r="C867" s="47" t="s">
        <v>309</v>
      </c>
      <c r="D867" s="47" t="s">
        <v>3</v>
      </c>
      <c r="E867" s="48">
        <v>23</v>
      </c>
      <c r="F867" s="48">
        <v>7</v>
      </c>
      <c r="G867" s="48">
        <v>4</v>
      </c>
      <c r="H867" s="48">
        <v>29</v>
      </c>
      <c r="I867" s="48">
        <v>3</v>
      </c>
      <c r="J867" s="48">
        <v>17</v>
      </c>
      <c r="K867" s="48">
        <v>0</v>
      </c>
      <c r="L867" s="60">
        <v>281</v>
      </c>
    </row>
    <row r="868" spans="1:20" x14ac:dyDescent="0.25">
      <c r="A868" s="49" t="s">
        <v>647</v>
      </c>
      <c r="B868" s="50" t="s">
        <v>42</v>
      </c>
      <c r="C868" s="50" t="s">
        <v>309</v>
      </c>
      <c r="D868" s="50" t="s">
        <v>3</v>
      </c>
      <c r="E868" s="51">
        <v>31</v>
      </c>
      <c r="F868" s="51">
        <v>6</v>
      </c>
      <c r="G868" s="51">
        <v>0</v>
      </c>
      <c r="H868" s="51">
        <v>29</v>
      </c>
      <c r="I868" s="51">
        <v>20</v>
      </c>
      <c r="J868" s="51">
        <v>17</v>
      </c>
      <c r="K868" s="51">
        <v>218</v>
      </c>
      <c r="L868" s="61">
        <v>388</v>
      </c>
    </row>
    <row r="869" spans="1:20" x14ac:dyDescent="0.25">
      <c r="A869" s="49" t="s">
        <v>285</v>
      </c>
      <c r="B869" s="50" t="s">
        <v>38</v>
      </c>
      <c r="C869" s="50" t="s">
        <v>309</v>
      </c>
      <c r="D869" s="50" t="s">
        <v>3</v>
      </c>
      <c r="E869" s="51">
        <v>28</v>
      </c>
      <c r="F869" s="51">
        <v>5</v>
      </c>
      <c r="G869" s="51">
        <v>12</v>
      </c>
      <c r="H869" s="51">
        <v>23</v>
      </c>
      <c r="I869" s="51">
        <v>17</v>
      </c>
      <c r="J869" s="51">
        <v>12</v>
      </c>
      <c r="K869" s="51">
        <v>76</v>
      </c>
      <c r="L869" s="61">
        <v>340</v>
      </c>
    </row>
    <row r="870" spans="1:20" x14ac:dyDescent="0.25">
      <c r="A870" s="46" t="s">
        <v>751</v>
      </c>
      <c r="B870" s="47" t="s">
        <v>42</v>
      </c>
      <c r="C870" s="47" t="s">
        <v>309</v>
      </c>
      <c r="D870" s="47" t="s">
        <v>3</v>
      </c>
      <c r="E870" s="48">
        <v>4</v>
      </c>
      <c r="F870" s="48">
        <v>2</v>
      </c>
      <c r="G870" s="48">
        <v>0</v>
      </c>
      <c r="H870" s="48">
        <v>4</v>
      </c>
      <c r="I870" s="48">
        <v>2</v>
      </c>
      <c r="J870" s="48">
        <v>3</v>
      </c>
      <c r="K870" s="48">
        <v>0</v>
      </c>
      <c r="L870" s="60">
        <v>53</v>
      </c>
      <c r="M870"/>
      <c r="N870" s="32"/>
      <c r="O870" s="32"/>
      <c r="P870" s="32"/>
      <c r="Q870" s="32"/>
      <c r="R870" s="32"/>
      <c r="S870" s="32"/>
      <c r="T870" s="32"/>
    </row>
    <row r="871" spans="1:20" x14ac:dyDescent="0.25">
      <c r="A871" s="46" t="s">
        <v>701</v>
      </c>
      <c r="B871" s="47" t="s">
        <v>31</v>
      </c>
      <c r="C871" s="47" t="s">
        <v>309</v>
      </c>
      <c r="D871" s="47" t="s">
        <v>3</v>
      </c>
      <c r="E871" s="48">
        <v>17</v>
      </c>
      <c r="F871" s="48">
        <v>4</v>
      </c>
      <c r="G871" s="48">
        <v>2</v>
      </c>
      <c r="H871" s="48">
        <v>6</v>
      </c>
      <c r="I871" s="48">
        <v>5</v>
      </c>
      <c r="J871" s="48">
        <v>9</v>
      </c>
      <c r="K871" s="48">
        <v>0</v>
      </c>
      <c r="L871" s="60">
        <v>200</v>
      </c>
    </row>
    <row r="872" spans="1:20" hidden="1" x14ac:dyDescent="0.25">
      <c r="A872" s="46" t="s">
        <v>923</v>
      </c>
      <c r="B872" s="47" t="s">
        <v>403</v>
      </c>
      <c r="C872" s="47" t="s">
        <v>309</v>
      </c>
      <c r="D872" s="47" t="s">
        <v>145</v>
      </c>
      <c r="E872" s="48">
        <v>0</v>
      </c>
      <c r="F872" s="48">
        <v>0</v>
      </c>
      <c r="G872" s="48">
        <v>0</v>
      </c>
      <c r="H872" s="48">
        <v>0</v>
      </c>
      <c r="I872" s="48">
        <v>0</v>
      </c>
      <c r="J872" s="48">
        <v>0</v>
      </c>
      <c r="K872" s="48">
        <v>0</v>
      </c>
      <c r="L872" s="60">
        <v>65</v>
      </c>
    </row>
    <row r="873" spans="1:20" x14ac:dyDescent="0.25">
      <c r="A873" s="49" t="s">
        <v>734</v>
      </c>
      <c r="B873" s="50" t="s">
        <v>31</v>
      </c>
      <c r="C873" s="50" t="s">
        <v>309</v>
      </c>
      <c r="D873" s="50" t="s">
        <v>3</v>
      </c>
      <c r="E873" s="51">
        <v>10</v>
      </c>
      <c r="F873" s="51">
        <v>3</v>
      </c>
      <c r="G873" s="51">
        <v>0</v>
      </c>
      <c r="H873" s="51">
        <v>16</v>
      </c>
      <c r="I873" s="51">
        <v>1</v>
      </c>
      <c r="J873" s="51">
        <v>1</v>
      </c>
      <c r="K873" s="51">
        <v>0</v>
      </c>
      <c r="L873" s="61">
        <v>119</v>
      </c>
    </row>
    <row r="874" spans="1:20" hidden="1" x14ac:dyDescent="0.25">
      <c r="A874" s="46" t="s">
        <v>924</v>
      </c>
      <c r="B874" s="47" t="s">
        <v>403</v>
      </c>
      <c r="C874" s="47" t="s">
        <v>309</v>
      </c>
      <c r="D874" s="47" t="s">
        <v>145</v>
      </c>
      <c r="E874" s="48">
        <v>0</v>
      </c>
      <c r="F874" s="48">
        <v>0</v>
      </c>
      <c r="G874" s="48">
        <v>0</v>
      </c>
      <c r="H874" s="48">
        <v>0</v>
      </c>
      <c r="I874" s="48">
        <v>0</v>
      </c>
      <c r="J874" s="48">
        <v>0</v>
      </c>
      <c r="K874" s="48">
        <v>0</v>
      </c>
      <c r="L874" s="60">
        <v>454</v>
      </c>
    </row>
    <row r="875" spans="1:20" x14ac:dyDescent="0.25">
      <c r="A875" s="49" t="s">
        <v>737</v>
      </c>
      <c r="B875" s="50" t="s">
        <v>38</v>
      </c>
      <c r="C875" s="50" t="s">
        <v>309</v>
      </c>
      <c r="D875" s="50" t="s">
        <v>3</v>
      </c>
      <c r="E875" s="51">
        <v>18</v>
      </c>
      <c r="F875" s="51">
        <v>3</v>
      </c>
      <c r="G875" s="51">
        <v>2</v>
      </c>
      <c r="H875" s="51">
        <v>8</v>
      </c>
      <c r="I875" s="51">
        <v>3</v>
      </c>
      <c r="J875" s="51">
        <v>8</v>
      </c>
      <c r="K875" s="51">
        <v>0</v>
      </c>
      <c r="L875" s="61">
        <v>162</v>
      </c>
    </row>
    <row r="876" spans="1:20" x14ac:dyDescent="0.25">
      <c r="A876" s="49" t="s">
        <v>359</v>
      </c>
      <c r="B876" s="50" t="s">
        <v>33</v>
      </c>
      <c r="C876" s="50" t="s">
        <v>309</v>
      </c>
      <c r="D876" s="50" t="s">
        <v>3</v>
      </c>
      <c r="E876" s="51">
        <v>13</v>
      </c>
      <c r="F876" s="51">
        <v>2</v>
      </c>
      <c r="G876" s="51">
        <v>2</v>
      </c>
      <c r="H876" s="51">
        <v>11</v>
      </c>
      <c r="I876" s="51">
        <v>10</v>
      </c>
      <c r="J876" s="51">
        <v>3</v>
      </c>
      <c r="K876" s="51">
        <v>408</v>
      </c>
      <c r="L876" s="61">
        <v>186</v>
      </c>
      <c r="M876"/>
      <c r="N876" s="32"/>
      <c r="O876" s="32"/>
      <c r="P876" s="32"/>
      <c r="Q876" s="32"/>
      <c r="R876" s="32"/>
      <c r="S876" s="32"/>
      <c r="T876" s="32"/>
    </row>
    <row r="877" spans="1:20" x14ac:dyDescent="0.25">
      <c r="A877" s="46" t="s">
        <v>753</v>
      </c>
      <c r="B877" s="47" t="s">
        <v>38</v>
      </c>
      <c r="C877" s="47" t="s">
        <v>309</v>
      </c>
      <c r="D877" s="47" t="s">
        <v>3</v>
      </c>
      <c r="E877" s="48">
        <v>11</v>
      </c>
      <c r="F877" s="48">
        <v>2</v>
      </c>
      <c r="G877" s="48">
        <v>2</v>
      </c>
      <c r="H877" s="48">
        <v>2</v>
      </c>
      <c r="I877" s="48">
        <v>3</v>
      </c>
      <c r="J877" s="48">
        <v>2</v>
      </c>
      <c r="K877" s="48">
        <v>0</v>
      </c>
      <c r="L877" s="60">
        <v>117</v>
      </c>
    </row>
    <row r="878" spans="1:20" hidden="1" x14ac:dyDescent="0.25">
      <c r="A878" s="46" t="s">
        <v>927</v>
      </c>
      <c r="B878" s="47" t="s">
        <v>403</v>
      </c>
      <c r="C878" s="47" t="s">
        <v>309</v>
      </c>
      <c r="D878" s="47" t="s">
        <v>145</v>
      </c>
      <c r="E878" s="48">
        <v>0</v>
      </c>
      <c r="F878" s="48">
        <v>0</v>
      </c>
      <c r="G878" s="48">
        <v>0</v>
      </c>
      <c r="H878" s="48">
        <v>0</v>
      </c>
      <c r="I878" s="48">
        <v>0</v>
      </c>
      <c r="J878" s="48">
        <v>0</v>
      </c>
      <c r="K878" s="48">
        <v>0</v>
      </c>
      <c r="L878" s="60">
        <v>118</v>
      </c>
    </row>
    <row r="879" spans="1:20" hidden="1" x14ac:dyDescent="0.25">
      <c r="A879" s="49" t="s">
        <v>928</v>
      </c>
      <c r="B879" s="50" t="s">
        <v>403</v>
      </c>
      <c r="C879" s="50" t="s">
        <v>309</v>
      </c>
      <c r="D879" s="50" t="s">
        <v>145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61">
        <v>60</v>
      </c>
    </row>
    <row r="880" spans="1:20" x14ac:dyDescent="0.25">
      <c r="A880" s="49" t="s">
        <v>376</v>
      </c>
      <c r="B880" s="50" t="s">
        <v>31</v>
      </c>
      <c r="C880" s="50" t="s">
        <v>309</v>
      </c>
      <c r="D880" s="50" t="s">
        <v>3</v>
      </c>
      <c r="E880" s="51">
        <v>7</v>
      </c>
      <c r="F880" s="51">
        <v>1</v>
      </c>
      <c r="G880" s="51">
        <v>2</v>
      </c>
      <c r="H880" s="51">
        <v>6</v>
      </c>
      <c r="I880" s="51">
        <v>0</v>
      </c>
      <c r="J880" s="51">
        <v>0</v>
      </c>
      <c r="K880" s="51">
        <v>0</v>
      </c>
      <c r="L880" s="61">
        <v>68</v>
      </c>
    </row>
    <row r="881" spans="1:20" x14ac:dyDescent="0.25">
      <c r="A881" s="46" t="s">
        <v>351</v>
      </c>
      <c r="B881" s="47" t="s">
        <v>31</v>
      </c>
      <c r="C881" s="47" t="s">
        <v>309</v>
      </c>
      <c r="D881" s="47" t="s">
        <v>3</v>
      </c>
      <c r="E881" s="48">
        <v>9</v>
      </c>
      <c r="F881" s="48">
        <v>1</v>
      </c>
      <c r="G881" s="48">
        <v>9</v>
      </c>
      <c r="H881" s="48">
        <v>23</v>
      </c>
      <c r="I881" s="48">
        <v>10</v>
      </c>
      <c r="J881" s="48">
        <v>4</v>
      </c>
      <c r="K881" s="48">
        <v>479</v>
      </c>
      <c r="L881" s="60">
        <v>120</v>
      </c>
    </row>
    <row r="882" spans="1:20" x14ac:dyDescent="0.25">
      <c r="A882" s="46" t="s">
        <v>319</v>
      </c>
      <c r="B882" s="47" t="s">
        <v>38</v>
      </c>
      <c r="C882" s="47" t="s">
        <v>309</v>
      </c>
      <c r="D882" s="47" t="s">
        <v>3</v>
      </c>
      <c r="E882" s="48">
        <v>11</v>
      </c>
      <c r="F882" s="48">
        <v>2</v>
      </c>
      <c r="G882" s="48">
        <v>12</v>
      </c>
      <c r="H882" s="48">
        <v>2</v>
      </c>
      <c r="I882" s="48">
        <v>3</v>
      </c>
      <c r="J882" s="48">
        <v>10</v>
      </c>
      <c r="K882" s="48">
        <v>116</v>
      </c>
      <c r="L882" s="60">
        <v>166</v>
      </c>
      <c r="M882"/>
      <c r="N882" s="32"/>
      <c r="O882" s="32"/>
      <c r="P882" s="32"/>
      <c r="Q882" s="32"/>
      <c r="R882" s="32"/>
      <c r="S882" s="32"/>
      <c r="T882" s="32"/>
    </row>
    <row r="883" spans="1:20" hidden="1" x14ac:dyDescent="0.25">
      <c r="A883" s="49" t="s">
        <v>930</v>
      </c>
      <c r="B883" s="50" t="s">
        <v>403</v>
      </c>
      <c r="C883" s="50" t="s">
        <v>309</v>
      </c>
      <c r="D883" s="50" t="s">
        <v>145</v>
      </c>
      <c r="E883" s="51">
        <v>0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61">
        <v>18</v>
      </c>
    </row>
    <row r="884" spans="1:20" x14ac:dyDescent="0.25">
      <c r="A884" s="49" t="s">
        <v>819</v>
      </c>
      <c r="B884" s="50" t="s">
        <v>36</v>
      </c>
      <c r="C884" s="50" t="s">
        <v>309</v>
      </c>
      <c r="D884" s="50" t="s">
        <v>3</v>
      </c>
      <c r="E884" s="51">
        <v>16</v>
      </c>
      <c r="F884" s="51">
        <v>1</v>
      </c>
      <c r="G884" s="51">
        <v>6</v>
      </c>
      <c r="H884" s="51">
        <v>55</v>
      </c>
      <c r="I884" s="51">
        <v>6</v>
      </c>
      <c r="J884" s="51">
        <v>4</v>
      </c>
      <c r="K884" s="51">
        <v>0</v>
      </c>
      <c r="L884" s="61">
        <v>170</v>
      </c>
      <c r="M884"/>
      <c r="N884" s="32"/>
      <c r="O884" s="32"/>
      <c r="P884" s="32"/>
      <c r="Q884" s="32"/>
      <c r="R884" s="32"/>
      <c r="S884" s="32"/>
      <c r="T884" s="32"/>
    </row>
    <row r="885" spans="1:20" hidden="1" x14ac:dyDescent="0.25">
      <c r="A885" s="49" t="s">
        <v>932</v>
      </c>
      <c r="B885" s="50" t="s">
        <v>403</v>
      </c>
      <c r="C885" s="50" t="s">
        <v>309</v>
      </c>
      <c r="D885" s="50" t="s">
        <v>145</v>
      </c>
      <c r="E885" s="51">
        <v>0</v>
      </c>
      <c r="F885" s="51">
        <v>0</v>
      </c>
      <c r="G885" s="51">
        <v>0</v>
      </c>
      <c r="H885" s="51">
        <v>0</v>
      </c>
      <c r="I885" s="51">
        <v>0</v>
      </c>
      <c r="J885" s="51">
        <v>0</v>
      </c>
      <c r="K885" s="51">
        <v>0</v>
      </c>
      <c r="L885" s="61">
        <v>72</v>
      </c>
    </row>
    <row r="886" spans="1:20" hidden="1" x14ac:dyDescent="0.25">
      <c r="A886" s="46" t="s">
        <v>933</v>
      </c>
      <c r="B886" s="47" t="s">
        <v>403</v>
      </c>
      <c r="C886" s="47" t="s">
        <v>309</v>
      </c>
      <c r="D886" s="47" t="s">
        <v>145</v>
      </c>
      <c r="E886" s="48">
        <v>0</v>
      </c>
      <c r="F886" s="48">
        <v>0</v>
      </c>
      <c r="G886" s="48">
        <v>0</v>
      </c>
      <c r="H886" s="48">
        <v>0</v>
      </c>
      <c r="I886" s="48">
        <v>0</v>
      </c>
      <c r="J886" s="48">
        <v>0</v>
      </c>
      <c r="K886" s="48">
        <v>0</v>
      </c>
      <c r="L886" s="60">
        <v>20</v>
      </c>
    </row>
    <row r="887" spans="1:20" x14ac:dyDescent="0.25">
      <c r="A887" s="49" t="s">
        <v>823</v>
      </c>
      <c r="B887" s="50" t="s">
        <v>31</v>
      </c>
      <c r="C887" s="50" t="s">
        <v>309</v>
      </c>
      <c r="D887" s="50" t="s">
        <v>3</v>
      </c>
      <c r="E887" s="51">
        <v>5</v>
      </c>
      <c r="F887" s="51">
        <v>1</v>
      </c>
      <c r="G887" s="51">
        <v>0</v>
      </c>
      <c r="H887" s="51">
        <v>1</v>
      </c>
      <c r="I887" s="51">
        <v>1</v>
      </c>
      <c r="J887" s="51">
        <v>0</v>
      </c>
      <c r="K887" s="51">
        <v>0</v>
      </c>
      <c r="L887" s="61">
        <v>34</v>
      </c>
    </row>
    <row r="888" spans="1:20" hidden="1" x14ac:dyDescent="0.25">
      <c r="A888" s="46" t="s">
        <v>935</v>
      </c>
      <c r="B888" s="47" t="s">
        <v>403</v>
      </c>
      <c r="C888" s="47" t="s">
        <v>309</v>
      </c>
      <c r="D888" s="47" t="s">
        <v>145</v>
      </c>
      <c r="E888" s="48">
        <v>0</v>
      </c>
      <c r="F888" s="48">
        <v>0</v>
      </c>
      <c r="G888" s="48">
        <v>0</v>
      </c>
      <c r="H888" s="48">
        <v>0</v>
      </c>
      <c r="I888" s="48">
        <v>0</v>
      </c>
      <c r="J888" s="48">
        <v>0</v>
      </c>
      <c r="K888" s="48">
        <v>0</v>
      </c>
      <c r="L888" s="60">
        <v>31</v>
      </c>
    </row>
  </sheetData>
  <autoFilter ref="A1:T888">
    <filterColumn colId="1">
      <filters>
        <filter val="BUC"/>
        <filter val="PAC"/>
        <filter val="RAM"/>
        <filter val="REB"/>
        <filter val="SUN"/>
      </filters>
    </filterColumn>
    <sortState ref="A2:T887">
      <sortCondition ref="D1:D888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M9" sqref="M9:M10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6" t="s">
        <v>23</v>
      </c>
      <c r="G1" s="71"/>
      <c r="H1" s="71"/>
      <c r="I1" s="71"/>
      <c r="J1" s="71"/>
      <c r="K1" s="71"/>
      <c r="L1" s="67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300</v>
      </c>
    </row>
    <row r="3" spans="1:13" x14ac:dyDescent="0.25">
      <c r="A3" s="9">
        <v>1</v>
      </c>
      <c r="B3" s="46" t="s">
        <v>176</v>
      </c>
      <c r="C3" s="47" t="s">
        <v>36</v>
      </c>
      <c r="D3" s="47" t="s">
        <v>309</v>
      </c>
      <c r="E3" s="47" t="s">
        <v>145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60">
        <v>2138</v>
      </c>
    </row>
    <row r="4" spans="1:13" x14ac:dyDescent="0.25">
      <c r="A4" s="9">
        <v>2</v>
      </c>
      <c r="B4" s="49" t="s">
        <v>236</v>
      </c>
      <c r="C4" s="50" t="s">
        <v>36</v>
      </c>
      <c r="D4" s="50" t="s">
        <v>309</v>
      </c>
      <c r="E4" s="50" t="s">
        <v>145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61">
        <v>1879</v>
      </c>
    </row>
    <row r="5" spans="1:13" x14ac:dyDescent="0.25">
      <c r="A5" s="9">
        <v>3</v>
      </c>
      <c r="B5" s="49" t="s">
        <v>148</v>
      </c>
      <c r="C5" s="50" t="s">
        <v>31</v>
      </c>
      <c r="D5" s="50" t="s">
        <v>309</v>
      </c>
      <c r="E5" s="50" t="s">
        <v>145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1779</v>
      </c>
    </row>
    <row r="6" spans="1:13" x14ac:dyDescent="0.25">
      <c r="A6" s="9">
        <v>4</v>
      </c>
      <c r="B6" s="49" t="s">
        <v>174</v>
      </c>
      <c r="C6" s="50" t="s">
        <v>36</v>
      </c>
      <c r="D6" s="50" t="s">
        <v>309</v>
      </c>
      <c r="E6" s="50" t="s">
        <v>145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61">
        <v>1765</v>
      </c>
    </row>
    <row r="7" spans="1:13" x14ac:dyDescent="0.25">
      <c r="A7" s="9">
        <v>5</v>
      </c>
      <c r="B7" s="49" t="s">
        <v>184</v>
      </c>
      <c r="C7" s="50" t="s">
        <v>38</v>
      </c>
      <c r="D7" s="50" t="s">
        <v>309</v>
      </c>
      <c r="E7" s="50" t="s">
        <v>145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61">
        <v>1754</v>
      </c>
    </row>
    <row r="8" spans="1:13" x14ac:dyDescent="0.25">
      <c r="A8" s="9">
        <v>6</v>
      </c>
      <c r="B8" s="46" t="s">
        <v>182</v>
      </c>
      <c r="C8" s="47" t="s">
        <v>42</v>
      </c>
      <c r="D8" s="47" t="s">
        <v>309</v>
      </c>
      <c r="E8" s="47" t="s">
        <v>145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60">
        <v>1752</v>
      </c>
    </row>
    <row r="9" spans="1:13" x14ac:dyDescent="0.25">
      <c r="A9" s="9">
        <v>7</v>
      </c>
      <c r="B9" s="49" t="s">
        <v>187</v>
      </c>
      <c r="C9" s="50" t="s">
        <v>33</v>
      </c>
      <c r="D9" s="50" t="s">
        <v>309</v>
      </c>
      <c r="E9" s="50" t="s">
        <v>145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61">
        <v>1751</v>
      </c>
    </row>
    <row r="10" spans="1:13" x14ac:dyDescent="0.25">
      <c r="A10" s="9">
        <v>8</v>
      </c>
      <c r="B10" s="46" t="s">
        <v>244</v>
      </c>
      <c r="C10" s="47" t="s">
        <v>31</v>
      </c>
      <c r="D10" s="47" t="s">
        <v>309</v>
      </c>
      <c r="E10" s="47" t="s">
        <v>145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0">
        <v>1749</v>
      </c>
    </row>
    <row r="11" spans="1:13" x14ac:dyDescent="0.25">
      <c r="A11" s="9">
        <v>9</v>
      </c>
      <c r="B11" s="46" t="s">
        <v>169</v>
      </c>
      <c r="C11" s="47" t="s">
        <v>36</v>
      </c>
      <c r="D11" s="47" t="s">
        <v>309</v>
      </c>
      <c r="E11" s="47" t="s">
        <v>145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60">
        <v>1743</v>
      </c>
    </row>
    <row r="12" spans="1:13" x14ac:dyDescent="0.25">
      <c r="A12" s="9">
        <v>10</v>
      </c>
      <c r="B12" s="46" t="s">
        <v>237</v>
      </c>
      <c r="C12" s="47" t="s">
        <v>42</v>
      </c>
      <c r="D12" s="47" t="s">
        <v>309</v>
      </c>
      <c r="E12" s="47" t="s">
        <v>145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60">
        <v>1691</v>
      </c>
    </row>
    <row r="13" spans="1:13" x14ac:dyDescent="0.25">
      <c r="A13" s="9">
        <v>11</v>
      </c>
      <c r="B13" s="49" t="s">
        <v>172</v>
      </c>
      <c r="C13" s="50" t="s">
        <v>38</v>
      </c>
      <c r="D13" s="50" t="s">
        <v>309</v>
      </c>
      <c r="E13" s="50" t="s">
        <v>145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1">
        <v>1663</v>
      </c>
    </row>
    <row r="14" spans="1:13" x14ac:dyDescent="0.25">
      <c r="A14" s="9">
        <v>12</v>
      </c>
      <c r="B14" s="49" t="s">
        <v>234</v>
      </c>
      <c r="C14" s="50" t="s">
        <v>31</v>
      </c>
      <c r="D14" s="50" t="s">
        <v>309</v>
      </c>
      <c r="E14" s="50" t="s">
        <v>145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61">
        <v>1662</v>
      </c>
    </row>
    <row r="15" spans="1:13" x14ac:dyDescent="0.25">
      <c r="A15" s="9">
        <v>13</v>
      </c>
      <c r="B15" s="49" t="s">
        <v>203</v>
      </c>
      <c r="C15" s="50" t="s">
        <v>38</v>
      </c>
      <c r="D15" s="50" t="s">
        <v>309</v>
      </c>
      <c r="E15" s="50" t="s">
        <v>145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1">
        <v>1645</v>
      </c>
    </row>
    <row r="16" spans="1:13" x14ac:dyDescent="0.25">
      <c r="A16" s="9">
        <v>14</v>
      </c>
      <c r="B16" s="49" t="s">
        <v>238</v>
      </c>
      <c r="C16" s="50" t="s">
        <v>33</v>
      </c>
      <c r="D16" s="50" t="s">
        <v>309</v>
      </c>
      <c r="E16" s="50" t="s">
        <v>145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61">
        <v>1631</v>
      </c>
    </row>
    <row r="17" spans="1:13" x14ac:dyDescent="0.25">
      <c r="A17" s="9">
        <v>15</v>
      </c>
      <c r="B17" s="46" t="s">
        <v>191</v>
      </c>
      <c r="C17" s="47" t="s">
        <v>38</v>
      </c>
      <c r="D17" s="47" t="s">
        <v>309</v>
      </c>
      <c r="E17" s="47" t="s">
        <v>145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60">
        <v>1623</v>
      </c>
    </row>
    <row r="18" spans="1:13" x14ac:dyDescent="0.25">
      <c r="A18" s="9">
        <v>16</v>
      </c>
      <c r="B18" s="46" t="s">
        <v>179</v>
      </c>
      <c r="C18" s="47" t="s">
        <v>31</v>
      </c>
      <c r="D18" s="47" t="s">
        <v>309</v>
      </c>
      <c r="E18" s="47" t="s">
        <v>145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0">
        <v>1562</v>
      </c>
    </row>
    <row r="19" spans="1:13" x14ac:dyDescent="0.25">
      <c r="A19" s="9">
        <v>17</v>
      </c>
      <c r="B19" s="46" t="s">
        <v>180</v>
      </c>
      <c r="C19" s="47" t="s">
        <v>42</v>
      </c>
      <c r="D19" s="47" t="s">
        <v>309</v>
      </c>
      <c r="E19" s="47" t="s">
        <v>145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60">
        <v>1478</v>
      </c>
    </row>
    <row r="20" spans="1:13" x14ac:dyDescent="0.25">
      <c r="A20" s="9">
        <v>18</v>
      </c>
      <c r="B20" s="46" t="s">
        <v>171</v>
      </c>
      <c r="C20" s="47" t="s">
        <v>33</v>
      </c>
      <c r="D20" s="47" t="s">
        <v>309</v>
      </c>
      <c r="E20" s="47" t="s">
        <v>145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1446</v>
      </c>
    </row>
    <row r="21" spans="1:13" x14ac:dyDescent="0.25">
      <c r="A21" s="9">
        <v>19</v>
      </c>
      <c r="B21" s="49" t="s">
        <v>194</v>
      </c>
      <c r="C21" s="50" t="s">
        <v>33</v>
      </c>
      <c r="D21" s="50" t="s">
        <v>309</v>
      </c>
      <c r="E21" s="50" t="s">
        <v>145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61">
        <v>1435</v>
      </c>
    </row>
    <row r="22" spans="1:13" x14ac:dyDescent="0.25">
      <c r="A22" s="9">
        <v>20</v>
      </c>
      <c r="B22" s="46" t="s">
        <v>173</v>
      </c>
      <c r="C22" s="47" t="s">
        <v>36</v>
      </c>
      <c r="D22" s="47" t="s">
        <v>309</v>
      </c>
      <c r="E22" s="47" t="s">
        <v>145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0">
        <v>1298</v>
      </c>
    </row>
    <row r="23" spans="1:13" x14ac:dyDescent="0.25">
      <c r="A23" s="9">
        <v>21</v>
      </c>
      <c r="B23" s="46" t="s">
        <v>906</v>
      </c>
      <c r="C23" s="47" t="s">
        <v>33</v>
      </c>
      <c r="D23" s="47" t="s">
        <v>309</v>
      </c>
      <c r="E23" s="47" t="s">
        <v>145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60">
        <v>1230</v>
      </c>
    </row>
    <row r="24" spans="1:13" x14ac:dyDescent="0.25">
      <c r="A24" s="9">
        <v>22</v>
      </c>
      <c r="B24" s="49" t="s">
        <v>177</v>
      </c>
      <c r="C24" s="50" t="s">
        <v>42</v>
      </c>
      <c r="D24" s="50" t="s">
        <v>309</v>
      </c>
      <c r="E24" s="50" t="s">
        <v>145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61">
        <v>1211</v>
      </c>
    </row>
    <row r="25" spans="1:13" x14ac:dyDescent="0.25">
      <c r="A25" s="9">
        <v>23</v>
      </c>
      <c r="B25" s="46" t="s">
        <v>258</v>
      </c>
      <c r="C25" s="47" t="s">
        <v>33</v>
      </c>
      <c r="D25" s="47" t="s">
        <v>309</v>
      </c>
      <c r="E25" s="47" t="s">
        <v>145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60">
        <v>1209</v>
      </c>
    </row>
    <row r="26" spans="1:13" x14ac:dyDescent="0.25">
      <c r="A26" s="9">
        <v>24</v>
      </c>
      <c r="B26" s="46" t="s">
        <v>207</v>
      </c>
      <c r="C26" s="47" t="s">
        <v>42</v>
      </c>
      <c r="D26" s="47" t="s">
        <v>309</v>
      </c>
      <c r="E26" s="47" t="s">
        <v>145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60">
        <v>1199</v>
      </c>
    </row>
    <row r="27" spans="1:13" x14ac:dyDescent="0.25">
      <c r="A27" s="9">
        <v>25</v>
      </c>
      <c r="B27" s="49" t="s">
        <v>193</v>
      </c>
      <c r="C27" s="50" t="s">
        <v>38</v>
      </c>
      <c r="D27" s="50" t="s">
        <v>309</v>
      </c>
      <c r="E27" s="50" t="s">
        <v>145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1162</v>
      </c>
    </row>
    <row r="28" spans="1:13" x14ac:dyDescent="0.25">
      <c r="A28" s="9">
        <v>26</v>
      </c>
      <c r="B28" s="49" t="s">
        <v>299</v>
      </c>
      <c r="C28" s="50" t="s">
        <v>42</v>
      </c>
      <c r="D28" s="50" t="s">
        <v>309</v>
      </c>
      <c r="E28" s="50" t="s">
        <v>145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61">
        <v>1143</v>
      </c>
    </row>
    <row r="29" spans="1:13" x14ac:dyDescent="0.25">
      <c r="A29" s="9">
        <v>27</v>
      </c>
      <c r="B29" s="46" t="s">
        <v>908</v>
      </c>
      <c r="C29" s="47" t="s">
        <v>33</v>
      </c>
      <c r="D29" s="47" t="s">
        <v>309</v>
      </c>
      <c r="E29" s="47" t="s">
        <v>145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60">
        <v>1130</v>
      </c>
    </row>
    <row r="30" spans="1:13" x14ac:dyDescent="0.25">
      <c r="A30" s="9">
        <v>28</v>
      </c>
      <c r="B30" s="49" t="s">
        <v>190</v>
      </c>
      <c r="C30" s="50" t="s">
        <v>38</v>
      </c>
      <c r="D30" s="50" t="s">
        <v>309</v>
      </c>
      <c r="E30" s="50" t="s">
        <v>145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61">
        <v>1096</v>
      </c>
    </row>
    <row r="31" spans="1:13" x14ac:dyDescent="0.25">
      <c r="A31" s="9">
        <v>29</v>
      </c>
      <c r="B31" s="46" t="s">
        <v>189</v>
      </c>
      <c r="C31" s="47" t="s">
        <v>42</v>
      </c>
      <c r="D31" s="47" t="s">
        <v>309</v>
      </c>
      <c r="E31" s="47" t="s">
        <v>145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60">
        <v>1080</v>
      </c>
    </row>
    <row r="32" spans="1:13" x14ac:dyDescent="0.25">
      <c r="A32" s="9">
        <v>30</v>
      </c>
      <c r="B32" s="49" t="s">
        <v>147</v>
      </c>
      <c r="C32" s="50" t="s">
        <v>38</v>
      </c>
      <c r="D32" s="50" t="s">
        <v>309</v>
      </c>
      <c r="E32" s="50" t="s">
        <v>145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61">
        <v>1063</v>
      </c>
    </row>
    <row r="33" spans="1:13" x14ac:dyDescent="0.25">
      <c r="A33" s="9">
        <v>31</v>
      </c>
      <c r="B33" s="46" t="s">
        <v>205</v>
      </c>
      <c r="C33" s="47" t="s">
        <v>38</v>
      </c>
      <c r="D33" s="47" t="s">
        <v>309</v>
      </c>
      <c r="E33" s="47" t="s">
        <v>145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60">
        <v>1057</v>
      </c>
    </row>
    <row r="34" spans="1:13" x14ac:dyDescent="0.25">
      <c r="A34" s="9">
        <v>32</v>
      </c>
      <c r="B34" s="49" t="s">
        <v>170</v>
      </c>
      <c r="C34" s="50" t="s">
        <v>42</v>
      </c>
      <c r="D34" s="50" t="s">
        <v>309</v>
      </c>
      <c r="E34" s="50" t="s">
        <v>145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61">
        <v>1010</v>
      </c>
    </row>
    <row r="35" spans="1:13" x14ac:dyDescent="0.25">
      <c r="A35" s="9">
        <v>33</v>
      </c>
      <c r="B35" s="49" t="s">
        <v>188</v>
      </c>
      <c r="C35" s="50" t="s">
        <v>31</v>
      </c>
      <c r="D35" s="50" t="s">
        <v>309</v>
      </c>
      <c r="E35" s="50" t="s">
        <v>145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61">
        <v>1004</v>
      </c>
    </row>
    <row r="36" spans="1:13" x14ac:dyDescent="0.25">
      <c r="A36" s="9">
        <v>34</v>
      </c>
      <c r="B36" s="46" t="s">
        <v>183</v>
      </c>
      <c r="C36" s="47" t="s">
        <v>42</v>
      </c>
      <c r="D36" s="47" t="s">
        <v>309</v>
      </c>
      <c r="E36" s="47" t="s">
        <v>145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60">
        <v>998</v>
      </c>
    </row>
    <row r="37" spans="1:13" x14ac:dyDescent="0.25">
      <c r="A37" s="9">
        <v>35</v>
      </c>
      <c r="B37" s="46" t="s">
        <v>195</v>
      </c>
      <c r="C37" s="47" t="s">
        <v>42</v>
      </c>
      <c r="D37" s="47" t="s">
        <v>309</v>
      </c>
      <c r="E37" s="47" t="s">
        <v>145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60">
        <v>970</v>
      </c>
    </row>
    <row r="38" spans="1:13" x14ac:dyDescent="0.25">
      <c r="A38" s="9">
        <v>36</v>
      </c>
      <c r="B38" s="49" t="s">
        <v>206</v>
      </c>
      <c r="C38" s="50" t="s">
        <v>42</v>
      </c>
      <c r="D38" s="50" t="s">
        <v>309</v>
      </c>
      <c r="E38" s="50" t="s">
        <v>145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61">
        <v>950</v>
      </c>
    </row>
    <row r="39" spans="1:13" x14ac:dyDescent="0.25">
      <c r="A39" s="9">
        <v>37</v>
      </c>
      <c r="B39" s="49" t="s">
        <v>240</v>
      </c>
      <c r="C39" s="50" t="s">
        <v>38</v>
      </c>
      <c r="D39" s="50" t="s">
        <v>309</v>
      </c>
      <c r="E39" s="50" t="s">
        <v>145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932</v>
      </c>
    </row>
    <row r="40" spans="1:13" x14ac:dyDescent="0.25">
      <c r="A40" s="9">
        <v>38</v>
      </c>
      <c r="B40" s="46" t="s">
        <v>181</v>
      </c>
      <c r="C40" s="47" t="s">
        <v>36</v>
      </c>
      <c r="D40" s="47" t="s">
        <v>309</v>
      </c>
      <c r="E40" s="47" t="s">
        <v>145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60">
        <v>914</v>
      </c>
    </row>
    <row r="41" spans="1:13" x14ac:dyDescent="0.25">
      <c r="A41" s="9">
        <v>39</v>
      </c>
      <c r="B41" s="46" t="s">
        <v>382</v>
      </c>
      <c r="C41" s="47" t="s">
        <v>42</v>
      </c>
      <c r="D41" s="47" t="s">
        <v>309</v>
      </c>
      <c r="E41" s="47" t="s">
        <v>145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60">
        <v>878</v>
      </c>
    </row>
    <row r="42" spans="1:13" x14ac:dyDescent="0.25">
      <c r="A42" s="9">
        <v>40</v>
      </c>
      <c r="B42" s="46" t="s">
        <v>175</v>
      </c>
      <c r="C42" s="47" t="s">
        <v>36</v>
      </c>
      <c r="D42" s="47" t="s">
        <v>309</v>
      </c>
      <c r="E42" s="47" t="s">
        <v>145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60">
        <v>787</v>
      </c>
    </row>
    <row r="43" spans="1:13" x14ac:dyDescent="0.25">
      <c r="A43" s="9">
        <v>41</v>
      </c>
      <c r="B43" s="49" t="s">
        <v>910</v>
      </c>
      <c r="C43" s="50" t="s">
        <v>38</v>
      </c>
      <c r="D43" s="50" t="s">
        <v>309</v>
      </c>
      <c r="E43" s="50" t="s">
        <v>145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61">
        <v>774</v>
      </c>
    </row>
    <row r="44" spans="1:13" x14ac:dyDescent="0.25">
      <c r="A44" s="9">
        <v>42</v>
      </c>
      <c r="B44" s="46" t="s">
        <v>383</v>
      </c>
      <c r="C44" s="47" t="s">
        <v>33</v>
      </c>
      <c r="D44" s="47" t="s">
        <v>309</v>
      </c>
      <c r="E44" s="47" t="s">
        <v>145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60">
        <v>773</v>
      </c>
    </row>
    <row r="45" spans="1:13" x14ac:dyDescent="0.25">
      <c r="A45" s="9">
        <v>43</v>
      </c>
      <c r="B45" s="46" t="s">
        <v>912</v>
      </c>
      <c r="C45" s="47" t="s">
        <v>36</v>
      </c>
      <c r="D45" s="47" t="s">
        <v>309</v>
      </c>
      <c r="E45" s="47" t="s">
        <v>145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60">
        <v>767</v>
      </c>
    </row>
    <row r="46" spans="1:13" x14ac:dyDescent="0.25">
      <c r="A46" s="9">
        <v>44</v>
      </c>
      <c r="B46" s="46" t="s">
        <v>241</v>
      </c>
      <c r="C46" s="47" t="s">
        <v>33</v>
      </c>
      <c r="D46" s="47" t="s">
        <v>309</v>
      </c>
      <c r="E46" s="47" t="s">
        <v>145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60">
        <v>718</v>
      </c>
    </row>
    <row r="47" spans="1:13" x14ac:dyDescent="0.25">
      <c r="A47" s="9">
        <v>45</v>
      </c>
      <c r="B47" s="49" t="s">
        <v>239</v>
      </c>
      <c r="C47" s="50" t="s">
        <v>36</v>
      </c>
      <c r="D47" s="50" t="s">
        <v>309</v>
      </c>
      <c r="E47" s="50" t="s">
        <v>145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1">
        <v>687</v>
      </c>
    </row>
    <row r="48" spans="1:13" x14ac:dyDescent="0.25">
      <c r="A48" s="9">
        <v>46</v>
      </c>
      <c r="B48" s="46" t="s">
        <v>386</v>
      </c>
      <c r="C48" s="47" t="s">
        <v>31</v>
      </c>
      <c r="D48" s="47" t="s">
        <v>309</v>
      </c>
      <c r="E48" s="47" t="s">
        <v>145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60">
        <v>671</v>
      </c>
    </row>
    <row r="49" spans="1:13" x14ac:dyDescent="0.25">
      <c r="A49" s="9">
        <v>47</v>
      </c>
      <c r="B49" s="49" t="s">
        <v>186</v>
      </c>
      <c r="C49" s="50" t="s">
        <v>42</v>
      </c>
      <c r="D49" s="50" t="s">
        <v>309</v>
      </c>
      <c r="E49" s="50" t="s">
        <v>145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61">
        <v>658</v>
      </c>
    </row>
    <row r="50" spans="1:13" x14ac:dyDescent="0.25">
      <c r="A50" s="9">
        <v>48</v>
      </c>
      <c r="B50" s="46" t="s">
        <v>916</v>
      </c>
      <c r="C50" s="47" t="s">
        <v>33</v>
      </c>
      <c r="D50" s="47" t="s">
        <v>309</v>
      </c>
      <c r="E50" s="47" t="s">
        <v>145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60">
        <v>622</v>
      </c>
    </row>
    <row r="51" spans="1:13" x14ac:dyDescent="0.25">
      <c r="A51" s="9">
        <v>49</v>
      </c>
      <c r="B51" s="49" t="s">
        <v>387</v>
      </c>
      <c r="C51" s="50" t="s">
        <v>31</v>
      </c>
      <c r="D51" s="50" t="s">
        <v>309</v>
      </c>
      <c r="E51" s="50" t="s">
        <v>145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61">
        <v>596</v>
      </c>
    </row>
    <row r="52" spans="1:13" x14ac:dyDescent="0.25">
      <c r="A52" s="9">
        <v>50</v>
      </c>
      <c r="B52" s="46" t="s">
        <v>204</v>
      </c>
      <c r="C52" s="47" t="s">
        <v>42</v>
      </c>
      <c r="D52" s="47" t="s">
        <v>309</v>
      </c>
      <c r="E52" s="47" t="s">
        <v>145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60">
        <v>590</v>
      </c>
    </row>
    <row r="53" spans="1:13" x14ac:dyDescent="0.25">
      <c r="A53" s="9">
        <v>51</v>
      </c>
      <c r="B53" s="46" t="s">
        <v>915</v>
      </c>
      <c r="C53" s="47" t="s">
        <v>31</v>
      </c>
      <c r="D53" s="47" t="s">
        <v>309</v>
      </c>
      <c r="E53" s="47" t="s">
        <v>145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60">
        <v>563</v>
      </c>
    </row>
    <row r="54" spans="1:13" x14ac:dyDescent="0.25">
      <c r="A54" s="9">
        <v>52</v>
      </c>
      <c r="B54" s="49" t="s">
        <v>385</v>
      </c>
      <c r="C54" s="50" t="s">
        <v>33</v>
      </c>
      <c r="D54" s="50" t="s">
        <v>309</v>
      </c>
      <c r="E54" s="50" t="s">
        <v>145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61">
        <v>508</v>
      </c>
    </row>
    <row r="55" spans="1:13" x14ac:dyDescent="0.25">
      <c r="A55" s="9">
        <v>53</v>
      </c>
      <c r="B55" s="46" t="s">
        <v>235</v>
      </c>
      <c r="C55" s="47" t="s">
        <v>36</v>
      </c>
      <c r="D55" s="47" t="s">
        <v>309</v>
      </c>
      <c r="E55" s="47" t="s">
        <v>145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60">
        <v>486</v>
      </c>
    </row>
    <row r="56" spans="1:13" x14ac:dyDescent="0.25">
      <c r="A56" s="9">
        <v>54</v>
      </c>
      <c r="B56" s="49" t="s">
        <v>398</v>
      </c>
      <c r="C56" s="50" t="s">
        <v>33</v>
      </c>
      <c r="D56" s="50" t="s">
        <v>309</v>
      </c>
      <c r="E56" s="50" t="s">
        <v>145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61">
        <v>464</v>
      </c>
    </row>
    <row r="57" spans="1:13" x14ac:dyDescent="0.25">
      <c r="A57" s="9">
        <v>55</v>
      </c>
      <c r="B57" s="49" t="s">
        <v>921</v>
      </c>
      <c r="C57" s="50" t="s">
        <v>36</v>
      </c>
      <c r="D57" s="50" t="s">
        <v>309</v>
      </c>
      <c r="E57" s="50" t="s">
        <v>145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61">
        <v>446</v>
      </c>
    </row>
    <row r="58" spans="1:13" x14ac:dyDescent="0.25">
      <c r="A58" s="9">
        <v>56</v>
      </c>
      <c r="B58" s="49" t="s">
        <v>264</v>
      </c>
      <c r="C58" s="50" t="s">
        <v>42</v>
      </c>
      <c r="D58" s="50" t="s">
        <v>309</v>
      </c>
      <c r="E58" s="50" t="s">
        <v>145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61">
        <v>387</v>
      </c>
    </row>
    <row r="59" spans="1:13" x14ac:dyDescent="0.25">
      <c r="A59" s="9">
        <v>57</v>
      </c>
      <c r="B59" s="46" t="s">
        <v>192</v>
      </c>
      <c r="C59" s="47" t="s">
        <v>38</v>
      </c>
      <c r="D59" s="47" t="s">
        <v>309</v>
      </c>
      <c r="E59" s="47" t="s">
        <v>145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60">
        <v>373</v>
      </c>
    </row>
    <row r="60" spans="1:13" x14ac:dyDescent="0.25">
      <c r="A60" s="9">
        <v>58</v>
      </c>
      <c r="B60" s="49" t="s">
        <v>920</v>
      </c>
      <c r="C60" s="50" t="s">
        <v>36</v>
      </c>
      <c r="D60" s="50" t="s">
        <v>309</v>
      </c>
      <c r="E60" s="50" t="s">
        <v>145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61">
        <v>287</v>
      </c>
    </row>
    <row r="61" spans="1:13" x14ac:dyDescent="0.25">
      <c r="A61" s="9">
        <v>59</v>
      </c>
      <c r="B61" s="49" t="s">
        <v>922</v>
      </c>
      <c r="C61" s="50" t="s">
        <v>36</v>
      </c>
      <c r="D61" s="50" t="s">
        <v>309</v>
      </c>
      <c r="E61" s="50" t="s">
        <v>145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61">
        <v>259</v>
      </c>
    </row>
    <row r="62" spans="1:13" x14ac:dyDescent="0.25">
      <c r="B62" s="46" t="s">
        <v>185</v>
      </c>
      <c r="C62" s="47" t="s">
        <v>33</v>
      </c>
      <c r="D62" s="47" t="s">
        <v>309</v>
      </c>
      <c r="E62" s="47" t="s">
        <v>145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60">
        <v>249</v>
      </c>
    </row>
    <row r="63" spans="1:13" x14ac:dyDescent="0.25">
      <c r="B63" s="49" t="s">
        <v>925</v>
      </c>
      <c r="C63" s="50" t="s">
        <v>36</v>
      </c>
      <c r="D63" s="50" t="s">
        <v>309</v>
      </c>
      <c r="E63" s="50" t="s">
        <v>145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61">
        <v>201</v>
      </c>
    </row>
    <row r="64" spans="1:13" x14ac:dyDescent="0.25">
      <c r="B64" s="49" t="s">
        <v>926</v>
      </c>
      <c r="C64" s="50" t="s">
        <v>36</v>
      </c>
      <c r="D64" s="50" t="s">
        <v>309</v>
      </c>
      <c r="E64" s="50" t="s">
        <v>145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61">
        <v>120</v>
      </c>
    </row>
    <row r="65" spans="2:13" x14ac:dyDescent="0.25">
      <c r="B65" s="49" t="s">
        <v>384</v>
      </c>
      <c r="C65" s="50" t="s">
        <v>38</v>
      </c>
      <c r="D65" s="50" t="s">
        <v>309</v>
      </c>
      <c r="E65" s="50" t="s">
        <v>145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61">
        <v>75</v>
      </c>
    </row>
    <row r="66" spans="2:13" x14ac:dyDescent="0.25">
      <c r="B66" s="46" t="s">
        <v>929</v>
      </c>
      <c r="C66" s="47" t="s">
        <v>33</v>
      </c>
      <c r="D66" s="47" t="s">
        <v>309</v>
      </c>
      <c r="E66" s="47" t="s">
        <v>145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60">
        <v>71</v>
      </c>
    </row>
    <row r="67" spans="2:13" x14ac:dyDescent="0.25">
      <c r="B67" s="46" t="s">
        <v>931</v>
      </c>
      <c r="C67" s="47" t="s">
        <v>38</v>
      </c>
      <c r="D67" s="47" t="s">
        <v>309</v>
      </c>
      <c r="E67" s="47" t="s">
        <v>145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60">
        <v>68</v>
      </c>
    </row>
    <row r="68" spans="2:13" x14ac:dyDescent="0.25">
      <c r="B68" s="49" t="s">
        <v>934</v>
      </c>
      <c r="C68" s="50" t="s">
        <v>33</v>
      </c>
      <c r="D68" s="50" t="s">
        <v>309</v>
      </c>
      <c r="E68" s="50" t="s">
        <v>145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61">
        <v>29</v>
      </c>
    </row>
    <row r="69" spans="2:13" x14ac:dyDescent="0.25">
      <c r="B69" s="33"/>
      <c r="C69" s="33"/>
      <c r="D69" s="33"/>
      <c r="E69" s="33"/>
    </row>
    <row r="70" spans="2:13" x14ac:dyDescent="0.25">
      <c r="B70" s="33"/>
      <c r="C70" s="33"/>
      <c r="D70" s="33"/>
      <c r="E70" s="33"/>
    </row>
    <row r="71" spans="2:13" x14ac:dyDescent="0.25">
      <c r="B71" s="33"/>
      <c r="C71" s="33"/>
      <c r="D71" s="33"/>
      <c r="E71" s="33"/>
    </row>
    <row r="72" spans="2:13" x14ac:dyDescent="0.25">
      <c r="B72" s="33"/>
      <c r="C72" s="33"/>
      <c r="D72" s="33"/>
      <c r="E72" s="33"/>
    </row>
    <row r="73" spans="2:13" x14ac:dyDescent="0.25">
      <c r="B73" s="33"/>
      <c r="C73" s="33"/>
      <c r="D73" s="33"/>
      <c r="E73" s="33"/>
    </row>
    <row r="74" spans="2:13" x14ac:dyDescent="0.25">
      <c r="B74" s="33"/>
      <c r="C74" s="33"/>
      <c r="D74" s="33"/>
      <c r="E74" s="33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68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6" t="s">
        <v>23</v>
      </c>
      <c r="G1" s="71"/>
      <c r="H1" s="71"/>
      <c r="I1" s="71"/>
      <c r="J1" s="71"/>
      <c r="K1" s="71"/>
      <c r="L1" s="67"/>
      <c r="N1" s="66" t="s">
        <v>22</v>
      </c>
      <c r="O1" s="71"/>
      <c r="P1" s="71"/>
      <c r="Q1" s="71"/>
      <c r="R1" s="71"/>
      <c r="S1" s="67"/>
      <c r="U1" s="66" t="s">
        <v>26</v>
      </c>
      <c r="V1" s="71"/>
      <c r="W1" s="71"/>
      <c r="X1" s="71"/>
      <c r="Y1" s="71"/>
      <c r="Z1" s="71"/>
      <c r="AA1" s="71"/>
      <c r="AB1" s="71"/>
      <c r="AC1" s="67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90</v>
      </c>
      <c r="C3" s="47" t="s">
        <v>31</v>
      </c>
      <c r="D3" s="47" t="s">
        <v>309</v>
      </c>
      <c r="E3" s="47" t="s">
        <v>4</v>
      </c>
      <c r="F3" s="48">
        <v>32</v>
      </c>
      <c r="G3" s="48">
        <v>29</v>
      </c>
      <c r="H3" s="48">
        <v>52</v>
      </c>
      <c r="I3" s="48">
        <v>53</v>
      </c>
      <c r="J3" s="48">
        <v>38</v>
      </c>
      <c r="K3" s="48">
        <v>20</v>
      </c>
      <c r="L3" s="48">
        <v>3332</v>
      </c>
      <c r="M3" s="60">
        <v>784</v>
      </c>
      <c r="N3">
        <f t="shared" ref="N3:N34" si="0">G3*82/F3</f>
        <v>74.3125</v>
      </c>
      <c r="O3">
        <f t="shared" ref="O3:O34" si="1">H3*82/F3</f>
        <v>133.25</v>
      </c>
      <c r="P3">
        <f t="shared" ref="P3:P34" si="2">I3*82/F3</f>
        <v>135.8125</v>
      </c>
      <c r="Q3">
        <f t="shared" ref="Q3:Q34" si="3">J3*82/F3</f>
        <v>97.375</v>
      </c>
      <c r="R3">
        <f t="shared" ref="R3:R34" si="4">K3*82/F3</f>
        <v>51.25</v>
      </c>
      <c r="S3">
        <f t="shared" ref="S3:S34" si="5">L3*82/F3</f>
        <v>8538.25</v>
      </c>
      <c r="U3" s="10">
        <f t="shared" ref="U3:U34" si="6">SUM(V3:X3)</f>
        <v>16.814103652834923</v>
      </c>
      <c r="V3">
        <f t="shared" ref="V3:V34" si="7">N3/MAX(N:N)*OFF_D</f>
        <v>7.2294034090909101</v>
      </c>
      <c r="W3">
        <f t="shared" ref="W3:W34" si="8">O3/MAX(O:O)*PUN_D</f>
        <v>2</v>
      </c>
      <c r="X3">
        <f t="shared" ref="X3:X34" si="9">SUM(Z3:AC3)</f>
        <v>7.5847002437440114</v>
      </c>
      <c r="Y3">
        <f t="shared" ref="Y3:Y34" si="10">X3/DEF_D*10</f>
        <v>8.4274447152711236</v>
      </c>
      <c r="Z3">
        <f t="shared" ref="Z3:Z34" si="11">(0.7*(HIT_D*DEF_D))+(P3/(MAX(P:P))*(0.3*(HIT_D*DEF_D)))</f>
        <v>1.5462</v>
      </c>
      <c r="AA3">
        <f t="shared" ref="AA3:AA34" si="12">(0.7*(BkS_D*DEF_D))+(Q3/(MAX(Q:Q))*(0.3*(BkS_D*DEF_D)))</f>
        <v>1.9826091867469879</v>
      </c>
      <c r="AB3">
        <f t="shared" ref="AB3:AB34" si="13">(0.7*(TkA_D*DEF_D))+(R3/(MAX(R:R))*(0.3*(TkA_D*DEF_D)))</f>
        <v>1.5165000000000002</v>
      </c>
      <c r="AC3">
        <f t="shared" ref="AC3:AC34" si="14">(0.7*(SH_D*DEF_D))+(S3/(MAX(S:S))*(0.3*(SH_D*DEF_D)))</f>
        <v>2.5393910569970228</v>
      </c>
    </row>
    <row r="4" spans="1:29" x14ac:dyDescent="0.25">
      <c r="A4" s="9">
        <v>2</v>
      </c>
      <c r="B4" s="49" t="s">
        <v>103</v>
      </c>
      <c r="C4" s="50" t="s">
        <v>38</v>
      </c>
      <c r="D4" s="50" t="s">
        <v>309</v>
      </c>
      <c r="E4" s="50" t="s">
        <v>4</v>
      </c>
      <c r="F4" s="51">
        <v>38</v>
      </c>
      <c r="G4" s="51">
        <v>37</v>
      </c>
      <c r="H4" s="51">
        <v>33</v>
      </c>
      <c r="I4" s="51">
        <v>32</v>
      </c>
      <c r="J4" s="51">
        <v>76</v>
      </c>
      <c r="K4" s="51">
        <v>23</v>
      </c>
      <c r="L4" s="51">
        <v>6262</v>
      </c>
      <c r="M4" s="61">
        <v>938</v>
      </c>
      <c r="N4">
        <f t="shared" si="0"/>
        <v>79.84210526315789</v>
      </c>
      <c r="O4">
        <f t="shared" si="1"/>
        <v>71.21052631578948</v>
      </c>
      <c r="P4">
        <f t="shared" si="2"/>
        <v>69.05263157894737</v>
      </c>
      <c r="Q4">
        <f t="shared" si="3"/>
        <v>164</v>
      </c>
      <c r="R4">
        <f t="shared" si="4"/>
        <v>49.631578947368418</v>
      </c>
      <c r="S4">
        <f t="shared" si="5"/>
        <v>13512.736842105263</v>
      </c>
      <c r="U4" s="10">
        <f t="shared" si="6"/>
        <v>16.732995762528159</v>
      </c>
      <c r="V4">
        <f t="shared" si="7"/>
        <v>7.7673444976076551</v>
      </c>
      <c r="W4">
        <f t="shared" si="8"/>
        <v>1.0688259109311742</v>
      </c>
      <c r="X4">
        <f t="shared" si="9"/>
        <v>7.8968253539893309</v>
      </c>
      <c r="Y4">
        <f t="shared" si="10"/>
        <v>8.7742503933214788</v>
      </c>
      <c r="Z4">
        <f t="shared" si="11"/>
        <v>1.4055157894736843</v>
      </c>
      <c r="AA4">
        <f t="shared" si="12"/>
        <v>2.1752891566265062</v>
      </c>
      <c r="AB4">
        <f t="shared" si="13"/>
        <v>1.5084</v>
      </c>
      <c r="AC4">
        <f t="shared" si="14"/>
        <v>2.8076204078891402</v>
      </c>
    </row>
    <row r="5" spans="1:29" x14ac:dyDescent="0.25">
      <c r="A5" s="9">
        <v>3</v>
      </c>
      <c r="B5" s="49" t="s">
        <v>164</v>
      </c>
      <c r="C5" s="50" t="s">
        <v>42</v>
      </c>
      <c r="D5" s="50" t="s">
        <v>309</v>
      </c>
      <c r="E5" s="50" t="s">
        <v>4</v>
      </c>
      <c r="F5" s="51">
        <v>39</v>
      </c>
      <c r="G5" s="51">
        <v>44</v>
      </c>
      <c r="H5" s="51">
        <v>4</v>
      </c>
      <c r="I5" s="51">
        <v>29</v>
      </c>
      <c r="J5" s="51">
        <v>57</v>
      </c>
      <c r="K5" s="51">
        <v>37</v>
      </c>
      <c r="L5" s="51">
        <v>2892</v>
      </c>
      <c r="M5" s="61">
        <v>874</v>
      </c>
      <c r="N5">
        <f t="shared" si="0"/>
        <v>92.512820512820511</v>
      </c>
      <c r="O5">
        <f t="shared" si="1"/>
        <v>8.4102564102564106</v>
      </c>
      <c r="P5">
        <f t="shared" si="2"/>
        <v>60.974358974358971</v>
      </c>
      <c r="Q5">
        <f t="shared" si="3"/>
        <v>119.84615384615384</v>
      </c>
      <c r="R5">
        <f t="shared" si="4"/>
        <v>77.794871794871796</v>
      </c>
      <c r="S5">
        <f t="shared" si="5"/>
        <v>6080.6153846153848</v>
      </c>
      <c r="U5" s="10">
        <f t="shared" si="6"/>
        <v>16.618547735848118</v>
      </c>
      <c r="V5">
        <f t="shared" si="7"/>
        <v>9</v>
      </c>
      <c r="W5">
        <f t="shared" si="8"/>
        <v>0.12623274161735701</v>
      </c>
      <c r="X5">
        <f t="shared" si="9"/>
        <v>7.4923149942307603</v>
      </c>
      <c r="Y5">
        <f t="shared" si="10"/>
        <v>8.3247944380341785</v>
      </c>
      <c r="Z5">
        <f t="shared" si="11"/>
        <v>1.3884923076923077</v>
      </c>
      <c r="AA5">
        <f t="shared" si="12"/>
        <v>2.0475959221501392</v>
      </c>
      <c r="AB5">
        <f t="shared" si="13"/>
        <v>1.6493538461538462</v>
      </c>
      <c r="AC5">
        <f t="shared" si="14"/>
        <v>2.4068729182344666</v>
      </c>
    </row>
    <row r="6" spans="1:29" x14ac:dyDescent="0.25">
      <c r="A6" s="9">
        <v>4</v>
      </c>
      <c r="B6" s="49" t="s">
        <v>98</v>
      </c>
      <c r="C6" s="50" t="s">
        <v>33</v>
      </c>
      <c r="D6" s="50" t="s">
        <v>309</v>
      </c>
      <c r="E6" s="50" t="s">
        <v>4</v>
      </c>
      <c r="F6" s="51">
        <v>37</v>
      </c>
      <c r="G6" s="51">
        <v>38</v>
      </c>
      <c r="H6" s="51">
        <v>10</v>
      </c>
      <c r="I6" s="51">
        <v>22</v>
      </c>
      <c r="J6" s="51">
        <v>75</v>
      </c>
      <c r="K6" s="51">
        <v>25</v>
      </c>
      <c r="L6" s="51">
        <v>6153</v>
      </c>
      <c r="M6" s="61">
        <v>941</v>
      </c>
      <c r="N6">
        <f t="shared" si="0"/>
        <v>84.21621621621621</v>
      </c>
      <c r="O6">
        <f t="shared" si="1"/>
        <v>22.162162162162161</v>
      </c>
      <c r="P6">
        <f t="shared" si="2"/>
        <v>48.756756756756758</v>
      </c>
      <c r="Q6">
        <f t="shared" si="3"/>
        <v>166.21621621621622</v>
      </c>
      <c r="R6">
        <f t="shared" si="4"/>
        <v>55.405405405405403</v>
      </c>
      <c r="S6">
        <f t="shared" si="5"/>
        <v>13636.378378378378</v>
      </c>
      <c r="U6" s="10">
        <f t="shared" si="6"/>
        <v>16.42154402261901</v>
      </c>
      <c r="V6">
        <f t="shared" si="7"/>
        <v>8.1928746928746925</v>
      </c>
      <c r="W6">
        <f t="shared" si="8"/>
        <v>0.3326403326403326</v>
      </c>
      <c r="X6">
        <f t="shared" si="9"/>
        <v>7.8960289971039845</v>
      </c>
      <c r="Y6">
        <f t="shared" si="10"/>
        <v>8.7733655523377614</v>
      </c>
      <c r="Z6">
        <f t="shared" si="11"/>
        <v>1.3627459459459459</v>
      </c>
      <c r="AA6">
        <f t="shared" si="12"/>
        <v>2.1816984695538912</v>
      </c>
      <c r="AB6">
        <f t="shared" si="13"/>
        <v>1.5372972972972974</v>
      </c>
      <c r="AC6">
        <f t="shared" si="14"/>
        <v>2.8142872843068503</v>
      </c>
    </row>
    <row r="7" spans="1:29" x14ac:dyDescent="0.25">
      <c r="A7" s="9">
        <v>5</v>
      </c>
      <c r="B7" s="49" t="s">
        <v>102</v>
      </c>
      <c r="C7" s="50" t="s">
        <v>31</v>
      </c>
      <c r="D7" s="50" t="s">
        <v>309</v>
      </c>
      <c r="E7" s="50" t="s">
        <v>4</v>
      </c>
      <c r="F7" s="51">
        <v>41</v>
      </c>
      <c r="G7" s="51">
        <v>40</v>
      </c>
      <c r="H7" s="51">
        <v>18</v>
      </c>
      <c r="I7" s="51">
        <v>42</v>
      </c>
      <c r="J7" s="51">
        <v>51</v>
      </c>
      <c r="K7" s="51">
        <v>43</v>
      </c>
      <c r="L7" s="51">
        <v>4417</v>
      </c>
      <c r="M7" s="61">
        <v>981</v>
      </c>
      <c r="N7">
        <f t="shared" si="0"/>
        <v>80</v>
      </c>
      <c r="O7">
        <f t="shared" si="1"/>
        <v>36</v>
      </c>
      <c r="P7">
        <f t="shared" si="2"/>
        <v>84</v>
      </c>
      <c r="Q7">
        <f t="shared" si="3"/>
        <v>102</v>
      </c>
      <c r="R7">
        <f t="shared" si="4"/>
        <v>86</v>
      </c>
      <c r="S7">
        <f t="shared" si="5"/>
        <v>8834</v>
      </c>
      <c r="U7" s="10">
        <f t="shared" si="6"/>
        <v>16.0017998720291</v>
      </c>
      <c r="V7">
        <f t="shared" si="7"/>
        <v>7.782705099778271</v>
      </c>
      <c r="W7">
        <f t="shared" si="8"/>
        <v>0.54033771106941841</v>
      </c>
      <c r="X7">
        <f t="shared" si="9"/>
        <v>7.6787570611814111</v>
      </c>
      <c r="Y7">
        <f t="shared" si="10"/>
        <v>8.5319522902015681</v>
      </c>
      <c r="Z7">
        <f t="shared" si="11"/>
        <v>1.4370146341463415</v>
      </c>
      <c r="AA7">
        <f t="shared" si="12"/>
        <v>1.995984719365266</v>
      </c>
      <c r="AB7">
        <f t="shared" si="13"/>
        <v>1.690419512195122</v>
      </c>
      <c r="AC7">
        <f t="shared" si="14"/>
        <v>2.5553381954746817</v>
      </c>
    </row>
    <row r="8" spans="1:29" x14ac:dyDescent="0.25">
      <c r="A8" s="9">
        <v>6</v>
      </c>
      <c r="B8" s="46" t="s">
        <v>86</v>
      </c>
      <c r="C8" s="47" t="s">
        <v>33</v>
      </c>
      <c r="D8" s="47" t="s">
        <v>309</v>
      </c>
      <c r="E8" s="47" t="s">
        <v>4</v>
      </c>
      <c r="F8" s="48">
        <v>37</v>
      </c>
      <c r="G8" s="48">
        <v>33</v>
      </c>
      <c r="H8" s="48">
        <v>26</v>
      </c>
      <c r="I8" s="48">
        <v>60</v>
      </c>
      <c r="J8" s="48">
        <v>62</v>
      </c>
      <c r="K8" s="48">
        <v>41</v>
      </c>
      <c r="L8" s="48">
        <v>4460</v>
      </c>
      <c r="M8" s="60">
        <v>961</v>
      </c>
      <c r="N8">
        <f t="shared" si="0"/>
        <v>73.13513513513513</v>
      </c>
      <c r="O8">
        <f t="shared" si="1"/>
        <v>57.621621621621621</v>
      </c>
      <c r="P8">
        <f t="shared" si="2"/>
        <v>132.97297297297297</v>
      </c>
      <c r="Q8">
        <f t="shared" si="3"/>
        <v>137.40540540540542</v>
      </c>
      <c r="R8">
        <f t="shared" si="4"/>
        <v>90.86486486486487</v>
      </c>
      <c r="S8">
        <f t="shared" si="5"/>
        <v>9884.3243243243251</v>
      </c>
      <c r="U8" s="10">
        <f t="shared" si="6"/>
        <v>15.945063658064957</v>
      </c>
      <c r="V8">
        <f t="shared" si="7"/>
        <v>7.114864864864864</v>
      </c>
      <c r="W8">
        <f t="shared" si="8"/>
        <v>0.8648648648648648</v>
      </c>
      <c r="X8">
        <f t="shared" si="9"/>
        <v>7.9653339283352267</v>
      </c>
      <c r="Y8">
        <f t="shared" si="10"/>
        <v>8.8503710314835846</v>
      </c>
      <c r="Z8">
        <f t="shared" si="11"/>
        <v>1.5402162162162163</v>
      </c>
      <c r="AA8">
        <f t="shared" si="12"/>
        <v>2.0983774014978835</v>
      </c>
      <c r="AB8">
        <f t="shared" si="13"/>
        <v>1.7147675675675678</v>
      </c>
      <c r="AC8">
        <f t="shared" si="14"/>
        <v>2.6119727430535598</v>
      </c>
    </row>
    <row r="9" spans="1:29" x14ac:dyDescent="0.25">
      <c r="A9" s="9">
        <v>7</v>
      </c>
      <c r="B9" s="49" t="s">
        <v>261</v>
      </c>
      <c r="C9" s="50" t="s">
        <v>31</v>
      </c>
      <c r="D9" s="50" t="s">
        <v>309</v>
      </c>
      <c r="E9" s="50" t="s">
        <v>4</v>
      </c>
      <c r="F9" s="51">
        <v>38</v>
      </c>
      <c r="G9" s="51">
        <v>38</v>
      </c>
      <c r="H9" s="51">
        <v>20</v>
      </c>
      <c r="I9" s="51">
        <v>45</v>
      </c>
      <c r="J9" s="51">
        <v>68</v>
      </c>
      <c r="K9" s="51">
        <v>15</v>
      </c>
      <c r="L9" s="51">
        <v>1209</v>
      </c>
      <c r="M9" s="61">
        <v>907</v>
      </c>
      <c r="N9">
        <f t="shared" si="0"/>
        <v>82</v>
      </c>
      <c r="O9">
        <f t="shared" si="1"/>
        <v>43.157894736842103</v>
      </c>
      <c r="P9">
        <f t="shared" si="2"/>
        <v>97.10526315789474</v>
      </c>
      <c r="Q9">
        <f t="shared" si="3"/>
        <v>146.73684210526315</v>
      </c>
      <c r="R9">
        <f t="shared" si="4"/>
        <v>32.368421052631582</v>
      </c>
      <c r="S9">
        <f t="shared" si="5"/>
        <v>2608.8947368421054</v>
      </c>
      <c r="U9" s="10">
        <f t="shared" si="6"/>
        <v>15.856715804983807</v>
      </c>
      <c r="V9">
        <f t="shared" si="7"/>
        <v>7.9772727272727275</v>
      </c>
      <c r="W9">
        <f t="shared" si="8"/>
        <v>0.64777327935222673</v>
      </c>
      <c r="X9">
        <f t="shared" si="9"/>
        <v>7.2316697983588529</v>
      </c>
      <c r="Y9">
        <f t="shared" si="10"/>
        <v>8.0351886648431705</v>
      </c>
      <c r="Z9">
        <f t="shared" si="11"/>
        <v>1.4646315789473685</v>
      </c>
      <c r="AA9">
        <f t="shared" si="12"/>
        <v>2.1253639822447687</v>
      </c>
      <c r="AB9">
        <f t="shared" si="13"/>
        <v>1.4220000000000002</v>
      </c>
      <c r="AC9">
        <f t="shared" si="14"/>
        <v>2.2196742371667155</v>
      </c>
    </row>
    <row r="10" spans="1:29" x14ac:dyDescent="0.25">
      <c r="A10" s="9">
        <v>8</v>
      </c>
      <c r="B10" s="49" t="s">
        <v>85</v>
      </c>
      <c r="C10" s="50" t="s">
        <v>33</v>
      </c>
      <c r="D10" s="50" t="s">
        <v>309</v>
      </c>
      <c r="E10" s="50" t="s">
        <v>4</v>
      </c>
      <c r="F10" s="51">
        <v>39</v>
      </c>
      <c r="G10" s="51">
        <v>32</v>
      </c>
      <c r="H10" s="51">
        <v>16</v>
      </c>
      <c r="I10" s="51">
        <v>36</v>
      </c>
      <c r="J10" s="51">
        <v>45</v>
      </c>
      <c r="K10" s="51">
        <v>44</v>
      </c>
      <c r="L10" s="51">
        <v>3849</v>
      </c>
      <c r="M10" s="61">
        <v>958</v>
      </c>
      <c r="N10">
        <f t="shared" si="0"/>
        <v>67.282051282051285</v>
      </c>
      <c r="O10">
        <f t="shared" si="1"/>
        <v>33.641025641025642</v>
      </c>
      <c r="P10">
        <f t="shared" si="2"/>
        <v>75.692307692307693</v>
      </c>
      <c r="Q10">
        <f t="shared" si="3"/>
        <v>94.615384615384613</v>
      </c>
      <c r="R10">
        <f t="shared" si="4"/>
        <v>92.512820512820511</v>
      </c>
      <c r="S10">
        <f t="shared" si="5"/>
        <v>8092.7692307692305</v>
      </c>
      <c r="U10" s="10">
        <f t="shared" si="6"/>
        <v>14.682907232769992</v>
      </c>
      <c r="V10">
        <f t="shared" si="7"/>
        <v>6.5454545454545459</v>
      </c>
      <c r="W10">
        <f t="shared" si="8"/>
        <v>0.50493096646942803</v>
      </c>
      <c r="X10">
        <f t="shared" si="9"/>
        <v>7.632521720846019</v>
      </c>
      <c r="Y10">
        <f t="shared" si="10"/>
        <v>8.4805796898289092</v>
      </c>
      <c r="Z10">
        <f t="shared" si="11"/>
        <v>1.4195076923076924</v>
      </c>
      <c r="AA10">
        <f t="shared" si="12"/>
        <v>1.9746283595922152</v>
      </c>
      <c r="AB10">
        <f t="shared" si="13"/>
        <v>1.7230153846153846</v>
      </c>
      <c r="AC10">
        <f t="shared" si="14"/>
        <v>2.5153702843307268</v>
      </c>
    </row>
    <row r="11" spans="1:29" x14ac:dyDescent="0.25">
      <c r="A11" s="9">
        <v>9</v>
      </c>
      <c r="B11" s="46" t="s">
        <v>149</v>
      </c>
      <c r="C11" s="47" t="s">
        <v>38</v>
      </c>
      <c r="D11" s="47" t="s">
        <v>309</v>
      </c>
      <c r="E11" s="47" t="s">
        <v>4</v>
      </c>
      <c r="F11" s="48">
        <v>28</v>
      </c>
      <c r="G11" s="48">
        <v>23</v>
      </c>
      <c r="H11" s="48">
        <v>23</v>
      </c>
      <c r="I11" s="48">
        <v>24</v>
      </c>
      <c r="J11" s="48">
        <v>30</v>
      </c>
      <c r="K11" s="48">
        <v>12</v>
      </c>
      <c r="L11" s="48">
        <v>695</v>
      </c>
      <c r="M11" s="60">
        <v>628</v>
      </c>
      <c r="N11">
        <f t="shared" si="0"/>
        <v>67.357142857142861</v>
      </c>
      <c r="O11">
        <f t="shared" si="1"/>
        <v>67.357142857142861</v>
      </c>
      <c r="P11">
        <f t="shared" si="2"/>
        <v>70.285714285714292</v>
      </c>
      <c r="Q11">
        <f t="shared" si="3"/>
        <v>87.857142857142861</v>
      </c>
      <c r="R11">
        <f t="shared" si="4"/>
        <v>35.142857142857146</v>
      </c>
      <c r="S11">
        <f t="shared" si="5"/>
        <v>2035.3571428571429</v>
      </c>
      <c r="U11" s="10">
        <f t="shared" si="6"/>
        <v>14.55158073928475</v>
      </c>
      <c r="V11">
        <f t="shared" si="7"/>
        <v>6.5527597402597406</v>
      </c>
      <c r="W11">
        <f t="shared" si="8"/>
        <v>1.0109890109890109</v>
      </c>
      <c r="X11">
        <f t="shared" si="9"/>
        <v>6.9878319880359987</v>
      </c>
      <c r="Y11">
        <f t="shared" si="10"/>
        <v>7.7642577644844435</v>
      </c>
      <c r="Z11">
        <f t="shared" si="11"/>
        <v>1.4081142857142857</v>
      </c>
      <c r="AA11">
        <f t="shared" si="12"/>
        <v>1.9550834767641998</v>
      </c>
      <c r="AB11">
        <f t="shared" si="13"/>
        <v>1.4358857142857144</v>
      </c>
      <c r="AC11">
        <f t="shared" si="14"/>
        <v>2.1887485112717995</v>
      </c>
    </row>
    <row r="12" spans="1:29" x14ac:dyDescent="0.25">
      <c r="A12" s="9">
        <v>10</v>
      </c>
      <c r="B12" s="46" t="s">
        <v>456</v>
      </c>
      <c r="C12" s="47" t="s">
        <v>42</v>
      </c>
      <c r="D12" s="47" t="s">
        <v>309</v>
      </c>
      <c r="E12" s="47" t="s">
        <v>4</v>
      </c>
      <c r="F12" s="48">
        <v>27</v>
      </c>
      <c r="G12" s="48">
        <v>16</v>
      </c>
      <c r="H12" s="48">
        <v>32</v>
      </c>
      <c r="I12" s="48">
        <v>58</v>
      </c>
      <c r="J12" s="48">
        <v>83</v>
      </c>
      <c r="K12" s="48">
        <v>2</v>
      </c>
      <c r="L12" s="48">
        <v>4386</v>
      </c>
      <c r="M12" s="60">
        <v>622</v>
      </c>
      <c r="N12">
        <f t="shared" si="0"/>
        <v>48.592592592592595</v>
      </c>
      <c r="O12">
        <f t="shared" si="1"/>
        <v>97.18518518518519</v>
      </c>
      <c r="P12">
        <f t="shared" si="2"/>
        <v>176.14814814814815</v>
      </c>
      <c r="Q12">
        <f t="shared" si="3"/>
        <v>252.07407407407408</v>
      </c>
      <c r="R12">
        <f t="shared" si="4"/>
        <v>6.0740740740740744</v>
      </c>
      <c r="S12">
        <f t="shared" si="5"/>
        <v>13320.444444444445</v>
      </c>
      <c r="U12" s="10">
        <f t="shared" si="6"/>
        <v>14.334813993703573</v>
      </c>
      <c r="V12">
        <f t="shared" si="7"/>
        <v>4.7272727272727275</v>
      </c>
      <c r="W12">
        <f t="shared" si="8"/>
        <v>1.4586894586894588</v>
      </c>
      <c r="X12">
        <f t="shared" si="9"/>
        <v>8.1488518077413872</v>
      </c>
      <c r="Y12">
        <f t="shared" si="10"/>
        <v>9.0542797863793183</v>
      </c>
      <c r="Z12">
        <f t="shared" si="11"/>
        <v>1.6312</v>
      </c>
      <c r="AA12">
        <f t="shared" si="12"/>
        <v>2.4300000000000002</v>
      </c>
      <c r="AB12">
        <f t="shared" si="13"/>
        <v>1.2904</v>
      </c>
      <c r="AC12">
        <f t="shared" si="14"/>
        <v>2.7972518077413868</v>
      </c>
    </row>
    <row r="13" spans="1:29" x14ac:dyDescent="0.25">
      <c r="A13" s="9">
        <v>11</v>
      </c>
      <c r="B13" s="49" t="s">
        <v>94</v>
      </c>
      <c r="C13" s="50" t="s">
        <v>38</v>
      </c>
      <c r="D13" s="50" t="s">
        <v>309</v>
      </c>
      <c r="E13" s="50" t="s">
        <v>4</v>
      </c>
      <c r="F13" s="51">
        <v>16</v>
      </c>
      <c r="G13" s="51">
        <v>11</v>
      </c>
      <c r="H13" s="51">
        <v>10</v>
      </c>
      <c r="I13" s="51">
        <v>49</v>
      </c>
      <c r="J13" s="51">
        <v>22</v>
      </c>
      <c r="K13" s="51">
        <v>3</v>
      </c>
      <c r="L13" s="51">
        <v>2476</v>
      </c>
      <c r="M13" s="61">
        <v>410</v>
      </c>
      <c r="N13">
        <f t="shared" si="0"/>
        <v>56.375</v>
      </c>
      <c r="O13">
        <f t="shared" si="1"/>
        <v>51.25</v>
      </c>
      <c r="P13">
        <f t="shared" si="2"/>
        <v>251.125</v>
      </c>
      <c r="Q13">
        <f t="shared" si="3"/>
        <v>112.75</v>
      </c>
      <c r="R13">
        <f t="shared" si="4"/>
        <v>15.375</v>
      </c>
      <c r="S13">
        <f t="shared" si="5"/>
        <v>12689.5</v>
      </c>
      <c r="U13" s="10">
        <f t="shared" si="6"/>
        <v>14.170060210944882</v>
      </c>
      <c r="V13">
        <f t="shared" si="7"/>
        <v>5.484375</v>
      </c>
      <c r="W13">
        <f t="shared" si="8"/>
        <v>0.76923076923076927</v>
      </c>
      <c r="X13">
        <f t="shared" si="9"/>
        <v>7.9164544417141132</v>
      </c>
      <c r="Y13">
        <f t="shared" si="10"/>
        <v>8.7960604907934599</v>
      </c>
      <c r="Z13">
        <f t="shared" si="11"/>
        <v>1.7892000000000001</v>
      </c>
      <c r="AA13">
        <f t="shared" si="12"/>
        <v>2.0270737951807227</v>
      </c>
      <c r="AB13">
        <f t="shared" si="13"/>
        <v>1.3369500000000001</v>
      </c>
      <c r="AC13">
        <f t="shared" si="14"/>
        <v>2.7632306465333905</v>
      </c>
    </row>
    <row r="14" spans="1:29" x14ac:dyDescent="0.25">
      <c r="A14" s="9">
        <v>12</v>
      </c>
      <c r="B14" s="46" t="s">
        <v>95</v>
      </c>
      <c r="C14" s="47" t="s">
        <v>42</v>
      </c>
      <c r="D14" s="47" t="s">
        <v>309</v>
      </c>
      <c r="E14" s="47" t="s">
        <v>4</v>
      </c>
      <c r="F14" s="48">
        <v>38</v>
      </c>
      <c r="G14" s="48">
        <v>32</v>
      </c>
      <c r="H14" s="48">
        <v>18</v>
      </c>
      <c r="I14" s="48">
        <v>17</v>
      </c>
      <c r="J14" s="48">
        <v>32</v>
      </c>
      <c r="K14" s="48">
        <v>8</v>
      </c>
      <c r="L14" s="48">
        <v>1443</v>
      </c>
      <c r="M14" s="60">
        <v>861</v>
      </c>
      <c r="N14">
        <f t="shared" si="0"/>
        <v>69.05263157894737</v>
      </c>
      <c r="O14">
        <f t="shared" si="1"/>
        <v>38.842105263157897</v>
      </c>
      <c r="P14">
        <f t="shared" si="2"/>
        <v>36.684210526315788</v>
      </c>
      <c r="Q14">
        <f t="shared" si="3"/>
        <v>69.05263157894737</v>
      </c>
      <c r="R14">
        <f t="shared" si="4"/>
        <v>17.263157894736842</v>
      </c>
      <c r="S14">
        <f t="shared" si="5"/>
        <v>3113.8421052631579</v>
      </c>
      <c r="U14" s="10">
        <f t="shared" si="6"/>
        <v>14.132006770260549</v>
      </c>
      <c r="V14">
        <f t="shared" si="7"/>
        <v>6.7177033492822966</v>
      </c>
      <c r="W14">
        <f t="shared" si="8"/>
        <v>0.58299595141700411</v>
      </c>
      <c r="X14">
        <f t="shared" si="9"/>
        <v>6.8313074695612475</v>
      </c>
      <c r="Y14">
        <f t="shared" si="10"/>
        <v>7.5903416328458304</v>
      </c>
      <c r="Z14">
        <f t="shared" si="11"/>
        <v>1.3373052631578948</v>
      </c>
      <c r="AA14">
        <f t="shared" si="12"/>
        <v>1.90070069752695</v>
      </c>
      <c r="AB14">
        <f t="shared" si="13"/>
        <v>1.3464</v>
      </c>
      <c r="AC14">
        <f t="shared" si="14"/>
        <v>2.2469015088764022</v>
      </c>
    </row>
    <row r="15" spans="1:29" x14ac:dyDescent="0.25">
      <c r="A15" s="9">
        <v>13</v>
      </c>
      <c r="B15" s="49" t="s">
        <v>108</v>
      </c>
      <c r="C15" s="50" t="s">
        <v>36</v>
      </c>
      <c r="D15" s="50" t="s">
        <v>309</v>
      </c>
      <c r="E15" s="50" t="s">
        <v>4</v>
      </c>
      <c r="F15" s="51">
        <v>33</v>
      </c>
      <c r="G15" s="51">
        <v>24</v>
      </c>
      <c r="H15" s="51">
        <v>22</v>
      </c>
      <c r="I15" s="51">
        <v>20</v>
      </c>
      <c r="J15" s="51">
        <v>50</v>
      </c>
      <c r="K15" s="51">
        <v>18</v>
      </c>
      <c r="L15" s="51">
        <v>3856</v>
      </c>
      <c r="M15" s="61">
        <v>748</v>
      </c>
      <c r="N15">
        <f t="shared" si="0"/>
        <v>59.636363636363633</v>
      </c>
      <c r="O15">
        <f t="shared" si="1"/>
        <v>54.666666666666664</v>
      </c>
      <c r="P15">
        <f t="shared" si="2"/>
        <v>49.696969696969695</v>
      </c>
      <c r="Q15">
        <f t="shared" si="3"/>
        <v>124.24242424242425</v>
      </c>
      <c r="R15">
        <f t="shared" si="4"/>
        <v>44.727272727272727</v>
      </c>
      <c r="S15">
        <f t="shared" si="5"/>
        <v>9581.575757575758</v>
      </c>
      <c r="U15" s="10">
        <f t="shared" si="6"/>
        <v>14.126705733191621</v>
      </c>
      <c r="V15">
        <f t="shared" si="7"/>
        <v>5.8016528925619832</v>
      </c>
      <c r="W15">
        <f t="shared" si="8"/>
        <v>0.82051282051282048</v>
      </c>
      <c r="X15">
        <f t="shared" si="9"/>
        <v>7.5045400201168162</v>
      </c>
      <c r="Y15">
        <f t="shared" si="10"/>
        <v>8.3383778001297966</v>
      </c>
      <c r="Z15">
        <f t="shared" si="11"/>
        <v>1.3647272727272728</v>
      </c>
      <c r="AA15">
        <f t="shared" si="12"/>
        <v>2.0603099671412926</v>
      </c>
      <c r="AB15">
        <f t="shared" si="13"/>
        <v>1.4838545454545455</v>
      </c>
      <c r="AC15">
        <f t="shared" si="14"/>
        <v>2.5956482347937051</v>
      </c>
    </row>
    <row r="16" spans="1:29" x14ac:dyDescent="0.25">
      <c r="A16" s="9">
        <v>14</v>
      </c>
      <c r="B16" s="46" t="s">
        <v>156</v>
      </c>
      <c r="C16" s="47" t="s">
        <v>31</v>
      </c>
      <c r="D16" s="47" t="s">
        <v>309</v>
      </c>
      <c r="E16" s="47" t="s">
        <v>4</v>
      </c>
      <c r="F16" s="48">
        <v>32</v>
      </c>
      <c r="G16" s="48">
        <v>23</v>
      </c>
      <c r="H16" s="48">
        <v>8</v>
      </c>
      <c r="I16" s="48">
        <v>34</v>
      </c>
      <c r="J16" s="48">
        <v>57</v>
      </c>
      <c r="K16" s="48">
        <v>24</v>
      </c>
      <c r="L16" s="48">
        <v>5186</v>
      </c>
      <c r="M16" s="60">
        <v>841</v>
      </c>
      <c r="N16">
        <f t="shared" si="0"/>
        <v>58.9375</v>
      </c>
      <c r="O16">
        <f t="shared" si="1"/>
        <v>20.5</v>
      </c>
      <c r="P16">
        <f t="shared" si="2"/>
        <v>87.125</v>
      </c>
      <c r="Q16">
        <f t="shared" si="3"/>
        <v>146.0625</v>
      </c>
      <c r="R16">
        <f t="shared" si="4"/>
        <v>61.5</v>
      </c>
      <c r="S16">
        <f t="shared" si="5"/>
        <v>13289.125</v>
      </c>
      <c r="U16" s="10">
        <f t="shared" si="6"/>
        <v>13.971733892228706</v>
      </c>
      <c r="V16">
        <f t="shared" si="7"/>
        <v>5.7336647727272725</v>
      </c>
      <c r="W16">
        <f t="shared" si="8"/>
        <v>0.30769230769230771</v>
      </c>
      <c r="X16">
        <f t="shared" si="9"/>
        <v>7.9303768118091256</v>
      </c>
      <c r="Y16">
        <f t="shared" si="10"/>
        <v>8.8115297908990282</v>
      </c>
      <c r="Z16">
        <f t="shared" si="11"/>
        <v>1.4436</v>
      </c>
      <c r="AA16">
        <f t="shared" si="12"/>
        <v>2.1234137801204822</v>
      </c>
      <c r="AB16">
        <f t="shared" si="13"/>
        <v>1.5678000000000001</v>
      </c>
      <c r="AC16">
        <f t="shared" si="14"/>
        <v>2.7955630316886433</v>
      </c>
    </row>
    <row r="17" spans="1:29" x14ac:dyDescent="0.25">
      <c r="A17" s="9">
        <v>15</v>
      </c>
      <c r="B17" s="46" t="s">
        <v>93</v>
      </c>
      <c r="C17" s="47" t="s">
        <v>38</v>
      </c>
      <c r="D17" s="47" t="s">
        <v>309</v>
      </c>
      <c r="E17" s="47" t="s">
        <v>4</v>
      </c>
      <c r="F17" s="48">
        <v>38</v>
      </c>
      <c r="G17" s="48">
        <v>27</v>
      </c>
      <c r="H17" s="48">
        <v>21</v>
      </c>
      <c r="I17" s="48">
        <v>27</v>
      </c>
      <c r="J17" s="48">
        <v>57</v>
      </c>
      <c r="K17" s="48">
        <v>15</v>
      </c>
      <c r="L17" s="48">
        <v>5222</v>
      </c>
      <c r="M17" s="60">
        <v>998</v>
      </c>
      <c r="N17">
        <f t="shared" si="0"/>
        <v>58.263157894736842</v>
      </c>
      <c r="O17">
        <f t="shared" si="1"/>
        <v>45.315789473684212</v>
      </c>
      <c r="P17">
        <f t="shared" si="2"/>
        <v>58.263157894736842</v>
      </c>
      <c r="Q17">
        <f t="shared" si="3"/>
        <v>123</v>
      </c>
      <c r="R17">
        <f t="shared" si="4"/>
        <v>32.368421052631582</v>
      </c>
      <c r="S17">
        <f t="shared" si="5"/>
        <v>11268.526315789473</v>
      </c>
      <c r="U17" s="10">
        <f t="shared" si="6"/>
        <v>13.896330270516721</v>
      </c>
      <c r="V17">
        <f t="shared" si="7"/>
        <v>5.6680622009569381</v>
      </c>
      <c r="W17">
        <f t="shared" si="8"/>
        <v>0.68016194331983804</v>
      </c>
      <c r="X17">
        <f t="shared" si="9"/>
        <v>7.5481061262399445</v>
      </c>
      <c r="Y17">
        <f t="shared" si="10"/>
        <v>8.386784584711048</v>
      </c>
      <c r="Z17">
        <f t="shared" si="11"/>
        <v>1.3827789473684211</v>
      </c>
      <c r="AA17">
        <f t="shared" si="12"/>
        <v>2.0567168674698797</v>
      </c>
      <c r="AB17">
        <f t="shared" si="13"/>
        <v>1.4220000000000002</v>
      </c>
      <c r="AC17">
        <f t="shared" si="14"/>
        <v>2.6866103114016431</v>
      </c>
    </row>
    <row r="18" spans="1:29" x14ac:dyDescent="0.25">
      <c r="A18" s="9">
        <v>16</v>
      </c>
      <c r="B18" s="46" t="s">
        <v>282</v>
      </c>
      <c r="C18" s="47" t="s">
        <v>38</v>
      </c>
      <c r="D18" s="47" t="s">
        <v>309</v>
      </c>
      <c r="E18" s="47" t="s">
        <v>4</v>
      </c>
      <c r="F18" s="48">
        <v>32</v>
      </c>
      <c r="G18" s="48">
        <v>22</v>
      </c>
      <c r="H18" s="48">
        <v>21</v>
      </c>
      <c r="I18" s="48">
        <v>60</v>
      </c>
      <c r="J18" s="48">
        <v>43</v>
      </c>
      <c r="K18" s="48">
        <v>10</v>
      </c>
      <c r="L18" s="48">
        <v>2965</v>
      </c>
      <c r="M18" s="60">
        <v>748</v>
      </c>
      <c r="N18">
        <f t="shared" si="0"/>
        <v>56.375</v>
      </c>
      <c r="O18">
        <f t="shared" si="1"/>
        <v>53.8125</v>
      </c>
      <c r="P18">
        <f t="shared" si="2"/>
        <v>153.75</v>
      </c>
      <c r="Q18">
        <f t="shared" si="3"/>
        <v>110.1875</v>
      </c>
      <c r="R18">
        <f t="shared" si="4"/>
        <v>25.625</v>
      </c>
      <c r="S18">
        <f t="shared" si="5"/>
        <v>7597.8125</v>
      </c>
      <c r="U18" s="10">
        <f t="shared" si="6"/>
        <v>13.772662052686748</v>
      </c>
      <c r="V18">
        <f t="shared" si="7"/>
        <v>5.484375</v>
      </c>
      <c r="W18">
        <f t="shared" si="8"/>
        <v>0.80769230769230771</v>
      </c>
      <c r="X18">
        <f t="shared" si="9"/>
        <v>7.4805947449944403</v>
      </c>
      <c r="Y18">
        <f t="shared" si="10"/>
        <v>8.3117719388827123</v>
      </c>
      <c r="Z18">
        <f t="shared" si="11"/>
        <v>1.5840000000000001</v>
      </c>
      <c r="AA18">
        <f t="shared" si="12"/>
        <v>2.0196630271084337</v>
      </c>
      <c r="AB18">
        <f t="shared" si="13"/>
        <v>1.38825</v>
      </c>
      <c r="AC18">
        <f t="shared" si="14"/>
        <v>2.4886817178860063</v>
      </c>
    </row>
    <row r="19" spans="1:29" x14ac:dyDescent="0.25">
      <c r="A19" s="9">
        <v>17</v>
      </c>
      <c r="B19" s="49" t="s">
        <v>120</v>
      </c>
      <c r="C19" s="50" t="s">
        <v>36</v>
      </c>
      <c r="D19" s="50" t="s">
        <v>309</v>
      </c>
      <c r="E19" s="50" t="s">
        <v>4</v>
      </c>
      <c r="F19" s="51">
        <v>40</v>
      </c>
      <c r="G19" s="51">
        <v>29</v>
      </c>
      <c r="H19" s="51">
        <v>10</v>
      </c>
      <c r="I19" s="51">
        <v>26</v>
      </c>
      <c r="J19" s="51">
        <v>54</v>
      </c>
      <c r="K19" s="51">
        <v>18</v>
      </c>
      <c r="L19" s="51">
        <v>6518</v>
      </c>
      <c r="M19" s="61">
        <v>1018</v>
      </c>
      <c r="N19">
        <f t="shared" si="0"/>
        <v>59.45</v>
      </c>
      <c r="O19">
        <f t="shared" si="1"/>
        <v>20.5</v>
      </c>
      <c r="P19">
        <f t="shared" si="2"/>
        <v>53.3</v>
      </c>
      <c r="Q19">
        <f t="shared" si="3"/>
        <v>110.7</v>
      </c>
      <c r="R19">
        <f t="shared" si="4"/>
        <v>36.9</v>
      </c>
      <c r="S19">
        <f t="shared" si="5"/>
        <v>13361.9</v>
      </c>
      <c r="U19" s="10">
        <f t="shared" si="6"/>
        <v>13.728847348822764</v>
      </c>
      <c r="V19">
        <f t="shared" si="7"/>
        <v>5.7835227272727279</v>
      </c>
      <c r="W19">
        <f t="shared" si="8"/>
        <v>0.30769230769230771</v>
      </c>
      <c r="X19">
        <f t="shared" si="9"/>
        <v>7.6376323138577282</v>
      </c>
      <c r="Y19">
        <f t="shared" si="10"/>
        <v>8.4862581265085861</v>
      </c>
      <c r="Z19">
        <f t="shared" si="11"/>
        <v>1.37232</v>
      </c>
      <c r="AA19">
        <f t="shared" si="12"/>
        <v>2.0211451807228915</v>
      </c>
      <c r="AB19">
        <f t="shared" si="13"/>
        <v>1.44468</v>
      </c>
      <c r="AC19">
        <f t="shared" si="14"/>
        <v>2.7994871331348365</v>
      </c>
    </row>
    <row r="20" spans="1:29" x14ac:dyDescent="0.25">
      <c r="A20" s="9">
        <v>18</v>
      </c>
      <c r="B20" s="46" t="s">
        <v>127</v>
      </c>
      <c r="C20" s="47" t="s">
        <v>33</v>
      </c>
      <c r="D20" s="47" t="s">
        <v>309</v>
      </c>
      <c r="E20" s="47" t="s">
        <v>4</v>
      </c>
      <c r="F20" s="48">
        <v>39</v>
      </c>
      <c r="G20" s="48">
        <v>25</v>
      </c>
      <c r="H20" s="48">
        <v>31</v>
      </c>
      <c r="I20" s="48">
        <v>33</v>
      </c>
      <c r="J20" s="48">
        <v>48</v>
      </c>
      <c r="K20" s="48">
        <v>23</v>
      </c>
      <c r="L20" s="48">
        <v>5071</v>
      </c>
      <c r="M20" s="60">
        <v>897</v>
      </c>
      <c r="N20">
        <f t="shared" si="0"/>
        <v>52.564102564102562</v>
      </c>
      <c r="O20">
        <f t="shared" si="1"/>
        <v>65.179487179487182</v>
      </c>
      <c r="P20">
        <f t="shared" si="2"/>
        <v>69.384615384615387</v>
      </c>
      <c r="Q20">
        <f t="shared" si="3"/>
        <v>100.92307692307692</v>
      </c>
      <c r="R20">
        <f t="shared" si="4"/>
        <v>48.358974358974358</v>
      </c>
      <c r="S20">
        <f t="shared" si="5"/>
        <v>10662.102564102564</v>
      </c>
      <c r="U20" s="10">
        <f t="shared" si="6"/>
        <v>13.646967845942706</v>
      </c>
      <c r="V20">
        <f t="shared" si="7"/>
        <v>5.1136363636363633</v>
      </c>
      <c r="W20">
        <f t="shared" si="8"/>
        <v>0.97830374753451677</v>
      </c>
      <c r="X20">
        <f t="shared" si="9"/>
        <v>7.5550277347718264</v>
      </c>
      <c r="Y20">
        <f t="shared" si="10"/>
        <v>8.3944752608575843</v>
      </c>
      <c r="Z20">
        <f t="shared" si="11"/>
        <v>1.4062153846153846</v>
      </c>
      <c r="AA20">
        <f t="shared" si="12"/>
        <v>1.9928702502316962</v>
      </c>
      <c r="AB20">
        <f t="shared" si="13"/>
        <v>1.5020307692307693</v>
      </c>
      <c r="AC20">
        <f t="shared" si="14"/>
        <v>2.6539113306939766</v>
      </c>
    </row>
    <row r="21" spans="1:29" x14ac:dyDescent="0.25">
      <c r="A21" s="9">
        <v>19</v>
      </c>
      <c r="B21" s="49" t="s">
        <v>331</v>
      </c>
      <c r="C21" s="50" t="s">
        <v>42</v>
      </c>
      <c r="D21" s="50" t="s">
        <v>309</v>
      </c>
      <c r="E21" s="50" t="s">
        <v>4</v>
      </c>
      <c r="F21" s="51">
        <v>17</v>
      </c>
      <c r="G21" s="51">
        <v>11</v>
      </c>
      <c r="H21" s="51">
        <v>14</v>
      </c>
      <c r="I21" s="51">
        <v>34</v>
      </c>
      <c r="J21" s="51">
        <v>26</v>
      </c>
      <c r="K21" s="51">
        <v>7</v>
      </c>
      <c r="L21" s="51">
        <v>1035</v>
      </c>
      <c r="M21" s="61">
        <v>357</v>
      </c>
      <c r="N21">
        <f t="shared" si="0"/>
        <v>53.058823529411768</v>
      </c>
      <c r="O21">
        <f t="shared" si="1"/>
        <v>67.529411764705884</v>
      </c>
      <c r="P21">
        <f t="shared" si="2"/>
        <v>164</v>
      </c>
      <c r="Q21">
        <f t="shared" si="3"/>
        <v>125.41176470588235</v>
      </c>
      <c r="R21">
        <f t="shared" si="4"/>
        <v>33.764705882352942</v>
      </c>
      <c r="S21">
        <f t="shared" si="5"/>
        <v>4992.3529411764703</v>
      </c>
      <c r="U21" s="10">
        <f t="shared" si="6"/>
        <v>13.621812018803372</v>
      </c>
      <c r="V21">
        <f t="shared" si="7"/>
        <v>5.1617647058823533</v>
      </c>
      <c r="W21">
        <f t="shared" si="8"/>
        <v>1.0135746606334841</v>
      </c>
      <c r="X21">
        <f t="shared" si="9"/>
        <v>7.4464726522875351</v>
      </c>
      <c r="Y21">
        <f t="shared" si="10"/>
        <v>8.2738585025417049</v>
      </c>
      <c r="Z21">
        <f t="shared" si="11"/>
        <v>1.6055999999999999</v>
      </c>
      <c r="AA21">
        <f t="shared" si="12"/>
        <v>2.0636917080085047</v>
      </c>
      <c r="AB21">
        <f t="shared" si="13"/>
        <v>1.4289882352941177</v>
      </c>
      <c r="AC21">
        <f t="shared" si="14"/>
        <v>2.3481927089849126</v>
      </c>
    </row>
    <row r="22" spans="1:29" x14ac:dyDescent="0.25">
      <c r="A22" s="9">
        <v>20</v>
      </c>
      <c r="B22" s="49" t="s">
        <v>202</v>
      </c>
      <c r="C22" s="50" t="s">
        <v>42</v>
      </c>
      <c r="D22" s="50" t="s">
        <v>309</v>
      </c>
      <c r="E22" s="50" t="s">
        <v>4</v>
      </c>
      <c r="F22" s="51">
        <v>40</v>
      </c>
      <c r="G22" s="51">
        <v>25</v>
      </c>
      <c r="H22" s="51">
        <v>18</v>
      </c>
      <c r="I22" s="51">
        <v>125</v>
      </c>
      <c r="J22" s="51">
        <v>66</v>
      </c>
      <c r="K22" s="51">
        <v>12</v>
      </c>
      <c r="L22" s="51">
        <v>6005</v>
      </c>
      <c r="M22" s="61">
        <v>1022</v>
      </c>
      <c r="N22">
        <f t="shared" si="0"/>
        <v>51.25</v>
      </c>
      <c r="O22">
        <f t="shared" si="1"/>
        <v>36.9</v>
      </c>
      <c r="P22">
        <f t="shared" si="2"/>
        <v>256.25</v>
      </c>
      <c r="Q22">
        <f t="shared" si="3"/>
        <v>135.30000000000001</v>
      </c>
      <c r="R22">
        <f t="shared" si="4"/>
        <v>24.6</v>
      </c>
      <c r="S22">
        <f t="shared" si="5"/>
        <v>12310.25</v>
      </c>
      <c r="U22" s="10">
        <f t="shared" si="6"/>
        <v>13.5578312663941</v>
      </c>
      <c r="V22">
        <f t="shared" si="7"/>
        <v>4.9857954545454541</v>
      </c>
      <c r="W22">
        <f t="shared" si="8"/>
        <v>0.55384615384615388</v>
      </c>
      <c r="X22">
        <f t="shared" si="9"/>
        <v>8.0181896580024912</v>
      </c>
      <c r="Y22">
        <f t="shared" si="10"/>
        <v>8.9090996200027686</v>
      </c>
      <c r="Z22">
        <f t="shared" si="11"/>
        <v>1.8</v>
      </c>
      <c r="AA22">
        <f t="shared" si="12"/>
        <v>2.0922885542168674</v>
      </c>
      <c r="AB22">
        <f t="shared" si="13"/>
        <v>1.3831199999999999</v>
      </c>
      <c r="AC22">
        <f t="shared" si="14"/>
        <v>2.7427811037856236</v>
      </c>
    </row>
    <row r="23" spans="1:29" x14ac:dyDescent="0.25">
      <c r="A23" s="9">
        <v>21</v>
      </c>
      <c r="B23" s="49" t="s">
        <v>139</v>
      </c>
      <c r="C23" s="50" t="s">
        <v>36</v>
      </c>
      <c r="D23" s="50" t="s">
        <v>309</v>
      </c>
      <c r="E23" s="50" t="s">
        <v>4</v>
      </c>
      <c r="F23" s="51">
        <v>40</v>
      </c>
      <c r="G23" s="51">
        <v>23</v>
      </c>
      <c r="H23" s="51">
        <v>14</v>
      </c>
      <c r="I23" s="51">
        <v>41</v>
      </c>
      <c r="J23" s="51">
        <v>75</v>
      </c>
      <c r="K23" s="51">
        <v>20</v>
      </c>
      <c r="L23" s="51">
        <v>7625</v>
      </c>
      <c r="M23" s="61">
        <v>881</v>
      </c>
      <c r="N23">
        <f t="shared" si="0"/>
        <v>47.15</v>
      </c>
      <c r="O23">
        <f t="shared" si="1"/>
        <v>28.7</v>
      </c>
      <c r="P23">
        <f t="shared" si="2"/>
        <v>84.05</v>
      </c>
      <c r="Q23">
        <f t="shared" si="3"/>
        <v>153.75</v>
      </c>
      <c r="R23">
        <f t="shared" si="4"/>
        <v>41</v>
      </c>
      <c r="S23">
        <f t="shared" si="5"/>
        <v>15631.25</v>
      </c>
      <c r="U23" s="10">
        <f t="shared" si="6"/>
        <v>12.987519908703117</v>
      </c>
      <c r="V23">
        <f t="shared" si="7"/>
        <v>4.5869318181818182</v>
      </c>
      <c r="W23">
        <f t="shared" si="8"/>
        <v>0.43076923076923074</v>
      </c>
      <c r="X23">
        <f t="shared" si="9"/>
        <v>7.9698188597520669</v>
      </c>
      <c r="Y23">
        <f t="shared" si="10"/>
        <v>8.8553542886134071</v>
      </c>
      <c r="Z23">
        <f t="shared" si="11"/>
        <v>1.43712</v>
      </c>
      <c r="AA23">
        <f t="shared" si="12"/>
        <v>2.1456460843373497</v>
      </c>
      <c r="AB23">
        <f t="shared" si="13"/>
        <v>1.4652000000000001</v>
      </c>
      <c r="AC23">
        <f t="shared" si="14"/>
        <v>2.9218527754147172</v>
      </c>
    </row>
    <row r="24" spans="1:29" x14ac:dyDescent="0.25">
      <c r="A24" s="9">
        <v>22</v>
      </c>
      <c r="B24" s="46" t="s">
        <v>349</v>
      </c>
      <c r="C24" s="47" t="s">
        <v>36</v>
      </c>
      <c r="D24" s="47" t="s">
        <v>309</v>
      </c>
      <c r="E24" s="47" t="s">
        <v>4</v>
      </c>
      <c r="F24" s="48">
        <v>37</v>
      </c>
      <c r="G24" s="48">
        <v>22</v>
      </c>
      <c r="H24" s="48">
        <v>12</v>
      </c>
      <c r="I24" s="48">
        <v>37</v>
      </c>
      <c r="J24" s="48">
        <v>67</v>
      </c>
      <c r="K24" s="48">
        <v>21</v>
      </c>
      <c r="L24" s="48">
        <v>5886</v>
      </c>
      <c r="M24" s="60">
        <v>835</v>
      </c>
      <c r="N24">
        <f t="shared" si="0"/>
        <v>48.756756756756758</v>
      </c>
      <c r="O24">
        <f t="shared" si="1"/>
        <v>26.594594594594593</v>
      </c>
      <c r="P24">
        <f t="shared" si="2"/>
        <v>82</v>
      </c>
      <c r="Q24">
        <f t="shared" si="3"/>
        <v>148.48648648648648</v>
      </c>
      <c r="R24">
        <f t="shared" si="4"/>
        <v>46.54054054054054</v>
      </c>
      <c r="S24">
        <f t="shared" si="5"/>
        <v>13044.648648648648</v>
      </c>
      <c r="U24" s="10">
        <f t="shared" si="6"/>
        <v>12.98094595836884</v>
      </c>
      <c r="V24">
        <f t="shared" si="7"/>
        <v>4.7432432432432439</v>
      </c>
      <c r="W24">
        <f t="shared" si="8"/>
        <v>0.39916839916839914</v>
      </c>
      <c r="X24">
        <f t="shared" si="9"/>
        <v>7.8385343159571974</v>
      </c>
      <c r="Y24">
        <f t="shared" si="10"/>
        <v>8.7094825732857757</v>
      </c>
      <c r="Z24">
        <f t="shared" si="11"/>
        <v>1.4328000000000001</v>
      </c>
      <c r="AA24">
        <f t="shared" si="12"/>
        <v>2.1304239661348094</v>
      </c>
      <c r="AB24">
        <f t="shared" si="13"/>
        <v>1.4929297297297297</v>
      </c>
      <c r="AC24">
        <f t="shared" si="14"/>
        <v>2.7823806200926575</v>
      </c>
    </row>
    <row r="25" spans="1:29" x14ac:dyDescent="0.25">
      <c r="A25" s="9">
        <v>23</v>
      </c>
      <c r="B25" s="46" t="s">
        <v>219</v>
      </c>
      <c r="C25" s="47" t="s">
        <v>36</v>
      </c>
      <c r="D25" s="47" t="s">
        <v>309</v>
      </c>
      <c r="E25" s="47" t="s">
        <v>4</v>
      </c>
      <c r="F25" s="48">
        <v>22</v>
      </c>
      <c r="G25" s="48">
        <v>15</v>
      </c>
      <c r="H25" s="48">
        <v>2</v>
      </c>
      <c r="I25" s="48">
        <v>13</v>
      </c>
      <c r="J25" s="48">
        <v>31</v>
      </c>
      <c r="K25" s="48">
        <v>12</v>
      </c>
      <c r="L25" s="48">
        <v>2224</v>
      </c>
      <c r="M25" s="60">
        <v>550</v>
      </c>
      <c r="N25">
        <f t="shared" si="0"/>
        <v>55.909090909090907</v>
      </c>
      <c r="O25">
        <f t="shared" si="1"/>
        <v>7.4545454545454541</v>
      </c>
      <c r="P25">
        <f t="shared" si="2"/>
        <v>48.454545454545453</v>
      </c>
      <c r="Q25">
        <f t="shared" si="3"/>
        <v>115.54545454545455</v>
      </c>
      <c r="R25">
        <f t="shared" si="4"/>
        <v>44.727272727272727</v>
      </c>
      <c r="S25">
        <f t="shared" si="5"/>
        <v>8289.454545454546</v>
      </c>
      <c r="U25" s="10">
        <f t="shared" si="6"/>
        <v>12.958035359467882</v>
      </c>
      <c r="V25">
        <f t="shared" si="7"/>
        <v>5.4390495867768589</v>
      </c>
      <c r="W25">
        <f t="shared" si="8"/>
        <v>0.11188811188811189</v>
      </c>
      <c r="X25">
        <f t="shared" si="9"/>
        <v>7.4070976608029113</v>
      </c>
      <c r="Y25">
        <f t="shared" si="10"/>
        <v>8.230108512003234</v>
      </c>
      <c r="Z25">
        <f t="shared" si="11"/>
        <v>1.3621090909090909</v>
      </c>
      <c r="AA25">
        <f t="shared" si="12"/>
        <v>2.0351582694414021</v>
      </c>
      <c r="AB25">
        <f t="shared" si="13"/>
        <v>1.4838545454545455</v>
      </c>
      <c r="AC25">
        <f t="shared" si="14"/>
        <v>2.5259757549978734</v>
      </c>
    </row>
    <row r="26" spans="1:29" x14ac:dyDescent="0.25">
      <c r="A26" s="9">
        <v>24</v>
      </c>
      <c r="B26" s="49" t="s">
        <v>128</v>
      </c>
      <c r="C26" s="50" t="s">
        <v>31</v>
      </c>
      <c r="D26" s="50" t="s">
        <v>309</v>
      </c>
      <c r="E26" s="50" t="s">
        <v>4</v>
      </c>
      <c r="F26" s="51">
        <v>36</v>
      </c>
      <c r="G26" s="51">
        <v>26</v>
      </c>
      <c r="H26" s="51">
        <v>10</v>
      </c>
      <c r="I26" s="51">
        <v>16</v>
      </c>
      <c r="J26" s="51">
        <v>36</v>
      </c>
      <c r="K26" s="51">
        <v>8</v>
      </c>
      <c r="L26" s="51">
        <v>152</v>
      </c>
      <c r="M26" s="61">
        <v>772</v>
      </c>
      <c r="N26">
        <f t="shared" si="0"/>
        <v>59.222222222222221</v>
      </c>
      <c r="O26">
        <f t="shared" si="1"/>
        <v>22.777777777777779</v>
      </c>
      <c r="P26">
        <f t="shared" si="2"/>
        <v>36.444444444444443</v>
      </c>
      <c r="Q26">
        <f t="shared" si="3"/>
        <v>82</v>
      </c>
      <c r="R26">
        <f t="shared" si="4"/>
        <v>18.222222222222221</v>
      </c>
      <c r="S26">
        <f t="shared" si="5"/>
        <v>346.22222222222223</v>
      </c>
      <c r="U26" s="10">
        <f t="shared" si="6"/>
        <v>12.827057208194834</v>
      </c>
      <c r="V26">
        <f t="shared" si="7"/>
        <v>5.7613636363636367</v>
      </c>
      <c r="W26">
        <f t="shared" si="8"/>
        <v>0.34188034188034189</v>
      </c>
      <c r="X26">
        <f t="shared" si="9"/>
        <v>6.7238132299508546</v>
      </c>
      <c r="Y26">
        <f t="shared" si="10"/>
        <v>7.4709035888342834</v>
      </c>
      <c r="Z26">
        <f t="shared" si="11"/>
        <v>1.3368</v>
      </c>
      <c r="AA26">
        <f t="shared" si="12"/>
        <v>1.9381445783132532</v>
      </c>
      <c r="AB26">
        <f t="shared" si="13"/>
        <v>1.3512</v>
      </c>
      <c r="AC26">
        <f t="shared" si="14"/>
        <v>2.0976686516376013</v>
      </c>
    </row>
    <row r="27" spans="1:29" x14ac:dyDescent="0.25">
      <c r="A27" s="9">
        <v>25</v>
      </c>
      <c r="B27" s="49" t="s">
        <v>116</v>
      </c>
      <c r="C27" s="50" t="s">
        <v>33</v>
      </c>
      <c r="D27" s="50" t="s">
        <v>309</v>
      </c>
      <c r="E27" s="50" t="s">
        <v>4</v>
      </c>
      <c r="F27" s="51">
        <v>39</v>
      </c>
      <c r="G27" s="51">
        <v>22</v>
      </c>
      <c r="H27" s="51">
        <v>24</v>
      </c>
      <c r="I27" s="51">
        <v>82</v>
      </c>
      <c r="J27" s="51">
        <v>31</v>
      </c>
      <c r="K27" s="51">
        <v>20</v>
      </c>
      <c r="L27" s="51">
        <v>3782</v>
      </c>
      <c r="M27" s="61">
        <v>932</v>
      </c>
      <c r="N27">
        <f t="shared" si="0"/>
        <v>46.256410256410255</v>
      </c>
      <c r="O27">
        <f t="shared" si="1"/>
        <v>50.46153846153846</v>
      </c>
      <c r="P27">
        <f t="shared" si="2"/>
        <v>172.41025641025641</v>
      </c>
      <c r="Q27">
        <f t="shared" si="3"/>
        <v>65.179487179487182</v>
      </c>
      <c r="R27">
        <f t="shared" si="4"/>
        <v>42.051282051282051</v>
      </c>
      <c r="S27">
        <f t="shared" si="5"/>
        <v>7951.8974358974356</v>
      </c>
      <c r="U27" s="10">
        <f t="shared" si="6"/>
        <v>12.748454936676932</v>
      </c>
      <c r="V27">
        <f t="shared" si="7"/>
        <v>4.5</v>
      </c>
      <c r="W27">
        <f t="shared" si="8"/>
        <v>0.75739644970414199</v>
      </c>
      <c r="X27">
        <f t="shared" si="9"/>
        <v>7.4910584869727908</v>
      </c>
      <c r="Y27">
        <f t="shared" si="10"/>
        <v>8.3233983188586578</v>
      </c>
      <c r="Z27">
        <f t="shared" si="11"/>
        <v>1.6233230769230769</v>
      </c>
      <c r="AA27">
        <f t="shared" si="12"/>
        <v>1.8894995366079703</v>
      </c>
      <c r="AB27">
        <f t="shared" si="13"/>
        <v>1.4704615384615385</v>
      </c>
      <c r="AC27">
        <f t="shared" si="14"/>
        <v>2.5077743349802049</v>
      </c>
    </row>
    <row r="28" spans="1:29" x14ac:dyDescent="0.25">
      <c r="A28" s="9">
        <v>26</v>
      </c>
      <c r="B28" s="49" t="s">
        <v>99</v>
      </c>
      <c r="C28" s="50" t="s">
        <v>42</v>
      </c>
      <c r="D28" s="50" t="s">
        <v>309</v>
      </c>
      <c r="E28" s="50" t="s">
        <v>4</v>
      </c>
      <c r="F28" s="51">
        <v>40</v>
      </c>
      <c r="G28" s="51">
        <v>22</v>
      </c>
      <c r="H28" s="51">
        <v>16</v>
      </c>
      <c r="I28" s="51">
        <v>84</v>
      </c>
      <c r="J28" s="51">
        <v>65</v>
      </c>
      <c r="K28" s="51">
        <v>9</v>
      </c>
      <c r="L28" s="51">
        <v>6079</v>
      </c>
      <c r="M28" s="61">
        <v>1068</v>
      </c>
      <c r="N28">
        <f t="shared" si="0"/>
        <v>45.1</v>
      </c>
      <c r="O28">
        <f t="shared" si="1"/>
        <v>32.799999999999997</v>
      </c>
      <c r="P28">
        <f t="shared" si="2"/>
        <v>172.2</v>
      </c>
      <c r="Q28">
        <f t="shared" si="3"/>
        <v>133.25</v>
      </c>
      <c r="R28">
        <f t="shared" si="4"/>
        <v>18.45</v>
      </c>
      <c r="S28">
        <f t="shared" si="5"/>
        <v>12461.95</v>
      </c>
      <c r="U28" s="10">
        <f t="shared" si="6"/>
        <v>12.692348552951458</v>
      </c>
      <c r="V28">
        <f t="shared" si="7"/>
        <v>4.3875000000000002</v>
      </c>
      <c r="W28">
        <f t="shared" si="8"/>
        <v>0.49230769230769228</v>
      </c>
      <c r="X28">
        <f t="shared" si="9"/>
        <v>7.8125408606437663</v>
      </c>
      <c r="Y28">
        <f t="shared" si="10"/>
        <v>8.680600956270851</v>
      </c>
      <c r="Z28">
        <f t="shared" si="11"/>
        <v>1.6228799999999999</v>
      </c>
      <c r="AA28">
        <f t="shared" si="12"/>
        <v>2.0863599397590362</v>
      </c>
      <c r="AB28">
        <f t="shared" si="13"/>
        <v>1.3523400000000001</v>
      </c>
      <c r="AC28">
        <f t="shared" si="14"/>
        <v>2.7509609208847303</v>
      </c>
    </row>
    <row r="29" spans="1:29" x14ac:dyDescent="0.25">
      <c r="A29" s="9">
        <v>27</v>
      </c>
      <c r="B29" s="49" t="s">
        <v>106</v>
      </c>
      <c r="C29" s="50" t="s">
        <v>33</v>
      </c>
      <c r="D29" s="50" t="s">
        <v>309</v>
      </c>
      <c r="E29" s="50" t="s">
        <v>4</v>
      </c>
      <c r="F29" s="51">
        <v>21</v>
      </c>
      <c r="G29" s="51">
        <v>12</v>
      </c>
      <c r="H29" s="51">
        <v>10</v>
      </c>
      <c r="I29" s="51">
        <v>11</v>
      </c>
      <c r="J29" s="51">
        <v>28</v>
      </c>
      <c r="K29" s="51">
        <v>13</v>
      </c>
      <c r="L29" s="51">
        <v>2601</v>
      </c>
      <c r="M29" s="61">
        <v>468</v>
      </c>
      <c r="N29">
        <f t="shared" si="0"/>
        <v>46.857142857142854</v>
      </c>
      <c r="O29">
        <f t="shared" si="1"/>
        <v>39.047619047619051</v>
      </c>
      <c r="P29">
        <f t="shared" si="2"/>
        <v>42.952380952380949</v>
      </c>
      <c r="Q29">
        <f t="shared" si="3"/>
        <v>109.33333333333333</v>
      </c>
      <c r="R29">
        <f t="shared" si="4"/>
        <v>50.761904761904759</v>
      </c>
      <c r="S29">
        <f t="shared" si="5"/>
        <v>10156.285714285714</v>
      </c>
      <c r="U29" s="10">
        <f t="shared" si="6"/>
        <v>12.652923519847839</v>
      </c>
      <c r="V29">
        <f t="shared" si="7"/>
        <v>4.5584415584415581</v>
      </c>
      <c r="W29">
        <f t="shared" si="8"/>
        <v>0.58608058608058611</v>
      </c>
      <c r="X29">
        <f t="shared" si="9"/>
        <v>7.5084013753256942</v>
      </c>
      <c r="Y29">
        <f t="shared" si="10"/>
        <v>8.3426681948063255</v>
      </c>
      <c r="Z29">
        <f t="shared" si="11"/>
        <v>1.3505142857142858</v>
      </c>
      <c r="AA29">
        <f t="shared" si="12"/>
        <v>2.0171927710843374</v>
      </c>
      <c r="AB29">
        <f t="shared" si="13"/>
        <v>1.5140571428571428</v>
      </c>
      <c r="AC29">
        <f t="shared" si="14"/>
        <v>2.626637175669928</v>
      </c>
    </row>
    <row r="30" spans="1:29" x14ac:dyDescent="0.25">
      <c r="A30" s="9">
        <v>28</v>
      </c>
      <c r="B30" s="49" t="s">
        <v>97</v>
      </c>
      <c r="C30" s="50" t="s">
        <v>31</v>
      </c>
      <c r="D30" s="50" t="s">
        <v>309</v>
      </c>
      <c r="E30" s="50" t="s">
        <v>4</v>
      </c>
      <c r="F30" s="51">
        <v>19</v>
      </c>
      <c r="G30" s="51">
        <v>10</v>
      </c>
      <c r="H30" s="51">
        <v>10</v>
      </c>
      <c r="I30" s="51">
        <v>8</v>
      </c>
      <c r="J30" s="51">
        <v>47</v>
      </c>
      <c r="K30" s="51">
        <v>6</v>
      </c>
      <c r="L30" s="51">
        <v>2852</v>
      </c>
      <c r="M30" s="61">
        <v>469</v>
      </c>
      <c r="N30">
        <f t="shared" si="0"/>
        <v>43.157894736842103</v>
      </c>
      <c r="O30">
        <f t="shared" si="1"/>
        <v>43.157894736842103</v>
      </c>
      <c r="P30">
        <f t="shared" si="2"/>
        <v>34.526315789473685</v>
      </c>
      <c r="Q30">
        <f t="shared" si="3"/>
        <v>202.84210526315789</v>
      </c>
      <c r="R30">
        <f t="shared" si="4"/>
        <v>25.894736842105264</v>
      </c>
      <c r="S30">
        <f t="shared" si="5"/>
        <v>12308.631578947368</v>
      </c>
      <c r="U30" s="10">
        <f t="shared" si="6"/>
        <v>12.599010403265037</v>
      </c>
      <c r="V30">
        <f t="shared" si="7"/>
        <v>4.1985645933014357</v>
      </c>
      <c r="W30">
        <f t="shared" si="8"/>
        <v>0.64777327935222673</v>
      </c>
      <c r="X30">
        <f t="shared" si="9"/>
        <v>7.7526725306113748</v>
      </c>
      <c r="Y30">
        <f t="shared" si="10"/>
        <v>8.6140805895681929</v>
      </c>
      <c r="Z30">
        <f t="shared" si="11"/>
        <v>1.3327578947368421</v>
      </c>
      <c r="AA30">
        <f t="shared" si="12"/>
        <v>2.2876207989854151</v>
      </c>
      <c r="AB30">
        <f t="shared" si="13"/>
        <v>1.3895999999999999</v>
      </c>
      <c r="AC30">
        <f t="shared" si="14"/>
        <v>2.7426938368891181</v>
      </c>
    </row>
    <row r="31" spans="1:29" x14ac:dyDescent="0.25">
      <c r="A31" s="9">
        <v>29</v>
      </c>
      <c r="B31" s="49" t="s">
        <v>287</v>
      </c>
      <c r="C31" s="50" t="s">
        <v>31</v>
      </c>
      <c r="D31" s="50" t="s">
        <v>309</v>
      </c>
      <c r="E31" s="50" t="s">
        <v>4</v>
      </c>
      <c r="F31" s="51">
        <v>39</v>
      </c>
      <c r="G31" s="51">
        <v>18</v>
      </c>
      <c r="H31" s="51">
        <v>34</v>
      </c>
      <c r="I31" s="51">
        <v>64</v>
      </c>
      <c r="J31" s="51">
        <v>69</v>
      </c>
      <c r="K31" s="51">
        <v>13</v>
      </c>
      <c r="L31" s="51">
        <v>5118</v>
      </c>
      <c r="M31" s="61">
        <v>905</v>
      </c>
      <c r="N31">
        <f t="shared" si="0"/>
        <v>37.846153846153847</v>
      </c>
      <c r="O31">
        <f t="shared" si="1"/>
        <v>71.487179487179489</v>
      </c>
      <c r="P31">
        <f t="shared" si="2"/>
        <v>134.56410256410257</v>
      </c>
      <c r="Q31">
        <f t="shared" si="3"/>
        <v>145.07692307692307</v>
      </c>
      <c r="R31">
        <f t="shared" si="4"/>
        <v>27.333333333333332</v>
      </c>
      <c r="S31">
        <f t="shared" si="5"/>
        <v>10760.923076923076</v>
      </c>
      <c r="U31" s="10">
        <f t="shared" si="6"/>
        <v>12.474969033520189</v>
      </c>
      <c r="V31">
        <f t="shared" si="7"/>
        <v>3.6818181818181821</v>
      </c>
      <c r="W31">
        <f t="shared" si="8"/>
        <v>1.0729783037475344</v>
      </c>
      <c r="X31">
        <f t="shared" si="9"/>
        <v>7.7201725479544718</v>
      </c>
      <c r="Y31">
        <f t="shared" si="10"/>
        <v>8.5779694977271923</v>
      </c>
      <c r="Z31">
        <f t="shared" si="11"/>
        <v>1.5435692307692308</v>
      </c>
      <c r="AA31">
        <f t="shared" si="12"/>
        <v>2.1205634847080628</v>
      </c>
      <c r="AB31">
        <f t="shared" si="13"/>
        <v>1.3968</v>
      </c>
      <c r="AC31">
        <f t="shared" si="14"/>
        <v>2.6592398324771782</v>
      </c>
    </row>
    <row r="32" spans="1:29" x14ac:dyDescent="0.25">
      <c r="A32" s="9">
        <v>30</v>
      </c>
      <c r="B32" s="49" t="s">
        <v>327</v>
      </c>
      <c r="C32" s="50" t="s">
        <v>38</v>
      </c>
      <c r="D32" s="50" t="s">
        <v>309</v>
      </c>
      <c r="E32" s="50" t="s">
        <v>4</v>
      </c>
      <c r="F32" s="51">
        <v>41</v>
      </c>
      <c r="G32" s="51">
        <v>20</v>
      </c>
      <c r="H32" s="51">
        <v>28</v>
      </c>
      <c r="I32" s="51">
        <v>46</v>
      </c>
      <c r="J32" s="51">
        <v>61</v>
      </c>
      <c r="K32" s="51">
        <v>18</v>
      </c>
      <c r="L32" s="51">
        <v>5603</v>
      </c>
      <c r="M32" s="61">
        <v>955</v>
      </c>
      <c r="N32">
        <f t="shared" si="0"/>
        <v>40</v>
      </c>
      <c r="O32">
        <f t="shared" si="1"/>
        <v>56</v>
      </c>
      <c r="P32">
        <f t="shared" si="2"/>
        <v>92</v>
      </c>
      <c r="Q32">
        <f t="shared" si="3"/>
        <v>122</v>
      </c>
      <c r="R32">
        <f t="shared" si="4"/>
        <v>36</v>
      </c>
      <c r="S32">
        <f t="shared" si="5"/>
        <v>11206</v>
      </c>
      <c r="U32" s="10">
        <f t="shared" si="6"/>
        <v>12.362990348475712</v>
      </c>
      <c r="V32">
        <f t="shared" si="7"/>
        <v>3.8913525498891355</v>
      </c>
      <c r="W32">
        <f t="shared" si="8"/>
        <v>0.84052532833020643</v>
      </c>
      <c r="X32">
        <f t="shared" si="9"/>
        <v>7.6311124702563715</v>
      </c>
      <c r="Y32">
        <f t="shared" si="10"/>
        <v>8.479013855840412</v>
      </c>
      <c r="Z32">
        <f t="shared" si="11"/>
        <v>1.4538731707317074</v>
      </c>
      <c r="AA32">
        <f t="shared" si="12"/>
        <v>2.0538248604172789</v>
      </c>
      <c r="AB32">
        <f t="shared" si="13"/>
        <v>1.4401756097560976</v>
      </c>
      <c r="AC32">
        <f t="shared" si="14"/>
        <v>2.6832388293512883</v>
      </c>
    </row>
    <row r="33" spans="1:29" x14ac:dyDescent="0.25">
      <c r="A33" s="9">
        <v>31</v>
      </c>
      <c r="B33" s="49" t="s">
        <v>92</v>
      </c>
      <c r="C33" s="50" t="s">
        <v>38</v>
      </c>
      <c r="D33" s="50" t="s">
        <v>309</v>
      </c>
      <c r="E33" s="50" t="s">
        <v>4</v>
      </c>
      <c r="F33" s="51">
        <v>41</v>
      </c>
      <c r="G33" s="51">
        <v>16</v>
      </c>
      <c r="H33" s="51">
        <v>56</v>
      </c>
      <c r="I33" s="51">
        <v>21</v>
      </c>
      <c r="J33" s="51">
        <v>72</v>
      </c>
      <c r="K33" s="51">
        <v>14</v>
      </c>
      <c r="L33" s="51">
        <v>5535</v>
      </c>
      <c r="M33" s="61">
        <v>924</v>
      </c>
      <c r="N33">
        <f t="shared" si="0"/>
        <v>32</v>
      </c>
      <c r="O33">
        <f t="shared" si="1"/>
        <v>112</v>
      </c>
      <c r="P33">
        <f t="shared" si="2"/>
        <v>42</v>
      </c>
      <c r="Q33">
        <f t="shared" si="3"/>
        <v>144</v>
      </c>
      <c r="R33">
        <f t="shared" si="4"/>
        <v>28</v>
      </c>
      <c r="S33">
        <f t="shared" si="5"/>
        <v>11070</v>
      </c>
      <c r="U33" s="10">
        <f t="shared" si="6"/>
        <v>12.336131186682218</v>
      </c>
      <c r="V33">
        <f t="shared" si="7"/>
        <v>3.1130820399113079</v>
      </c>
      <c r="W33">
        <f t="shared" si="8"/>
        <v>1.6810506566604129</v>
      </c>
      <c r="X33">
        <f t="shared" si="9"/>
        <v>7.5419984901104975</v>
      </c>
      <c r="Y33">
        <f t="shared" si="10"/>
        <v>8.3799983223449974</v>
      </c>
      <c r="Z33">
        <f t="shared" si="11"/>
        <v>1.3485073170731707</v>
      </c>
      <c r="AA33">
        <f t="shared" si="12"/>
        <v>2.1174490155744934</v>
      </c>
      <c r="AB33">
        <f t="shared" si="13"/>
        <v>1.4001365853658536</v>
      </c>
      <c r="AC33">
        <f t="shared" si="14"/>
        <v>2.6759055720969802</v>
      </c>
    </row>
    <row r="34" spans="1:29" x14ac:dyDescent="0.25">
      <c r="A34" s="9">
        <v>32</v>
      </c>
      <c r="B34" s="49" t="s">
        <v>107</v>
      </c>
      <c r="C34" s="50" t="s">
        <v>42</v>
      </c>
      <c r="D34" s="50" t="s">
        <v>309</v>
      </c>
      <c r="E34" s="50" t="s">
        <v>4</v>
      </c>
      <c r="F34" s="51">
        <v>36</v>
      </c>
      <c r="G34" s="51">
        <v>15</v>
      </c>
      <c r="H34" s="51">
        <v>22</v>
      </c>
      <c r="I34" s="51">
        <v>91</v>
      </c>
      <c r="J34" s="51">
        <v>61</v>
      </c>
      <c r="K34" s="51">
        <v>14</v>
      </c>
      <c r="L34" s="51">
        <v>6891</v>
      </c>
      <c r="M34" s="61">
        <v>804</v>
      </c>
      <c r="N34">
        <f t="shared" si="0"/>
        <v>34.166666666666664</v>
      </c>
      <c r="O34">
        <f t="shared" si="1"/>
        <v>50.111111111111114</v>
      </c>
      <c r="P34">
        <f t="shared" si="2"/>
        <v>207.27777777777777</v>
      </c>
      <c r="Q34">
        <f t="shared" si="3"/>
        <v>138.94444444444446</v>
      </c>
      <c r="R34">
        <f t="shared" si="4"/>
        <v>31.888888888888889</v>
      </c>
      <c r="S34">
        <f t="shared" si="5"/>
        <v>15696.166666666666</v>
      </c>
      <c r="U34" s="10">
        <f t="shared" si="6"/>
        <v>12.220581849350168</v>
      </c>
      <c r="V34">
        <f t="shared" si="7"/>
        <v>3.3238636363636362</v>
      </c>
      <c r="W34">
        <f t="shared" si="8"/>
        <v>0.75213675213675213</v>
      </c>
      <c r="X34">
        <f t="shared" si="9"/>
        <v>8.1445814608497802</v>
      </c>
      <c r="Y34">
        <f t="shared" si="10"/>
        <v>9.0495349564997554</v>
      </c>
      <c r="Z34">
        <f t="shared" si="11"/>
        <v>1.6968000000000001</v>
      </c>
      <c r="AA34">
        <f t="shared" si="12"/>
        <v>2.1028283132530121</v>
      </c>
      <c r="AB34">
        <f t="shared" si="13"/>
        <v>1.4196</v>
      </c>
      <c r="AC34">
        <f t="shared" si="14"/>
        <v>2.9253531475967676</v>
      </c>
    </row>
    <row r="35" spans="1:29" x14ac:dyDescent="0.25">
      <c r="A35" s="9">
        <v>33</v>
      </c>
      <c r="B35" s="49" t="s">
        <v>158</v>
      </c>
      <c r="C35" s="50" t="s">
        <v>33</v>
      </c>
      <c r="D35" s="50" t="s">
        <v>309</v>
      </c>
      <c r="E35" s="50" t="s">
        <v>4</v>
      </c>
      <c r="F35" s="51">
        <v>35</v>
      </c>
      <c r="G35" s="51">
        <v>16</v>
      </c>
      <c r="H35" s="51">
        <v>14</v>
      </c>
      <c r="I35" s="51">
        <v>50</v>
      </c>
      <c r="J35" s="51">
        <v>67</v>
      </c>
      <c r="K35" s="51">
        <v>13</v>
      </c>
      <c r="L35" s="51">
        <v>7053</v>
      </c>
      <c r="M35" s="61">
        <v>893</v>
      </c>
      <c r="N35">
        <f t="shared" ref="N35:N66" si="15">G35*82/F35</f>
        <v>37.485714285714288</v>
      </c>
      <c r="O35">
        <f t="shared" ref="O35:O66" si="16">H35*82/F35</f>
        <v>32.799999999999997</v>
      </c>
      <c r="P35">
        <f t="shared" ref="P35:P66" si="17">I35*82/F35</f>
        <v>117.14285714285714</v>
      </c>
      <c r="Q35">
        <f t="shared" ref="Q35:Q66" si="18">J35*82/F35</f>
        <v>156.97142857142856</v>
      </c>
      <c r="R35">
        <f t="shared" ref="R35:R66" si="19">K35*82/F35</f>
        <v>30.457142857142856</v>
      </c>
      <c r="S35">
        <f t="shared" ref="S35:S66" si="20">L35*82/F35</f>
        <v>16524.17142857143</v>
      </c>
      <c r="U35" s="10">
        <f t="shared" ref="U35:U66" si="21">SUM(V35:X35)</f>
        <v>12.183314846117739</v>
      </c>
      <c r="V35">
        <f t="shared" ref="V35:V66" si="22">N35/MAX(N:N)*OFF_D</f>
        <v>3.6467532467532471</v>
      </c>
      <c r="W35">
        <f t="shared" ref="W35:W66" si="23">O35/MAX(O:O)*PUN_D</f>
        <v>0.49230769230769228</v>
      </c>
      <c r="X35">
        <f t="shared" ref="X35:X66" si="24">SUM(Z35:AC35)</f>
        <v>8.0442539070567989</v>
      </c>
      <c r="Y35">
        <f t="shared" ref="Y35:Y66" si="25">X35/DEF_D*10</f>
        <v>8.9380598967297757</v>
      </c>
      <c r="Z35">
        <f t="shared" ref="Z35:Z66" si="26">(0.7*(HIT_D*DEF_D))+(P35/(MAX(P:P))*(0.3*(HIT_D*DEF_D)))</f>
        <v>1.5068571428571429</v>
      </c>
      <c r="AA35">
        <f t="shared" ref="AA35:AA66" si="27">(0.7*(BkS_D*DEF_D))+(Q35/(MAX(Q:Q))*(0.3*(BkS_D*DEF_D)))</f>
        <v>2.1549624784853703</v>
      </c>
      <c r="AB35">
        <f t="shared" ref="AB35:AB66" si="28">(0.7*(TkA_D*DEF_D))+(R35/(MAX(R:R))*(0.3*(TkA_D*DEF_D)))</f>
        <v>1.4124342857142858</v>
      </c>
      <c r="AC35">
        <f t="shared" ref="AC35:AC66" si="29">(0.7*(SH_D*DEF_D))+(S35/(MAX(S:S))*(0.3*(SH_D*DEF_D)))</f>
        <v>2.97</v>
      </c>
    </row>
    <row r="36" spans="1:29" x14ac:dyDescent="0.25">
      <c r="A36" s="9">
        <v>34</v>
      </c>
      <c r="B36" s="49" t="s">
        <v>294</v>
      </c>
      <c r="C36" s="50" t="s">
        <v>33</v>
      </c>
      <c r="D36" s="50" t="s">
        <v>309</v>
      </c>
      <c r="E36" s="50" t="s">
        <v>4</v>
      </c>
      <c r="F36" s="51">
        <v>40</v>
      </c>
      <c r="G36" s="51">
        <v>17</v>
      </c>
      <c r="H36" s="51">
        <v>20</v>
      </c>
      <c r="I36" s="51">
        <v>74</v>
      </c>
      <c r="J36" s="51">
        <v>66</v>
      </c>
      <c r="K36" s="51">
        <v>17</v>
      </c>
      <c r="L36" s="51">
        <v>7474</v>
      </c>
      <c r="M36" s="61">
        <v>989</v>
      </c>
      <c r="N36">
        <f t="shared" si="15"/>
        <v>34.85</v>
      </c>
      <c r="O36">
        <f t="shared" si="16"/>
        <v>41</v>
      </c>
      <c r="P36">
        <f t="shared" si="17"/>
        <v>151.69999999999999</v>
      </c>
      <c r="Q36">
        <f t="shared" si="18"/>
        <v>135.30000000000001</v>
      </c>
      <c r="R36">
        <f t="shared" si="19"/>
        <v>34.85</v>
      </c>
      <c r="S36">
        <f t="shared" si="20"/>
        <v>15321.7</v>
      </c>
      <c r="U36" s="10">
        <f t="shared" si="21"/>
        <v>12.017275605702176</v>
      </c>
      <c r="V36">
        <f t="shared" si="22"/>
        <v>3.3903409090909093</v>
      </c>
      <c r="W36">
        <f t="shared" si="23"/>
        <v>0.61538461538461542</v>
      </c>
      <c r="X36">
        <f t="shared" si="24"/>
        <v>8.0115500812266518</v>
      </c>
      <c r="Y36">
        <f t="shared" si="25"/>
        <v>8.9017223124740568</v>
      </c>
      <c r="Z36">
        <f t="shared" si="26"/>
        <v>1.57968</v>
      </c>
      <c r="AA36">
        <f t="shared" si="27"/>
        <v>2.0922885542168674</v>
      </c>
      <c r="AB36">
        <f t="shared" si="28"/>
        <v>1.43442</v>
      </c>
      <c r="AC36">
        <f t="shared" si="29"/>
        <v>2.905161527009783</v>
      </c>
    </row>
    <row r="37" spans="1:29" x14ac:dyDescent="0.25">
      <c r="A37" s="9">
        <v>35</v>
      </c>
      <c r="B37" s="46" t="s">
        <v>124</v>
      </c>
      <c r="C37" s="47" t="s">
        <v>38</v>
      </c>
      <c r="D37" s="47" t="s">
        <v>309</v>
      </c>
      <c r="E37" s="47" t="s">
        <v>4</v>
      </c>
      <c r="F37" s="48">
        <v>39</v>
      </c>
      <c r="G37" s="48">
        <v>23</v>
      </c>
      <c r="H37" s="48">
        <v>10</v>
      </c>
      <c r="I37" s="48">
        <v>36</v>
      </c>
      <c r="J37" s="48">
        <v>41</v>
      </c>
      <c r="K37" s="48">
        <v>21</v>
      </c>
      <c r="L37" s="48">
        <v>410</v>
      </c>
      <c r="M37" s="60">
        <v>846</v>
      </c>
      <c r="N37">
        <f t="shared" si="15"/>
        <v>48.358974358974358</v>
      </c>
      <c r="O37">
        <f t="shared" si="16"/>
        <v>21.025641025641026</v>
      </c>
      <c r="P37">
        <f t="shared" si="17"/>
        <v>75.692307692307693</v>
      </c>
      <c r="Q37">
        <f t="shared" si="18"/>
        <v>86.205128205128204</v>
      </c>
      <c r="R37">
        <f t="shared" si="19"/>
        <v>44.153846153846153</v>
      </c>
      <c r="S37">
        <f t="shared" si="20"/>
        <v>862.0512820512821</v>
      </c>
      <c r="U37" s="10">
        <f t="shared" si="21"/>
        <v>11.996408130150787</v>
      </c>
      <c r="V37">
        <f t="shared" si="22"/>
        <v>4.7045454545454541</v>
      </c>
      <c r="W37">
        <f t="shared" si="23"/>
        <v>0.31558185404339251</v>
      </c>
      <c r="X37">
        <f t="shared" si="24"/>
        <v>6.9762808215619412</v>
      </c>
      <c r="Y37">
        <f t="shared" si="25"/>
        <v>7.7514231350688236</v>
      </c>
      <c r="Z37">
        <f t="shared" si="26"/>
        <v>1.4195076923076924</v>
      </c>
      <c r="AA37">
        <f t="shared" si="27"/>
        <v>1.9503058387395737</v>
      </c>
      <c r="AB37">
        <f t="shared" si="28"/>
        <v>1.4809846153846153</v>
      </c>
      <c r="AC37">
        <f t="shared" si="29"/>
        <v>2.1254826751300593</v>
      </c>
    </row>
    <row r="38" spans="1:29" x14ac:dyDescent="0.25">
      <c r="A38" s="9">
        <v>36</v>
      </c>
      <c r="B38" s="46" t="s">
        <v>272</v>
      </c>
      <c r="C38" s="47" t="s">
        <v>38</v>
      </c>
      <c r="D38" s="47" t="s">
        <v>309</v>
      </c>
      <c r="E38" s="47" t="s">
        <v>4</v>
      </c>
      <c r="F38" s="48">
        <v>39</v>
      </c>
      <c r="G38" s="48">
        <v>22</v>
      </c>
      <c r="H38" s="48">
        <v>12</v>
      </c>
      <c r="I38" s="48">
        <v>32</v>
      </c>
      <c r="J38" s="48">
        <v>41</v>
      </c>
      <c r="K38" s="48">
        <v>11</v>
      </c>
      <c r="L38" s="48">
        <v>2641</v>
      </c>
      <c r="M38" s="60">
        <v>850</v>
      </c>
      <c r="N38">
        <f t="shared" si="15"/>
        <v>46.256410256410255</v>
      </c>
      <c r="O38">
        <f t="shared" si="16"/>
        <v>25.23076923076923</v>
      </c>
      <c r="P38">
        <f t="shared" si="17"/>
        <v>67.282051282051285</v>
      </c>
      <c r="Q38">
        <f t="shared" si="18"/>
        <v>86.205128205128204</v>
      </c>
      <c r="R38">
        <f t="shared" si="19"/>
        <v>23.128205128205128</v>
      </c>
      <c r="S38">
        <f t="shared" si="20"/>
        <v>5552.8717948717949</v>
      </c>
      <c r="U38" s="10">
        <f t="shared" si="21"/>
        <v>11.984958976394708</v>
      </c>
      <c r="V38">
        <f t="shared" si="22"/>
        <v>4.5</v>
      </c>
      <c r="W38">
        <f t="shared" si="23"/>
        <v>0.378698224852071</v>
      </c>
      <c r="X38">
        <f t="shared" si="24"/>
        <v>7.1062607515426368</v>
      </c>
      <c r="Y38">
        <f t="shared" si="25"/>
        <v>7.8958452794918186</v>
      </c>
      <c r="Z38">
        <f t="shared" si="26"/>
        <v>1.4017846153846154</v>
      </c>
      <c r="AA38">
        <f t="shared" si="27"/>
        <v>1.9503058387395737</v>
      </c>
      <c r="AB38">
        <f t="shared" si="28"/>
        <v>1.3757538461538461</v>
      </c>
      <c r="AC38">
        <f t="shared" si="29"/>
        <v>2.3784164512646013</v>
      </c>
    </row>
    <row r="39" spans="1:29" x14ac:dyDescent="0.25">
      <c r="A39" s="9">
        <v>37</v>
      </c>
      <c r="B39" s="46" t="s">
        <v>365</v>
      </c>
      <c r="C39" s="47" t="s">
        <v>38</v>
      </c>
      <c r="D39" s="47" t="s">
        <v>309</v>
      </c>
      <c r="E39" s="47" t="s">
        <v>4</v>
      </c>
      <c r="F39" s="48">
        <v>36</v>
      </c>
      <c r="G39" s="48">
        <v>15</v>
      </c>
      <c r="H39" s="48">
        <v>26</v>
      </c>
      <c r="I39" s="48">
        <v>21</v>
      </c>
      <c r="J39" s="48">
        <v>56</v>
      </c>
      <c r="K39" s="48">
        <v>25</v>
      </c>
      <c r="L39" s="48">
        <v>5192</v>
      </c>
      <c r="M39" s="60">
        <v>782</v>
      </c>
      <c r="N39">
        <f t="shared" si="15"/>
        <v>34.166666666666664</v>
      </c>
      <c r="O39">
        <f t="shared" si="16"/>
        <v>59.222222222222221</v>
      </c>
      <c r="P39">
        <f t="shared" si="17"/>
        <v>47.833333333333336</v>
      </c>
      <c r="Q39">
        <f t="shared" si="18"/>
        <v>127.55555555555556</v>
      </c>
      <c r="R39">
        <f t="shared" si="19"/>
        <v>56.944444444444443</v>
      </c>
      <c r="S39">
        <f t="shared" si="20"/>
        <v>11826.222222222223</v>
      </c>
      <c r="U39" s="10">
        <f t="shared" si="21"/>
        <v>11.905125929033535</v>
      </c>
      <c r="V39">
        <f t="shared" si="22"/>
        <v>3.3238636363636362</v>
      </c>
      <c r="W39">
        <f t="shared" si="23"/>
        <v>0.88888888888888884</v>
      </c>
      <c r="X39">
        <f t="shared" si="24"/>
        <v>7.6923734037810103</v>
      </c>
      <c r="Y39">
        <f t="shared" si="25"/>
        <v>8.5470815597566787</v>
      </c>
      <c r="Z39">
        <f t="shared" si="26"/>
        <v>1.3608</v>
      </c>
      <c r="AA39">
        <f t="shared" si="27"/>
        <v>2.0698915662650603</v>
      </c>
      <c r="AB39">
        <f t="shared" si="28"/>
        <v>1.5449999999999999</v>
      </c>
      <c r="AC39">
        <f t="shared" si="29"/>
        <v>2.7166818375159507</v>
      </c>
    </row>
    <row r="40" spans="1:29" x14ac:dyDescent="0.25">
      <c r="A40" s="9">
        <v>38</v>
      </c>
      <c r="B40" s="49" t="s">
        <v>200</v>
      </c>
      <c r="C40" s="50" t="s">
        <v>31</v>
      </c>
      <c r="D40" s="50" t="s">
        <v>309</v>
      </c>
      <c r="E40" s="50" t="s">
        <v>4</v>
      </c>
      <c r="F40" s="51">
        <v>39</v>
      </c>
      <c r="G40" s="51">
        <v>16</v>
      </c>
      <c r="H40" s="51">
        <v>24</v>
      </c>
      <c r="I40" s="51">
        <v>45</v>
      </c>
      <c r="J40" s="51">
        <v>79</v>
      </c>
      <c r="K40" s="51">
        <v>18</v>
      </c>
      <c r="L40" s="51">
        <v>5789</v>
      </c>
      <c r="M40" s="61">
        <v>861</v>
      </c>
      <c r="N40">
        <f t="shared" si="15"/>
        <v>33.641025641025642</v>
      </c>
      <c r="O40">
        <f t="shared" si="16"/>
        <v>50.46153846153846</v>
      </c>
      <c r="P40">
        <f t="shared" si="17"/>
        <v>94.615384615384613</v>
      </c>
      <c r="Q40">
        <f t="shared" si="18"/>
        <v>166.10256410256412</v>
      </c>
      <c r="R40">
        <f t="shared" si="19"/>
        <v>37.846153846153847</v>
      </c>
      <c r="S40">
        <f t="shared" si="20"/>
        <v>12171.74358974359</v>
      </c>
      <c r="U40" s="10">
        <f t="shared" si="21"/>
        <v>11.855606207631844</v>
      </c>
      <c r="V40">
        <f t="shared" si="22"/>
        <v>3.2727272727272729</v>
      </c>
      <c r="W40">
        <f t="shared" si="23"/>
        <v>0.75739644970414199</v>
      </c>
      <c r="X40">
        <f t="shared" si="24"/>
        <v>7.8254824852004301</v>
      </c>
      <c r="Y40">
        <f t="shared" si="25"/>
        <v>8.6949805391115884</v>
      </c>
      <c r="Z40">
        <f t="shared" si="26"/>
        <v>1.4593846153846153</v>
      </c>
      <c r="AA40">
        <f t="shared" si="27"/>
        <v>2.1813697868396664</v>
      </c>
      <c r="AB40">
        <f t="shared" si="28"/>
        <v>1.4494153846153845</v>
      </c>
      <c r="AC40">
        <f t="shared" si="29"/>
        <v>2.7353126983607634</v>
      </c>
    </row>
    <row r="41" spans="1:29" x14ac:dyDescent="0.25">
      <c r="A41" s="9">
        <v>39</v>
      </c>
      <c r="B41" s="46" t="s">
        <v>251</v>
      </c>
      <c r="C41" s="47" t="s">
        <v>36</v>
      </c>
      <c r="D41" s="47" t="s">
        <v>309</v>
      </c>
      <c r="E41" s="47" t="s">
        <v>4</v>
      </c>
      <c r="F41" s="48">
        <v>36</v>
      </c>
      <c r="G41" s="48">
        <v>17</v>
      </c>
      <c r="H41" s="48">
        <v>24</v>
      </c>
      <c r="I41" s="48">
        <v>62</v>
      </c>
      <c r="J41" s="48">
        <v>41</v>
      </c>
      <c r="K41" s="48">
        <v>16</v>
      </c>
      <c r="L41" s="48">
        <v>1757</v>
      </c>
      <c r="M41" s="60">
        <v>737</v>
      </c>
      <c r="N41">
        <f t="shared" si="15"/>
        <v>38.722222222222221</v>
      </c>
      <c r="O41">
        <f t="shared" si="16"/>
        <v>54.666666666666664</v>
      </c>
      <c r="P41">
        <f t="shared" si="17"/>
        <v>141.22222222222223</v>
      </c>
      <c r="Q41">
        <f t="shared" si="18"/>
        <v>93.388888888888886</v>
      </c>
      <c r="R41">
        <f t="shared" si="19"/>
        <v>36.444444444444443</v>
      </c>
      <c r="S41">
        <f t="shared" si="20"/>
        <v>4002.0555555555557</v>
      </c>
      <c r="U41" s="10">
        <f t="shared" si="21"/>
        <v>11.853434474880961</v>
      </c>
      <c r="V41">
        <f t="shared" si="22"/>
        <v>3.7670454545454546</v>
      </c>
      <c r="W41">
        <f t="shared" si="23"/>
        <v>0.82051282051282048</v>
      </c>
      <c r="X41">
        <f t="shared" si="24"/>
        <v>7.265876199822686</v>
      </c>
      <c r="Y41">
        <f t="shared" si="25"/>
        <v>8.0731957775807608</v>
      </c>
      <c r="Z41">
        <f t="shared" si="26"/>
        <v>1.5576000000000001</v>
      </c>
      <c r="AA41">
        <f t="shared" si="27"/>
        <v>1.9710813253012049</v>
      </c>
      <c r="AB41">
        <f t="shared" si="28"/>
        <v>1.4424000000000001</v>
      </c>
      <c r="AC41">
        <f t="shared" si="29"/>
        <v>2.2947948745214806</v>
      </c>
    </row>
    <row r="42" spans="1:29" x14ac:dyDescent="0.25">
      <c r="A42" s="9">
        <v>40</v>
      </c>
      <c r="B42" s="46" t="s">
        <v>326</v>
      </c>
      <c r="C42" s="47" t="s">
        <v>33</v>
      </c>
      <c r="D42" s="47" t="s">
        <v>309</v>
      </c>
      <c r="E42" s="47" t="s">
        <v>4</v>
      </c>
      <c r="F42" s="48">
        <v>38</v>
      </c>
      <c r="G42" s="48">
        <v>19</v>
      </c>
      <c r="H42" s="48">
        <v>8</v>
      </c>
      <c r="I42" s="48">
        <v>38</v>
      </c>
      <c r="J42" s="48">
        <v>53</v>
      </c>
      <c r="K42" s="48">
        <v>13</v>
      </c>
      <c r="L42" s="48">
        <v>5403</v>
      </c>
      <c r="M42" s="60">
        <v>865</v>
      </c>
      <c r="N42">
        <f t="shared" si="15"/>
        <v>41</v>
      </c>
      <c r="O42">
        <f t="shared" si="16"/>
        <v>17.263157894736842</v>
      </c>
      <c r="P42">
        <f t="shared" si="17"/>
        <v>82</v>
      </c>
      <c r="Q42">
        <f t="shared" si="18"/>
        <v>114.36842105263158</v>
      </c>
      <c r="R42">
        <f t="shared" si="19"/>
        <v>28.05263157894737</v>
      </c>
      <c r="S42">
        <f t="shared" si="20"/>
        <v>11659.105263157895</v>
      </c>
      <c r="U42" s="10">
        <f t="shared" si="21"/>
        <v>11.820370678081215</v>
      </c>
      <c r="V42">
        <f t="shared" si="22"/>
        <v>3.9886363636363638</v>
      </c>
      <c r="W42">
        <f t="shared" si="23"/>
        <v>0.25910931174089069</v>
      </c>
      <c r="X42">
        <f t="shared" si="24"/>
        <v>7.5726250027039601</v>
      </c>
      <c r="Y42">
        <f t="shared" si="25"/>
        <v>8.4140277807821775</v>
      </c>
      <c r="Z42">
        <f t="shared" si="26"/>
        <v>1.4328000000000001</v>
      </c>
      <c r="AA42">
        <f t="shared" si="27"/>
        <v>2.0317542802790109</v>
      </c>
      <c r="AB42">
        <f t="shared" si="28"/>
        <v>1.4004000000000001</v>
      </c>
      <c r="AC42">
        <f t="shared" si="29"/>
        <v>2.7076707224249481</v>
      </c>
    </row>
    <row r="43" spans="1:29" x14ac:dyDescent="0.25">
      <c r="A43" s="9">
        <v>41</v>
      </c>
      <c r="B43" s="46" t="s">
        <v>100</v>
      </c>
      <c r="C43" s="47" t="s">
        <v>31</v>
      </c>
      <c r="D43" s="47" t="s">
        <v>309</v>
      </c>
      <c r="E43" s="47" t="s">
        <v>4</v>
      </c>
      <c r="F43" s="48">
        <v>26</v>
      </c>
      <c r="G43" s="48">
        <v>11</v>
      </c>
      <c r="H43" s="48">
        <v>8</v>
      </c>
      <c r="I43" s="48">
        <v>24</v>
      </c>
      <c r="J43" s="48">
        <v>61</v>
      </c>
      <c r="K43" s="48">
        <v>18</v>
      </c>
      <c r="L43" s="48">
        <v>4237</v>
      </c>
      <c r="M43" s="60">
        <v>634</v>
      </c>
      <c r="N43">
        <f t="shared" si="15"/>
        <v>34.692307692307693</v>
      </c>
      <c r="O43">
        <f t="shared" si="16"/>
        <v>25.23076923076923</v>
      </c>
      <c r="P43">
        <f t="shared" si="17"/>
        <v>75.692307692307693</v>
      </c>
      <c r="Q43">
        <f t="shared" si="18"/>
        <v>192.38461538461539</v>
      </c>
      <c r="R43">
        <f t="shared" si="19"/>
        <v>56.769230769230766</v>
      </c>
      <c r="S43">
        <f t="shared" si="20"/>
        <v>13362.846153846154</v>
      </c>
      <c r="U43" s="10">
        <f t="shared" si="21"/>
        <v>11.774244809292112</v>
      </c>
      <c r="V43">
        <f t="shared" si="22"/>
        <v>3.375</v>
      </c>
      <c r="W43">
        <f t="shared" si="23"/>
        <v>0.378698224852071</v>
      </c>
      <c r="X43">
        <f t="shared" si="24"/>
        <v>8.0205465844400408</v>
      </c>
      <c r="Y43">
        <f t="shared" si="25"/>
        <v>8.9117184271556003</v>
      </c>
      <c r="Z43">
        <f t="shared" si="26"/>
        <v>1.4195076923076924</v>
      </c>
      <c r="AA43">
        <f t="shared" si="27"/>
        <v>2.2573776645041708</v>
      </c>
      <c r="AB43">
        <f t="shared" si="28"/>
        <v>1.5441230769230769</v>
      </c>
      <c r="AC43">
        <f t="shared" si="29"/>
        <v>2.7995381507051009</v>
      </c>
    </row>
    <row r="44" spans="1:29" x14ac:dyDescent="0.25">
      <c r="A44" s="9">
        <v>42</v>
      </c>
      <c r="B44" s="49" t="s">
        <v>197</v>
      </c>
      <c r="C44" s="50" t="s">
        <v>36</v>
      </c>
      <c r="D44" s="50" t="s">
        <v>309</v>
      </c>
      <c r="E44" s="50" t="s">
        <v>4</v>
      </c>
      <c r="F44" s="51">
        <v>40</v>
      </c>
      <c r="G44" s="51">
        <v>16</v>
      </c>
      <c r="H44" s="51">
        <v>27</v>
      </c>
      <c r="I44" s="51">
        <v>94</v>
      </c>
      <c r="J44" s="51">
        <v>70</v>
      </c>
      <c r="K44" s="51">
        <v>9</v>
      </c>
      <c r="L44" s="51">
        <v>4635</v>
      </c>
      <c r="M44" s="61">
        <v>864</v>
      </c>
      <c r="N44">
        <f t="shared" si="15"/>
        <v>32.799999999999997</v>
      </c>
      <c r="O44">
        <f t="shared" si="16"/>
        <v>55.35</v>
      </c>
      <c r="P44">
        <f t="shared" si="17"/>
        <v>192.7</v>
      </c>
      <c r="Q44">
        <f t="shared" si="18"/>
        <v>143.5</v>
      </c>
      <c r="R44">
        <f t="shared" si="19"/>
        <v>18.45</v>
      </c>
      <c r="S44">
        <f t="shared" si="20"/>
        <v>9501.75</v>
      </c>
      <c r="U44" s="10">
        <f t="shared" si="21"/>
        <v>11.747445283109755</v>
      </c>
      <c r="V44">
        <f t="shared" si="22"/>
        <v>3.1909090909090905</v>
      </c>
      <c r="W44">
        <f t="shared" si="23"/>
        <v>0.83076923076923082</v>
      </c>
      <c r="X44">
        <f t="shared" si="24"/>
        <v>7.7257669614314342</v>
      </c>
      <c r="Y44">
        <f t="shared" si="25"/>
        <v>8.5841855127015929</v>
      </c>
      <c r="Z44">
        <f t="shared" si="26"/>
        <v>1.66608</v>
      </c>
      <c r="AA44">
        <f t="shared" si="27"/>
        <v>2.1160030120481927</v>
      </c>
      <c r="AB44">
        <f t="shared" si="28"/>
        <v>1.3523400000000001</v>
      </c>
      <c r="AC44">
        <f t="shared" si="29"/>
        <v>2.5913439493832415</v>
      </c>
    </row>
    <row r="45" spans="1:29" x14ac:dyDescent="0.25">
      <c r="A45" s="9">
        <v>43</v>
      </c>
      <c r="B45" s="46" t="s">
        <v>394</v>
      </c>
      <c r="C45" s="47" t="s">
        <v>42</v>
      </c>
      <c r="D45" s="47" t="s">
        <v>309</v>
      </c>
      <c r="E45" s="47" t="s">
        <v>4</v>
      </c>
      <c r="F45" s="48">
        <v>40</v>
      </c>
      <c r="G45" s="48">
        <v>17</v>
      </c>
      <c r="H45" s="48">
        <v>12</v>
      </c>
      <c r="I45" s="48">
        <v>34</v>
      </c>
      <c r="J45" s="48">
        <v>77</v>
      </c>
      <c r="K45" s="48">
        <v>35</v>
      </c>
      <c r="L45" s="48">
        <v>6476</v>
      </c>
      <c r="M45" s="60">
        <v>998</v>
      </c>
      <c r="N45">
        <f t="shared" si="15"/>
        <v>34.85</v>
      </c>
      <c r="O45">
        <f t="shared" si="16"/>
        <v>24.6</v>
      </c>
      <c r="P45">
        <f t="shared" si="17"/>
        <v>69.7</v>
      </c>
      <c r="Q45">
        <f t="shared" si="18"/>
        <v>157.85</v>
      </c>
      <c r="R45">
        <f t="shared" si="19"/>
        <v>71.75</v>
      </c>
      <c r="S45">
        <f t="shared" si="20"/>
        <v>13275.8</v>
      </c>
      <c r="U45" s="10">
        <f t="shared" si="21"/>
        <v>11.73789952581544</v>
      </c>
      <c r="V45">
        <f t="shared" si="22"/>
        <v>3.3903409090909093</v>
      </c>
      <c r="W45">
        <f t="shared" si="23"/>
        <v>0.36923076923076925</v>
      </c>
      <c r="X45">
        <f t="shared" si="24"/>
        <v>7.9783278474937607</v>
      </c>
      <c r="Y45">
        <f t="shared" si="25"/>
        <v>8.8648087194375123</v>
      </c>
      <c r="Z45">
        <f t="shared" si="26"/>
        <v>1.4068800000000001</v>
      </c>
      <c r="AA45">
        <f t="shared" si="27"/>
        <v>2.1575033132530121</v>
      </c>
      <c r="AB45">
        <f t="shared" si="28"/>
        <v>1.6191</v>
      </c>
      <c r="AC45">
        <f t="shared" si="29"/>
        <v>2.7948445342407489</v>
      </c>
    </row>
    <row r="46" spans="1:29" x14ac:dyDescent="0.25">
      <c r="A46" s="9">
        <v>44</v>
      </c>
      <c r="B46" s="49" t="s">
        <v>355</v>
      </c>
      <c r="C46" s="50" t="s">
        <v>38</v>
      </c>
      <c r="D46" s="50" t="s">
        <v>309</v>
      </c>
      <c r="E46" s="50" t="s">
        <v>4</v>
      </c>
      <c r="F46" s="51">
        <v>38</v>
      </c>
      <c r="G46" s="51">
        <v>18</v>
      </c>
      <c r="H46" s="51">
        <v>4</v>
      </c>
      <c r="I46" s="51">
        <v>68</v>
      </c>
      <c r="J46" s="51">
        <v>66</v>
      </c>
      <c r="K46" s="51">
        <v>20</v>
      </c>
      <c r="L46" s="51">
        <v>4607</v>
      </c>
      <c r="M46" s="61">
        <v>862</v>
      </c>
      <c r="N46">
        <f t="shared" si="15"/>
        <v>38.842105263157897</v>
      </c>
      <c r="O46">
        <f t="shared" si="16"/>
        <v>8.6315789473684212</v>
      </c>
      <c r="P46">
        <f t="shared" si="17"/>
        <v>146.73684210526315</v>
      </c>
      <c r="Q46">
        <f t="shared" si="18"/>
        <v>142.42105263157896</v>
      </c>
      <c r="R46">
        <f t="shared" si="19"/>
        <v>43.157894736842103</v>
      </c>
      <c r="S46">
        <f t="shared" si="20"/>
        <v>9941.4210526315783</v>
      </c>
      <c r="U46" s="10">
        <f t="shared" si="21"/>
        <v>11.68141798738986</v>
      </c>
      <c r="V46">
        <f t="shared" si="22"/>
        <v>3.7787081339712922</v>
      </c>
      <c r="W46">
        <f t="shared" si="23"/>
        <v>0.12955465587044535</v>
      </c>
      <c r="X46">
        <f t="shared" si="24"/>
        <v>7.7731551975481228</v>
      </c>
      <c r="Y46">
        <f t="shared" si="25"/>
        <v>8.6368391083868037</v>
      </c>
      <c r="Z46">
        <f t="shared" si="26"/>
        <v>1.5692210526315788</v>
      </c>
      <c r="AA46">
        <f t="shared" si="27"/>
        <v>2.1128826886493344</v>
      </c>
      <c r="AB46">
        <f t="shared" si="28"/>
        <v>1.476</v>
      </c>
      <c r="AC46">
        <f t="shared" si="29"/>
        <v>2.61505145626721</v>
      </c>
    </row>
    <row r="47" spans="1:29" x14ac:dyDescent="0.25">
      <c r="A47" s="9">
        <v>45</v>
      </c>
      <c r="B47" s="46" t="s">
        <v>218</v>
      </c>
      <c r="C47" s="47" t="s">
        <v>31</v>
      </c>
      <c r="D47" s="47" t="s">
        <v>309</v>
      </c>
      <c r="E47" s="47" t="s">
        <v>4</v>
      </c>
      <c r="F47" s="48">
        <v>31</v>
      </c>
      <c r="G47" s="48">
        <v>15</v>
      </c>
      <c r="H47" s="48">
        <v>8</v>
      </c>
      <c r="I47" s="48">
        <v>17</v>
      </c>
      <c r="J47" s="48">
        <v>55</v>
      </c>
      <c r="K47" s="48">
        <v>11</v>
      </c>
      <c r="L47" s="48">
        <v>3559</v>
      </c>
      <c r="M47" s="60">
        <v>788</v>
      </c>
      <c r="N47">
        <f t="shared" si="15"/>
        <v>39.677419354838712</v>
      </c>
      <c r="O47">
        <f t="shared" si="16"/>
        <v>21.161290322580644</v>
      </c>
      <c r="P47">
        <f t="shared" si="17"/>
        <v>44.967741935483872</v>
      </c>
      <c r="Q47">
        <f t="shared" si="18"/>
        <v>145.48387096774192</v>
      </c>
      <c r="R47">
        <f t="shared" si="19"/>
        <v>29.096774193548388</v>
      </c>
      <c r="S47">
        <f t="shared" si="20"/>
        <v>9414.1290322580644</v>
      </c>
      <c r="U47" s="10">
        <f t="shared" si="21"/>
        <v>11.646335356517824</v>
      </c>
      <c r="V47">
        <f t="shared" si="22"/>
        <v>3.8599706744868034</v>
      </c>
      <c r="W47">
        <f t="shared" si="23"/>
        <v>0.31761786600496278</v>
      </c>
      <c r="X47">
        <f t="shared" si="24"/>
        <v>7.4687468160260586</v>
      </c>
      <c r="Y47">
        <f t="shared" si="25"/>
        <v>8.2986075733622879</v>
      </c>
      <c r="Z47">
        <f t="shared" si="26"/>
        <v>1.3547612903225807</v>
      </c>
      <c r="AA47">
        <f t="shared" si="27"/>
        <v>2.1217403808783519</v>
      </c>
      <c r="AB47">
        <f t="shared" si="28"/>
        <v>1.4056258064516129</v>
      </c>
      <c r="AC47">
        <f t="shared" si="29"/>
        <v>2.586619338373513</v>
      </c>
    </row>
    <row r="48" spans="1:29" x14ac:dyDescent="0.25">
      <c r="A48" s="9">
        <v>46</v>
      </c>
      <c r="B48" s="49" t="s">
        <v>168</v>
      </c>
      <c r="C48" s="50" t="s">
        <v>33</v>
      </c>
      <c r="D48" s="50" t="s">
        <v>309</v>
      </c>
      <c r="E48" s="50" t="s">
        <v>4</v>
      </c>
      <c r="F48" s="51">
        <v>35</v>
      </c>
      <c r="G48" s="51">
        <v>15</v>
      </c>
      <c r="H48" s="51">
        <v>18</v>
      </c>
      <c r="I48" s="51">
        <v>48</v>
      </c>
      <c r="J48" s="51">
        <v>54</v>
      </c>
      <c r="K48" s="51">
        <v>9</v>
      </c>
      <c r="L48" s="51">
        <v>3994</v>
      </c>
      <c r="M48" s="61">
        <v>771</v>
      </c>
      <c r="N48">
        <f t="shared" si="15"/>
        <v>35.142857142857146</v>
      </c>
      <c r="O48">
        <f t="shared" si="16"/>
        <v>42.171428571428571</v>
      </c>
      <c r="P48">
        <f t="shared" si="17"/>
        <v>112.45714285714286</v>
      </c>
      <c r="Q48">
        <f t="shared" si="18"/>
        <v>126.51428571428572</v>
      </c>
      <c r="R48">
        <f t="shared" si="19"/>
        <v>21.085714285714285</v>
      </c>
      <c r="S48">
        <f t="shared" si="20"/>
        <v>9357.3714285714286</v>
      </c>
      <c r="U48" s="10">
        <f t="shared" si="21"/>
        <v>11.564751605154594</v>
      </c>
      <c r="V48">
        <f t="shared" si="22"/>
        <v>3.4188311688311694</v>
      </c>
      <c r="W48">
        <f t="shared" si="23"/>
        <v>0.63296703296703294</v>
      </c>
      <c r="X48">
        <f t="shared" si="24"/>
        <v>7.5129534033563923</v>
      </c>
      <c r="Y48">
        <f t="shared" si="25"/>
        <v>8.3477260037293242</v>
      </c>
      <c r="Z48">
        <f t="shared" si="26"/>
        <v>1.4969828571428572</v>
      </c>
      <c r="AA48">
        <f t="shared" si="27"/>
        <v>2.0668802065404477</v>
      </c>
      <c r="AB48">
        <f t="shared" si="28"/>
        <v>1.3655314285714286</v>
      </c>
      <c r="AC48">
        <f t="shared" si="29"/>
        <v>2.583558911101659</v>
      </c>
    </row>
    <row r="49" spans="1:29" x14ac:dyDescent="0.25">
      <c r="A49" s="9">
        <v>47</v>
      </c>
      <c r="B49" s="49" t="s">
        <v>253</v>
      </c>
      <c r="C49" s="50" t="s">
        <v>42</v>
      </c>
      <c r="D49" s="50" t="s">
        <v>309</v>
      </c>
      <c r="E49" s="50" t="s">
        <v>4</v>
      </c>
      <c r="F49" s="51">
        <v>40</v>
      </c>
      <c r="G49" s="51">
        <v>19</v>
      </c>
      <c r="H49" s="51">
        <v>8</v>
      </c>
      <c r="I49" s="51">
        <v>48</v>
      </c>
      <c r="J49" s="51">
        <v>48</v>
      </c>
      <c r="K49" s="51">
        <v>24</v>
      </c>
      <c r="L49" s="51">
        <v>3781</v>
      </c>
      <c r="M49" s="61">
        <v>838</v>
      </c>
      <c r="N49">
        <f t="shared" si="15"/>
        <v>38.950000000000003</v>
      </c>
      <c r="O49">
        <f t="shared" si="16"/>
        <v>16.399999999999999</v>
      </c>
      <c r="P49">
        <f t="shared" si="17"/>
        <v>98.4</v>
      </c>
      <c r="Q49">
        <f t="shared" si="18"/>
        <v>98.4</v>
      </c>
      <c r="R49">
        <f t="shared" si="19"/>
        <v>49.2</v>
      </c>
      <c r="S49">
        <f t="shared" si="20"/>
        <v>7751.05</v>
      </c>
      <c r="U49" s="10">
        <f t="shared" si="21"/>
        <v>11.491476324121088</v>
      </c>
      <c r="V49">
        <f t="shared" si="22"/>
        <v>3.7892045454545458</v>
      </c>
      <c r="W49">
        <f t="shared" si="23"/>
        <v>0.24615384615384614</v>
      </c>
      <c r="X49">
        <f t="shared" si="24"/>
        <v>7.4561179325126972</v>
      </c>
      <c r="Y49">
        <f t="shared" si="25"/>
        <v>8.2845754805696643</v>
      </c>
      <c r="Z49">
        <f t="shared" si="26"/>
        <v>1.46736</v>
      </c>
      <c r="AA49">
        <f t="shared" si="27"/>
        <v>1.9855734939759038</v>
      </c>
      <c r="AB49">
        <f t="shared" si="28"/>
        <v>1.50624</v>
      </c>
      <c r="AC49">
        <f t="shared" si="29"/>
        <v>2.4969444385367932</v>
      </c>
    </row>
    <row r="50" spans="1:29" x14ac:dyDescent="0.25">
      <c r="A50" s="9">
        <v>48</v>
      </c>
      <c r="B50" s="49" t="s">
        <v>342</v>
      </c>
      <c r="C50" s="50" t="s">
        <v>31</v>
      </c>
      <c r="D50" s="50" t="s">
        <v>309</v>
      </c>
      <c r="E50" s="50" t="s">
        <v>4</v>
      </c>
      <c r="F50" s="51">
        <v>35</v>
      </c>
      <c r="G50" s="51">
        <v>12</v>
      </c>
      <c r="H50" s="51">
        <v>20</v>
      </c>
      <c r="I50" s="51">
        <v>93</v>
      </c>
      <c r="J50" s="51">
        <v>62</v>
      </c>
      <c r="K50" s="51">
        <v>10</v>
      </c>
      <c r="L50" s="51">
        <v>4122</v>
      </c>
      <c r="M50" s="61">
        <v>740</v>
      </c>
      <c r="N50">
        <f t="shared" si="15"/>
        <v>28.114285714285714</v>
      </c>
      <c r="O50">
        <f t="shared" si="16"/>
        <v>46.857142857142854</v>
      </c>
      <c r="P50">
        <f t="shared" si="17"/>
        <v>217.88571428571427</v>
      </c>
      <c r="Q50">
        <f t="shared" si="18"/>
        <v>145.25714285714287</v>
      </c>
      <c r="R50">
        <f t="shared" si="19"/>
        <v>23.428571428571427</v>
      </c>
      <c r="S50">
        <f t="shared" si="20"/>
        <v>9657.2571428571428</v>
      </c>
      <c r="U50" s="10">
        <f t="shared" si="21"/>
        <v>11.255586799984005</v>
      </c>
      <c r="V50">
        <f t="shared" si="22"/>
        <v>2.7350649350649352</v>
      </c>
      <c r="W50">
        <f t="shared" si="23"/>
        <v>0.70329670329670324</v>
      </c>
      <c r="X50">
        <f t="shared" si="24"/>
        <v>7.8172251616223658</v>
      </c>
      <c r="Y50">
        <f t="shared" si="25"/>
        <v>8.6858057351359612</v>
      </c>
      <c r="Z50">
        <f t="shared" si="26"/>
        <v>1.7191542857142856</v>
      </c>
      <c r="AA50">
        <f t="shared" si="27"/>
        <v>2.121084681583477</v>
      </c>
      <c r="AB50">
        <f t="shared" si="28"/>
        <v>1.377257142857143</v>
      </c>
      <c r="AC50">
        <f t="shared" si="29"/>
        <v>2.5997290514674609</v>
      </c>
    </row>
    <row r="51" spans="1:29" x14ac:dyDescent="0.25">
      <c r="A51" s="9">
        <v>49</v>
      </c>
      <c r="B51" s="46" t="s">
        <v>109</v>
      </c>
      <c r="C51" s="47" t="s">
        <v>42</v>
      </c>
      <c r="D51" s="47" t="s">
        <v>309</v>
      </c>
      <c r="E51" s="47" t="s">
        <v>4</v>
      </c>
      <c r="F51" s="48">
        <v>32</v>
      </c>
      <c r="G51" s="48">
        <v>11</v>
      </c>
      <c r="H51" s="48">
        <v>15</v>
      </c>
      <c r="I51" s="48">
        <v>25</v>
      </c>
      <c r="J51" s="48">
        <v>58</v>
      </c>
      <c r="K51" s="48">
        <v>21</v>
      </c>
      <c r="L51" s="48">
        <v>5676</v>
      </c>
      <c r="M51" s="60">
        <v>659</v>
      </c>
      <c r="N51">
        <f t="shared" si="15"/>
        <v>28.1875</v>
      </c>
      <c r="O51">
        <f t="shared" si="16"/>
        <v>38.4375</v>
      </c>
      <c r="P51">
        <f t="shared" si="17"/>
        <v>64.0625</v>
      </c>
      <c r="Q51">
        <f t="shared" si="18"/>
        <v>148.625</v>
      </c>
      <c r="R51">
        <f t="shared" si="19"/>
        <v>53.8125</v>
      </c>
      <c r="S51">
        <f t="shared" si="20"/>
        <v>14544.75</v>
      </c>
      <c r="U51" s="10">
        <f t="shared" si="21"/>
        <v>11.237527724009936</v>
      </c>
      <c r="V51">
        <f t="shared" si="22"/>
        <v>2.7421875</v>
      </c>
      <c r="W51">
        <f t="shared" si="23"/>
        <v>0.57692307692307687</v>
      </c>
      <c r="X51">
        <f t="shared" si="24"/>
        <v>7.918417147086859</v>
      </c>
      <c r="Y51">
        <f t="shared" si="25"/>
        <v>8.7982412745409544</v>
      </c>
      <c r="Z51">
        <f t="shared" si="26"/>
        <v>1.395</v>
      </c>
      <c r="AA51">
        <f t="shared" si="27"/>
        <v>2.1308245481927712</v>
      </c>
      <c r="AB51">
        <f t="shared" si="28"/>
        <v>1.529325</v>
      </c>
      <c r="AC51">
        <f t="shared" si="29"/>
        <v>2.8632675988940877</v>
      </c>
    </row>
    <row r="52" spans="1:29" x14ac:dyDescent="0.25">
      <c r="A52" s="9">
        <v>50</v>
      </c>
      <c r="B52" s="46" t="s">
        <v>457</v>
      </c>
      <c r="C52" s="47" t="s">
        <v>42</v>
      </c>
      <c r="D52" s="47" t="s">
        <v>309</v>
      </c>
      <c r="E52" s="47" t="s">
        <v>4</v>
      </c>
      <c r="F52" s="48">
        <v>35</v>
      </c>
      <c r="G52" s="48">
        <v>16</v>
      </c>
      <c r="H52" s="48">
        <v>23</v>
      </c>
      <c r="I52" s="48">
        <v>17</v>
      </c>
      <c r="J52" s="48">
        <v>30</v>
      </c>
      <c r="K52" s="48">
        <v>10</v>
      </c>
      <c r="L52" s="48">
        <v>293</v>
      </c>
      <c r="M52" s="60">
        <v>639</v>
      </c>
      <c r="N52">
        <f t="shared" si="15"/>
        <v>37.485714285714288</v>
      </c>
      <c r="O52">
        <f t="shared" si="16"/>
        <v>53.885714285714286</v>
      </c>
      <c r="P52">
        <f t="shared" si="17"/>
        <v>39.828571428571429</v>
      </c>
      <c r="Q52">
        <f t="shared" si="18"/>
        <v>70.285714285714292</v>
      </c>
      <c r="R52">
        <f t="shared" si="19"/>
        <v>23.428571428571427</v>
      </c>
      <c r="S52">
        <f t="shared" si="20"/>
        <v>686.45714285714291</v>
      </c>
      <c r="U52" s="10">
        <f t="shared" si="21"/>
        <v>11.197014270315481</v>
      </c>
      <c r="V52">
        <f t="shared" si="22"/>
        <v>3.6467532467532471</v>
      </c>
      <c r="W52">
        <f t="shared" si="23"/>
        <v>0.8087912087912088</v>
      </c>
      <c r="X52">
        <f t="shared" si="24"/>
        <v>6.7414698147710244</v>
      </c>
      <c r="Y52">
        <f t="shared" si="25"/>
        <v>7.4905220164122488</v>
      </c>
      <c r="Z52">
        <f t="shared" si="26"/>
        <v>1.3439314285714286</v>
      </c>
      <c r="AA52">
        <f t="shared" si="27"/>
        <v>1.9042667814113599</v>
      </c>
      <c r="AB52">
        <f t="shared" si="28"/>
        <v>1.377257142857143</v>
      </c>
      <c r="AC52">
        <f t="shared" si="29"/>
        <v>2.1160144619310932</v>
      </c>
    </row>
    <row r="53" spans="1:29" x14ac:dyDescent="0.25">
      <c r="A53" s="9">
        <v>51</v>
      </c>
      <c r="B53" s="49" t="s">
        <v>250</v>
      </c>
      <c r="C53" s="50" t="s">
        <v>36</v>
      </c>
      <c r="D53" s="50" t="s">
        <v>309</v>
      </c>
      <c r="E53" s="50" t="s">
        <v>4</v>
      </c>
      <c r="F53" s="51">
        <v>40</v>
      </c>
      <c r="G53" s="51">
        <v>14</v>
      </c>
      <c r="H53" s="51">
        <v>29</v>
      </c>
      <c r="I53" s="51">
        <v>35</v>
      </c>
      <c r="J53" s="51">
        <v>55</v>
      </c>
      <c r="K53" s="51">
        <v>14</v>
      </c>
      <c r="L53" s="51">
        <v>5289</v>
      </c>
      <c r="M53" s="61">
        <v>849</v>
      </c>
      <c r="N53">
        <f t="shared" si="15"/>
        <v>28.7</v>
      </c>
      <c r="O53">
        <f t="shared" si="16"/>
        <v>59.45</v>
      </c>
      <c r="P53">
        <f t="shared" si="17"/>
        <v>71.75</v>
      </c>
      <c r="Q53">
        <f t="shared" si="18"/>
        <v>112.75</v>
      </c>
      <c r="R53">
        <f t="shared" si="19"/>
        <v>28.7</v>
      </c>
      <c r="S53">
        <f t="shared" si="20"/>
        <v>10842.45</v>
      </c>
      <c r="U53" s="10">
        <f t="shared" si="21"/>
        <v>11.18990278848219</v>
      </c>
      <c r="V53">
        <f t="shared" si="22"/>
        <v>2.7920454545454545</v>
      </c>
      <c r="W53">
        <f t="shared" si="23"/>
        <v>0.89230769230769236</v>
      </c>
      <c r="X53">
        <f t="shared" si="24"/>
        <v>7.5055496416290435</v>
      </c>
      <c r="Y53">
        <f t="shared" si="25"/>
        <v>8.3394996018100489</v>
      </c>
      <c r="Z53">
        <f t="shared" si="26"/>
        <v>1.4112</v>
      </c>
      <c r="AA53">
        <f t="shared" si="27"/>
        <v>2.0270737951807227</v>
      </c>
      <c r="AB53">
        <f t="shared" si="28"/>
        <v>1.40364</v>
      </c>
      <c r="AC53">
        <f t="shared" si="29"/>
        <v>2.6636358464483201</v>
      </c>
    </row>
    <row r="54" spans="1:29" x14ac:dyDescent="0.25">
      <c r="A54" s="9">
        <v>52</v>
      </c>
      <c r="B54" s="46" t="s">
        <v>430</v>
      </c>
      <c r="C54" s="47" t="s">
        <v>42</v>
      </c>
      <c r="D54" s="47" t="s">
        <v>309</v>
      </c>
      <c r="E54" s="47" t="s">
        <v>4</v>
      </c>
      <c r="F54" s="48">
        <v>40</v>
      </c>
      <c r="G54" s="48">
        <v>20</v>
      </c>
      <c r="H54" s="48">
        <v>10</v>
      </c>
      <c r="I54" s="48">
        <v>42</v>
      </c>
      <c r="J54" s="48">
        <v>35</v>
      </c>
      <c r="K54" s="48">
        <v>14</v>
      </c>
      <c r="L54" s="48">
        <v>529</v>
      </c>
      <c r="M54" s="60">
        <v>822</v>
      </c>
      <c r="N54">
        <f t="shared" si="15"/>
        <v>41</v>
      </c>
      <c r="O54">
        <f t="shared" si="16"/>
        <v>20.5</v>
      </c>
      <c r="P54">
        <f t="shared" si="17"/>
        <v>86.1</v>
      </c>
      <c r="Q54">
        <f t="shared" si="18"/>
        <v>71.75</v>
      </c>
      <c r="R54">
        <f t="shared" si="19"/>
        <v>28.7</v>
      </c>
      <c r="S54">
        <f t="shared" si="20"/>
        <v>1084.45</v>
      </c>
      <c r="U54" s="10">
        <f t="shared" si="21"/>
        <v>11.187384815804492</v>
      </c>
      <c r="V54">
        <f t="shared" si="22"/>
        <v>3.9886363636363638</v>
      </c>
      <c r="W54">
        <f t="shared" si="23"/>
        <v>0.30769230769230771</v>
      </c>
      <c r="X54">
        <f t="shared" si="24"/>
        <v>6.8910561444758196</v>
      </c>
      <c r="Y54">
        <f t="shared" si="25"/>
        <v>7.6567290494175779</v>
      </c>
      <c r="Z54">
        <f t="shared" si="26"/>
        <v>1.4414400000000001</v>
      </c>
      <c r="AA54">
        <f t="shared" si="27"/>
        <v>1.9085015060240964</v>
      </c>
      <c r="AB54">
        <f t="shared" si="28"/>
        <v>1.40364</v>
      </c>
      <c r="AC54">
        <f t="shared" si="29"/>
        <v>2.1374746384517227</v>
      </c>
    </row>
    <row r="55" spans="1:29" x14ac:dyDescent="0.25">
      <c r="A55" s="9">
        <v>53</v>
      </c>
      <c r="B55" s="46" t="s">
        <v>263</v>
      </c>
      <c r="C55" s="47" t="s">
        <v>36</v>
      </c>
      <c r="D55" s="47" t="s">
        <v>309</v>
      </c>
      <c r="E55" s="47" t="s">
        <v>4</v>
      </c>
      <c r="F55" s="48">
        <v>38</v>
      </c>
      <c r="G55" s="48">
        <v>12</v>
      </c>
      <c r="H55" s="48">
        <v>24</v>
      </c>
      <c r="I55" s="48">
        <v>48</v>
      </c>
      <c r="J55" s="48">
        <v>68</v>
      </c>
      <c r="K55" s="48">
        <v>4</v>
      </c>
      <c r="L55" s="48">
        <v>7265</v>
      </c>
      <c r="M55" s="60">
        <v>942</v>
      </c>
      <c r="N55">
        <f t="shared" si="15"/>
        <v>25.894736842105264</v>
      </c>
      <c r="O55">
        <f t="shared" si="16"/>
        <v>51.789473684210527</v>
      </c>
      <c r="P55">
        <f t="shared" si="17"/>
        <v>103.57894736842105</v>
      </c>
      <c r="Q55">
        <f t="shared" si="18"/>
        <v>146.73684210526315</v>
      </c>
      <c r="R55">
        <f t="shared" si="19"/>
        <v>8.6315789473684212</v>
      </c>
      <c r="S55">
        <f t="shared" si="20"/>
        <v>15677.105263157895</v>
      </c>
      <c r="U55" s="10">
        <f t="shared" si="21"/>
        <v>11.127629695141199</v>
      </c>
      <c r="V55">
        <f t="shared" si="22"/>
        <v>2.5191387559808613</v>
      </c>
      <c r="W55">
        <f t="shared" si="23"/>
        <v>0.77732793522267207</v>
      </c>
      <c r="X55">
        <f t="shared" si="24"/>
        <v>7.8311630039376663</v>
      </c>
      <c r="Y55">
        <f t="shared" si="25"/>
        <v>8.7012922265974062</v>
      </c>
      <c r="Z55">
        <f t="shared" si="26"/>
        <v>1.4782736842105264</v>
      </c>
      <c r="AA55">
        <f t="shared" si="27"/>
        <v>2.1253639822447687</v>
      </c>
      <c r="AB55">
        <f t="shared" si="28"/>
        <v>1.3031999999999999</v>
      </c>
      <c r="AC55">
        <f t="shared" si="29"/>
        <v>2.9243253374823706</v>
      </c>
    </row>
    <row r="56" spans="1:29" x14ac:dyDescent="0.25">
      <c r="A56" s="9">
        <v>54</v>
      </c>
      <c r="B56" s="46" t="s">
        <v>213</v>
      </c>
      <c r="C56" s="47" t="s">
        <v>36</v>
      </c>
      <c r="D56" s="47" t="s">
        <v>309</v>
      </c>
      <c r="E56" s="47" t="s">
        <v>4</v>
      </c>
      <c r="F56" s="48">
        <v>38</v>
      </c>
      <c r="G56" s="48">
        <v>14</v>
      </c>
      <c r="H56" s="48">
        <v>19</v>
      </c>
      <c r="I56" s="48">
        <v>55</v>
      </c>
      <c r="J56" s="48">
        <v>21</v>
      </c>
      <c r="K56" s="48">
        <v>20</v>
      </c>
      <c r="L56" s="48">
        <v>5352</v>
      </c>
      <c r="M56" s="60">
        <v>875</v>
      </c>
      <c r="N56">
        <f t="shared" si="15"/>
        <v>30.210526315789473</v>
      </c>
      <c r="O56">
        <f t="shared" si="16"/>
        <v>41</v>
      </c>
      <c r="P56">
        <f t="shared" si="17"/>
        <v>118.68421052631579</v>
      </c>
      <c r="Q56">
        <f t="shared" si="18"/>
        <v>45.315789473684212</v>
      </c>
      <c r="R56">
        <f t="shared" si="19"/>
        <v>43.157894736842103</v>
      </c>
      <c r="S56">
        <f t="shared" si="20"/>
        <v>11549.052631578947</v>
      </c>
      <c r="U56" s="10">
        <f t="shared" si="21"/>
        <v>11.074275250068156</v>
      </c>
      <c r="V56">
        <f t="shared" si="22"/>
        <v>2.9389952153110048</v>
      </c>
      <c r="W56">
        <f t="shared" si="23"/>
        <v>0.61538461538461542</v>
      </c>
      <c r="X56">
        <f t="shared" si="24"/>
        <v>7.5198954193725367</v>
      </c>
      <c r="Y56">
        <f t="shared" si="25"/>
        <v>8.3554393548583743</v>
      </c>
      <c r="Z56">
        <f t="shared" si="26"/>
        <v>1.5101052631578948</v>
      </c>
      <c r="AA56">
        <f t="shared" si="27"/>
        <v>1.832053582752061</v>
      </c>
      <c r="AB56">
        <f t="shared" si="28"/>
        <v>1.476</v>
      </c>
      <c r="AC56">
        <f t="shared" si="29"/>
        <v>2.7017365734625804</v>
      </c>
    </row>
    <row r="57" spans="1:29" x14ac:dyDescent="0.25">
      <c r="A57" s="9">
        <v>55</v>
      </c>
      <c r="B57" s="46" t="s">
        <v>125</v>
      </c>
      <c r="C57" s="47" t="s">
        <v>38</v>
      </c>
      <c r="D57" s="47" t="s">
        <v>309</v>
      </c>
      <c r="E57" s="47" t="s">
        <v>4</v>
      </c>
      <c r="F57" s="48">
        <v>38</v>
      </c>
      <c r="G57" s="48">
        <v>12</v>
      </c>
      <c r="H57" s="48">
        <v>27</v>
      </c>
      <c r="I57" s="48">
        <v>65</v>
      </c>
      <c r="J57" s="48">
        <v>51</v>
      </c>
      <c r="K57" s="48">
        <v>21</v>
      </c>
      <c r="L57" s="48">
        <v>4096</v>
      </c>
      <c r="M57" s="60">
        <v>849</v>
      </c>
      <c r="N57">
        <f t="shared" si="15"/>
        <v>25.894736842105264</v>
      </c>
      <c r="O57">
        <f t="shared" si="16"/>
        <v>58.263157894736842</v>
      </c>
      <c r="P57">
        <f t="shared" si="17"/>
        <v>140.26315789473685</v>
      </c>
      <c r="Q57">
        <f t="shared" si="18"/>
        <v>110.05263157894737</v>
      </c>
      <c r="R57">
        <f t="shared" si="19"/>
        <v>45.315789473684212</v>
      </c>
      <c r="S57">
        <f t="shared" si="20"/>
        <v>8838.7368421052633</v>
      </c>
      <c r="U57" s="10">
        <f t="shared" si="21"/>
        <v>11.010878227939891</v>
      </c>
      <c r="V57">
        <f t="shared" si="22"/>
        <v>2.5191387559808613</v>
      </c>
      <c r="W57">
        <f t="shared" si="23"/>
        <v>0.87449392712550611</v>
      </c>
      <c r="X57">
        <f t="shared" si="24"/>
        <v>7.6172455448335246</v>
      </c>
      <c r="Y57">
        <f t="shared" si="25"/>
        <v>8.4636061609261386</v>
      </c>
      <c r="Z57">
        <f t="shared" si="26"/>
        <v>1.5555789473684212</v>
      </c>
      <c r="AA57">
        <f t="shared" si="27"/>
        <v>2.0192729866835766</v>
      </c>
      <c r="AB57">
        <f t="shared" si="28"/>
        <v>1.4868000000000001</v>
      </c>
      <c r="AC57">
        <f t="shared" si="29"/>
        <v>2.5555936107815267</v>
      </c>
    </row>
    <row r="58" spans="1:29" x14ac:dyDescent="0.25">
      <c r="A58" s="9">
        <v>56</v>
      </c>
      <c r="B58" s="46" t="s">
        <v>104</v>
      </c>
      <c r="C58" s="47" t="s">
        <v>42</v>
      </c>
      <c r="D58" s="47" t="s">
        <v>309</v>
      </c>
      <c r="E58" s="47" t="s">
        <v>4</v>
      </c>
      <c r="F58" s="48">
        <v>34</v>
      </c>
      <c r="G58" s="48">
        <v>14</v>
      </c>
      <c r="H58" s="48">
        <v>6</v>
      </c>
      <c r="I58" s="48">
        <v>31</v>
      </c>
      <c r="J58" s="48">
        <v>55</v>
      </c>
      <c r="K58" s="48">
        <v>8</v>
      </c>
      <c r="L58" s="48">
        <v>4170</v>
      </c>
      <c r="M58" s="60">
        <v>694</v>
      </c>
      <c r="N58">
        <f t="shared" si="15"/>
        <v>33.764705882352942</v>
      </c>
      <c r="O58">
        <f t="shared" si="16"/>
        <v>14.470588235294118</v>
      </c>
      <c r="P58">
        <f t="shared" si="17"/>
        <v>74.764705882352942</v>
      </c>
      <c r="Q58">
        <f t="shared" si="18"/>
        <v>132.64705882352942</v>
      </c>
      <c r="R58">
        <f t="shared" si="19"/>
        <v>19.294117647058822</v>
      </c>
      <c r="S58">
        <f t="shared" si="20"/>
        <v>10057.058823529413</v>
      </c>
      <c r="U58" s="10">
        <f t="shared" si="21"/>
        <v>10.981974566686024</v>
      </c>
      <c r="V58">
        <f t="shared" si="22"/>
        <v>3.2847593582887704</v>
      </c>
      <c r="W58">
        <f t="shared" si="23"/>
        <v>0.21719457013574661</v>
      </c>
      <c r="X58">
        <f t="shared" si="24"/>
        <v>7.4800206382615055</v>
      </c>
      <c r="Y58">
        <f t="shared" si="25"/>
        <v>8.3111340425127835</v>
      </c>
      <c r="Z58">
        <f t="shared" si="26"/>
        <v>1.4175529411764707</v>
      </c>
      <c r="AA58">
        <f t="shared" si="27"/>
        <v>2.08461622962438</v>
      </c>
      <c r="AB58">
        <f t="shared" si="28"/>
        <v>1.3565647058823529</v>
      </c>
      <c r="AC58">
        <f t="shared" si="29"/>
        <v>2.6212867615783022</v>
      </c>
    </row>
    <row r="59" spans="1:29" x14ac:dyDescent="0.25">
      <c r="A59" s="9">
        <v>57</v>
      </c>
      <c r="B59" s="49" t="s">
        <v>289</v>
      </c>
      <c r="C59" s="50" t="s">
        <v>33</v>
      </c>
      <c r="D59" s="50" t="s">
        <v>309</v>
      </c>
      <c r="E59" s="50" t="s">
        <v>4</v>
      </c>
      <c r="F59" s="51">
        <v>38</v>
      </c>
      <c r="G59" s="51">
        <v>13</v>
      </c>
      <c r="H59" s="51">
        <v>8</v>
      </c>
      <c r="I59" s="51">
        <v>30</v>
      </c>
      <c r="J59" s="51">
        <v>62</v>
      </c>
      <c r="K59" s="51">
        <v>50</v>
      </c>
      <c r="L59" s="51">
        <v>5374</v>
      </c>
      <c r="M59" s="61">
        <v>888</v>
      </c>
      <c r="N59">
        <f t="shared" si="15"/>
        <v>28.05263157894737</v>
      </c>
      <c r="O59">
        <f t="shared" si="16"/>
        <v>17.263157894736842</v>
      </c>
      <c r="P59">
        <f t="shared" si="17"/>
        <v>64.736842105263165</v>
      </c>
      <c r="Q59">
        <f t="shared" si="18"/>
        <v>133.78947368421052</v>
      </c>
      <c r="R59">
        <f t="shared" si="19"/>
        <v>107.89473684210526</v>
      </c>
      <c r="S59">
        <f t="shared" si="20"/>
        <v>11596.526315789473</v>
      </c>
      <c r="U59" s="10">
        <f t="shared" si="21"/>
        <v>10.976813853903607</v>
      </c>
      <c r="V59">
        <f t="shared" si="22"/>
        <v>2.7290669856459333</v>
      </c>
      <c r="W59">
        <f t="shared" si="23"/>
        <v>0.25910931174089069</v>
      </c>
      <c r="X59">
        <f t="shared" si="24"/>
        <v>7.9886375565167835</v>
      </c>
      <c r="Y59">
        <f t="shared" si="25"/>
        <v>8.8762639516853152</v>
      </c>
      <c r="Z59">
        <f t="shared" si="26"/>
        <v>1.396421052631579</v>
      </c>
      <c r="AA59">
        <f t="shared" si="27"/>
        <v>2.0879201014584656</v>
      </c>
      <c r="AB59">
        <f t="shared" si="28"/>
        <v>1.8</v>
      </c>
      <c r="AC59">
        <f t="shared" si="29"/>
        <v>2.7042964024267393</v>
      </c>
    </row>
    <row r="60" spans="1:29" x14ac:dyDescent="0.25">
      <c r="A60" s="9">
        <v>58</v>
      </c>
      <c r="B60" s="49" t="s">
        <v>295</v>
      </c>
      <c r="C60" s="50" t="s">
        <v>36</v>
      </c>
      <c r="D60" s="50" t="s">
        <v>309</v>
      </c>
      <c r="E60" s="50" t="s">
        <v>4</v>
      </c>
      <c r="F60" s="51">
        <v>42</v>
      </c>
      <c r="G60" s="51">
        <v>19</v>
      </c>
      <c r="H60" s="51">
        <v>10</v>
      </c>
      <c r="I60" s="51">
        <v>13</v>
      </c>
      <c r="J60" s="51">
        <v>39</v>
      </c>
      <c r="K60" s="51">
        <v>44</v>
      </c>
      <c r="L60" s="51">
        <v>605</v>
      </c>
      <c r="M60" s="61">
        <v>851</v>
      </c>
      <c r="N60">
        <f t="shared" si="15"/>
        <v>37.095238095238095</v>
      </c>
      <c r="O60">
        <f t="shared" si="16"/>
        <v>19.523809523809526</v>
      </c>
      <c r="P60">
        <f t="shared" si="17"/>
        <v>25.38095238095238</v>
      </c>
      <c r="Q60">
        <f t="shared" si="18"/>
        <v>76.142857142857139</v>
      </c>
      <c r="R60">
        <f t="shared" si="19"/>
        <v>85.904761904761898</v>
      </c>
      <c r="S60">
        <f t="shared" si="20"/>
        <v>1181.1904761904761</v>
      </c>
      <c r="U60" s="10">
        <f t="shared" si="21"/>
        <v>10.969131760658019</v>
      </c>
      <c r="V60">
        <f t="shared" si="22"/>
        <v>3.6087662337662341</v>
      </c>
      <c r="W60">
        <f t="shared" si="23"/>
        <v>0.29304029304029305</v>
      </c>
      <c r="X60">
        <f t="shared" si="24"/>
        <v>7.0673252338514914</v>
      </c>
      <c r="Y60">
        <f t="shared" si="25"/>
        <v>7.8525835931683243</v>
      </c>
      <c r="Z60">
        <f t="shared" si="26"/>
        <v>1.3134857142857144</v>
      </c>
      <c r="AA60">
        <f t="shared" si="27"/>
        <v>1.9212056798623065</v>
      </c>
      <c r="AB60">
        <f t="shared" si="28"/>
        <v>1.6899428571428572</v>
      </c>
      <c r="AC60">
        <f t="shared" si="29"/>
        <v>2.1426909825606129</v>
      </c>
    </row>
    <row r="61" spans="1:29" x14ac:dyDescent="0.25">
      <c r="A61" s="9">
        <v>59</v>
      </c>
      <c r="B61" s="49" t="s">
        <v>372</v>
      </c>
      <c r="C61" s="50" t="s">
        <v>36</v>
      </c>
      <c r="D61" s="50" t="s">
        <v>309</v>
      </c>
      <c r="E61" s="50" t="s">
        <v>4</v>
      </c>
      <c r="F61" s="51">
        <v>25</v>
      </c>
      <c r="G61" s="51">
        <v>9</v>
      </c>
      <c r="H61" s="51">
        <v>23</v>
      </c>
      <c r="I61" s="51">
        <v>25</v>
      </c>
      <c r="J61" s="51">
        <v>31</v>
      </c>
      <c r="K61" s="51">
        <v>5</v>
      </c>
      <c r="L61" s="51">
        <v>543</v>
      </c>
      <c r="M61" s="61">
        <v>473</v>
      </c>
      <c r="N61">
        <f t="shared" si="15"/>
        <v>29.52</v>
      </c>
      <c r="O61">
        <f t="shared" si="16"/>
        <v>75.44</v>
      </c>
      <c r="P61">
        <f t="shared" si="17"/>
        <v>82</v>
      </c>
      <c r="Q61">
        <f t="shared" si="18"/>
        <v>101.68</v>
      </c>
      <c r="R61">
        <f t="shared" si="19"/>
        <v>16.399999999999999</v>
      </c>
      <c r="S61">
        <f t="shared" si="20"/>
        <v>1781.04</v>
      </c>
      <c r="U61" s="10">
        <f t="shared" si="21"/>
        <v>10.949100625500577</v>
      </c>
      <c r="V61">
        <f t="shared" si="22"/>
        <v>2.871818181818182</v>
      </c>
      <c r="W61">
        <f t="shared" si="23"/>
        <v>1.1323076923076922</v>
      </c>
      <c r="X61">
        <f t="shared" si="24"/>
        <v>6.9449747513747031</v>
      </c>
      <c r="Y61">
        <f t="shared" si="25"/>
        <v>7.7166386126385591</v>
      </c>
      <c r="Z61">
        <f t="shared" si="26"/>
        <v>1.4328000000000001</v>
      </c>
      <c r="AA61">
        <f t="shared" si="27"/>
        <v>1.9950592771084339</v>
      </c>
      <c r="AB61">
        <f t="shared" si="28"/>
        <v>1.3420799999999999</v>
      </c>
      <c r="AC61">
        <f t="shared" si="29"/>
        <v>2.1750354742662696</v>
      </c>
    </row>
    <row r="62" spans="1:29" x14ac:dyDescent="0.25">
      <c r="A62" s="9">
        <v>60</v>
      </c>
      <c r="B62" s="46" t="s">
        <v>96</v>
      </c>
      <c r="C62" s="47" t="s">
        <v>38</v>
      </c>
      <c r="D62" s="47" t="s">
        <v>309</v>
      </c>
      <c r="E62" s="47" t="s">
        <v>4</v>
      </c>
      <c r="F62" s="48">
        <v>40</v>
      </c>
      <c r="G62" s="48">
        <v>11</v>
      </c>
      <c r="H62" s="48">
        <v>26</v>
      </c>
      <c r="I62" s="48">
        <v>57</v>
      </c>
      <c r="J62" s="48">
        <v>63</v>
      </c>
      <c r="K62" s="48">
        <v>12</v>
      </c>
      <c r="L62" s="48">
        <v>7895</v>
      </c>
      <c r="M62" s="60">
        <v>879</v>
      </c>
      <c r="N62">
        <f t="shared" si="15"/>
        <v>22.55</v>
      </c>
      <c r="O62">
        <f t="shared" si="16"/>
        <v>53.3</v>
      </c>
      <c r="P62">
        <f t="shared" si="17"/>
        <v>116.85</v>
      </c>
      <c r="Q62">
        <f t="shared" si="18"/>
        <v>129.15</v>
      </c>
      <c r="R62">
        <f t="shared" si="19"/>
        <v>24.6</v>
      </c>
      <c r="S62">
        <f t="shared" si="20"/>
        <v>16184.75</v>
      </c>
      <c r="U62" s="10">
        <f t="shared" si="21"/>
        <v>10.909310764862939</v>
      </c>
      <c r="V62">
        <f t="shared" si="22"/>
        <v>2.1937500000000001</v>
      </c>
      <c r="W62">
        <f t="shared" si="23"/>
        <v>0.79999999999999993</v>
      </c>
      <c r="X62">
        <f t="shared" si="24"/>
        <v>7.9155607648629394</v>
      </c>
      <c r="Y62">
        <f t="shared" si="25"/>
        <v>8.7950675165143757</v>
      </c>
      <c r="Z62">
        <f t="shared" si="26"/>
        <v>1.50624</v>
      </c>
      <c r="AA62">
        <f t="shared" si="27"/>
        <v>2.0745027108433733</v>
      </c>
      <c r="AB62">
        <f t="shared" si="28"/>
        <v>1.3831199999999999</v>
      </c>
      <c r="AC62">
        <f t="shared" si="29"/>
        <v>2.9516980540195661</v>
      </c>
    </row>
    <row r="63" spans="1:29" x14ac:dyDescent="0.25">
      <c r="A63" s="9">
        <v>61</v>
      </c>
      <c r="B63" s="49" t="s">
        <v>447</v>
      </c>
      <c r="C63" s="50" t="s">
        <v>42</v>
      </c>
      <c r="D63" s="50" t="s">
        <v>309</v>
      </c>
      <c r="E63" s="50" t="s">
        <v>4</v>
      </c>
      <c r="F63" s="51">
        <v>40</v>
      </c>
      <c r="G63" s="51">
        <v>17</v>
      </c>
      <c r="H63" s="51">
        <v>8</v>
      </c>
      <c r="I63" s="51">
        <v>21</v>
      </c>
      <c r="J63" s="51">
        <v>38</v>
      </c>
      <c r="K63" s="51">
        <v>20</v>
      </c>
      <c r="L63" s="51">
        <v>3985</v>
      </c>
      <c r="M63" s="61">
        <v>920</v>
      </c>
      <c r="N63">
        <f t="shared" si="15"/>
        <v>34.85</v>
      </c>
      <c r="O63">
        <f t="shared" si="16"/>
        <v>16.399999999999999</v>
      </c>
      <c r="P63">
        <f t="shared" si="17"/>
        <v>43.05</v>
      </c>
      <c r="Q63">
        <f t="shared" si="18"/>
        <v>77.900000000000006</v>
      </c>
      <c r="R63">
        <f t="shared" si="19"/>
        <v>41</v>
      </c>
      <c r="S63">
        <f t="shared" si="20"/>
        <v>8169.25</v>
      </c>
      <c r="U63" s="10">
        <f t="shared" si="21"/>
        <v>10.898196309236136</v>
      </c>
      <c r="V63">
        <f t="shared" si="22"/>
        <v>3.3903409090909093</v>
      </c>
      <c r="W63">
        <f t="shared" si="23"/>
        <v>0.24615384615384614</v>
      </c>
      <c r="X63">
        <f t="shared" si="24"/>
        <v>7.2617015539913803</v>
      </c>
      <c r="Y63">
        <f t="shared" si="25"/>
        <v>8.0685572822126446</v>
      </c>
      <c r="Z63">
        <f t="shared" si="26"/>
        <v>1.3507199999999999</v>
      </c>
      <c r="AA63">
        <f t="shared" si="27"/>
        <v>1.9262873493975905</v>
      </c>
      <c r="AB63">
        <f t="shared" si="28"/>
        <v>1.4652000000000001</v>
      </c>
      <c r="AC63">
        <f t="shared" si="29"/>
        <v>2.5194942045937898</v>
      </c>
    </row>
    <row r="64" spans="1:29" x14ac:dyDescent="0.25">
      <c r="A64" s="9">
        <v>62</v>
      </c>
      <c r="B64" s="46" t="s">
        <v>388</v>
      </c>
      <c r="C64" s="47" t="s">
        <v>38</v>
      </c>
      <c r="D64" s="47" t="s">
        <v>309</v>
      </c>
      <c r="E64" s="47" t="s">
        <v>4</v>
      </c>
      <c r="F64" s="48">
        <v>21</v>
      </c>
      <c r="G64" s="48">
        <v>7</v>
      </c>
      <c r="H64" s="48">
        <v>18</v>
      </c>
      <c r="I64" s="48">
        <v>32</v>
      </c>
      <c r="J64" s="48">
        <v>34</v>
      </c>
      <c r="K64" s="48">
        <v>7</v>
      </c>
      <c r="L64" s="48">
        <v>96</v>
      </c>
      <c r="M64" s="60">
        <v>432</v>
      </c>
      <c r="N64">
        <f t="shared" si="15"/>
        <v>27.333333333333332</v>
      </c>
      <c r="O64">
        <f t="shared" si="16"/>
        <v>70.285714285714292</v>
      </c>
      <c r="P64">
        <f t="shared" si="17"/>
        <v>124.95238095238095</v>
      </c>
      <c r="Q64">
        <f t="shared" si="18"/>
        <v>132.76190476190476</v>
      </c>
      <c r="R64">
        <f t="shared" si="19"/>
        <v>27.333333333333332</v>
      </c>
      <c r="S64">
        <f t="shared" si="20"/>
        <v>374.85714285714283</v>
      </c>
      <c r="U64" s="10">
        <f t="shared" si="21"/>
        <v>10.818311290095625</v>
      </c>
      <c r="V64">
        <f t="shared" si="22"/>
        <v>2.6590909090909092</v>
      </c>
      <c r="W64">
        <f t="shared" si="23"/>
        <v>1.054945054945055</v>
      </c>
      <c r="X64">
        <f t="shared" si="24"/>
        <v>7.1042753260596623</v>
      </c>
      <c r="Y64">
        <f t="shared" si="25"/>
        <v>7.8936392511774027</v>
      </c>
      <c r="Z64">
        <f t="shared" si="26"/>
        <v>1.5233142857142856</v>
      </c>
      <c r="AA64">
        <f t="shared" si="27"/>
        <v>2.084948364888124</v>
      </c>
      <c r="AB64">
        <f t="shared" si="28"/>
        <v>1.3968</v>
      </c>
      <c r="AC64">
        <f t="shared" si="29"/>
        <v>2.0992126754572524</v>
      </c>
    </row>
    <row r="65" spans="1:29" x14ac:dyDescent="0.25">
      <c r="A65" s="9">
        <v>63</v>
      </c>
      <c r="B65" s="46" t="s">
        <v>370</v>
      </c>
      <c r="C65" s="47" t="s">
        <v>31</v>
      </c>
      <c r="D65" s="47" t="s">
        <v>309</v>
      </c>
      <c r="E65" s="47" t="s">
        <v>4</v>
      </c>
      <c r="F65" s="48">
        <v>29</v>
      </c>
      <c r="G65" s="48">
        <v>8</v>
      </c>
      <c r="H65" s="48">
        <v>12</v>
      </c>
      <c r="I65" s="48">
        <v>23</v>
      </c>
      <c r="J65" s="48">
        <v>59</v>
      </c>
      <c r="K65" s="48">
        <v>22</v>
      </c>
      <c r="L65" s="48">
        <v>4630</v>
      </c>
      <c r="M65" s="60">
        <v>557</v>
      </c>
      <c r="N65">
        <f t="shared" si="15"/>
        <v>22.620689655172413</v>
      </c>
      <c r="O65">
        <f t="shared" si="16"/>
        <v>33.931034482758619</v>
      </c>
      <c r="P65">
        <f t="shared" si="17"/>
        <v>65.034482758620683</v>
      </c>
      <c r="Q65">
        <f t="shared" si="18"/>
        <v>166.82758620689654</v>
      </c>
      <c r="R65">
        <f t="shared" si="19"/>
        <v>62.206896551724135</v>
      </c>
      <c r="S65">
        <f t="shared" si="20"/>
        <v>13091.724137931034</v>
      </c>
      <c r="U65" s="10">
        <f t="shared" si="21"/>
        <v>10.646682519635959</v>
      </c>
      <c r="V65">
        <f t="shared" si="22"/>
        <v>2.2006269592476491</v>
      </c>
      <c r="W65">
        <f t="shared" si="23"/>
        <v>0.50928381962864722</v>
      </c>
      <c r="X65">
        <f t="shared" si="24"/>
        <v>7.9367717407596627</v>
      </c>
      <c r="Y65">
        <f t="shared" si="25"/>
        <v>8.8186352675107358</v>
      </c>
      <c r="Z65">
        <f t="shared" si="26"/>
        <v>1.397048275862069</v>
      </c>
      <c r="AA65">
        <f t="shared" si="27"/>
        <v>2.1834665558786872</v>
      </c>
      <c r="AB65">
        <f t="shared" si="28"/>
        <v>1.5713379310344828</v>
      </c>
      <c r="AC65">
        <f t="shared" si="29"/>
        <v>2.7849189779844234</v>
      </c>
    </row>
    <row r="66" spans="1:29" x14ac:dyDescent="0.25">
      <c r="A66" s="9">
        <v>64</v>
      </c>
      <c r="B66" s="49" t="s">
        <v>110</v>
      </c>
      <c r="C66" s="50" t="s">
        <v>31</v>
      </c>
      <c r="D66" s="50" t="s">
        <v>309</v>
      </c>
      <c r="E66" s="50" t="s">
        <v>4</v>
      </c>
      <c r="F66" s="51">
        <v>40</v>
      </c>
      <c r="G66" s="51">
        <v>14</v>
      </c>
      <c r="H66" s="51">
        <v>12</v>
      </c>
      <c r="I66" s="51">
        <v>10</v>
      </c>
      <c r="J66" s="51">
        <v>42</v>
      </c>
      <c r="K66" s="51">
        <v>34</v>
      </c>
      <c r="L66" s="51">
        <v>4602</v>
      </c>
      <c r="M66" s="61">
        <v>867</v>
      </c>
      <c r="N66">
        <f t="shared" si="15"/>
        <v>28.7</v>
      </c>
      <c r="O66">
        <f t="shared" si="16"/>
        <v>24.6</v>
      </c>
      <c r="P66">
        <f t="shared" si="17"/>
        <v>20.5</v>
      </c>
      <c r="Q66">
        <f t="shared" si="18"/>
        <v>86.1</v>
      </c>
      <c r="R66">
        <f t="shared" si="19"/>
        <v>69.7</v>
      </c>
      <c r="S66">
        <f t="shared" si="20"/>
        <v>9434.1</v>
      </c>
      <c r="U66" s="10">
        <f t="shared" si="21"/>
        <v>10.611014224114454</v>
      </c>
      <c r="V66">
        <f t="shared" si="22"/>
        <v>2.7920454545454545</v>
      </c>
      <c r="W66">
        <f t="shared" si="23"/>
        <v>0.36923076923076925</v>
      </c>
      <c r="X66">
        <f t="shared" si="24"/>
        <v>7.4497380003382307</v>
      </c>
      <c r="Y66">
        <f t="shared" si="25"/>
        <v>8.2774866670424778</v>
      </c>
      <c r="Z66">
        <f t="shared" si="26"/>
        <v>1.3031999999999999</v>
      </c>
      <c r="AA66">
        <f t="shared" si="27"/>
        <v>1.9500018072289158</v>
      </c>
      <c r="AB66">
        <f t="shared" si="28"/>
        <v>1.60884</v>
      </c>
      <c r="AC66">
        <f t="shared" si="29"/>
        <v>2.5876961931093154</v>
      </c>
    </row>
    <row r="67" spans="1:29" x14ac:dyDescent="0.25">
      <c r="A67" s="9">
        <v>65</v>
      </c>
      <c r="B67" s="46" t="s">
        <v>345</v>
      </c>
      <c r="C67" s="47" t="s">
        <v>38</v>
      </c>
      <c r="D67" s="47" t="s">
        <v>309</v>
      </c>
      <c r="E67" s="47" t="s">
        <v>4</v>
      </c>
      <c r="F67" s="48">
        <v>28</v>
      </c>
      <c r="G67" s="48">
        <v>6</v>
      </c>
      <c r="H67" s="48">
        <v>38</v>
      </c>
      <c r="I67" s="48">
        <v>39</v>
      </c>
      <c r="J67" s="48">
        <v>36</v>
      </c>
      <c r="K67" s="48">
        <v>5</v>
      </c>
      <c r="L67" s="48">
        <v>1217</v>
      </c>
      <c r="M67" s="60">
        <v>388</v>
      </c>
      <c r="N67">
        <f t="shared" ref="N67:N89" si="30">G67*82/F67</f>
        <v>17.571428571428573</v>
      </c>
      <c r="O67">
        <f t="shared" ref="O67:O89" si="31">H67*82/F67</f>
        <v>111.28571428571429</v>
      </c>
      <c r="P67">
        <f t="shared" ref="P67:P89" si="32">I67*82/F67</f>
        <v>114.21428571428571</v>
      </c>
      <c r="Q67">
        <f t="shared" ref="Q67:Q89" si="33">J67*82/F67</f>
        <v>105.42857142857143</v>
      </c>
      <c r="R67">
        <f t="shared" ref="R67:R89" si="34">K67*82/F67</f>
        <v>14.642857142857142</v>
      </c>
      <c r="S67">
        <f t="shared" ref="S67:S89" si="35">L67*82/F67</f>
        <v>3564.0714285714284</v>
      </c>
      <c r="U67" s="10">
        <f t="shared" ref="U67:U98" si="36">SUM(V67:X67)</f>
        <v>10.490795183804629</v>
      </c>
      <c r="V67">
        <f t="shared" ref="V67:V89" si="37">N67/MAX(N:N)*OFF_D</f>
        <v>1.7094155844155847</v>
      </c>
      <c r="W67">
        <f t="shared" ref="W67:W89" si="38">O67/MAX(O:O)*PUN_D</f>
        <v>1.6703296703296704</v>
      </c>
      <c r="X67">
        <f t="shared" ref="X67:X89" si="39">SUM(Z67:AC67)</f>
        <v>7.1110499290593747</v>
      </c>
      <c r="Y67">
        <f t="shared" ref="Y67:Y98" si="40">X67/DEF_D*10</f>
        <v>7.9011665878437496</v>
      </c>
      <c r="Z67">
        <f t="shared" ref="Z67:Z89" si="41">(0.7*(HIT_D*DEF_D))+(P67/(MAX(P:P))*(0.3*(HIT_D*DEF_D)))</f>
        <v>1.5006857142857144</v>
      </c>
      <c r="AA67">
        <f t="shared" ref="AA67:AA89" si="42">(0.7*(BkS_D*DEF_D))+(Q67/(MAX(Q:Q))*(0.3*(BkS_D*DEF_D)))</f>
        <v>2.0059001721170397</v>
      </c>
      <c r="AB67">
        <f t="shared" ref="AB67:AB89" si="43">(0.7*(TkA_D*DEF_D))+(R67/(MAX(R:R))*(0.3*(TkA_D*DEF_D)))</f>
        <v>1.3332857142857142</v>
      </c>
      <c r="AC67">
        <f t="shared" ref="AC67:AC89" si="44">(0.7*(SH_D*DEF_D))+(S67/(MAX(S:S))*(0.3*(SH_D*DEF_D)))</f>
        <v>2.2711783283709064</v>
      </c>
    </row>
    <row r="68" spans="1:29" x14ac:dyDescent="0.25">
      <c r="A68" s="9">
        <v>66</v>
      </c>
      <c r="B68" s="46" t="s">
        <v>215</v>
      </c>
      <c r="C68" s="47" t="s">
        <v>38</v>
      </c>
      <c r="D68" s="47" t="s">
        <v>309</v>
      </c>
      <c r="E68" s="47" t="s">
        <v>4</v>
      </c>
      <c r="F68" s="48">
        <v>38</v>
      </c>
      <c r="G68" s="48">
        <v>16</v>
      </c>
      <c r="H68" s="48">
        <v>6</v>
      </c>
      <c r="I68" s="48">
        <v>28</v>
      </c>
      <c r="J68" s="48">
        <v>51</v>
      </c>
      <c r="K68" s="48">
        <v>6</v>
      </c>
      <c r="L68" s="48">
        <v>351</v>
      </c>
      <c r="M68" s="60">
        <v>777</v>
      </c>
      <c r="N68">
        <f t="shared" si="30"/>
        <v>34.526315789473685</v>
      </c>
      <c r="O68">
        <f t="shared" si="31"/>
        <v>12.947368421052632</v>
      </c>
      <c r="P68">
        <f t="shared" si="32"/>
        <v>60.421052631578945</v>
      </c>
      <c r="Q68">
        <f t="shared" si="33"/>
        <v>110.05263157894737</v>
      </c>
      <c r="R68">
        <f t="shared" si="34"/>
        <v>12.947368421052632</v>
      </c>
      <c r="S68">
        <f t="shared" si="35"/>
        <v>757.42105263157896</v>
      </c>
      <c r="U68" s="10">
        <f t="shared" si="36"/>
        <v>10.404423868484397</v>
      </c>
      <c r="V68">
        <f t="shared" si="37"/>
        <v>3.3588516746411483</v>
      </c>
      <c r="W68">
        <f t="shared" si="38"/>
        <v>0.19433198380566802</v>
      </c>
      <c r="X68">
        <f t="shared" si="39"/>
        <v>6.8512402100375809</v>
      </c>
      <c r="Y68">
        <f t="shared" si="40"/>
        <v>7.6124891222639786</v>
      </c>
      <c r="Z68">
        <f t="shared" si="41"/>
        <v>1.3873263157894737</v>
      </c>
      <c r="AA68">
        <f t="shared" si="42"/>
        <v>2.0192729866835766</v>
      </c>
      <c r="AB68">
        <f t="shared" si="43"/>
        <v>1.3248</v>
      </c>
      <c r="AC68">
        <f t="shared" si="44"/>
        <v>2.1198409075645306</v>
      </c>
    </row>
    <row r="69" spans="1:29" x14ac:dyDescent="0.25">
      <c r="A69" s="9">
        <v>67</v>
      </c>
      <c r="B69" s="49" t="s">
        <v>369</v>
      </c>
      <c r="C69" s="50" t="s">
        <v>42</v>
      </c>
      <c r="D69" s="50" t="s">
        <v>309</v>
      </c>
      <c r="E69" s="50" t="s">
        <v>4</v>
      </c>
      <c r="F69" s="51">
        <v>38</v>
      </c>
      <c r="G69" s="51">
        <v>12</v>
      </c>
      <c r="H69" s="51">
        <v>20</v>
      </c>
      <c r="I69" s="51">
        <v>45</v>
      </c>
      <c r="J69" s="51">
        <v>32</v>
      </c>
      <c r="K69" s="51">
        <v>19</v>
      </c>
      <c r="L69" s="51">
        <v>2044</v>
      </c>
      <c r="M69" s="61">
        <v>649</v>
      </c>
      <c r="N69">
        <f t="shared" si="30"/>
        <v>25.894736842105264</v>
      </c>
      <c r="O69">
        <f t="shared" si="31"/>
        <v>43.157894736842103</v>
      </c>
      <c r="P69">
        <f t="shared" si="32"/>
        <v>97.10526315789474</v>
      </c>
      <c r="Q69">
        <f t="shared" si="33"/>
        <v>69.05263157894737</v>
      </c>
      <c r="R69">
        <f t="shared" si="34"/>
        <v>41</v>
      </c>
      <c r="S69">
        <f t="shared" si="35"/>
        <v>4410.7368421052633</v>
      </c>
      <c r="U69" s="10">
        <f t="shared" si="36"/>
        <v>10.31427569375014</v>
      </c>
      <c r="V69">
        <f t="shared" si="37"/>
        <v>2.5191387559808613</v>
      </c>
      <c r="W69">
        <f t="shared" si="38"/>
        <v>0.64777327935222673</v>
      </c>
      <c r="X69">
        <f t="shared" si="39"/>
        <v>7.1473636584170528</v>
      </c>
      <c r="Y69">
        <f t="shared" si="40"/>
        <v>7.9415151760189477</v>
      </c>
      <c r="Z69">
        <f t="shared" si="41"/>
        <v>1.4646315789473685</v>
      </c>
      <c r="AA69">
        <f t="shared" si="42"/>
        <v>1.90070069752695</v>
      </c>
      <c r="AB69">
        <f t="shared" si="43"/>
        <v>1.4652000000000001</v>
      </c>
      <c r="AC69">
        <f t="shared" si="44"/>
        <v>2.3168313819427344</v>
      </c>
    </row>
    <row r="70" spans="1:29" x14ac:dyDescent="0.25">
      <c r="A70" s="9">
        <v>68</v>
      </c>
      <c r="B70" s="49" t="s">
        <v>665</v>
      </c>
      <c r="C70" s="50" t="s">
        <v>31</v>
      </c>
      <c r="D70" s="50" t="s">
        <v>309</v>
      </c>
      <c r="E70" s="50" t="s">
        <v>4</v>
      </c>
      <c r="F70" s="51">
        <v>21</v>
      </c>
      <c r="G70" s="51">
        <v>5</v>
      </c>
      <c r="H70" s="51">
        <v>6</v>
      </c>
      <c r="I70" s="51">
        <v>60</v>
      </c>
      <c r="J70" s="51">
        <v>39</v>
      </c>
      <c r="K70" s="51">
        <v>6</v>
      </c>
      <c r="L70" s="51">
        <v>2677</v>
      </c>
      <c r="M70" s="61">
        <v>359</v>
      </c>
      <c r="N70">
        <f t="shared" si="30"/>
        <v>19.523809523809526</v>
      </c>
      <c r="O70">
        <f t="shared" si="31"/>
        <v>23.428571428571427</v>
      </c>
      <c r="P70">
        <f t="shared" si="32"/>
        <v>234.28571428571428</v>
      </c>
      <c r="Q70">
        <f t="shared" si="33"/>
        <v>152.28571428571428</v>
      </c>
      <c r="R70">
        <f t="shared" si="34"/>
        <v>23.428571428571427</v>
      </c>
      <c r="S70">
        <f t="shared" si="35"/>
        <v>10453.047619047618</v>
      </c>
      <c r="U70" s="10">
        <f t="shared" si="36"/>
        <v>10.166020666368627</v>
      </c>
      <c r="V70">
        <f t="shared" si="37"/>
        <v>1.8993506493506496</v>
      </c>
      <c r="W70">
        <f t="shared" si="38"/>
        <v>0.35164835164835162</v>
      </c>
      <c r="X70">
        <f t="shared" si="39"/>
        <v>7.9150216653696273</v>
      </c>
      <c r="Y70">
        <f t="shared" si="40"/>
        <v>8.7944685170773642</v>
      </c>
      <c r="Z70">
        <f t="shared" si="41"/>
        <v>1.7537142857142858</v>
      </c>
      <c r="AA70">
        <f t="shared" si="42"/>
        <v>2.1414113597246125</v>
      </c>
      <c r="AB70">
        <f t="shared" si="43"/>
        <v>1.377257142857143</v>
      </c>
      <c r="AC70">
        <f t="shared" si="44"/>
        <v>2.642638877073586</v>
      </c>
    </row>
    <row r="71" spans="1:29" x14ac:dyDescent="0.25">
      <c r="A71" s="9">
        <v>69</v>
      </c>
      <c r="B71" s="46" t="s">
        <v>468</v>
      </c>
      <c r="C71" s="47" t="s">
        <v>33</v>
      </c>
      <c r="D71" s="47" t="s">
        <v>309</v>
      </c>
      <c r="E71" s="47" t="s">
        <v>4</v>
      </c>
      <c r="F71" s="48">
        <v>39</v>
      </c>
      <c r="G71" s="48">
        <v>14</v>
      </c>
      <c r="H71" s="48">
        <v>14</v>
      </c>
      <c r="I71" s="48">
        <v>10</v>
      </c>
      <c r="J71" s="48">
        <v>46</v>
      </c>
      <c r="K71" s="48">
        <v>6</v>
      </c>
      <c r="L71" s="48">
        <v>662</v>
      </c>
      <c r="M71" s="60">
        <v>729</v>
      </c>
      <c r="N71">
        <f t="shared" si="30"/>
        <v>29.435897435897434</v>
      </c>
      <c r="O71">
        <f t="shared" si="31"/>
        <v>29.435897435897434</v>
      </c>
      <c r="P71">
        <f t="shared" si="32"/>
        <v>21.025641025641026</v>
      </c>
      <c r="Q71">
        <f t="shared" si="33"/>
        <v>96.717948717948715</v>
      </c>
      <c r="R71">
        <f t="shared" si="34"/>
        <v>12.615384615384615</v>
      </c>
      <c r="S71">
        <f t="shared" si="35"/>
        <v>1391.8974358974358</v>
      </c>
      <c r="U71" s="10">
        <f t="shared" si="36"/>
        <v>10.067658617426934</v>
      </c>
      <c r="V71">
        <f t="shared" si="37"/>
        <v>2.8636363636363638</v>
      </c>
      <c r="W71">
        <f t="shared" si="38"/>
        <v>0.44181459566074949</v>
      </c>
      <c r="X71">
        <f t="shared" si="39"/>
        <v>6.7622076581298209</v>
      </c>
      <c r="Y71">
        <f t="shared" si="40"/>
        <v>7.5135640645886905</v>
      </c>
      <c r="Z71">
        <f t="shared" si="41"/>
        <v>1.3043076923076924</v>
      </c>
      <c r="AA71">
        <f t="shared" si="42"/>
        <v>1.9807089898053754</v>
      </c>
      <c r="AB71">
        <f t="shared" si="43"/>
        <v>1.3231384615384616</v>
      </c>
      <c r="AC71">
        <f t="shared" si="44"/>
        <v>2.1540525144782907</v>
      </c>
    </row>
    <row r="72" spans="1:29" x14ac:dyDescent="0.25">
      <c r="A72" s="9">
        <v>70</v>
      </c>
      <c r="B72" s="49" t="s">
        <v>247</v>
      </c>
      <c r="C72" s="50" t="s">
        <v>31</v>
      </c>
      <c r="D72" s="50" t="s">
        <v>309</v>
      </c>
      <c r="E72" s="50" t="s">
        <v>4</v>
      </c>
      <c r="F72" s="51">
        <v>37</v>
      </c>
      <c r="G72" s="51">
        <v>10</v>
      </c>
      <c r="H72" s="51">
        <v>6</v>
      </c>
      <c r="I72" s="51">
        <v>54</v>
      </c>
      <c r="J72" s="51">
        <v>68</v>
      </c>
      <c r="K72" s="51">
        <v>11</v>
      </c>
      <c r="L72" s="51">
        <v>4291</v>
      </c>
      <c r="M72" s="61">
        <v>840</v>
      </c>
      <c r="N72">
        <f t="shared" si="30"/>
        <v>22.162162162162161</v>
      </c>
      <c r="O72">
        <f t="shared" si="31"/>
        <v>13.297297297297296</v>
      </c>
      <c r="P72">
        <f t="shared" si="32"/>
        <v>119.67567567567568</v>
      </c>
      <c r="Q72">
        <f t="shared" si="33"/>
        <v>150.70270270270271</v>
      </c>
      <c r="R72">
        <f t="shared" si="34"/>
        <v>24.378378378378379</v>
      </c>
      <c r="S72">
        <f t="shared" si="35"/>
        <v>9509.7837837837833</v>
      </c>
      <c r="U72" s="10">
        <f t="shared" si="36"/>
        <v>9.9784196791841975</v>
      </c>
      <c r="V72">
        <f t="shared" si="37"/>
        <v>2.1560196560196561</v>
      </c>
      <c r="W72">
        <f t="shared" si="38"/>
        <v>0.19958419958419957</v>
      </c>
      <c r="X72">
        <f t="shared" si="39"/>
        <v>7.6228158235803418</v>
      </c>
      <c r="Y72">
        <f t="shared" si="40"/>
        <v>8.4697953595337125</v>
      </c>
      <c r="Z72">
        <f t="shared" si="41"/>
        <v>1.5121945945945945</v>
      </c>
      <c r="AA72">
        <f t="shared" si="42"/>
        <v>2.1368332790621949</v>
      </c>
      <c r="AB72">
        <f t="shared" si="43"/>
        <v>1.3820108108108109</v>
      </c>
      <c r="AC72">
        <f t="shared" si="44"/>
        <v>2.5917771391127413</v>
      </c>
    </row>
    <row r="73" spans="1:29" x14ac:dyDescent="0.25">
      <c r="A73" s="9">
        <v>71</v>
      </c>
      <c r="B73" s="46" t="s">
        <v>137</v>
      </c>
      <c r="C73" s="47" t="s">
        <v>33</v>
      </c>
      <c r="D73" s="47" t="s">
        <v>309</v>
      </c>
      <c r="E73" s="47" t="s">
        <v>4</v>
      </c>
      <c r="F73" s="48">
        <v>38</v>
      </c>
      <c r="G73" s="48">
        <v>10</v>
      </c>
      <c r="H73" s="48">
        <v>20</v>
      </c>
      <c r="I73" s="48">
        <v>71</v>
      </c>
      <c r="J73" s="48">
        <v>42</v>
      </c>
      <c r="K73" s="48">
        <v>19</v>
      </c>
      <c r="L73" s="48">
        <v>943</v>
      </c>
      <c r="M73" s="60">
        <v>763</v>
      </c>
      <c r="N73">
        <f t="shared" si="30"/>
        <v>21.578947368421051</v>
      </c>
      <c r="O73">
        <f t="shared" si="31"/>
        <v>43.157894736842103</v>
      </c>
      <c r="P73">
        <f t="shared" si="32"/>
        <v>153.21052631578948</v>
      </c>
      <c r="Q73">
        <f t="shared" si="33"/>
        <v>90.631578947368425</v>
      </c>
      <c r="R73">
        <f t="shared" si="34"/>
        <v>41</v>
      </c>
      <c r="S73">
        <f t="shared" si="35"/>
        <v>2034.8947368421052</v>
      </c>
      <c r="U73" s="10">
        <f t="shared" si="36"/>
        <v>9.9469494772746003</v>
      </c>
      <c r="V73">
        <f t="shared" si="37"/>
        <v>2.0992822966507179</v>
      </c>
      <c r="W73">
        <f t="shared" si="38"/>
        <v>0.64777327935222673</v>
      </c>
      <c r="X73">
        <f t="shared" si="39"/>
        <v>7.1998939012716567</v>
      </c>
      <c r="Y73">
        <f t="shared" si="40"/>
        <v>7.9998821125240624</v>
      </c>
      <c r="Z73">
        <f t="shared" si="41"/>
        <v>1.582863157894737</v>
      </c>
      <c r="AA73">
        <f t="shared" si="42"/>
        <v>1.9631071655041219</v>
      </c>
      <c r="AB73">
        <f t="shared" si="43"/>
        <v>1.4652000000000001</v>
      </c>
      <c r="AC73">
        <f t="shared" si="44"/>
        <v>2.188723577872798</v>
      </c>
    </row>
    <row r="74" spans="1:29" x14ac:dyDescent="0.25">
      <c r="A74" s="9">
        <v>72</v>
      </c>
      <c r="B74" s="46" t="s">
        <v>298</v>
      </c>
      <c r="C74" s="47" t="s">
        <v>31</v>
      </c>
      <c r="D74" s="47" t="s">
        <v>309</v>
      </c>
      <c r="E74" s="47" t="s">
        <v>4</v>
      </c>
      <c r="F74" s="48">
        <v>38</v>
      </c>
      <c r="G74" s="48">
        <v>13</v>
      </c>
      <c r="H74" s="48">
        <v>6</v>
      </c>
      <c r="I74" s="48">
        <v>47</v>
      </c>
      <c r="J74" s="48">
        <v>51</v>
      </c>
      <c r="K74" s="48">
        <v>10</v>
      </c>
      <c r="L74" s="48">
        <v>335</v>
      </c>
      <c r="M74" s="60">
        <v>674</v>
      </c>
      <c r="N74">
        <f t="shared" si="30"/>
        <v>28.05263157894737</v>
      </c>
      <c r="O74">
        <f t="shared" si="31"/>
        <v>12.947368421052632</v>
      </c>
      <c r="P74">
        <f t="shared" si="32"/>
        <v>101.42105263157895</v>
      </c>
      <c r="Q74">
        <f t="shared" si="33"/>
        <v>110.05263157894737</v>
      </c>
      <c r="R74">
        <f t="shared" si="34"/>
        <v>21.578947368421051</v>
      </c>
      <c r="S74">
        <f t="shared" si="35"/>
        <v>722.89473684210532</v>
      </c>
      <c r="U74" s="10">
        <f t="shared" si="36"/>
        <v>9.9023774856970661</v>
      </c>
      <c r="V74">
        <f t="shared" si="37"/>
        <v>2.7290669856459333</v>
      </c>
      <c r="W74">
        <f t="shared" si="38"/>
        <v>0.19433198380566802</v>
      </c>
      <c r="X74">
        <f t="shared" si="39"/>
        <v>6.9789785162454656</v>
      </c>
      <c r="Y74">
        <f t="shared" si="40"/>
        <v>7.7544205736060734</v>
      </c>
      <c r="Z74">
        <f t="shared" si="41"/>
        <v>1.4737263157894738</v>
      </c>
      <c r="AA74">
        <f t="shared" si="42"/>
        <v>2.0192729866835766</v>
      </c>
      <c r="AB74">
        <f t="shared" si="43"/>
        <v>1.3680000000000001</v>
      </c>
      <c r="AC74">
        <f t="shared" si="44"/>
        <v>2.1179792137724149</v>
      </c>
    </row>
    <row r="75" spans="1:29" x14ac:dyDescent="0.25">
      <c r="A75" s="9">
        <v>73</v>
      </c>
      <c r="B75" s="46" t="s">
        <v>87</v>
      </c>
      <c r="C75" s="47" t="s">
        <v>36</v>
      </c>
      <c r="D75" s="47" t="s">
        <v>309</v>
      </c>
      <c r="E75" s="47" t="s">
        <v>4</v>
      </c>
      <c r="F75" s="48">
        <v>38</v>
      </c>
      <c r="G75" s="48">
        <v>12</v>
      </c>
      <c r="H75" s="48">
        <v>12</v>
      </c>
      <c r="I75" s="48">
        <v>40</v>
      </c>
      <c r="J75" s="48">
        <v>30</v>
      </c>
      <c r="K75" s="48">
        <v>7</v>
      </c>
      <c r="L75" s="48">
        <v>297</v>
      </c>
      <c r="M75" s="60">
        <v>833</v>
      </c>
      <c r="N75">
        <f t="shared" si="30"/>
        <v>25.894736842105264</v>
      </c>
      <c r="O75">
        <f t="shared" si="31"/>
        <v>25.894736842105264</v>
      </c>
      <c r="P75">
        <f t="shared" si="32"/>
        <v>86.315789473684205</v>
      </c>
      <c r="Q75">
        <f t="shared" si="33"/>
        <v>64.736842105263165</v>
      </c>
      <c r="R75">
        <f t="shared" si="34"/>
        <v>15.105263157894736</v>
      </c>
      <c r="S75">
        <f t="shared" si="35"/>
        <v>640.89473684210532</v>
      </c>
      <c r="U75" s="10">
        <f t="shared" si="36"/>
        <v>9.6870745553819599</v>
      </c>
      <c r="V75">
        <f t="shared" si="37"/>
        <v>2.5191387559808613</v>
      </c>
      <c r="W75">
        <f t="shared" si="38"/>
        <v>0.38866396761133604</v>
      </c>
      <c r="X75">
        <f t="shared" si="39"/>
        <v>6.7792718317897629</v>
      </c>
      <c r="Y75">
        <f t="shared" si="40"/>
        <v>7.5325242575441811</v>
      </c>
      <c r="Z75">
        <f t="shared" si="41"/>
        <v>1.4418947368421053</v>
      </c>
      <c r="AA75">
        <f t="shared" si="42"/>
        <v>1.8882194039315157</v>
      </c>
      <c r="AB75">
        <f t="shared" si="43"/>
        <v>1.3355999999999999</v>
      </c>
      <c r="AC75">
        <f t="shared" si="44"/>
        <v>2.1135576910161413</v>
      </c>
    </row>
    <row r="76" spans="1:29" x14ac:dyDescent="0.25">
      <c r="A76" s="9">
        <v>74</v>
      </c>
      <c r="B76" s="46" t="s">
        <v>367</v>
      </c>
      <c r="C76" s="47" t="s">
        <v>31</v>
      </c>
      <c r="D76" s="47" t="s">
        <v>309</v>
      </c>
      <c r="E76" s="47" t="s">
        <v>4</v>
      </c>
      <c r="F76" s="48">
        <v>38</v>
      </c>
      <c r="G76" s="48">
        <v>12</v>
      </c>
      <c r="H76" s="48">
        <v>8</v>
      </c>
      <c r="I76" s="48">
        <v>18</v>
      </c>
      <c r="J76" s="48">
        <v>43</v>
      </c>
      <c r="K76" s="48">
        <v>6</v>
      </c>
      <c r="L76" s="48">
        <v>1135</v>
      </c>
      <c r="M76" s="60">
        <v>648</v>
      </c>
      <c r="N76">
        <f t="shared" si="30"/>
        <v>25.894736842105264</v>
      </c>
      <c r="O76">
        <f t="shared" si="31"/>
        <v>17.263157894736842</v>
      </c>
      <c r="P76">
        <f t="shared" si="32"/>
        <v>38.842105263157897</v>
      </c>
      <c r="Q76">
        <f t="shared" si="33"/>
        <v>92.78947368421052</v>
      </c>
      <c r="R76">
        <f t="shared" si="34"/>
        <v>12.947368421052632</v>
      </c>
      <c r="S76">
        <f t="shared" si="35"/>
        <v>2449.2105263157896</v>
      </c>
      <c r="U76" s="10">
        <f t="shared" si="36"/>
        <v>9.6253124149807192</v>
      </c>
      <c r="V76">
        <f t="shared" si="37"/>
        <v>2.5191387559808613</v>
      </c>
      <c r="W76">
        <f t="shared" si="38"/>
        <v>0.25910931174089069</v>
      </c>
      <c r="X76">
        <f t="shared" si="39"/>
        <v>6.8470643472589678</v>
      </c>
      <c r="Y76">
        <f t="shared" si="40"/>
        <v>7.6078492747321871</v>
      </c>
      <c r="Z76">
        <f t="shared" si="41"/>
        <v>1.3418526315789474</v>
      </c>
      <c r="AA76">
        <f t="shared" si="42"/>
        <v>1.9693478123018391</v>
      </c>
      <c r="AB76">
        <f t="shared" si="43"/>
        <v>1.3248</v>
      </c>
      <c r="AC76">
        <f t="shared" si="44"/>
        <v>2.2110639033781818</v>
      </c>
    </row>
    <row r="77" spans="1:29" x14ac:dyDescent="0.25">
      <c r="A77" s="9">
        <v>75</v>
      </c>
      <c r="B77" s="49" t="s">
        <v>290</v>
      </c>
      <c r="C77" s="50" t="s">
        <v>31</v>
      </c>
      <c r="D77" s="50" t="s">
        <v>309</v>
      </c>
      <c r="E77" s="50" t="s">
        <v>4</v>
      </c>
      <c r="F77" s="51">
        <v>30</v>
      </c>
      <c r="G77" s="51">
        <v>3</v>
      </c>
      <c r="H77" s="51">
        <v>21</v>
      </c>
      <c r="I77" s="51">
        <v>70</v>
      </c>
      <c r="J77" s="51">
        <v>34</v>
      </c>
      <c r="K77" s="51">
        <v>15</v>
      </c>
      <c r="L77" s="51">
        <v>4973</v>
      </c>
      <c r="M77" s="61">
        <v>627</v>
      </c>
      <c r="N77">
        <f t="shared" si="30"/>
        <v>8.1999999999999993</v>
      </c>
      <c r="O77">
        <f t="shared" si="31"/>
        <v>57.4</v>
      </c>
      <c r="P77">
        <f t="shared" si="32"/>
        <v>191.33333333333334</v>
      </c>
      <c r="Q77">
        <f t="shared" si="33"/>
        <v>92.933333333333337</v>
      </c>
      <c r="R77">
        <f t="shared" si="34"/>
        <v>41</v>
      </c>
      <c r="S77">
        <f t="shared" si="35"/>
        <v>13592.866666666667</v>
      </c>
      <c r="U77" s="10">
        <f t="shared" si="36"/>
        <v>9.5693706785857628</v>
      </c>
      <c r="V77">
        <f t="shared" si="37"/>
        <v>0.79772727272727262</v>
      </c>
      <c r="W77">
        <f t="shared" si="38"/>
        <v>0.86153846153846148</v>
      </c>
      <c r="X77">
        <f t="shared" si="39"/>
        <v>7.910104944320028</v>
      </c>
      <c r="Y77">
        <f t="shared" si="40"/>
        <v>8.7890054936889186</v>
      </c>
      <c r="Z77">
        <f t="shared" si="41"/>
        <v>1.6632</v>
      </c>
      <c r="AA77">
        <f t="shared" si="42"/>
        <v>1.9697638554216867</v>
      </c>
      <c r="AB77">
        <f t="shared" si="43"/>
        <v>1.4652000000000001</v>
      </c>
      <c r="AC77">
        <f t="shared" si="44"/>
        <v>2.8119410888983412</v>
      </c>
    </row>
    <row r="78" spans="1:29" x14ac:dyDescent="0.25">
      <c r="A78" s="9">
        <v>76</v>
      </c>
      <c r="B78" s="46" t="s">
        <v>377</v>
      </c>
      <c r="C78" s="47" t="s">
        <v>38</v>
      </c>
      <c r="D78" s="47" t="s">
        <v>309</v>
      </c>
      <c r="E78" s="47" t="s">
        <v>4</v>
      </c>
      <c r="F78" s="48">
        <v>19</v>
      </c>
      <c r="G78" s="48">
        <v>3</v>
      </c>
      <c r="H78" s="48">
        <v>13</v>
      </c>
      <c r="I78" s="48">
        <v>32</v>
      </c>
      <c r="J78" s="48">
        <v>30</v>
      </c>
      <c r="K78" s="48">
        <v>5</v>
      </c>
      <c r="L78" s="48">
        <v>1529</v>
      </c>
      <c r="M78" s="60">
        <v>323</v>
      </c>
      <c r="N78">
        <f t="shared" si="30"/>
        <v>12.947368421052632</v>
      </c>
      <c r="O78">
        <f t="shared" si="31"/>
        <v>56.10526315789474</v>
      </c>
      <c r="P78">
        <f t="shared" si="32"/>
        <v>138.10526315789474</v>
      </c>
      <c r="Q78">
        <f t="shared" si="33"/>
        <v>129.47368421052633</v>
      </c>
      <c r="R78">
        <f t="shared" si="34"/>
        <v>21.578947368421051</v>
      </c>
      <c r="S78">
        <f t="shared" si="35"/>
        <v>6598.8421052631575</v>
      </c>
      <c r="U78" s="10">
        <f t="shared" si="36"/>
        <v>9.5309612539767699</v>
      </c>
      <c r="V78">
        <f t="shared" si="37"/>
        <v>1.2595693779904307</v>
      </c>
      <c r="W78">
        <f t="shared" si="38"/>
        <v>0.8421052631578948</v>
      </c>
      <c r="X78">
        <f t="shared" si="39"/>
        <v>7.4292866128284434</v>
      </c>
      <c r="Y78">
        <f t="shared" si="40"/>
        <v>8.2547629031427157</v>
      </c>
      <c r="Z78">
        <f t="shared" si="41"/>
        <v>1.5510315789473683</v>
      </c>
      <c r="AA78">
        <f t="shared" si="42"/>
        <v>2.0754388078630313</v>
      </c>
      <c r="AB78">
        <f t="shared" si="43"/>
        <v>1.3680000000000001</v>
      </c>
      <c r="AC78">
        <f t="shared" si="44"/>
        <v>2.4348162260180439</v>
      </c>
    </row>
    <row r="79" spans="1:29" x14ac:dyDescent="0.25">
      <c r="A79" s="9">
        <v>77</v>
      </c>
      <c r="B79" s="49" t="s">
        <v>320</v>
      </c>
      <c r="C79" s="50" t="s">
        <v>42</v>
      </c>
      <c r="D79" s="50" t="s">
        <v>309</v>
      </c>
      <c r="E79" s="50" t="s">
        <v>4</v>
      </c>
      <c r="F79" s="51">
        <v>37</v>
      </c>
      <c r="G79" s="51">
        <v>12</v>
      </c>
      <c r="H79" s="51">
        <v>4</v>
      </c>
      <c r="I79" s="51">
        <v>18</v>
      </c>
      <c r="J79" s="51">
        <v>30</v>
      </c>
      <c r="K79" s="51">
        <v>8</v>
      </c>
      <c r="L79" s="51">
        <v>337</v>
      </c>
      <c r="M79" s="61">
        <v>699</v>
      </c>
      <c r="N79">
        <f t="shared" si="30"/>
        <v>26.594594594594593</v>
      </c>
      <c r="O79">
        <f t="shared" si="31"/>
        <v>8.8648648648648649</v>
      </c>
      <c r="P79">
        <f t="shared" si="32"/>
        <v>39.891891891891895</v>
      </c>
      <c r="Q79">
        <f t="shared" si="33"/>
        <v>66.486486486486484</v>
      </c>
      <c r="R79">
        <f t="shared" si="34"/>
        <v>17.72972972972973</v>
      </c>
      <c r="S79">
        <f t="shared" si="35"/>
        <v>746.8648648648649</v>
      </c>
      <c r="U79" s="10">
        <f t="shared" si="36"/>
        <v>9.4256308153678798</v>
      </c>
      <c r="V79">
        <f t="shared" si="37"/>
        <v>2.5872235872235869</v>
      </c>
      <c r="W79">
        <f t="shared" si="38"/>
        <v>0.13305613305613306</v>
      </c>
      <c r="X79">
        <f t="shared" si="39"/>
        <v>6.7053510950881599</v>
      </c>
      <c r="Y79">
        <f t="shared" si="40"/>
        <v>7.4503901056535105</v>
      </c>
      <c r="Z79">
        <f t="shared" si="41"/>
        <v>1.344064864864865</v>
      </c>
      <c r="AA79">
        <f t="shared" si="42"/>
        <v>1.8932793878215566</v>
      </c>
      <c r="AB79">
        <f t="shared" si="43"/>
        <v>1.3487351351351351</v>
      </c>
      <c r="AC79">
        <f t="shared" si="44"/>
        <v>2.1192717072666034</v>
      </c>
    </row>
    <row r="80" spans="1:29" x14ac:dyDescent="0.25">
      <c r="A80" s="9">
        <v>78</v>
      </c>
      <c r="B80" s="49" t="s">
        <v>91</v>
      </c>
      <c r="C80" s="50" t="s">
        <v>42</v>
      </c>
      <c r="D80" s="50" t="s">
        <v>309</v>
      </c>
      <c r="E80" s="50" t="s">
        <v>4</v>
      </c>
      <c r="F80" s="51">
        <v>30</v>
      </c>
      <c r="G80" s="51">
        <v>9</v>
      </c>
      <c r="H80" s="51">
        <v>0</v>
      </c>
      <c r="I80" s="51">
        <v>29</v>
      </c>
      <c r="J80" s="51">
        <v>46</v>
      </c>
      <c r="K80" s="51">
        <v>11</v>
      </c>
      <c r="L80" s="51">
        <v>122</v>
      </c>
      <c r="M80" s="61">
        <v>549</v>
      </c>
      <c r="N80">
        <f t="shared" si="30"/>
        <v>24.6</v>
      </c>
      <c r="O80">
        <f t="shared" si="31"/>
        <v>0</v>
      </c>
      <c r="P80">
        <f t="shared" si="32"/>
        <v>79.266666666666666</v>
      </c>
      <c r="Q80">
        <f t="shared" si="33"/>
        <v>125.73333333333333</v>
      </c>
      <c r="R80">
        <f t="shared" si="34"/>
        <v>30.066666666666666</v>
      </c>
      <c r="S80">
        <f t="shared" si="35"/>
        <v>333.46666666666664</v>
      </c>
      <c r="U80" s="10">
        <f t="shared" si="36"/>
        <v>9.3923043641376545</v>
      </c>
      <c r="V80">
        <f t="shared" si="37"/>
        <v>2.3931818181818185</v>
      </c>
      <c r="W80">
        <f t="shared" si="38"/>
        <v>0</v>
      </c>
      <c r="X80">
        <f t="shared" si="39"/>
        <v>6.9991225459558351</v>
      </c>
      <c r="Y80">
        <f t="shared" si="40"/>
        <v>7.7768028288398172</v>
      </c>
      <c r="Z80">
        <f t="shared" si="41"/>
        <v>1.4270400000000001</v>
      </c>
      <c r="AA80">
        <f t="shared" si="42"/>
        <v>2.064621686746988</v>
      </c>
      <c r="AB80">
        <f t="shared" si="43"/>
        <v>1.41048</v>
      </c>
      <c r="AC80">
        <f t="shared" si="44"/>
        <v>2.0969808592088475</v>
      </c>
    </row>
    <row r="81" spans="1:29" x14ac:dyDescent="0.25">
      <c r="A81" s="9">
        <v>79</v>
      </c>
      <c r="B81" s="46" t="s">
        <v>506</v>
      </c>
      <c r="C81" s="47" t="s">
        <v>33</v>
      </c>
      <c r="D81" s="47" t="s">
        <v>309</v>
      </c>
      <c r="E81" s="47" t="s">
        <v>4</v>
      </c>
      <c r="F81" s="48">
        <v>40</v>
      </c>
      <c r="G81" s="48">
        <v>12</v>
      </c>
      <c r="H81" s="48">
        <v>0</v>
      </c>
      <c r="I81" s="48">
        <v>21</v>
      </c>
      <c r="J81" s="48">
        <v>42</v>
      </c>
      <c r="K81" s="48">
        <v>7</v>
      </c>
      <c r="L81" s="48">
        <v>433</v>
      </c>
      <c r="M81" s="60">
        <v>794</v>
      </c>
      <c r="N81">
        <f t="shared" si="30"/>
        <v>24.6</v>
      </c>
      <c r="O81">
        <f t="shared" si="31"/>
        <v>0</v>
      </c>
      <c r="P81">
        <f t="shared" si="32"/>
        <v>43.05</v>
      </c>
      <c r="Q81">
        <f t="shared" si="33"/>
        <v>86.1</v>
      </c>
      <c r="R81">
        <f t="shared" si="34"/>
        <v>14.35</v>
      </c>
      <c r="S81">
        <f t="shared" si="35"/>
        <v>887.65</v>
      </c>
      <c r="U81" s="10">
        <f t="shared" si="36"/>
        <v>9.1525866092474004</v>
      </c>
      <c r="V81">
        <f t="shared" si="37"/>
        <v>2.3931818181818185</v>
      </c>
      <c r="W81">
        <f t="shared" si="38"/>
        <v>0</v>
      </c>
      <c r="X81">
        <f t="shared" si="39"/>
        <v>6.7594047910655819</v>
      </c>
      <c r="Y81">
        <f t="shared" si="40"/>
        <v>7.5104497678506466</v>
      </c>
      <c r="Z81">
        <f t="shared" si="41"/>
        <v>1.3507199999999999</v>
      </c>
      <c r="AA81">
        <f t="shared" si="42"/>
        <v>1.9500018072289158</v>
      </c>
      <c r="AB81">
        <f t="shared" si="43"/>
        <v>1.33182</v>
      </c>
      <c r="AC81">
        <f t="shared" si="44"/>
        <v>2.1268629838366655</v>
      </c>
    </row>
    <row r="82" spans="1:29" x14ac:dyDescent="0.25">
      <c r="A82" s="9">
        <v>80</v>
      </c>
      <c r="B82" s="46" t="s">
        <v>297</v>
      </c>
      <c r="C82" s="47" t="s">
        <v>33</v>
      </c>
      <c r="D82" s="47" t="s">
        <v>309</v>
      </c>
      <c r="E82" s="47" t="s">
        <v>4</v>
      </c>
      <c r="F82" s="48">
        <v>37</v>
      </c>
      <c r="G82" s="48">
        <v>6</v>
      </c>
      <c r="H82" s="48">
        <v>18</v>
      </c>
      <c r="I82" s="48">
        <v>51</v>
      </c>
      <c r="J82" s="48">
        <v>51</v>
      </c>
      <c r="K82" s="48">
        <v>15</v>
      </c>
      <c r="L82" s="48">
        <v>219</v>
      </c>
      <c r="M82" s="60">
        <v>665</v>
      </c>
      <c r="N82">
        <f t="shared" si="30"/>
        <v>13.297297297297296</v>
      </c>
      <c r="O82">
        <f t="shared" si="31"/>
        <v>39.891891891891895</v>
      </c>
      <c r="P82">
        <f t="shared" si="32"/>
        <v>113.02702702702703</v>
      </c>
      <c r="Q82">
        <f t="shared" si="33"/>
        <v>113.02702702702703</v>
      </c>
      <c r="R82">
        <f t="shared" si="34"/>
        <v>33.243243243243242</v>
      </c>
      <c r="S82">
        <f t="shared" si="35"/>
        <v>485.35135135135135</v>
      </c>
      <c r="U82" s="10">
        <f t="shared" si="36"/>
        <v>8.9499721485157409</v>
      </c>
      <c r="V82">
        <f t="shared" si="37"/>
        <v>1.2936117936117935</v>
      </c>
      <c r="W82">
        <f t="shared" si="38"/>
        <v>0.59875259875259879</v>
      </c>
      <c r="X82">
        <f t="shared" si="39"/>
        <v>7.0576077561513486</v>
      </c>
      <c r="Y82">
        <f t="shared" si="40"/>
        <v>7.8417863957237213</v>
      </c>
      <c r="Z82">
        <f t="shared" si="41"/>
        <v>1.4981837837837837</v>
      </c>
      <c r="AA82">
        <f t="shared" si="42"/>
        <v>2.0278749592966463</v>
      </c>
      <c r="AB82">
        <f t="shared" si="43"/>
        <v>1.4263783783783783</v>
      </c>
      <c r="AC82">
        <f t="shared" si="44"/>
        <v>2.1051706346925405</v>
      </c>
    </row>
    <row r="83" spans="1:29" x14ac:dyDescent="0.25">
      <c r="A83" s="9">
        <v>81</v>
      </c>
      <c r="B83" s="49" t="s">
        <v>746</v>
      </c>
      <c r="C83" s="50" t="s">
        <v>36</v>
      </c>
      <c r="D83" s="50" t="s">
        <v>309</v>
      </c>
      <c r="E83" s="50" t="s">
        <v>4</v>
      </c>
      <c r="F83" s="51">
        <v>22</v>
      </c>
      <c r="G83" s="51">
        <v>2</v>
      </c>
      <c r="H83" s="51">
        <v>12</v>
      </c>
      <c r="I83" s="51">
        <v>19</v>
      </c>
      <c r="J83" s="51">
        <v>41</v>
      </c>
      <c r="K83" s="51">
        <v>8</v>
      </c>
      <c r="L83" s="51">
        <v>1660</v>
      </c>
      <c r="M83" s="61">
        <v>332</v>
      </c>
      <c r="N83">
        <f t="shared" si="30"/>
        <v>7.4545454545454541</v>
      </c>
      <c r="O83">
        <f t="shared" si="31"/>
        <v>44.727272727272727</v>
      </c>
      <c r="P83">
        <f t="shared" si="32"/>
        <v>70.818181818181813</v>
      </c>
      <c r="Q83">
        <f t="shared" si="33"/>
        <v>152.81818181818181</v>
      </c>
      <c r="R83">
        <f t="shared" si="34"/>
        <v>29.818181818181817</v>
      </c>
      <c r="S83">
        <f t="shared" si="35"/>
        <v>6187.272727272727</v>
      </c>
      <c r="U83" s="10">
        <f t="shared" si="36"/>
        <v>8.7705832595470135</v>
      </c>
      <c r="V83">
        <f t="shared" si="37"/>
        <v>0.72520661157024791</v>
      </c>
      <c r="W83">
        <f t="shared" si="38"/>
        <v>0.67132867132867136</v>
      </c>
      <c r="X83">
        <f t="shared" si="39"/>
        <v>7.3740479766480949</v>
      </c>
      <c r="Y83">
        <f t="shared" si="40"/>
        <v>8.1933866407201048</v>
      </c>
      <c r="Z83">
        <f t="shared" si="41"/>
        <v>1.4092363636363636</v>
      </c>
      <c r="AA83">
        <f t="shared" si="42"/>
        <v>2.1429512595837896</v>
      </c>
      <c r="AB83">
        <f t="shared" si="43"/>
        <v>1.4092363636363636</v>
      </c>
      <c r="AC83">
        <f t="shared" si="44"/>
        <v>2.4126239897915784</v>
      </c>
    </row>
    <row r="84" spans="1:29" x14ac:dyDescent="0.25">
      <c r="A84" s="9">
        <v>82</v>
      </c>
      <c r="B84" s="46" t="s">
        <v>708</v>
      </c>
      <c r="C84" s="47" t="s">
        <v>38</v>
      </c>
      <c r="D84" s="47" t="s">
        <v>309</v>
      </c>
      <c r="E84" s="47" t="s">
        <v>4</v>
      </c>
      <c r="F84" s="48">
        <v>23</v>
      </c>
      <c r="G84" s="48">
        <v>4</v>
      </c>
      <c r="H84" s="48">
        <v>10</v>
      </c>
      <c r="I84" s="48">
        <v>13</v>
      </c>
      <c r="J84" s="48">
        <v>27</v>
      </c>
      <c r="K84" s="48">
        <v>4</v>
      </c>
      <c r="L84" s="48">
        <v>421</v>
      </c>
      <c r="M84" s="60">
        <v>328</v>
      </c>
      <c r="N84">
        <f t="shared" si="30"/>
        <v>14.260869565217391</v>
      </c>
      <c r="O84">
        <f t="shared" si="31"/>
        <v>35.652173913043477</v>
      </c>
      <c r="P84">
        <f t="shared" si="32"/>
        <v>46.347826086956523</v>
      </c>
      <c r="Q84">
        <f t="shared" si="33"/>
        <v>96.260869565217391</v>
      </c>
      <c r="R84">
        <f t="shared" si="34"/>
        <v>14.260869565217391</v>
      </c>
      <c r="S84">
        <f t="shared" si="35"/>
        <v>1500.9565217391305</v>
      </c>
      <c r="U84" s="10">
        <f t="shared" si="36"/>
        <v>8.7508325178970594</v>
      </c>
      <c r="V84">
        <f t="shared" si="37"/>
        <v>1.3873517786561265</v>
      </c>
      <c r="W84">
        <f t="shared" si="38"/>
        <v>0.53511705685618727</v>
      </c>
      <c r="X84">
        <f t="shared" si="39"/>
        <v>6.8283636823847464</v>
      </c>
      <c r="Y84">
        <f t="shared" si="40"/>
        <v>7.5870707582052743</v>
      </c>
      <c r="Z84">
        <f t="shared" si="41"/>
        <v>1.3576695652173913</v>
      </c>
      <c r="AA84">
        <f t="shared" si="42"/>
        <v>1.9793871136720798</v>
      </c>
      <c r="AB84">
        <f t="shared" si="43"/>
        <v>1.3313739130434783</v>
      </c>
      <c r="AC84">
        <f t="shared" si="44"/>
        <v>2.1599330904517968</v>
      </c>
    </row>
    <row r="85" spans="1:29" x14ac:dyDescent="0.25">
      <c r="A85" s="9">
        <v>83</v>
      </c>
      <c r="B85" s="46" t="s">
        <v>281</v>
      </c>
      <c r="C85" s="47" t="s">
        <v>42</v>
      </c>
      <c r="D85" s="47" t="s">
        <v>309</v>
      </c>
      <c r="E85" s="47" t="s">
        <v>4</v>
      </c>
      <c r="F85" s="48">
        <v>39</v>
      </c>
      <c r="G85" s="48">
        <v>3</v>
      </c>
      <c r="H85" s="48">
        <v>8</v>
      </c>
      <c r="I85" s="48">
        <v>56</v>
      </c>
      <c r="J85" s="48">
        <v>83</v>
      </c>
      <c r="K85" s="48">
        <v>2</v>
      </c>
      <c r="L85" s="48">
        <v>6693</v>
      </c>
      <c r="M85" s="60">
        <v>801</v>
      </c>
      <c r="N85">
        <f t="shared" si="30"/>
        <v>6.3076923076923075</v>
      </c>
      <c r="O85">
        <f t="shared" si="31"/>
        <v>16.820512820512821</v>
      </c>
      <c r="P85">
        <f t="shared" si="32"/>
        <v>117.74358974358974</v>
      </c>
      <c r="Q85">
        <f t="shared" si="33"/>
        <v>174.51282051282053</v>
      </c>
      <c r="R85">
        <f t="shared" si="34"/>
        <v>4.2051282051282053</v>
      </c>
      <c r="S85">
        <f t="shared" si="35"/>
        <v>14072.461538461539</v>
      </c>
      <c r="U85" s="10">
        <f t="shared" si="36"/>
        <v>8.6987647137362405</v>
      </c>
      <c r="V85">
        <f t="shared" si="37"/>
        <v>0.61363636363636354</v>
      </c>
      <c r="W85">
        <f t="shared" si="38"/>
        <v>0.25246548323471402</v>
      </c>
      <c r="X85">
        <f t="shared" si="39"/>
        <v>7.8326628668651637</v>
      </c>
      <c r="Y85">
        <f t="shared" si="40"/>
        <v>8.702958740961293</v>
      </c>
      <c r="Z85">
        <f t="shared" si="41"/>
        <v>1.5081230769230769</v>
      </c>
      <c r="AA85">
        <f t="shared" si="42"/>
        <v>2.2056923076923081</v>
      </c>
      <c r="AB85">
        <f t="shared" si="43"/>
        <v>1.2810461538461539</v>
      </c>
      <c r="AC85">
        <f t="shared" si="44"/>
        <v>2.8378013284036254</v>
      </c>
    </row>
    <row r="86" spans="1:29" x14ac:dyDescent="0.25">
      <c r="A86" s="9">
        <v>84</v>
      </c>
      <c r="B86" s="49" t="s">
        <v>358</v>
      </c>
      <c r="C86" s="50" t="s">
        <v>42</v>
      </c>
      <c r="D86" s="50" t="s">
        <v>309</v>
      </c>
      <c r="E86" s="50" t="s">
        <v>4</v>
      </c>
      <c r="F86" s="51">
        <v>29</v>
      </c>
      <c r="G86" s="51">
        <v>6</v>
      </c>
      <c r="H86" s="51">
        <v>2</v>
      </c>
      <c r="I86" s="51">
        <v>4</v>
      </c>
      <c r="J86" s="51">
        <v>35</v>
      </c>
      <c r="K86" s="51">
        <v>2</v>
      </c>
      <c r="L86" s="51">
        <v>190</v>
      </c>
      <c r="M86" s="61">
        <v>456</v>
      </c>
      <c r="N86">
        <f t="shared" si="30"/>
        <v>16.96551724137931</v>
      </c>
      <c r="O86">
        <f t="shared" si="31"/>
        <v>5.6551724137931032</v>
      </c>
      <c r="P86">
        <f t="shared" si="32"/>
        <v>11.310344827586206</v>
      </c>
      <c r="Q86">
        <f t="shared" si="33"/>
        <v>98.965517241379317</v>
      </c>
      <c r="R86">
        <f t="shared" si="34"/>
        <v>5.6551724137931032</v>
      </c>
      <c r="S86">
        <f t="shared" si="35"/>
        <v>537.24137931034488</v>
      </c>
      <c r="U86" s="10">
        <f t="shared" si="36"/>
        <v>8.4026663582700252</v>
      </c>
      <c r="V86">
        <f t="shared" si="37"/>
        <v>1.6504702194357366</v>
      </c>
      <c r="W86">
        <f t="shared" si="38"/>
        <v>8.4880636604774531E-2</v>
      </c>
      <c r="X86">
        <f t="shared" si="39"/>
        <v>6.6673155022295134</v>
      </c>
      <c r="Y86">
        <f t="shared" si="40"/>
        <v>7.408128335810571</v>
      </c>
      <c r="Z86">
        <f t="shared" si="41"/>
        <v>1.2838344827586208</v>
      </c>
      <c r="AA86">
        <f t="shared" si="42"/>
        <v>1.9872089738263399</v>
      </c>
      <c r="AB86">
        <f t="shared" si="43"/>
        <v>1.2883034482758622</v>
      </c>
      <c r="AC86">
        <f t="shared" si="44"/>
        <v>2.1079685973686915</v>
      </c>
    </row>
    <row r="87" spans="1:29" x14ac:dyDescent="0.25">
      <c r="A87" s="9">
        <v>85</v>
      </c>
      <c r="B87" s="46" t="s">
        <v>750</v>
      </c>
      <c r="C87" s="47" t="s">
        <v>38</v>
      </c>
      <c r="D87" s="47" t="s">
        <v>309</v>
      </c>
      <c r="E87" s="47" t="s">
        <v>4</v>
      </c>
      <c r="F87" s="48">
        <v>16</v>
      </c>
      <c r="G87" s="48">
        <v>2</v>
      </c>
      <c r="H87" s="48">
        <v>4</v>
      </c>
      <c r="I87" s="48">
        <v>0</v>
      </c>
      <c r="J87" s="48">
        <v>16</v>
      </c>
      <c r="K87" s="48">
        <v>4</v>
      </c>
      <c r="L87" s="48">
        <v>49</v>
      </c>
      <c r="M87" s="60">
        <v>187</v>
      </c>
      <c r="N87">
        <f t="shared" si="30"/>
        <v>10.25</v>
      </c>
      <c r="O87">
        <f t="shared" si="31"/>
        <v>20.5</v>
      </c>
      <c r="P87">
        <f t="shared" si="32"/>
        <v>0</v>
      </c>
      <c r="Q87">
        <f t="shared" si="33"/>
        <v>82</v>
      </c>
      <c r="R87">
        <f t="shared" si="34"/>
        <v>20.5</v>
      </c>
      <c r="S87">
        <f t="shared" si="35"/>
        <v>251.125</v>
      </c>
      <c r="U87" s="10">
        <f t="shared" si="36"/>
        <v>7.9581368903557408</v>
      </c>
      <c r="V87">
        <f t="shared" si="37"/>
        <v>0.99715909090909094</v>
      </c>
      <c r="W87">
        <f t="shared" si="38"/>
        <v>0.30769230769230771</v>
      </c>
      <c r="X87">
        <f t="shared" si="39"/>
        <v>6.6532854917543425</v>
      </c>
      <c r="Y87">
        <f t="shared" si="40"/>
        <v>7.3925394352826022</v>
      </c>
      <c r="Z87">
        <f t="shared" si="41"/>
        <v>1.26</v>
      </c>
      <c r="AA87">
        <f t="shared" si="42"/>
        <v>1.9381445783132532</v>
      </c>
      <c r="AB87">
        <f t="shared" si="43"/>
        <v>1.3626</v>
      </c>
      <c r="AC87">
        <f t="shared" si="44"/>
        <v>2.0925409134410891</v>
      </c>
    </row>
    <row r="88" spans="1:29" x14ac:dyDescent="0.25">
      <c r="A88" s="9">
        <v>86</v>
      </c>
      <c r="B88" s="46" t="s">
        <v>360</v>
      </c>
      <c r="C88" s="47" t="s">
        <v>31</v>
      </c>
      <c r="D88" s="47" t="s">
        <v>309</v>
      </c>
      <c r="E88" s="47" t="s">
        <v>4</v>
      </c>
      <c r="F88" s="48">
        <v>10</v>
      </c>
      <c r="G88" s="48">
        <v>1</v>
      </c>
      <c r="H88" s="48">
        <v>0</v>
      </c>
      <c r="I88" s="48">
        <v>15</v>
      </c>
      <c r="J88" s="48">
        <v>9</v>
      </c>
      <c r="K88" s="48">
        <v>1</v>
      </c>
      <c r="L88" s="48">
        <v>192</v>
      </c>
      <c r="M88" s="60">
        <v>132</v>
      </c>
      <c r="N88">
        <f t="shared" si="30"/>
        <v>8.1999999999999993</v>
      </c>
      <c r="O88">
        <f t="shared" si="31"/>
        <v>0</v>
      </c>
      <c r="P88">
        <f t="shared" si="32"/>
        <v>123</v>
      </c>
      <c r="Q88">
        <f t="shared" si="33"/>
        <v>73.8</v>
      </c>
      <c r="R88">
        <f t="shared" si="34"/>
        <v>8.1999999999999993</v>
      </c>
      <c r="S88">
        <f t="shared" si="35"/>
        <v>1574.4</v>
      </c>
      <c r="U88" s="10">
        <f t="shared" si="36"/>
        <v>7.6962906301296607</v>
      </c>
      <c r="V88">
        <f t="shared" si="37"/>
        <v>0.79772727272727262</v>
      </c>
      <c r="W88">
        <f t="shared" si="38"/>
        <v>0</v>
      </c>
      <c r="X88">
        <f t="shared" si="39"/>
        <v>6.8985633574023879</v>
      </c>
      <c r="Y88">
        <f t="shared" si="40"/>
        <v>7.6650703971137641</v>
      </c>
      <c r="Z88">
        <f t="shared" si="41"/>
        <v>1.5192000000000001</v>
      </c>
      <c r="AA88">
        <f t="shared" si="42"/>
        <v>1.9144301204819278</v>
      </c>
      <c r="AB88">
        <f t="shared" si="43"/>
        <v>1.30104</v>
      </c>
      <c r="AC88">
        <f t="shared" si="44"/>
        <v>2.1638932369204595</v>
      </c>
    </row>
    <row r="89" spans="1:29" x14ac:dyDescent="0.25">
      <c r="A89" s="9">
        <v>87</v>
      </c>
      <c r="B89" s="49" t="s">
        <v>397</v>
      </c>
      <c r="C89" s="50" t="s">
        <v>38</v>
      </c>
      <c r="D89" s="50" t="s">
        <v>309</v>
      </c>
      <c r="E89" s="50" t="s">
        <v>4</v>
      </c>
      <c r="F89" s="51">
        <v>20</v>
      </c>
      <c r="G89" s="51">
        <v>2</v>
      </c>
      <c r="H89" s="51">
        <v>2</v>
      </c>
      <c r="I89" s="51">
        <v>10</v>
      </c>
      <c r="J89" s="51">
        <v>22</v>
      </c>
      <c r="K89" s="51">
        <v>1</v>
      </c>
      <c r="L89" s="51">
        <v>480</v>
      </c>
      <c r="M89" s="61">
        <v>230</v>
      </c>
      <c r="N89">
        <f t="shared" si="30"/>
        <v>8.1999999999999993</v>
      </c>
      <c r="O89">
        <f t="shared" si="31"/>
        <v>8.1999999999999993</v>
      </c>
      <c r="P89">
        <f t="shared" si="32"/>
        <v>41</v>
      </c>
      <c r="Q89">
        <f t="shared" si="33"/>
        <v>90.2</v>
      </c>
      <c r="R89">
        <f t="shared" si="34"/>
        <v>4.0999999999999996</v>
      </c>
      <c r="S89">
        <f t="shared" si="35"/>
        <v>1968</v>
      </c>
      <c r="U89" s="10">
        <f t="shared" si="36"/>
        <v>7.6946997780993485</v>
      </c>
      <c r="V89">
        <f t="shared" si="37"/>
        <v>0.79772727272727262</v>
      </c>
      <c r="W89">
        <f t="shared" si="38"/>
        <v>0.12307692307692307</v>
      </c>
      <c r="X89">
        <f t="shared" si="39"/>
        <v>6.773895582295153</v>
      </c>
      <c r="Y89">
        <f t="shared" si="40"/>
        <v>7.5265506469946146</v>
      </c>
      <c r="Z89">
        <f t="shared" si="41"/>
        <v>1.3464</v>
      </c>
      <c r="AA89">
        <f t="shared" si="42"/>
        <v>1.9618590361445785</v>
      </c>
      <c r="AB89">
        <f t="shared" si="43"/>
        <v>1.2805200000000001</v>
      </c>
      <c r="AC89">
        <f t="shared" si="44"/>
        <v>2.1851165461505744</v>
      </c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  <row r="181" spans="2:21" x14ac:dyDescent="0.25">
      <c r="B181" s="33"/>
      <c r="C181" s="33"/>
      <c r="D181" s="33"/>
      <c r="E181" s="33"/>
      <c r="U181" s="10"/>
    </row>
    <row r="182" spans="2:21" x14ac:dyDescent="0.25">
      <c r="B182" s="33"/>
      <c r="C182" s="33"/>
      <c r="D182" s="33"/>
      <c r="E182" s="33"/>
      <c r="U182" s="10"/>
    </row>
    <row r="183" spans="2:21" x14ac:dyDescent="0.25">
      <c r="B183" s="33"/>
      <c r="C183" s="33"/>
      <c r="D183" s="33"/>
      <c r="E183" s="33"/>
      <c r="U183" s="10"/>
    </row>
    <row r="184" spans="2:21" x14ac:dyDescent="0.25">
      <c r="B184" s="33"/>
      <c r="C184" s="33"/>
      <c r="D184" s="33"/>
      <c r="E184" s="33"/>
      <c r="U184" s="10"/>
    </row>
    <row r="185" spans="2:21" x14ac:dyDescent="0.25">
      <c r="B185" s="33"/>
      <c r="C185" s="33"/>
      <c r="D185" s="33"/>
      <c r="E185" s="33"/>
      <c r="U185" s="10"/>
    </row>
    <row r="186" spans="2:21" x14ac:dyDescent="0.25">
      <c r="B186" s="33"/>
      <c r="C186" s="33"/>
      <c r="D186" s="33"/>
      <c r="E186" s="33"/>
      <c r="U186" s="10"/>
    </row>
    <row r="187" spans="2:21" x14ac:dyDescent="0.25">
      <c r="B187" s="33"/>
      <c r="C187" s="33"/>
      <c r="D187" s="33"/>
      <c r="E187" s="33"/>
      <c r="U187" s="10"/>
    </row>
  </sheetData>
  <autoFilter ref="B2:AC89">
    <sortState ref="B3:AC89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B10" sqref="B10:E10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248</v>
      </c>
      <c r="C3" s="50" t="s">
        <v>38</v>
      </c>
      <c r="D3" s="50" t="s">
        <v>309</v>
      </c>
      <c r="E3" s="50" t="s">
        <v>2</v>
      </c>
      <c r="F3" s="51">
        <v>38</v>
      </c>
      <c r="G3" s="51">
        <v>58</v>
      </c>
      <c r="H3" s="51">
        <v>14</v>
      </c>
      <c r="I3" s="51">
        <v>13</v>
      </c>
      <c r="J3" s="51">
        <v>10</v>
      </c>
      <c r="K3" s="51">
        <v>53</v>
      </c>
      <c r="L3" s="51">
        <v>819</v>
      </c>
      <c r="M3" s="61">
        <v>864</v>
      </c>
      <c r="N3">
        <f t="shared" ref="N3:N34" si="0">G3*82/F3</f>
        <v>125.15789473684211</v>
      </c>
      <c r="O3">
        <f t="shared" ref="O3:O34" si="1">H3*82/F3</f>
        <v>30.210526315789473</v>
      </c>
      <c r="P3">
        <f t="shared" ref="P3:P34" si="2">I3*82/F3</f>
        <v>28.05263157894737</v>
      </c>
      <c r="Q3">
        <f t="shared" ref="Q3:Q34" si="3">J3*82/F3</f>
        <v>21.578947368421051</v>
      </c>
      <c r="R3">
        <f t="shared" ref="R3:R34" si="4">K3*82/F3</f>
        <v>114.36842105263158</v>
      </c>
      <c r="S3">
        <f t="shared" ref="S3:S34" si="5">L3*82/F3</f>
        <v>1767.3157894736842</v>
      </c>
      <c r="U3" s="10">
        <f t="shared" ref="U3:U34" si="6">SUM(V3:X3)</f>
        <v>18.214151515478633</v>
      </c>
      <c r="V3">
        <f t="shared" ref="V3:V34" si="7">N3/MAX(N:N)*OFF_C</f>
        <v>13</v>
      </c>
      <c r="W3">
        <f t="shared" ref="W3:W34" si="8">O3/MAX(O:O)*PUN_C</f>
        <v>0.25506072874493929</v>
      </c>
      <c r="X3">
        <f t="shared" ref="X3:X34" si="9">SUM(Z3:AC3)</f>
        <v>4.959090786733694</v>
      </c>
      <c r="Y3">
        <f t="shared" ref="Y3:Y34" si="10">X3/DEF_C*10</f>
        <v>8.265151311222823</v>
      </c>
      <c r="Z3">
        <f t="shared" ref="Z3:Z34" si="11">(0.7*(HIT_F*DEF_C))+(P3/(MAX(P:P))*(0.3*(HIT_F*DEF_C)))</f>
        <v>1.1199760765550237</v>
      </c>
      <c r="AA3">
        <f t="shared" ref="AA3:AA34" si="12">(0.7*(BkS_F*DEF_C))+(Q3/(MAX(Q:Q))*(0.3*(BkS_F*DEF_C)))</f>
        <v>0.6972119487908961</v>
      </c>
      <c r="AB3">
        <f t="shared" ref="AB3:AB34" si="13">(0.7*(TkA_F*DEF_C))+(R3/(MAX(R:R))*(0.3*(TkA_F*DEF_C)))</f>
        <v>1.938315789473684</v>
      </c>
      <c r="AC3">
        <f t="shared" ref="AC3:AC34" si="14">(0.7*(SH_F*DEF_C))+(S3/(MAX(S:S))*(0.3*(SH_F*DEF_C)))</f>
        <v>1.2035869719140901</v>
      </c>
    </row>
    <row r="4" spans="1:29" x14ac:dyDescent="0.25">
      <c r="A4" s="9">
        <v>2</v>
      </c>
      <c r="B4" s="46" t="s">
        <v>160</v>
      </c>
      <c r="C4" s="47" t="s">
        <v>36</v>
      </c>
      <c r="D4" s="47" t="s">
        <v>309</v>
      </c>
      <c r="E4" s="47" t="s">
        <v>2</v>
      </c>
      <c r="F4" s="48">
        <v>40</v>
      </c>
      <c r="G4" s="48">
        <v>59</v>
      </c>
      <c r="H4" s="48">
        <v>20</v>
      </c>
      <c r="I4" s="48">
        <v>25</v>
      </c>
      <c r="J4" s="48">
        <v>13</v>
      </c>
      <c r="K4" s="48">
        <v>20</v>
      </c>
      <c r="L4" s="48">
        <v>301</v>
      </c>
      <c r="M4" s="60">
        <v>882</v>
      </c>
      <c r="N4">
        <f t="shared" si="0"/>
        <v>120.95</v>
      </c>
      <c r="O4">
        <f t="shared" si="1"/>
        <v>41</v>
      </c>
      <c r="P4">
        <f t="shared" si="2"/>
        <v>51.25</v>
      </c>
      <c r="Q4">
        <f t="shared" si="3"/>
        <v>26.65</v>
      </c>
      <c r="R4">
        <f t="shared" si="4"/>
        <v>41</v>
      </c>
      <c r="S4">
        <f t="shared" si="5"/>
        <v>617.04999999999995</v>
      </c>
      <c r="U4" s="10">
        <f t="shared" si="6"/>
        <v>17.542228510609831</v>
      </c>
      <c r="V4">
        <f t="shared" si="7"/>
        <v>12.562931034482759</v>
      </c>
      <c r="W4">
        <f t="shared" si="8"/>
        <v>0.34615384615384615</v>
      </c>
      <c r="X4">
        <f t="shared" si="9"/>
        <v>4.633143629973226</v>
      </c>
      <c r="Y4">
        <f t="shared" si="10"/>
        <v>7.7219060499553773</v>
      </c>
      <c r="Z4">
        <f t="shared" si="11"/>
        <v>1.177840909090909</v>
      </c>
      <c r="AA4">
        <f t="shared" si="12"/>
        <v>0.71300675675675662</v>
      </c>
      <c r="AB4">
        <f t="shared" si="13"/>
        <v>1.5839999999999999</v>
      </c>
      <c r="AC4">
        <f t="shared" si="14"/>
        <v>1.1582959641255604</v>
      </c>
    </row>
    <row r="5" spans="1:29" x14ac:dyDescent="0.25">
      <c r="A5" s="9">
        <v>3</v>
      </c>
      <c r="B5" s="49" t="s">
        <v>43</v>
      </c>
      <c r="C5" s="50" t="s">
        <v>36</v>
      </c>
      <c r="D5" s="50" t="s">
        <v>309</v>
      </c>
      <c r="E5" s="50" t="s">
        <v>2</v>
      </c>
      <c r="F5" s="51">
        <v>23</v>
      </c>
      <c r="G5" s="51">
        <v>31</v>
      </c>
      <c r="H5" s="51">
        <v>10</v>
      </c>
      <c r="I5" s="51">
        <v>16</v>
      </c>
      <c r="J5" s="51">
        <v>23</v>
      </c>
      <c r="K5" s="51">
        <v>10</v>
      </c>
      <c r="L5" s="51">
        <v>2648</v>
      </c>
      <c r="M5" s="61">
        <v>439</v>
      </c>
      <c r="N5">
        <f t="shared" si="0"/>
        <v>110.52173913043478</v>
      </c>
      <c r="O5">
        <f t="shared" si="1"/>
        <v>35.652173913043477</v>
      </c>
      <c r="P5">
        <f t="shared" si="2"/>
        <v>57.043478260869563</v>
      </c>
      <c r="Q5">
        <f t="shared" si="3"/>
        <v>82</v>
      </c>
      <c r="R5">
        <f t="shared" si="4"/>
        <v>35.652173913043477</v>
      </c>
      <c r="S5">
        <f t="shared" si="5"/>
        <v>9440.6956521739139</v>
      </c>
      <c r="U5" s="10">
        <f t="shared" si="6"/>
        <v>16.922356856143704</v>
      </c>
      <c r="V5">
        <f t="shared" si="7"/>
        <v>11.479760119940028</v>
      </c>
      <c r="W5">
        <f t="shared" si="8"/>
        <v>0.30100334448160532</v>
      </c>
      <c r="X5">
        <f t="shared" si="9"/>
        <v>5.1415933917220711</v>
      </c>
      <c r="Y5">
        <f t="shared" si="10"/>
        <v>8.5693223195367842</v>
      </c>
      <c r="Z5">
        <f t="shared" si="11"/>
        <v>1.192292490118577</v>
      </c>
      <c r="AA5">
        <f t="shared" si="12"/>
        <v>0.88540540540540524</v>
      </c>
      <c r="AB5">
        <f t="shared" si="13"/>
        <v>1.5581739130434782</v>
      </c>
      <c r="AC5">
        <f t="shared" si="14"/>
        <v>1.5057215831546109</v>
      </c>
    </row>
    <row r="6" spans="1:29" x14ac:dyDescent="0.25">
      <c r="A6" s="9">
        <v>4</v>
      </c>
      <c r="B6" s="46" t="s">
        <v>273</v>
      </c>
      <c r="C6" s="47" t="s">
        <v>38</v>
      </c>
      <c r="D6" s="47" t="s">
        <v>309</v>
      </c>
      <c r="E6" s="47" t="s">
        <v>2</v>
      </c>
      <c r="F6" s="48">
        <v>25</v>
      </c>
      <c r="G6" s="48">
        <v>35</v>
      </c>
      <c r="H6" s="48">
        <v>2</v>
      </c>
      <c r="I6" s="48">
        <v>6</v>
      </c>
      <c r="J6" s="48">
        <v>20</v>
      </c>
      <c r="K6" s="48">
        <v>25</v>
      </c>
      <c r="L6" s="48">
        <v>79</v>
      </c>
      <c r="M6" s="60">
        <v>453</v>
      </c>
      <c r="N6">
        <f t="shared" si="0"/>
        <v>114.8</v>
      </c>
      <c r="O6">
        <f t="shared" si="1"/>
        <v>6.56</v>
      </c>
      <c r="P6">
        <f t="shared" si="2"/>
        <v>19.68</v>
      </c>
      <c r="Q6">
        <f t="shared" si="3"/>
        <v>65.599999999999994</v>
      </c>
      <c r="R6">
        <f t="shared" si="4"/>
        <v>82</v>
      </c>
      <c r="S6">
        <f t="shared" si="5"/>
        <v>259.12</v>
      </c>
      <c r="U6" s="10">
        <f t="shared" si="6"/>
        <v>16.839140470417291</v>
      </c>
      <c r="V6">
        <f t="shared" si="7"/>
        <v>11.924137931034481</v>
      </c>
      <c r="W6">
        <f t="shared" si="8"/>
        <v>5.5384615384615379E-2</v>
      </c>
      <c r="X6">
        <f t="shared" si="9"/>
        <v>4.8596179239981927</v>
      </c>
      <c r="Y6">
        <f t="shared" si="10"/>
        <v>8.0993632066636536</v>
      </c>
      <c r="Z6">
        <f t="shared" si="11"/>
        <v>1.0990909090909089</v>
      </c>
      <c r="AA6">
        <f t="shared" si="12"/>
        <v>0.83432432432432413</v>
      </c>
      <c r="AB6">
        <f t="shared" si="13"/>
        <v>1.7819999999999998</v>
      </c>
      <c r="AC6">
        <f t="shared" si="14"/>
        <v>1.1442026905829596</v>
      </c>
    </row>
    <row r="7" spans="1:29" x14ac:dyDescent="0.25">
      <c r="A7" s="9">
        <v>5</v>
      </c>
      <c r="B7" s="49" t="s">
        <v>122</v>
      </c>
      <c r="C7" s="50" t="s">
        <v>36</v>
      </c>
      <c r="D7" s="50" t="s">
        <v>309</v>
      </c>
      <c r="E7" s="50" t="s">
        <v>2</v>
      </c>
      <c r="F7" s="51">
        <v>39</v>
      </c>
      <c r="G7" s="51">
        <v>49</v>
      </c>
      <c r="H7" s="51">
        <v>24</v>
      </c>
      <c r="I7" s="51">
        <v>32</v>
      </c>
      <c r="J7" s="51">
        <v>24</v>
      </c>
      <c r="K7" s="51">
        <v>44</v>
      </c>
      <c r="L7" s="51">
        <v>3354</v>
      </c>
      <c r="M7" s="61">
        <v>883</v>
      </c>
      <c r="N7">
        <f t="shared" si="0"/>
        <v>103.02564102564102</v>
      </c>
      <c r="O7">
        <f t="shared" si="1"/>
        <v>50.46153846153846</v>
      </c>
      <c r="P7">
        <f t="shared" si="2"/>
        <v>67.282051282051285</v>
      </c>
      <c r="Q7">
        <f t="shared" si="3"/>
        <v>50.46153846153846</v>
      </c>
      <c r="R7">
        <f t="shared" si="4"/>
        <v>92.512820512820511</v>
      </c>
      <c r="S7">
        <f t="shared" si="5"/>
        <v>7052</v>
      </c>
      <c r="U7" s="10">
        <f t="shared" si="6"/>
        <v>16.376627045454867</v>
      </c>
      <c r="V7">
        <f t="shared" si="7"/>
        <v>10.701149425287355</v>
      </c>
      <c r="W7">
        <f t="shared" si="8"/>
        <v>0.42603550295857989</v>
      </c>
      <c r="X7">
        <f t="shared" si="9"/>
        <v>5.2494421172089325</v>
      </c>
      <c r="Y7">
        <f t="shared" si="10"/>
        <v>8.7490701953482208</v>
      </c>
      <c r="Z7">
        <f t="shared" si="11"/>
        <v>1.2178321678321677</v>
      </c>
      <c r="AA7">
        <f t="shared" si="12"/>
        <v>0.78717255717255707</v>
      </c>
      <c r="AB7">
        <f t="shared" si="13"/>
        <v>1.8327692307692307</v>
      </c>
      <c r="AC7">
        <f t="shared" si="14"/>
        <v>1.4116681614349775</v>
      </c>
    </row>
    <row r="8" spans="1:29" x14ac:dyDescent="0.25">
      <c r="A8" s="9">
        <v>6</v>
      </c>
      <c r="B8" s="46" t="s">
        <v>113</v>
      </c>
      <c r="C8" s="47" t="s">
        <v>33</v>
      </c>
      <c r="D8" s="47" t="s">
        <v>309</v>
      </c>
      <c r="E8" s="47" t="s">
        <v>2</v>
      </c>
      <c r="F8" s="48">
        <v>36</v>
      </c>
      <c r="G8" s="48">
        <v>48</v>
      </c>
      <c r="H8" s="48">
        <v>8</v>
      </c>
      <c r="I8" s="48">
        <v>41</v>
      </c>
      <c r="J8" s="48">
        <v>18</v>
      </c>
      <c r="K8" s="48">
        <v>19</v>
      </c>
      <c r="L8" s="48">
        <v>849</v>
      </c>
      <c r="M8" s="60">
        <v>740</v>
      </c>
      <c r="N8">
        <f t="shared" si="0"/>
        <v>109.33333333333333</v>
      </c>
      <c r="O8">
        <f t="shared" si="1"/>
        <v>18.222222222222221</v>
      </c>
      <c r="P8">
        <f t="shared" si="2"/>
        <v>93.388888888888886</v>
      </c>
      <c r="Q8">
        <f t="shared" si="3"/>
        <v>41</v>
      </c>
      <c r="R8">
        <f t="shared" si="4"/>
        <v>43.277777777777779</v>
      </c>
      <c r="S8">
        <f t="shared" si="5"/>
        <v>1933.8333333333333</v>
      </c>
      <c r="U8" s="10">
        <f t="shared" si="6"/>
        <v>16.35596873884171</v>
      </c>
      <c r="V8">
        <f t="shared" si="7"/>
        <v>11.35632183908046</v>
      </c>
      <c r="W8">
        <f t="shared" si="8"/>
        <v>0.15384615384615385</v>
      </c>
      <c r="X8">
        <f t="shared" si="9"/>
        <v>4.8458007459150956</v>
      </c>
      <c r="Y8">
        <f t="shared" si="10"/>
        <v>8.0763345765251593</v>
      </c>
      <c r="Z8">
        <f t="shared" si="11"/>
        <v>1.2829545454545452</v>
      </c>
      <c r="AA8">
        <f t="shared" si="12"/>
        <v>0.75770270270270257</v>
      </c>
      <c r="AB8">
        <f t="shared" si="13"/>
        <v>1.595</v>
      </c>
      <c r="AC8">
        <f t="shared" si="14"/>
        <v>1.2101434977578474</v>
      </c>
    </row>
    <row r="9" spans="1:29" x14ac:dyDescent="0.25">
      <c r="A9" s="9">
        <v>7</v>
      </c>
      <c r="B9" s="46" t="s">
        <v>268</v>
      </c>
      <c r="C9" s="47" t="s">
        <v>42</v>
      </c>
      <c r="D9" s="47" t="s">
        <v>309</v>
      </c>
      <c r="E9" s="47" t="s">
        <v>2</v>
      </c>
      <c r="F9" s="48">
        <v>40</v>
      </c>
      <c r="G9" s="48">
        <v>52</v>
      </c>
      <c r="H9" s="48">
        <v>16</v>
      </c>
      <c r="I9" s="48">
        <v>19</v>
      </c>
      <c r="J9" s="48">
        <v>17</v>
      </c>
      <c r="K9" s="48">
        <v>15</v>
      </c>
      <c r="L9" s="48">
        <v>306</v>
      </c>
      <c r="M9" s="60">
        <v>736</v>
      </c>
      <c r="N9">
        <f t="shared" si="0"/>
        <v>106.6</v>
      </c>
      <c r="O9">
        <f t="shared" si="1"/>
        <v>32.799999999999997</v>
      </c>
      <c r="P9">
        <f t="shared" si="2"/>
        <v>38.950000000000003</v>
      </c>
      <c r="Q9">
        <f t="shared" si="3"/>
        <v>34.85</v>
      </c>
      <c r="R9">
        <f t="shared" si="4"/>
        <v>30.75</v>
      </c>
      <c r="S9">
        <f t="shared" si="5"/>
        <v>627.29999999999995</v>
      </c>
      <c r="U9" s="10">
        <f t="shared" si="6"/>
        <v>15.92824280980242</v>
      </c>
      <c r="V9">
        <f t="shared" si="7"/>
        <v>11.072413793103447</v>
      </c>
      <c r="W9">
        <f t="shared" si="8"/>
        <v>0.27692307692307688</v>
      </c>
      <c r="X9">
        <f t="shared" si="9"/>
        <v>4.5789059397758942</v>
      </c>
      <c r="Y9">
        <f t="shared" si="10"/>
        <v>7.631509899626491</v>
      </c>
      <c r="Z9">
        <f t="shared" si="11"/>
        <v>1.1471590909090907</v>
      </c>
      <c r="AA9">
        <f t="shared" si="12"/>
        <v>0.73854729729729718</v>
      </c>
      <c r="AB9">
        <f t="shared" si="13"/>
        <v>1.5345</v>
      </c>
      <c r="AC9">
        <f t="shared" si="14"/>
        <v>1.1586995515695067</v>
      </c>
    </row>
    <row r="10" spans="1:29" x14ac:dyDescent="0.25">
      <c r="A10" s="9">
        <v>8</v>
      </c>
      <c r="B10" s="46" t="s">
        <v>210</v>
      </c>
      <c r="C10" s="47" t="s">
        <v>31</v>
      </c>
      <c r="D10" s="47" t="s">
        <v>309</v>
      </c>
      <c r="E10" s="47" t="s">
        <v>2</v>
      </c>
      <c r="F10" s="48">
        <v>39</v>
      </c>
      <c r="G10" s="48">
        <v>49</v>
      </c>
      <c r="H10" s="48">
        <v>16</v>
      </c>
      <c r="I10" s="48">
        <v>29</v>
      </c>
      <c r="J10" s="48">
        <v>8</v>
      </c>
      <c r="K10" s="48">
        <v>32</v>
      </c>
      <c r="L10" s="48">
        <v>2474</v>
      </c>
      <c r="M10" s="60">
        <v>849</v>
      </c>
      <c r="N10">
        <f t="shared" si="0"/>
        <v>103.02564102564102</v>
      </c>
      <c r="O10">
        <f t="shared" si="1"/>
        <v>33.641025641025642</v>
      </c>
      <c r="P10">
        <f t="shared" si="2"/>
        <v>60.974358974358971</v>
      </c>
      <c r="Q10">
        <f t="shared" si="3"/>
        <v>16.820512820512821</v>
      </c>
      <c r="R10">
        <f t="shared" si="4"/>
        <v>67.282051282051285</v>
      </c>
      <c r="S10">
        <f t="shared" si="5"/>
        <v>5201.7435897435898</v>
      </c>
      <c r="U10" s="10">
        <f t="shared" si="6"/>
        <v>15.91940037894293</v>
      </c>
      <c r="V10">
        <f t="shared" si="7"/>
        <v>10.701149425287355</v>
      </c>
      <c r="W10">
        <f t="shared" si="8"/>
        <v>0.28402366863905326</v>
      </c>
      <c r="X10">
        <f t="shared" si="9"/>
        <v>4.9342272850165223</v>
      </c>
      <c r="Y10">
        <f t="shared" si="10"/>
        <v>8.2237121416942038</v>
      </c>
      <c r="Z10">
        <f t="shared" si="11"/>
        <v>1.2020979020979019</v>
      </c>
      <c r="AA10">
        <f t="shared" si="12"/>
        <v>0.68239085239085229</v>
      </c>
      <c r="AB10">
        <f t="shared" si="13"/>
        <v>1.7109230769230768</v>
      </c>
      <c r="AC10">
        <f t="shared" si="14"/>
        <v>1.3388154536046912</v>
      </c>
    </row>
    <row r="11" spans="1:29" x14ac:dyDescent="0.25">
      <c r="A11" s="9">
        <v>9</v>
      </c>
      <c r="B11" s="49" t="s">
        <v>315</v>
      </c>
      <c r="C11" s="50" t="s">
        <v>36</v>
      </c>
      <c r="D11" s="50" t="s">
        <v>309</v>
      </c>
      <c r="E11" s="50" t="s">
        <v>2</v>
      </c>
      <c r="F11" s="51">
        <v>40</v>
      </c>
      <c r="G11" s="51">
        <v>49</v>
      </c>
      <c r="H11" s="51">
        <v>14</v>
      </c>
      <c r="I11" s="51">
        <v>33</v>
      </c>
      <c r="J11" s="51">
        <v>22</v>
      </c>
      <c r="K11" s="51">
        <v>26</v>
      </c>
      <c r="L11" s="51">
        <v>968</v>
      </c>
      <c r="M11" s="61">
        <v>791</v>
      </c>
      <c r="N11">
        <f t="shared" si="0"/>
        <v>100.45</v>
      </c>
      <c r="O11">
        <f t="shared" si="1"/>
        <v>28.7</v>
      </c>
      <c r="P11">
        <f t="shared" si="2"/>
        <v>67.650000000000006</v>
      </c>
      <c r="Q11">
        <f t="shared" si="3"/>
        <v>45.1</v>
      </c>
      <c r="R11">
        <f t="shared" si="4"/>
        <v>53.3</v>
      </c>
      <c r="S11">
        <f t="shared" si="5"/>
        <v>1984.4</v>
      </c>
      <c r="U11" s="10">
        <f t="shared" si="6"/>
        <v>15.520685884083818</v>
      </c>
      <c r="V11">
        <f t="shared" si="7"/>
        <v>10.433620689655172</v>
      </c>
      <c r="W11">
        <f t="shared" si="8"/>
        <v>0.24230769230769231</v>
      </c>
      <c r="X11">
        <f t="shared" si="9"/>
        <v>4.8447575021209541</v>
      </c>
      <c r="Y11">
        <f t="shared" si="10"/>
        <v>8.0745958368682569</v>
      </c>
      <c r="Z11">
        <f t="shared" si="11"/>
        <v>1.2187499999999998</v>
      </c>
      <c r="AA11">
        <f t="shared" si="12"/>
        <v>0.7704729729729729</v>
      </c>
      <c r="AB11">
        <f t="shared" si="13"/>
        <v>1.6433999999999997</v>
      </c>
      <c r="AC11">
        <f t="shared" si="14"/>
        <v>1.2121345291479819</v>
      </c>
    </row>
    <row r="12" spans="1:29" x14ac:dyDescent="0.25">
      <c r="A12" s="9">
        <v>10</v>
      </c>
      <c r="B12" s="49" t="s">
        <v>161</v>
      </c>
      <c r="C12" s="50" t="s">
        <v>31</v>
      </c>
      <c r="D12" s="50" t="s">
        <v>309</v>
      </c>
      <c r="E12" s="50" t="s">
        <v>2</v>
      </c>
      <c r="F12" s="51">
        <v>40</v>
      </c>
      <c r="G12" s="51">
        <v>48</v>
      </c>
      <c r="H12" s="51">
        <v>6</v>
      </c>
      <c r="I12" s="51">
        <v>17</v>
      </c>
      <c r="J12" s="51">
        <v>8</v>
      </c>
      <c r="K12" s="51">
        <v>48</v>
      </c>
      <c r="L12" s="51">
        <v>174</v>
      </c>
      <c r="M12" s="61">
        <v>791</v>
      </c>
      <c r="N12">
        <f t="shared" si="0"/>
        <v>98.4</v>
      </c>
      <c r="O12">
        <f t="shared" si="1"/>
        <v>12.3</v>
      </c>
      <c r="P12">
        <f t="shared" si="2"/>
        <v>34.85</v>
      </c>
      <c r="Q12">
        <f t="shared" si="3"/>
        <v>16.399999999999999</v>
      </c>
      <c r="R12">
        <f t="shared" si="4"/>
        <v>98.4</v>
      </c>
      <c r="S12">
        <f t="shared" si="5"/>
        <v>356.7</v>
      </c>
      <c r="U12" s="10">
        <f t="shared" si="6"/>
        <v>15.151793551330794</v>
      </c>
      <c r="V12">
        <f t="shared" si="7"/>
        <v>10.220689655172414</v>
      </c>
      <c r="W12">
        <f t="shared" si="8"/>
        <v>0.10384615384615385</v>
      </c>
      <c r="X12">
        <f t="shared" si="9"/>
        <v>4.8272577423122263</v>
      </c>
      <c r="Y12">
        <f t="shared" si="10"/>
        <v>8.0454295705203762</v>
      </c>
      <c r="Z12">
        <f t="shared" si="11"/>
        <v>1.136931818181818</v>
      </c>
      <c r="AA12">
        <f t="shared" si="12"/>
        <v>0.68108108108108101</v>
      </c>
      <c r="AB12">
        <f t="shared" si="13"/>
        <v>1.8612</v>
      </c>
      <c r="AC12">
        <f t="shared" si="14"/>
        <v>1.1480448430493273</v>
      </c>
    </row>
    <row r="13" spans="1:29" x14ac:dyDescent="0.25">
      <c r="A13" s="9">
        <v>11</v>
      </c>
      <c r="B13" s="49" t="s">
        <v>30</v>
      </c>
      <c r="C13" s="50" t="s">
        <v>31</v>
      </c>
      <c r="D13" s="50" t="s">
        <v>309</v>
      </c>
      <c r="E13" s="50" t="s">
        <v>2</v>
      </c>
      <c r="F13" s="51">
        <v>38</v>
      </c>
      <c r="G13" s="51">
        <v>44</v>
      </c>
      <c r="H13" s="51">
        <v>12</v>
      </c>
      <c r="I13" s="51">
        <v>29</v>
      </c>
      <c r="J13" s="51">
        <v>15</v>
      </c>
      <c r="K13" s="51">
        <v>30</v>
      </c>
      <c r="L13" s="51">
        <v>2207</v>
      </c>
      <c r="M13" s="61">
        <v>774</v>
      </c>
      <c r="N13">
        <f t="shared" si="0"/>
        <v>94.94736842105263</v>
      </c>
      <c r="O13">
        <f t="shared" si="1"/>
        <v>25.894736842105264</v>
      </c>
      <c r="P13">
        <f t="shared" si="2"/>
        <v>62.578947368421055</v>
      </c>
      <c r="Q13">
        <f t="shared" si="3"/>
        <v>32.368421052631582</v>
      </c>
      <c r="R13">
        <f t="shared" si="4"/>
        <v>64.736842105263165</v>
      </c>
      <c r="S13">
        <f t="shared" si="5"/>
        <v>4762.4736842105267</v>
      </c>
      <c r="U13" s="10">
        <f t="shared" si="6"/>
        <v>15.037761899225279</v>
      </c>
      <c r="V13">
        <f t="shared" si="7"/>
        <v>9.8620689655172402</v>
      </c>
      <c r="W13">
        <f t="shared" si="8"/>
        <v>0.21862348178137653</v>
      </c>
      <c r="X13">
        <f t="shared" si="9"/>
        <v>4.957069451926662</v>
      </c>
      <c r="Y13">
        <f t="shared" si="10"/>
        <v>8.2617824198777701</v>
      </c>
      <c r="Z13">
        <f t="shared" si="11"/>
        <v>1.2061004784688993</v>
      </c>
      <c r="AA13">
        <f t="shared" si="12"/>
        <v>0.73081792318634409</v>
      </c>
      <c r="AB13">
        <f t="shared" si="13"/>
        <v>1.6986315789473685</v>
      </c>
      <c r="AC13">
        <f t="shared" si="14"/>
        <v>1.3215194713240499</v>
      </c>
    </row>
    <row r="14" spans="1:29" x14ac:dyDescent="0.25">
      <c r="A14" s="9">
        <v>12</v>
      </c>
      <c r="B14" s="49" t="s">
        <v>39</v>
      </c>
      <c r="C14" s="50" t="s">
        <v>31</v>
      </c>
      <c r="D14" s="50" t="s">
        <v>309</v>
      </c>
      <c r="E14" s="50" t="s">
        <v>2</v>
      </c>
      <c r="F14" s="51">
        <v>39</v>
      </c>
      <c r="G14" s="51">
        <v>44</v>
      </c>
      <c r="H14" s="51">
        <v>14</v>
      </c>
      <c r="I14" s="51">
        <v>32</v>
      </c>
      <c r="J14" s="51">
        <v>22</v>
      </c>
      <c r="K14" s="51">
        <v>24</v>
      </c>
      <c r="L14" s="51">
        <v>749</v>
      </c>
      <c r="M14" s="61">
        <v>744</v>
      </c>
      <c r="N14">
        <f t="shared" si="0"/>
        <v>92.512820512820511</v>
      </c>
      <c r="O14">
        <f t="shared" si="1"/>
        <v>29.435897435897434</v>
      </c>
      <c r="P14">
        <f t="shared" si="2"/>
        <v>67.282051282051285</v>
      </c>
      <c r="Q14">
        <f t="shared" si="3"/>
        <v>46.256410256410255</v>
      </c>
      <c r="R14">
        <f t="shared" si="4"/>
        <v>50.46153846153846</v>
      </c>
      <c r="S14">
        <f t="shared" si="5"/>
        <v>1574.8205128205129</v>
      </c>
      <c r="U14" s="10">
        <f t="shared" si="6"/>
        <v>14.675323020781073</v>
      </c>
      <c r="V14">
        <f t="shared" si="7"/>
        <v>9.6091954022988499</v>
      </c>
      <c r="W14">
        <f t="shared" si="8"/>
        <v>0.24852071005917159</v>
      </c>
      <c r="X14">
        <f t="shared" si="9"/>
        <v>4.8176069084230519</v>
      </c>
      <c r="Y14">
        <f t="shared" si="10"/>
        <v>8.0293448473717532</v>
      </c>
      <c r="Z14">
        <f t="shared" si="11"/>
        <v>1.2178321678321677</v>
      </c>
      <c r="AA14">
        <f t="shared" si="12"/>
        <v>0.77407484407484395</v>
      </c>
      <c r="AB14">
        <f t="shared" si="13"/>
        <v>1.6296923076923076</v>
      </c>
      <c r="AC14">
        <f t="shared" si="14"/>
        <v>1.1960075888237323</v>
      </c>
    </row>
    <row r="15" spans="1:29" x14ac:dyDescent="0.25">
      <c r="A15" s="9">
        <v>13</v>
      </c>
      <c r="B15" s="46" t="s">
        <v>221</v>
      </c>
      <c r="C15" s="47" t="s">
        <v>42</v>
      </c>
      <c r="D15" s="47" t="s">
        <v>309</v>
      </c>
      <c r="E15" s="47" t="s">
        <v>2</v>
      </c>
      <c r="F15" s="48">
        <v>32</v>
      </c>
      <c r="G15" s="48">
        <v>34</v>
      </c>
      <c r="H15" s="48">
        <v>30</v>
      </c>
      <c r="I15" s="48">
        <v>23</v>
      </c>
      <c r="J15" s="48">
        <v>10</v>
      </c>
      <c r="K15" s="48">
        <v>25</v>
      </c>
      <c r="L15" s="48">
        <v>919</v>
      </c>
      <c r="M15" s="60">
        <v>596</v>
      </c>
      <c r="N15">
        <f t="shared" si="0"/>
        <v>87.125</v>
      </c>
      <c r="O15">
        <f t="shared" si="1"/>
        <v>76.875</v>
      </c>
      <c r="P15">
        <f t="shared" si="2"/>
        <v>58.9375</v>
      </c>
      <c r="Q15">
        <f t="shared" si="3"/>
        <v>25.625</v>
      </c>
      <c r="R15">
        <f t="shared" si="4"/>
        <v>64.0625</v>
      </c>
      <c r="S15">
        <f t="shared" si="5"/>
        <v>2354.9375</v>
      </c>
      <c r="U15" s="10">
        <f t="shared" si="6"/>
        <v>14.527537876946074</v>
      </c>
      <c r="V15">
        <f t="shared" si="7"/>
        <v>9.0495689655172402</v>
      </c>
      <c r="W15">
        <f t="shared" si="8"/>
        <v>0.64903846153846156</v>
      </c>
      <c r="X15">
        <f t="shared" si="9"/>
        <v>4.8289304498903709</v>
      </c>
      <c r="Y15">
        <f t="shared" si="10"/>
        <v>8.0482174164839506</v>
      </c>
      <c r="Z15">
        <f t="shared" si="11"/>
        <v>1.1970170454545452</v>
      </c>
      <c r="AA15">
        <f t="shared" si="12"/>
        <v>0.70981418918918904</v>
      </c>
      <c r="AB15">
        <f t="shared" si="13"/>
        <v>1.6953749999999999</v>
      </c>
      <c r="AC15">
        <f t="shared" si="14"/>
        <v>1.2267242152466367</v>
      </c>
    </row>
    <row r="16" spans="1:29" x14ac:dyDescent="0.25">
      <c r="A16" s="9">
        <v>14</v>
      </c>
      <c r="B16" s="46" t="s">
        <v>41</v>
      </c>
      <c r="C16" s="47" t="s">
        <v>33</v>
      </c>
      <c r="D16" s="47" t="s">
        <v>309</v>
      </c>
      <c r="E16" s="47" t="s">
        <v>2</v>
      </c>
      <c r="F16" s="48">
        <v>34</v>
      </c>
      <c r="G16" s="48">
        <v>38</v>
      </c>
      <c r="H16" s="48">
        <v>4</v>
      </c>
      <c r="I16" s="48">
        <v>12</v>
      </c>
      <c r="J16" s="48">
        <v>19</v>
      </c>
      <c r="K16" s="48">
        <v>24</v>
      </c>
      <c r="L16" s="48">
        <v>640</v>
      </c>
      <c r="M16" s="60">
        <v>646</v>
      </c>
      <c r="N16">
        <f t="shared" si="0"/>
        <v>91.647058823529406</v>
      </c>
      <c r="O16">
        <f t="shared" si="1"/>
        <v>9.6470588235294112</v>
      </c>
      <c r="P16">
        <f t="shared" si="2"/>
        <v>28.941176470588236</v>
      </c>
      <c r="Q16">
        <f t="shared" si="3"/>
        <v>45.823529411764703</v>
      </c>
      <c r="R16">
        <f t="shared" si="4"/>
        <v>57.882352941176471</v>
      </c>
      <c r="S16">
        <f t="shared" si="5"/>
        <v>1543.5294117647059</v>
      </c>
      <c r="U16" s="10">
        <f t="shared" si="6"/>
        <v>14.355941736861073</v>
      </c>
      <c r="V16">
        <f t="shared" si="7"/>
        <v>9.5192697768762677</v>
      </c>
      <c r="W16">
        <f t="shared" si="8"/>
        <v>8.1447963800904979E-2</v>
      </c>
      <c r="X16">
        <f t="shared" si="9"/>
        <v>4.7552239961839007</v>
      </c>
      <c r="Y16">
        <f t="shared" si="10"/>
        <v>7.9253733269731672</v>
      </c>
      <c r="Z16">
        <f t="shared" si="11"/>
        <v>1.1221925133689838</v>
      </c>
      <c r="AA16">
        <f t="shared" si="12"/>
        <v>0.77272655007949109</v>
      </c>
      <c r="AB16">
        <f t="shared" si="13"/>
        <v>1.6655294117647057</v>
      </c>
      <c r="AC16">
        <f t="shared" si="14"/>
        <v>1.19477552097072</v>
      </c>
    </row>
    <row r="17" spans="1:29" x14ac:dyDescent="0.25">
      <c r="A17" s="9">
        <v>15</v>
      </c>
      <c r="B17" s="46" t="s">
        <v>61</v>
      </c>
      <c r="C17" s="47" t="s">
        <v>36</v>
      </c>
      <c r="D17" s="47" t="s">
        <v>309</v>
      </c>
      <c r="E17" s="47" t="s">
        <v>2</v>
      </c>
      <c r="F17" s="48">
        <v>39</v>
      </c>
      <c r="G17" s="48">
        <v>40</v>
      </c>
      <c r="H17" s="48">
        <v>42</v>
      </c>
      <c r="I17" s="48">
        <v>22</v>
      </c>
      <c r="J17" s="48">
        <v>18</v>
      </c>
      <c r="K17" s="48">
        <v>42</v>
      </c>
      <c r="L17" s="48">
        <v>104</v>
      </c>
      <c r="M17" s="60">
        <v>733</v>
      </c>
      <c r="N17">
        <f t="shared" si="0"/>
        <v>84.102564102564102</v>
      </c>
      <c r="O17">
        <f t="shared" si="1"/>
        <v>88.307692307692307</v>
      </c>
      <c r="P17">
        <f t="shared" si="2"/>
        <v>46.256410256410255</v>
      </c>
      <c r="Q17">
        <f t="shared" si="3"/>
        <v>37.846153846153847</v>
      </c>
      <c r="R17">
        <f t="shared" si="4"/>
        <v>88.307692307692307</v>
      </c>
      <c r="S17">
        <f t="shared" si="5"/>
        <v>218.66666666666666</v>
      </c>
      <c r="U17" s="10">
        <f t="shared" si="6"/>
        <v>14.349529751281983</v>
      </c>
      <c r="V17">
        <f t="shared" si="7"/>
        <v>8.7356321839080451</v>
      </c>
      <c r="W17">
        <f t="shared" si="8"/>
        <v>0.74556213017751483</v>
      </c>
      <c r="X17">
        <f t="shared" si="9"/>
        <v>4.8683354371964231</v>
      </c>
      <c r="Y17">
        <f t="shared" si="10"/>
        <v>8.1138923953273725</v>
      </c>
      <c r="Z17">
        <f t="shared" si="11"/>
        <v>1.1653846153846152</v>
      </c>
      <c r="AA17">
        <f t="shared" si="12"/>
        <v>0.74787941787941781</v>
      </c>
      <c r="AB17">
        <f t="shared" si="13"/>
        <v>1.8124615384615383</v>
      </c>
      <c r="AC17">
        <f t="shared" si="14"/>
        <v>1.1426098654708519</v>
      </c>
    </row>
    <row r="18" spans="1:29" x14ac:dyDescent="0.25">
      <c r="A18" s="9">
        <v>16</v>
      </c>
      <c r="B18" s="49" t="s">
        <v>151</v>
      </c>
      <c r="C18" s="50" t="s">
        <v>31</v>
      </c>
      <c r="D18" s="50" t="s">
        <v>309</v>
      </c>
      <c r="E18" s="50" t="s">
        <v>2</v>
      </c>
      <c r="F18" s="51">
        <v>38</v>
      </c>
      <c r="G18" s="51">
        <v>39</v>
      </c>
      <c r="H18" s="51">
        <v>2</v>
      </c>
      <c r="I18" s="51">
        <v>10</v>
      </c>
      <c r="J18" s="51">
        <v>29</v>
      </c>
      <c r="K18" s="51">
        <v>57</v>
      </c>
      <c r="L18" s="51">
        <v>5030</v>
      </c>
      <c r="M18" s="61">
        <v>880</v>
      </c>
      <c r="N18">
        <f t="shared" si="0"/>
        <v>84.15789473684211</v>
      </c>
      <c r="O18">
        <f t="shared" si="1"/>
        <v>4.3157894736842106</v>
      </c>
      <c r="P18">
        <f t="shared" si="2"/>
        <v>21.578947368421051</v>
      </c>
      <c r="Q18">
        <f t="shared" si="3"/>
        <v>62.578947368421055</v>
      </c>
      <c r="R18">
        <f t="shared" si="4"/>
        <v>123</v>
      </c>
      <c r="S18">
        <f t="shared" si="5"/>
        <v>10854.21052631579</v>
      </c>
      <c r="U18" s="10">
        <f t="shared" si="6"/>
        <v>14.247936821692754</v>
      </c>
      <c r="V18">
        <f t="shared" si="7"/>
        <v>8.7413793103448274</v>
      </c>
      <c r="W18">
        <f t="shared" si="8"/>
        <v>3.6437246963562757E-2</v>
      </c>
      <c r="X18">
        <f t="shared" si="9"/>
        <v>5.4701202643843656</v>
      </c>
      <c r="Y18">
        <f t="shared" si="10"/>
        <v>9.1168671073072751</v>
      </c>
      <c r="Z18">
        <f t="shared" si="11"/>
        <v>1.103827751196172</v>
      </c>
      <c r="AA18">
        <f t="shared" si="12"/>
        <v>0.82491465149359877</v>
      </c>
      <c r="AB18">
        <f t="shared" si="13"/>
        <v>1.98</v>
      </c>
      <c r="AC18">
        <f t="shared" si="14"/>
        <v>1.561377861694595</v>
      </c>
    </row>
    <row r="19" spans="1:29" x14ac:dyDescent="0.25">
      <c r="A19" s="9">
        <v>17</v>
      </c>
      <c r="B19" s="46" t="s">
        <v>283</v>
      </c>
      <c r="C19" s="47" t="s">
        <v>33</v>
      </c>
      <c r="D19" s="47" t="s">
        <v>309</v>
      </c>
      <c r="E19" s="47" t="s">
        <v>2</v>
      </c>
      <c r="F19" s="48">
        <v>41</v>
      </c>
      <c r="G19" s="48">
        <v>39</v>
      </c>
      <c r="H19" s="48">
        <v>37</v>
      </c>
      <c r="I19" s="48">
        <v>50</v>
      </c>
      <c r="J19" s="48">
        <v>27</v>
      </c>
      <c r="K19" s="48">
        <v>49</v>
      </c>
      <c r="L19" s="48">
        <v>3829</v>
      </c>
      <c r="M19" s="60">
        <v>891</v>
      </c>
      <c r="N19">
        <f t="shared" si="0"/>
        <v>78</v>
      </c>
      <c r="O19">
        <f t="shared" si="1"/>
        <v>74</v>
      </c>
      <c r="P19">
        <f t="shared" si="2"/>
        <v>100</v>
      </c>
      <c r="Q19">
        <f t="shared" si="3"/>
        <v>54</v>
      </c>
      <c r="R19">
        <f t="shared" si="4"/>
        <v>98</v>
      </c>
      <c r="S19">
        <f t="shared" si="5"/>
        <v>7658</v>
      </c>
      <c r="U19" s="10">
        <f t="shared" si="6"/>
        <v>14.118968479626009</v>
      </c>
      <c r="V19">
        <f t="shared" si="7"/>
        <v>8.1017661900756934</v>
      </c>
      <c r="W19">
        <f t="shared" si="8"/>
        <v>0.62476547842401498</v>
      </c>
      <c r="X19">
        <f t="shared" si="9"/>
        <v>5.3924368111263004</v>
      </c>
      <c r="Y19">
        <f t="shared" si="10"/>
        <v>8.9873946852105</v>
      </c>
      <c r="Z19">
        <f t="shared" si="11"/>
        <v>1.2994456762749445</v>
      </c>
      <c r="AA19">
        <f t="shared" si="12"/>
        <v>0.79819380355965708</v>
      </c>
      <c r="AB19">
        <f t="shared" si="13"/>
        <v>1.8592682926829267</v>
      </c>
      <c r="AC19">
        <f t="shared" si="14"/>
        <v>1.4355290386087716</v>
      </c>
    </row>
    <row r="20" spans="1:29" x14ac:dyDescent="0.25">
      <c r="A20" s="9">
        <v>18</v>
      </c>
      <c r="B20" s="49" t="s">
        <v>402</v>
      </c>
      <c r="C20" s="50" t="s">
        <v>33</v>
      </c>
      <c r="D20" s="50" t="s">
        <v>309</v>
      </c>
      <c r="E20" s="50" t="s">
        <v>2</v>
      </c>
      <c r="F20" s="51">
        <v>36</v>
      </c>
      <c r="G20" s="51">
        <v>39</v>
      </c>
      <c r="H20" s="51">
        <v>6</v>
      </c>
      <c r="I20" s="51">
        <v>22</v>
      </c>
      <c r="J20" s="51">
        <v>27</v>
      </c>
      <c r="K20" s="51">
        <v>19</v>
      </c>
      <c r="L20" s="51">
        <v>146</v>
      </c>
      <c r="M20" s="61">
        <v>654</v>
      </c>
      <c r="N20">
        <f t="shared" si="0"/>
        <v>88.833333333333329</v>
      </c>
      <c r="O20">
        <f t="shared" si="1"/>
        <v>13.666666666666666</v>
      </c>
      <c r="P20">
        <f t="shared" si="2"/>
        <v>50.111111111111114</v>
      </c>
      <c r="Q20">
        <f t="shared" si="3"/>
        <v>61.5</v>
      </c>
      <c r="R20">
        <f t="shared" si="4"/>
        <v>43.277777777777779</v>
      </c>
      <c r="S20">
        <f t="shared" si="5"/>
        <v>332.55555555555554</v>
      </c>
      <c r="U20" s="10">
        <f t="shared" si="6"/>
        <v>14.081044334095129</v>
      </c>
      <c r="V20">
        <f t="shared" si="7"/>
        <v>9.2270114942528725</v>
      </c>
      <c r="W20">
        <f t="shared" si="8"/>
        <v>0.11538461538461538</v>
      </c>
      <c r="X20">
        <f t="shared" si="9"/>
        <v>4.7386482244576413</v>
      </c>
      <c r="Y20">
        <f t="shared" si="10"/>
        <v>7.8977470407627361</v>
      </c>
      <c r="Z20">
        <f t="shared" si="11"/>
        <v>1.1749999999999998</v>
      </c>
      <c r="AA20">
        <f t="shared" si="12"/>
        <v>0.82155405405405391</v>
      </c>
      <c r="AB20">
        <f t="shared" si="13"/>
        <v>1.595</v>
      </c>
      <c r="AC20">
        <f t="shared" si="14"/>
        <v>1.1470941704035873</v>
      </c>
    </row>
    <row r="21" spans="1:29" x14ac:dyDescent="0.25">
      <c r="A21" s="9">
        <v>19</v>
      </c>
      <c r="B21" s="46" t="s">
        <v>123</v>
      </c>
      <c r="C21" s="47" t="s">
        <v>38</v>
      </c>
      <c r="D21" s="47" t="s">
        <v>309</v>
      </c>
      <c r="E21" s="47" t="s">
        <v>2</v>
      </c>
      <c r="F21" s="48">
        <v>38</v>
      </c>
      <c r="G21" s="48">
        <v>34</v>
      </c>
      <c r="H21" s="48">
        <v>28</v>
      </c>
      <c r="I21" s="48">
        <v>63</v>
      </c>
      <c r="J21" s="48">
        <v>34</v>
      </c>
      <c r="K21" s="48">
        <v>30</v>
      </c>
      <c r="L21" s="48">
        <v>3870</v>
      </c>
      <c r="M21" s="60">
        <v>749</v>
      </c>
      <c r="N21">
        <f t="shared" si="0"/>
        <v>73.368421052631575</v>
      </c>
      <c r="O21">
        <f t="shared" si="1"/>
        <v>60.421052631578945</v>
      </c>
      <c r="P21">
        <f t="shared" si="2"/>
        <v>135.94736842105263</v>
      </c>
      <c r="Q21">
        <f t="shared" si="3"/>
        <v>73.368421052631575</v>
      </c>
      <c r="R21">
        <f t="shared" si="4"/>
        <v>64.736842105263165</v>
      </c>
      <c r="S21">
        <f t="shared" si="5"/>
        <v>8351.0526315789466</v>
      </c>
      <c r="U21" s="10">
        <f t="shared" si="6"/>
        <v>13.539895709628643</v>
      </c>
      <c r="V21">
        <f t="shared" si="7"/>
        <v>7.6206896551724128</v>
      </c>
      <c r="W21">
        <f t="shared" si="8"/>
        <v>0.51012145748987858</v>
      </c>
      <c r="X21">
        <f t="shared" si="9"/>
        <v>5.4090845969663519</v>
      </c>
      <c r="Y21">
        <f t="shared" si="10"/>
        <v>9.0151409949439198</v>
      </c>
      <c r="Z21">
        <f t="shared" si="11"/>
        <v>1.3891148325358849</v>
      </c>
      <c r="AA21">
        <f t="shared" si="12"/>
        <v>0.85852062588904676</v>
      </c>
      <c r="AB21">
        <f t="shared" si="13"/>
        <v>1.6986315789473685</v>
      </c>
      <c r="AC21">
        <f t="shared" si="14"/>
        <v>1.4628175595940522</v>
      </c>
    </row>
    <row r="22" spans="1:29" x14ac:dyDescent="0.25">
      <c r="A22" s="9">
        <v>20</v>
      </c>
      <c r="B22" s="49" t="s">
        <v>348</v>
      </c>
      <c r="C22" s="50" t="s">
        <v>31</v>
      </c>
      <c r="D22" s="50" t="s">
        <v>309</v>
      </c>
      <c r="E22" s="50" t="s">
        <v>2</v>
      </c>
      <c r="F22" s="51">
        <v>39</v>
      </c>
      <c r="G22" s="51">
        <v>36</v>
      </c>
      <c r="H22" s="51">
        <v>40</v>
      </c>
      <c r="I22" s="51">
        <v>51</v>
      </c>
      <c r="J22" s="51">
        <v>33</v>
      </c>
      <c r="K22" s="51">
        <v>20</v>
      </c>
      <c r="L22" s="51">
        <v>780</v>
      </c>
      <c r="M22" s="61">
        <v>726</v>
      </c>
      <c r="N22">
        <f t="shared" si="0"/>
        <v>75.692307692307693</v>
      </c>
      <c r="O22">
        <f t="shared" si="1"/>
        <v>84.102564102564102</v>
      </c>
      <c r="P22">
        <f t="shared" si="2"/>
        <v>107.23076923076923</v>
      </c>
      <c r="Q22">
        <f t="shared" si="3"/>
        <v>69.384615384615387</v>
      </c>
      <c r="R22">
        <f t="shared" si="4"/>
        <v>42.051282051282051</v>
      </c>
      <c r="S22">
        <f t="shared" si="5"/>
        <v>1640</v>
      </c>
      <c r="U22" s="10">
        <f t="shared" si="6"/>
        <v>13.523373834817971</v>
      </c>
      <c r="V22">
        <f t="shared" si="7"/>
        <v>7.8620689655172411</v>
      </c>
      <c r="W22">
        <f t="shared" si="8"/>
        <v>0.7100591715976331</v>
      </c>
      <c r="X22">
        <f t="shared" si="9"/>
        <v>4.9512456977030963</v>
      </c>
      <c r="Y22">
        <f t="shared" si="10"/>
        <v>8.2520761628384935</v>
      </c>
      <c r="Z22">
        <f t="shared" si="11"/>
        <v>1.3174825174825173</v>
      </c>
      <c r="AA22">
        <f t="shared" si="12"/>
        <v>0.84611226611226598</v>
      </c>
      <c r="AB22">
        <f t="shared" si="13"/>
        <v>1.5890769230769231</v>
      </c>
      <c r="AC22">
        <f t="shared" si="14"/>
        <v>1.19857399103139</v>
      </c>
    </row>
    <row r="23" spans="1:29" x14ac:dyDescent="0.25">
      <c r="A23" s="9">
        <v>21</v>
      </c>
      <c r="B23" s="49" t="s">
        <v>112</v>
      </c>
      <c r="C23" s="50" t="s">
        <v>36</v>
      </c>
      <c r="D23" s="50" t="s">
        <v>309</v>
      </c>
      <c r="E23" s="50" t="s">
        <v>2</v>
      </c>
      <c r="F23" s="51">
        <v>37</v>
      </c>
      <c r="G23" s="51">
        <v>35</v>
      </c>
      <c r="H23" s="51">
        <v>6</v>
      </c>
      <c r="I23" s="51">
        <v>16</v>
      </c>
      <c r="J23" s="51">
        <v>16</v>
      </c>
      <c r="K23" s="51">
        <v>43</v>
      </c>
      <c r="L23" s="51">
        <v>4856</v>
      </c>
      <c r="M23" s="61">
        <v>758</v>
      </c>
      <c r="N23">
        <f t="shared" si="0"/>
        <v>77.567567567567565</v>
      </c>
      <c r="O23">
        <f t="shared" si="1"/>
        <v>13.297297297297296</v>
      </c>
      <c r="P23">
        <f t="shared" si="2"/>
        <v>35.45945945945946</v>
      </c>
      <c r="Q23">
        <f t="shared" si="3"/>
        <v>35.45945945945946</v>
      </c>
      <c r="R23">
        <f t="shared" si="4"/>
        <v>95.297297297297291</v>
      </c>
      <c r="S23">
        <f t="shared" si="5"/>
        <v>10761.945945945947</v>
      </c>
      <c r="U23" s="10">
        <f t="shared" si="6"/>
        <v>13.451974951657933</v>
      </c>
      <c r="V23">
        <f t="shared" si="7"/>
        <v>8.0568499534016773</v>
      </c>
      <c r="W23">
        <f t="shared" si="8"/>
        <v>0.11226611226611226</v>
      </c>
      <c r="X23">
        <f t="shared" si="9"/>
        <v>5.2828588859901426</v>
      </c>
      <c r="Y23">
        <f t="shared" si="10"/>
        <v>8.8047648099835705</v>
      </c>
      <c r="Z23">
        <f t="shared" si="11"/>
        <v>1.1384520884520883</v>
      </c>
      <c r="AA23">
        <f t="shared" si="12"/>
        <v>0.74044558071585087</v>
      </c>
      <c r="AB23">
        <f t="shared" si="13"/>
        <v>1.8462162162162161</v>
      </c>
      <c r="AC23">
        <f t="shared" si="14"/>
        <v>1.557745000605987</v>
      </c>
    </row>
    <row r="24" spans="1:29" x14ac:dyDescent="0.25">
      <c r="A24" s="9">
        <v>22</v>
      </c>
      <c r="B24" s="49" t="s">
        <v>316</v>
      </c>
      <c r="C24" s="50" t="s">
        <v>42</v>
      </c>
      <c r="D24" s="50" t="s">
        <v>309</v>
      </c>
      <c r="E24" s="50" t="s">
        <v>2</v>
      </c>
      <c r="F24" s="51">
        <v>38</v>
      </c>
      <c r="G24" s="51">
        <v>36</v>
      </c>
      <c r="H24" s="51">
        <v>26</v>
      </c>
      <c r="I24" s="51">
        <v>11</v>
      </c>
      <c r="J24" s="51">
        <v>20</v>
      </c>
      <c r="K24" s="51">
        <v>37</v>
      </c>
      <c r="L24" s="51">
        <v>55</v>
      </c>
      <c r="M24" s="61">
        <v>705</v>
      </c>
      <c r="N24">
        <f t="shared" si="0"/>
        <v>77.684210526315795</v>
      </c>
      <c r="O24">
        <f t="shared" si="1"/>
        <v>56.10526315789474</v>
      </c>
      <c r="P24">
        <f t="shared" si="2"/>
        <v>23.736842105263158</v>
      </c>
      <c r="Q24">
        <f t="shared" si="3"/>
        <v>43.157894736842103</v>
      </c>
      <c r="R24">
        <f t="shared" si="4"/>
        <v>79.84210526315789</v>
      </c>
      <c r="S24">
        <f t="shared" si="5"/>
        <v>118.68421052631579</v>
      </c>
      <c r="U24" s="10">
        <f t="shared" si="6"/>
        <v>13.326536216805705</v>
      </c>
      <c r="V24">
        <f t="shared" si="7"/>
        <v>8.068965517241379</v>
      </c>
      <c r="W24">
        <f t="shared" si="8"/>
        <v>0.47368421052631582</v>
      </c>
      <c r="X24">
        <f t="shared" si="9"/>
        <v>4.7838864890380108</v>
      </c>
      <c r="Y24">
        <f t="shared" si="10"/>
        <v>7.9731441483966847</v>
      </c>
      <c r="Z24">
        <f t="shared" si="11"/>
        <v>1.1092105263157892</v>
      </c>
      <c r="AA24">
        <f t="shared" si="12"/>
        <v>0.76442389758179219</v>
      </c>
      <c r="AB24">
        <f t="shared" si="13"/>
        <v>1.7715789473684209</v>
      </c>
      <c r="AC24">
        <f t="shared" si="14"/>
        <v>1.1386731177720084</v>
      </c>
    </row>
    <row r="25" spans="1:29" x14ac:dyDescent="0.25">
      <c r="A25" s="9">
        <v>23</v>
      </c>
      <c r="B25" s="49" t="s">
        <v>44</v>
      </c>
      <c r="C25" s="50" t="s">
        <v>38</v>
      </c>
      <c r="D25" s="50" t="s">
        <v>309</v>
      </c>
      <c r="E25" s="50" t="s">
        <v>2</v>
      </c>
      <c r="F25" s="51">
        <v>41</v>
      </c>
      <c r="G25" s="51">
        <v>39</v>
      </c>
      <c r="H25" s="51">
        <v>6</v>
      </c>
      <c r="I25" s="51">
        <v>25</v>
      </c>
      <c r="J25" s="51">
        <v>32</v>
      </c>
      <c r="K25" s="51">
        <v>30</v>
      </c>
      <c r="L25" s="51">
        <v>3647</v>
      </c>
      <c r="M25" s="61">
        <v>777</v>
      </c>
      <c r="N25">
        <f t="shared" si="0"/>
        <v>78</v>
      </c>
      <c r="O25">
        <f t="shared" si="1"/>
        <v>12</v>
      </c>
      <c r="P25">
        <f t="shared" si="2"/>
        <v>50</v>
      </c>
      <c r="Q25">
        <f t="shared" si="3"/>
        <v>64</v>
      </c>
      <c r="R25">
        <f t="shared" si="4"/>
        <v>60</v>
      </c>
      <c r="S25">
        <f t="shared" si="5"/>
        <v>7294</v>
      </c>
      <c r="U25" s="10">
        <f t="shared" si="6"/>
        <v>13.304096013369096</v>
      </c>
      <c r="V25">
        <f t="shared" si="7"/>
        <v>8.1017661900756934</v>
      </c>
      <c r="W25">
        <f t="shared" si="8"/>
        <v>0.10131332082551595</v>
      </c>
      <c r="X25">
        <f t="shared" si="9"/>
        <v>5.1010165024678855</v>
      </c>
      <c r="Y25">
        <f t="shared" si="10"/>
        <v>8.5016941707798086</v>
      </c>
      <c r="Z25">
        <f t="shared" si="11"/>
        <v>1.1747228381374721</v>
      </c>
      <c r="AA25">
        <f t="shared" si="12"/>
        <v>0.82934080421885281</v>
      </c>
      <c r="AB25">
        <f t="shared" si="13"/>
        <v>1.6757560975609755</v>
      </c>
      <c r="AC25">
        <f t="shared" si="14"/>
        <v>1.421196762550585</v>
      </c>
    </row>
    <row r="26" spans="1:29" x14ac:dyDescent="0.25">
      <c r="A26" s="9">
        <v>24</v>
      </c>
      <c r="B26" s="46" t="s">
        <v>40</v>
      </c>
      <c r="C26" s="47" t="s">
        <v>38</v>
      </c>
      <c r="D26" s="47" t="s">
        <v>309</v>
      </c>
      <c r="E26" s="47" t="s">
        <v>2</v>
      </c>
      <c r="F26" s="48">
        <v>39</v>
      </c>
      <c r="G26" s="48">
        <v>36</v>
      </c>
      <c r="H26" s="48">
        <v>12</v>
      </c>
      <c r="I26" s="48">
        <v>31</v>
      </c>
      <c r="J26" s="48">
        <v>17</v>
      </c>
      <c r="K26" s="48">
        <v>33</v>
      </c>
      <c r="L26" s="48">
        <v>4153</v>
      </c>
      <c r="M26" s="60">
        <v>793</v>
      </c>
      <c r="N26">
        <f t="shared" si="0"/>
        <v>75.692307692307693</v>
      </c>
      <c r="O26">
        <f t="shared" si="1"/>
        <v>25.23076923076923</v>
      </c>
      <c r="P26">
        <f t="shared" si="2"/>
        <v>65.179487179487182</v>
      </c>
      <c r="Q26">
        <f t="shared" si="3"/>
        <v>35.743589743589745</v>
      </c>
      <c r="R26">
        <f t="shared" si="4"/>
        <v>69.384615384615387</v>
      </c>
      <c r="S26">
        <f t="shared" si="5"/>
        <v>8731.9487179487187</v>
      </c>
      <c r="U26" s="10">
        <f t="shared" si="6"/>
        <v>13.227896722649586</v>
      </c>
      <c r="V26">
        <f t="shared" si="7"/>
        <v>7.8620689655172411</v>
      </c>
      <c r="W26">
        <f t="shared" si="8"/>
        <v>0.21301775147928995</v>
      </c>
      <c r="X26">
        <f t="shared" si="9"/>
        <v>5.1528100056530546</v>
      </c>
      <c r="Y26">
        <f t="shared" si="10"/>
        <v>8.588016676088424</v>
      </c>
      <c r="Z26">
        <f t="shared" si="11"/>
        <v>1.2125874125874123</v>
      </c>
      <c r="AA26">
        <f t="shared" si="12"/>
        <v>0.74133056133056119</v>
      </c>
      <c r="AB26">
        <f t="shared" si="13"/>
        <v>1.7210769230769229</v>
      </c>
      <c r="AC26">
        <f t="shared" si="14"/>
        <v>1.4778151086581579</v>
      </c>
    </row>
    <row r="27" spans="1:29" x14ac:dyDescent="0.25">
      <c r="A27" s="9">
        <v>25</v>
      </c>
      <c r="B27" s="49" t="s">
        <v>274</v>
      </c>
      <c r="C27" s="50" t="s">
        <v>36</v>
      </c>
      <c r="D27" s="50" t="s">
        <v>309</v>
      </c>
      <c r="E27" s="50" t="s">
        <v>2</v>
      </c>
      <c r="F27" s="51">
        <v>18</v>
      </c>
      <c r="G27" s="51">
        <v>14</v>
      </c>
      <c r="H27" s="51">
        <v>26</v>
      </c>
      <c r="I27" s="51">
        <v>36</v>
      </c>
      <c r="J27" s="51">
        <v>12</v>
      </c>
      <c r="K27" s="51">
        <v>17</v>
      </c>
      <c r="L27" s="51">
        <v>1798</v>
      </c>
      <c r="M27" s="61">
        <v>364</v>
      </c>
      <c r="N27">
        <f t="shared" si="0"/>
        <v>63.777777777777779</v>
      </c>
      <c r="O27">
        <f t="shared" si="1"/>
        <v>118.44444444444444</v>
      </c>
      <c r="P27">
        <f t="shared" si="2"/>
        <v>164</v>
      </c>
      <c r="Q27">
        <f t="shared" si="3"/>
        <v>54.666666666666664</v>
      </c>
      <c r="R27">
        <f t="shared" si="4"/>
        <v>77.444444444444443</v>
      </c>
      <c r="S27">
        <f t="shared" si="5"/>
        <v>8190.8888888888887</v>
      </c>
      <c r="U27" s="10">
        <f t="shared" si="6"/>
        <v>13.100393462920445</v>
      </c>
      <c r="V27">
        <f t="shared" si="7"/>
        <v>6.6245210727969344</v>
      </c>
      <c r="W27">
        <f t="shared" si="8"/>
        <v>1</v>
      </c>
      <c r="X27">
        <f t="shared" si="9"/>
        <v>5.4758723901235111</v>
      </c>
      <c r="Y27">
        <f t="shared" si="10"/>
        <v>9.1264539835391858</v>
      </c>
      <c r="Z27">
        <f t="shared" si="11"/>
        <v>1.459090909090909</v>
      </c>
      <c r="AA27">
        <f t="shared" si="12"/>
        <v>0.8002702702702702</v>
      </c>
      <c r="AB27">
        <f t="shared" si="13"/>
        <v>1.7599999999999998</v>
      </c>
      <c r="AC27">
        <f t="shared" si="14"/>
        <v>1.4565112107623317</v>
      </c>
    </row>
    <row r="28" spans="1:29" x14ac:dyDescent="0.25">
      <c r="A28" s="9">
        <v>26</v>
      </c>
      <c r="B28" s="49" t="s">
        <v>48</v>
      </c>
      <c r="C28" s="50" t="s">
        <v>33</v>
      </c>
      <c r="D28" s="50" t="s">
        <v>309</v>
      </c>
      <c r="E28" s="50" t="s">
        <v>2</v>
      </c>
      <c r="F28" s="51">
        <v>35</v>
      </c>
      <c r="G28" s="51">
        <v>29</v>
      </c>
      <c r="H28" s="51">
        <v>31</v>
      </c>
      <c r="I28" s="51">
        <v>77</v>
      </c>
      <c r="J28" s="51">
        <v>37</v>
      </c>
      <c r="K28" s="51">
        <v>30</v>
      </c>
      <c r="L28" s="51">
        <v>1415</v>
      </c>
      <c r="M28" s="61">
        <v>697</v>
      </c>
      <c r="N28">
        <f t="shared" si="0"/>
        <v>67.942857142857136</v>
      </c>
      <c r="O28">
        <f t="shared" si="1"/>
        <v>72.628571428571433</v>
      </c>
      <c r="P28">
        <f t="shared" si="2"/>
        <v>180.4</v>
      </c>
      <c r="Q28">
        <f t="shared" si="3"/>
        <v>86.685714285714283</v>
      </c>
      <c r="R28">
        <f t="shared" si="4"/>
        <v>70.285714285714292</v>
      </c>
      <c r="S28">
        <f t="shared" si="5"/>
        <v>3315.1428571428573</v>
      </c>
      <c r="U28" s="10">
        <f t="shared" si="6"/>
        <v>13.060289952200264</v>
      </c>
      <c r="V28">
        <f t="shared" si="7"/>
        <v>7.0571428571428569</v>
      </c>
      <c r="W28">
        <f t="shared" si="8"/>
        <v>0.61318681318681323</v>
      </c>
      <c r="X28">
        <f t="shared" si="9"/>
        <v>5.3899602818705947</v>
      </c>
      <c r="Y28">
        <f t="shared" si="10"/>
        <v>8.9832671364509906</v>
      </c>
      <c r="Z28">
        <f t="shared" si="11"/>
        <v>1.4999999999999998</v>
      </c>
      <c r="AA28">
        <f t="shared" si="12"/>
        <v>0.89999999999999991</v>
      </c>
      <c r="AB28">
        <f t="shared" si="13"/>
        <v>1.7254285714285713</v>
      </c>
      <c r="AC28">
        <f t="shared" si="14"/>
        <v>1.2645317104420242</v>
      </c>
    </row>
    <row r="29" spans="1:29" x14ac:dyDescent="0.25">
      <c r="A29" s="9">
        <v>27</v>
      </c>
      <c r="B29" s="46" t="s">
        <v>37</v>
      </c>
      <c r="C29" s="47" t="s">
        <v>38</v>
      </c>
      <c r="D29" s="47" t="s">
        <v>309</v>
      </c>
      <c r="E29" s="47" t="s">
        <v>2</v>
      </c>
      <c r="F29" s="48">
        <v>41</v>
      </c>
      <c r="G29" s="48">
        <v>35</v>
      </c>
      <c r="H29" s="48">
        <v>18</v>
      </c>
      <c r="I29" s="48">
        <v>17</v>
      </c>
      <c r="J29" s="48">
        <v>16</v>
      </c>
      <c r="K29" s="48">
        <v>40</v>
      </c>
      <c r="L29" s="48">
        <v>4486</v>
      </c>
      <c r="M29" s="60">
        <v>835</v>
      </c>
      <c r="N29">
        <f t="shared" si="0"/>
        <v>70</v>
      </c>
      <c r="O29">
        <f t="shared" si="1"/>
        <v>36</v>
      </c>
      <c r="P29">
        <f t="shared" si="2"/>
        <v>34</v>
      </c>
      <c r="Q29">
        <f t="shared" si="3"/>
        <v>32</v>
      </c>
      <c r="R29">
        <f t="shared" si="4"/>
        <v>80</v>
      </c>
      <c r="S29">
        <f t="shared" si="5"/>
        <v>8972</v>
      </c>
      <c r="U29" s="10">
        <f t="shared" si="6"/>
        <v>12.698846149743915</v>
      </c>
      <c r="V29">
        <f t="shared" si="7"/>
        <v>7.2708158116063917</v>
      </c>
      <c r="W29">
        <f t="shared" si="8"/>
        <v>0.30393996247654786</v>
      </c>
      <c r="X29">
        <f t="shared" si="9"/>
        <v>5.124090375660975</v>
      </c>
      <c r="Y29">
        <f t="shared" si="10"/>
        <v>8.5401506261016245</v>
      </c>
      <c r="Z29">
        <f t="shared" si="11"/>
        <v>1.1348115299334809</v>
      </c>
      <c r="AA29">
        <f t="shared" si="12"/>
        <v>0.72967040210942635</v>
      </c>
      <c r="AB29">
        <f t="shared" si="13"/>
        <v>1.7723414634146339</v>
      </c>
      <c r="AC29">
        <f t="shared" si="14"/>
        <v>1.4872669802034342</v>
      </c>
    </row>
    <row r="30" spans="1:29" x14ac:dyDescent="0.25">
      <c r="A30" s="9">
        <v>28</v>
      </c>
      <c r="B30" s="49" t="s">
        <v>131</v>
      </c>
      <c r="C30" s="50" t="s">
        <v>33</v>
      </c>
      <c r="D30" s="50" t="s">
        <v>309</v>
      </c>
      <c r="E30" s="50" t="s">
        <v>2</v>
      </c>
      <c r="F30" s="51">
        <v>40</v>
      </c>
      <c r="G30" s="51">
        <v>34</v>
      </c>
      <c r="H30" s="51">
        <v>18</v>
      </c>
      <c r="I30" s="51">
        <v>54</v>
      </c>
      <c r="J30" s="51">
        <v>14</v>
      </c>
      <c r="K30" s="51">
        <v>20</v>
      </c>
      <c r="L30" s="51">
        <v>3253</v>
      </c>
      <c r="M30" s="61">
        <v>789</v>
      </c>
      <c r="N30">
        <f t="shared" si="0"/>
        <v>69.7</v>
      </c>
      <c r="O30">
        <f t="shared" si="1"/>
        <v>36.9</v>
      </c>
      <c r="P30">
        <f t="shared" si="2"/>
        <v>110.7</v>
      </c>
      <c r="Q30">
        <f t="shared" si="3"/>
        <v>28.7</v>
      </c>
      <c r="R30">
        <f t="shared" si="4"/>
        <v>41</v>
      </c>
      <c r="S30">
        <f t="shared" si="5"/>
        <v>6668.65</v>
      </c>
      <c r="U30" s="10">
        <f t="shared" si="6"/>
        <v>12.577295880511901</v>
      </c>
      <c r="V30">
        <f t="shared" si="7"/>
        <v>7.2396551724137943</v>
      </c>
      <c r="W30">
        <f t="shared" si="8"/>
        <v>0.31153846153846154</v>
      </c>
      <c r="X30">
        <f t="shared" si="9"/>
        <v>5.0261022465596454</v>
      </c>
      <c r="Y30">
        <f t="shared" si="10"/>
        <v>8.3768370775994097</v>
      </c>
      <c r="Z30">
        <f t="shared" si="11"/>
        <v>1.3261363636363634</v>
      </c>
      <c r="AA30">
        <f t="shared" si="12"/>
        <v>0.71939189189189179</v>
      </c>
      <c r="AB30">
        <f t="shared" si="13"/>
        <v>1.5839999999999999</v>
      </c>
      <c r="AC30">
        <f t="shared" si="14"/>
        <v>1.3965739910313899</v>
      </c>
    </row>
    <row r="31" spans="1:29" x14ac:dyDescent="0.25">
      <c r="A31" s="9">
        <v>29</v>
      </c>
      <c r="B31" s="49" t="s">
        <v>58</v>
      </c>
      <c r="C31" s="50" t="s">
        <v>38</v>
      </c>
      <c r="D31" s="50" t="s">
        <v>309</v>
      </c>
      <c r="E31" s="50" t="s">
        <v>2</v>
      </c>
      <c r="F31" s="51">
        <v>40</v>
      </c>
      <c r="G31" s="51">
        <v>34</v>
      </c>
      <c r="H31" s="51">
        <v>10</v>
      </c>
      <c r="I31" s="51">
        <v>37</v>
      </c>
      <c r="J31" s="51">
        <v>26</v>
      </c>
      <c r="K31" s="51">
        <v>16</v>
      </c>
      <c r="L31" s="51">
        <v>2518</v>
      </c>
      <c r="M31" s="61">
        <v>837</v>
      </c>
      <c r="N31">
        <f t="shared" si="0"/>
        <v>69.7</v>
      </c>
      <c r="O31">
        <f t="shared" si="1"/>
        <v>20.5</v>
      </c>
      <c r="P31">
        <f t="shared" si="2"/>
        <v>75.849999999999994</v>
      </c>
      <c r="Q31">
        <f t="shared" si="3"/>
        <v>53.3</v>
      </c>
      <c r="R31">
        <f t="shared" si="4"/>
        <v>32.799999999999997</v>
      </c>
      <c r="S31">
        <f t="shared" si="5"/>
        <v>5161.8999999999996</v>
      </c>
      <c r="U31" s="10">
        <f t="shared" si="6"/>
        <v>12.329596791230077</v>
      </c>
      <c r="V31">
        <f t="shared" si="7"/>
        <v>7.2396551724137943</v>
      </c>
      <c r="W31">
        <f t="shared" si="8"/>
        <v>0.17307692307692307</v>
      </c>
      <c r="X31">
        <f t="shared" si="9"/>
        <v>4.9168646957393589</v>
      </c>
      <c r="Y31">
        <f t="shared" si="10"/>
        <v>8.1947744928989312</v>
      </c>
      <c r="Z31">
        <f t="shared" si="11"/>
        <v>1.2392045454545453</v>
      </c>
      <c r="AA31">
        <f t="shared" si="12"/>
        <v>0.79601351351351335</v>
      </c>
      <c r="AB31">
        <f t="shared" si="13"/>
        <v>1.5444</v>
      </c>
      <c r="AC31">
        <f t="shared" si="14"/>
        <v>1.3372466367713003</v>
      </c>
    </row>
    <row r="32" spans="1:29" x14ac:dyDescent="0.25">
      <c r="A32" s="9">
        <v>30</v>
      </c>
      <c r="B32" s="49" t="s">
        <v>276</v>
      </c>
      <c r="C32" s="50" t="s">
        <v>33</v>
      </c>
      <c r="D32" s="50" t="s">
        <v>309</v>
      </c>
      <c r="E32" s="50" t="s">
        <v>2</v>
      </c>
      <c r="F32" s="51">
        <v>42</v>
      </c>
      <c r="G32" s="51">
        <v>35</v>
      </c>
      <c r="H32" s="51">
        <v>23</v>
      </c>
      <c r="I32" s="51">
        <v>28</v>
      </c>
      <c r="J32" s="51">
        <v>26</v>
      </c>
      <c r="K32" s="51">
        <v>11</v>
      </c>
      <c r="L32" s="51">
        <v>1518</v>
      </c>
      <c r="M32" s="61">
        <v>870</v>
      </c>
      <c r="N32">
        <f t="shared" si="0"/>
        <v>68.333333333333329</v>
      </c>
      <c r="O32">
        <f t="shared" si="1"/>
        <v>44.904761904761905</v>
      </c>
      <c r="P32">
        <f t="shared" si="2"/>
        <v>54.666666666666664</v>
      </c>
      <c r="Q32">
        <f t="shared" si="3"/>
        <v>50.761904761904759</v>
      </c>
      <c r="R32">
        <f t="shared" si="4"/>
        <v>21.476190476190474</v>
      </c>
      <c r="S32">
        <f t="shared" si="5"/>
        <v>2963.7142857142858</v>
      </c>
      <c r="U32" s="10">
        <f t="shared" si="6"/>
        <v>12.191702485381779</v>
      </c>
      <c r="V32">
        <f t="shared" si="7"/>
        <v>7.0977011494252871</v>
      </c>
      <c r="W32">
        <f t="shared" si="8"/>
        <v>0.37912087912087911</v>
      </c>
      <c r="X32">
        <f t="shared" si="9"/>
        <v>4.7148804568356129</v>
      </c>
      <c r="Y32">
        <f t="shared" si="10"/>
        <v>7.8581340947260214</v>
      </c>
      <c r="Z32">
        <f t="shared" si="11"/>
        <v>1.1863636363636361</v>
      </c>
      <c r="AA32">
        <f t="shared" si="12"/>
        <v>0.78810810810810805</v>
      </c>
      <c r="AB32">
        <f t="shared" si="13"/>
        <v>1.4897142857142855</v>
      </c>
      <c r="AC32">
        <f t="shared" si="14"/>
        <v>1.2506944266495834</v>
      </c>
    </row>
    <row r="33" spans="1:29" x14ac:dyDescent="0.25">
      <c r="A33" s="9">
        <v>31</v>
      </c>
      <c r="B33" s="49" t="s">
        <v>51</v>
      </c>
      <c r="C33" s="50" t="s">
        <v>42</v>
      </c>
      <c r="D33" s="50" t="s">
        <v>309</v>
      </c>
      <c r="E33" s="50" t="s">
        <v>2</v>
      </c>
      <c r="F33" s="51">
        <v>36</v>
      </c>
      <c r="G33" s="51">
        <v>28</v>
      </c>
      <c r="H33" s="51">
        <v>10</v>
      </c>
      <c r="I33" s="51">
        <v>25</v>
      </c>
      <c r="J33" s="51">
        <v>29</v>
      </c>
      <c r="K33" s="51">
        <v>18</v>
      </c>
      <c r="L33" s="51">
        <v>5303</v>
      </c>
      <c r="M33" s="61">
        <v>789</v>
      </c>
      <c r="N33">
        <f t="shared" si="0"/>
        <v>63.777777777777779</v>
      </c>
      <c r="O33">
        <f t="shared" si="1"/>
        <v>22.777777777777779</v>
      </c>
      <c r="P33">
        <f t="shared" si="2"/>
        <v>56.944444444444443</v>
      </c>
      <c r="Q33">
        <f t="shared" si="3"/>
        <v>66.055555555555557</v>
      </c>
      <c r="R33">
        <f t="shared" si="4"/>
        <v>41</v>
      </c>
      <c r="S33">
        <f t="shared" si="5"/>
        <v>12079.055555555555</v>
      </c>
      <c r="U33" s="10">
        <f t="shared" si="6"/>
        <v>12.038222844059245</v>
      </c>
      <c r="V33">
        <f t="shared" si="7"/>
        <v>6.6245210727969344</v>
      </c>
      <c r="W33">
        <f t="shared" si="8"/>
        <v>0.19230769230769232</v>
      </c>
      <c r="X33">
        <f t="shared" si="9"/>
        <v>5.2213940789546172</v>
      </c>
      <c r="Y33">
        <f t="shared" si="10"/>
        <v>8.7023234649243619</v>
      </c>
      <c r="Z33">
        <f t="shared" si="11"/>
        <v>1.1920454545454544</v>
      </c>
      <c r="AA33">
        <f t="shared" si="12"/>
        <v>0.83574324324324312</v>
      </c>
      <c r="AB33">
        <f t="shared" si="13"/>
        <v>1.5839999999999999</v>
      </c>
      <c r="AC33">
        <f t="shared" si="14"/>
        <v>1.6096053811659192</v>
      </c>
    </row>
    <row r="34" spans="1:29" x14ac:dyDescent="0.25">
      <c r="A34" s="9">
        <v>32</v>
      </c>
      <c r="B34" s="49" t="s">
        <v>45</v>
      </c>
      <c r="C34" s="50" t="s">
        <v>31</v>
      </c>
      <c r="D34" s="50" t="s">
        <v>309</v>
      </c>
      <c r="E34" s="50" t="s">
        <v>2</v>
      </c>
      <c r="F34" s="51">
        <v>12</v>
      </c>
      <c r="G34" s="51">
        <v>9</v>
      </c>
      <c r="H34" s="51">
        <v>10</v>
      </c>
      <c r="I34" s="51">
        <v>6</v>
      </c>
      <c r="J34" s="51">
        <v>6</v>
      </c>
      <c r="K34" s="51">
        <v>6</v>
      </c>
      <c r="L34" s="51">
        <v>773</v>
      </c>
      <c r="M34" s="61">
        <v>210</v>
      </c>
      <c r="N34">
        <f t="shared" si="0"/>
        <v>61.5</v>
      </c>
      <c r="O34">
        <f t="shared" si="1"/>
        <v>68.333333333333329</v>
      </c>
      <c r="P34">
        <f t="shared" si="2"/>
        <v>41</v>
      </c>
      <c r="Q34">
        <f t="shared" si="3"/>
        <v>41</v>
      </c>
      <c r="R34">
        <f t="shared" si="4"/>
        <v>41</v>
      </c>
      <c r="S34">
        <f t="shared" si="5"/>
        <v>5282.166666666667</v>
      </c>
      <c r="U34" s="10">
        <f t="shared" si="6"/>
        <v>11.800811604161533</v>
      </c>
      <c r="V34">
        <f t="shared" si="7"/>
        <v>6.387931034482758</v>
      </c>
      <c r="W34">
        <f t="shared" si="8"/>
        <v>0.57692307692307687</v>
      </c>
      <c r="X34">
        <f t="shared" si="9"/>
        <v>4.8359574927556981</v>
      </c>
      <c r="Y34">
        <f t="shared" si="10"/>
        <v>8.0599291545928295</v>
      </c>
      <c r="Z34">
        <f t="shared" si="11"/>
        <v>1.1522727272727271</v>
      </c>
      <c r="AA34">
        <f t="shared" si="12"/>
        <v>0.75770270270270257</v>
      </c>
      <c r="AB34">
        <f t="shared" si="13"/>
        <v>1.5839999999999999</v>
      </c>
      <c r="AC34">
        <f t="shared" si="14"/>
        <v>1.341982062780269</v>
      </c>
    </row>
    <row r="35" spans="1:29" x14ac:dyDescent="0.25">
      <c r="A35" s="9">
        <v>33</v>
      </c>
      <c r="B35" s="46" t="s">
        <v>55</v>
      </c>
      <c r="C35" s="47" t="s">
        <v>38</v>
      </c>
      <c r="D35" s="47" t="s">
        <v>309</v>
      </c>
      <c r="E35" s="47" t="s">
        <v>2</v>
      </c>
      <c r="F35" s="48">
        <v>33</v>
      </c>
      <c r="G35" s="48">
        <v>22</v>
      </c>
      <c r="H35" s="48">
        <v>26</v>
      </c>
      <c r="I35" s="48">
        <v>61</v>
      </c>
      <c r="J35" s="48">
        <v>15</v>
      </c>
      <c r="K35" s="48">
        <v>21</v>
      </c>
      <c r="L35" s="48">
        <v>2099</v>
      </c>
      <c r="M35" s="60">
        <v>603</v>
      </c>
      <c r="N35">
        <f t="shared" ref="N35:N66" si="15">G35*82/F35</f>
        <v>54.666666666666664</v>
      </c>
      <c r="O35">
        <f t="shared" ref="O35:O66" si="16">H35*82/F35</f>
        <v>64.606060606060609</v>
      </c>
      <c r="P35">
        <f t="shared" ref="P35:P66" si="17">I35*82/F35</f>
        <v>151.57575757575756</v>
      </c>
      <c r="Q35">
        <f t="shared" ref="Q35:Q66" si="18">J35*82/F35</f>
        <v>37.272727272727273</v>
      </c>
      <c r="R35">
        <f t="shared" ref="R35:R66" si="19">K35*82/F35</f>
        <v>52.18181818181818</v>
      </c>
      <c r="S35">
        <f t="shared" ref="S35:S66" si="20">L35*82/F35</f>
        <v>5215.69696969697</v>
      </c>
      <c r="U35" s="10">
        <f t="shared" ref="U35:U66" si="21">SUM(V35:X35)</f>
        <v>11.375172863997751</v>
      </c>
      <c r="V35">
        <f t="shared" ref="V35:V66" si="22">N35/MAX(N:N)*OFF_C</f>
        <v>5.6781609195402298</v>
      </c>
      <c r="W35">
        <f t="shared" ref="W35:W66" si="23">O35/MAX(O:O)*PUN_C</f>
        <v>0.54545454545454553</v>
      </c>
      <c r="X35">
        <f t="shared" ref="X35:X66" si="24">SUM(Z35:AC35)</f>
        <v>5.151557399002975</v>
      </c>
      <c r="Y35">
        <f t="shared" ref="Y35:Y66" si="25">X35/DEF_C*10</f>
        <v>8.5859289983382912</v>
      </c>
      <c r="Z35">
        <f t="shared" ref="Z35:Z66" si="26">(0.7*(HIT_F*DEF_C))+(P35/(MAX(P:P))*(0.3*(HIT_F*DEF_C)))</f>
        <v>1.4280991735537187</v>
      </c>
      <c r="AA35">
        <f t="shared" ref="AA35:AA66" si="27">(0.7*(BkS_F*DEF_C))+(Q35/(MAX(Q:Q))*(0.3*(BkS_F*DEF_C)))</f>
        <v>0.74609336609336596</v>
      </c>
      <c r="AB35">
        <f t="shared" ref="AB35:AB66" si="28">(0.7*(TkA_F*DEF_C))+(R35/(MAX(R:R))*(0.3*(TkA_F*DEF_C)))</f>
        <v>1.6379999999999999</v>
      </c>
      <c r="AC35">
        <f t="shared" ref="AC35:AC66" si="29">(0.7*(SH_F*DEF_C))+(S35/(MAX(S:S))*(0.3*(SH_F*DEF_C)))</f>
        <v>1.3393648593558907</v>
      </c>
    </row>
    <row r="36" spans="1:29" x14ac:dyDescent="0.25">
      <c r="A36" s="9">
        <v>34</v>
      </c>
      <c r="B36" s="49" t="s">
        <v>317</v>
      </c>
      <c r="C36" s="50" t="s">
        <v>31</v>
      </c>
      <c r="D36" s="50" t="s">
        <v>309</v>
      </c>
      <c r="E36" s="50" t="s">
        <v>2</v>
      </c>
      <c r="F36" s="51">
        <v>34</v>
      </c>
      <c r="G36" s="51">
        <v>26</v>
      </c>
      <c r="H36" s="51">
        <v>4</v>
      </c>
      <c r="I36" s="51">
        <v>23</v>
      </c>
      <c r="J36" s="51">
        <v>16</v>
      </c>
      <c r="K36" s="51">
        <v>17</v>
      </c>
      <c r="L36" s="51">
        <v>983</v>
      </c>
      <c r="M36" s="61">
        <v>608</v>
      </c>
      <c r="N36">
        <f t="shared" si="15"/>
        <v>62.705882352941174</v>
      </c>
      <c r="O36">
        <f t="shared" si="16"/>
        <v>9.6470588235294112</v>
      </c>
      <c r="P36">
        <f t="shared" si="17"/>
        <v>55.470588235294116</v>
      </c>
      <c r="Q36">
        <f t="shared" si="18"/>
        <v>38.588235294117645</v>
      </c>
      <c r="R36">
        <f t="shared" si="19"/>
        <v>41</v>
      </c>
      <c r="S36">
        <f t="shared" si="20"/>
        <v>2370.7647058823532</v>
      </c>
      <c r="U36" s="10">
        <f t="shared" si="21"/>
        <v>11.344539712691896</v>
      </c>
      <c r="V36">
        <f t="shared" si="22"/>
        <v>6.5131845841784983</v>
      </c>
      <c r="W36">
        <f t="shared" si="23"/>
        <v>8.1447963800904979E-2</v>
      </c>
      <c r="X36">
        <f t="shared" si="24"/>
        <v>4.7499071647124929</v>
      </c>
      <c r="Y36">
        <f t="shared" si="25"/>
        <v>7.9165119411874887</v>
      </c>
      <c r="Z36">
        <f t="shared" si="26"/>
        <v>1.1883689839572191</v>
      </c>
      <c r="AA36">
        <f t="shared" si="27"/>
        <v>0.75019077901430831</v>
      </c>
      <c r="AB36">
        <f t="shared" si="28"/>
        <v>1.5839999999999999</v>
      </c>
      <c r="AC36">
        <f t="shared" si="29"/>
        <v>1.2273474017409653</v>
      </c>
    </row>
    <row r="37" spans="1:29" x14ac:dyDescent="0.25">
      <c r="A37" s="9">
        <v>35</v>
      </c>
      <c r="B37" s="49" t="s">
        <v>404</v>
      </c>
      <c r="C37" s="50" t="s">
        <v>42</v>
      </c>
      <c r="D37" s="50" t="s">
        <v>309</v>
      </c>
      <c r="E37" s="50" t="s">
        <v>2</v>
      </c>
      <c r="F37" s="51">
        <v>42</v>
      </c>
      <c r="G37" s="51">
        <v>30</v>
      </c>
      <c r="H37" s="51">
        <v>8</v>
      </c>
      <c r="I37" s="51">
        <v>24</v>
      </c>
      <c r="J37" s="51">
        <v>28</v>
      </c>
      <c r="K37" s="51">
        <v>38</v>
      </c>
      <c r="L37" s="51">
        <v>3664</v>
      </c>
      <c r="M37" s="61">
        <v>811</v>
      </c>
      <c r="N37">
        <f t="shared" si="15"/>
        <v>58.571428571428569</v>
      </c>
      <c r="O37">
        <f t="shared" si="16"/>
        <v>15.619047619047619</v>
      </c>
      <c r="P37">
        <f t="shared" si="17"/>
        <v>46.857142857142854</v>
      </c>
      <c r="Q37">
        <f t="shared" si="18"/>
        <v>54.666666666666664</v>
      </c>
      <c r="R37">
        <f t="shared" si="19"/>
        <v>74.19047619047619</v>
      </c>
      <c r="S37">
        <f t="shared" si="20"/>
        <v>7153.5238095238092</v>
      </c>
      <c r="U37" s="10">
        <f t="shared" si="21"/>
        <v>11.34271667464678</v>
      </c>
      <c r="V37">
        <f t="shared" si="22"/>
        <v>6.083743842364532</v>
      </c>
      <c r="W37">
        <f t="shared" si="23"/>
        <v>0.13186813186813187</v>
      </c>
      <c r="X37">
        <f t="shared" si="24"/>
        <v>5.127104700414117</v>
      </c>
      <c r="Y37">
        <f t="shared" si="25"/>
        <v>8.5451745006901945</v>
      </c>
      <c r="Z37">
        <f t="shared" si="26"/>
        <v>1.1668831168831166</v>
      </c>
      <c r="AA37">
        <f t="shared" si="27"/>
        <v>0.8002702702702702</v>
      </c>
      <c r="AB37">
        <f t="shared" si="28"/>
        <v>1.7442857142857142</v>
      </c>
      <c r="AC37">
        <f t="shared" si="29"/>
        <v>1.415665598975016</v>
      </c>
    </row>
    <row r="38" spans="1:29" x14ac:dyDescent="0.25">
      <c r="A38" s="9">
        <v>36</v>
      </c>
      <c r="B38" s="46" t="s">
        <v>29</v>
      </c>
      <c r="C38" s="47" t="s">
        <v>31</v>
      </c>
      <c r="D38" s="47" t="s">
        <v>309</v>
      </c>
      <c r="E38" s="47" t="s">
        <v>2</v>
      </c>
      <c r="F38" s="48">
        <v>39</v>
      </c>
      <c r="G38" s="48">
        <v>27</v>
      </c>
      <c r="H38" s="48">
        <v>12</v>
      </c>
      <c r="I38" s="48">
        <v>29</v>
      </c>
      <c r="J38" s="48">
        <v>31</v>
      </c>
      <c r="K38" s="48">
        <v>21</v>
      </c>
      <c r="L38" s="48">
        <v>4755</v>
      </c>
      <c r="M38" s="60">
        <v>887</v>
      </c>
      <c r="N38">
        <f t="shared" si="15"/>
        <v>56.769230769230766</v>
      </c>
      <c r="O38">
        <f t="shared" si="16"/>
        <v>25.23076923076923</v>
      </c>
      <c r="P38">
        <f t="shared" si="17"/>
        <v>60.974358974358971</v>
      </c>
      <c r="Q38">
        <f t="shared" si="18"/>
        <v>65.179487179487182</v>
      </c>
      <c r="R38">
        <f t="shared" si="19"/>
        <v>44.153846153846153</v>
      </c>
      <c r="S38">
        <f t="shared" si="20"/>
        <v>9997.6923076923085</v>
      </c>
      <c r="U38" s="10">
        <f t="shared" si="21"/>
        <v>11.271565683747959</v>
      </c>
      <c r="V38">
        <f t="shared" si="22"/>
        <v>5.8965517241379306</v>
      </c>
      <c r="W38">
        <f t="shared" si="23"/>
        <v>0.21301775147928995</v>
      </c>
      <c r="X38">
        <f t="shared" si="24"/>
        <v>5.1619962081307369</v>
      </c>
      <c r="Y38">
        <f t="shared" si="25"/>
        <v>8.6033270135512279</v>
      </c>
      <c r="Z38">
        <f t="shared" si="26"/>
        <v>1.2020979020979019</v>
      </c>
      <c r="AA38">
        <f t="shared" si="27"/>
        <v>0.83301455301455285</v>
      </c>
      <c r="AB38">
        <f t="shared" si="28"/>
        <v>1.5992307692307692</v>
      </c>
      <c r="AC38">
        <f t="shared" si="29"/>
        <v>1.5276529837875128</v>
      </c>
    </row>
    <row r="39" spans="1:29" x14ac:dyDescent="0.25">
      <c r="A39" s="9">
        <v>37</v>
      </c>
      <c r="B39" s="49" t="s">
        <v>50</v>
      </c>
      <c r="C39" s="50" t="s">
        <v>38</v>
      </c>
      <c r="D39" s="50" t="s">
        <v>309</v>
      </c>
      <c r="E39" s="50" t="s">
        <v>2</v>
      </c>
      <c r="F39" s="51">
        <v>37</v>
      </c>
      <c r="G39" s="51">
        <v>25</v>
      </c>
      <c r="H39" s="51">
        <v>16</v>
      </c>
      <c r="I39" s="51">
        <v>17</v>
      </c>
      <c r="J39" s="51">
        <v>14</v>
      </c>
      <c r="K39" s="51">
        <v>23</v>
      </c>
      <c r="L39" s="51">
        <v>390</v>
      </c>
      <c r="M39" s="61">
        <v>656</v>
      </c>
      <c r="N39">
        <f t="shared" si="15"/>
        <v>55.405405405405403</v>
      </c>
      <c r="O39">
        <f t="shared" si="16"/>
        <v>35.45945945945946</v>
      </c>
      <c r="P39">
        <f t="shared" si="17"/>
        <v>37.675675675675677</v>
      </c>
      <c r="Q39">
        <f t="shared" si="18"/>
        <v>31.027027027027028</v>
      </c>
      <c r="R39">
        <f t="shared" si="19"/>
        <v>50.972972972972975</v>
      </c>
      <c r="S39">
        <f t="shared" si="20"/>
        <v>864.32432432432438</v>
      </c>
      <c r="U39" s="10">
        <f t="shared" si="21"/>
        <v>10.725083751020058</v>
      </c>
      <c r="V39">
        <f t="shared" si="22"/>
        <v>5.7548928238583406</v>
      </c>
      <c r="W39">
        <f t="shared" si="23"/>
        <v>0.29937629937629939</v>
      </c>
      <c r="X39">
        <f t="shared" si="24"/>
        <v>4.6708146277854183</v>
      </c>
      <c r="Y39">
        <f t="shared" si="25"/>
        <v>7.78469104630903</v>
      </c>
      <c r="Z39">
        <f t="shared" si="26"/>
        <v>1.1439803439803438</v>
      </c>
      <c r="AA39">
        <f t="shared" si="27"/>
        <v>0.72663988312636951</v>
      </c>
      <c r="AB39">
        <f t="shared" si="28"/>
        <v>1.632162162162162</v>
      </c>
      <c r="AC39">
        <f t="shared" si="29"/>
        <v>1.1680322385165434</v>
      </c>
    </row>
    <row r="40" spans="1:29" x14ac:dyDescent="0.25">
      <c r="A40" s="9">
        <v>38</v>
      </c>
      <c r="B40" s="49" t="s">
        <v>54</v>
      </c>
      <c r="C40" s="50" t="s">
        <v>42</v>
      </c>
      <c r="D40" s="50" t="s">
        <v>309</v>
      </c>
      <c r="E40" s="50" t="s">
        <v>2</v>
      </c>
      <c r="F40" s="51">
        <v>39</v>
      </c>
      <c r="G40" s="51">
        <v>25</v>
      </c>
      <c r="H40" s="51">
        <v>31</v>
      </c>
      <c r="I40" s="51">
        <v>32</v>
      </c>
      <c r="J40" s="51">
        <v>7</v>
      </c>
      <c r="K40" s="51">
        <v>21</v>
      </c>
      <c r="L40" s="51">
        <v>71</v>
      </c>
      <c r="M40" s="61">
        <v>658</v>
      </c>
      <c r="N40">
        <f t="shared" si="15"/>
        <v>52.564102564102562</v>
      </c>
      <c r="O40">
        <f t="shared" si="16"/>
        <v>65.179487179487182</v>
      </c>
      <c r="P40">
        <f t="shared" si="17"/>
        <v>67.282051282051285</v>
      </c>
      <c r="Q40">
        <f t="shared" si="18"/>
        <v>14.717948717948717</v>
      </c>
      <c r="R40">
        <f t="shared" si="19"/>
        <v>44.153846153846153</v>
      </c>
      <c r="S40">
        <f t="shared" si="20"/>
        <v>149.28205128205127</v>
      </c>
      <c r="U40" s="10">
        <f t="shared" si="21"/>
        <v>10.642848794762845</v>
      </c>
      <c r="V40">
        <f t="shared" si="22"/>
        <v>5.4597701149425291</v>
      </c>
      <c r="W40">
        <f t="shared" si="23"/>
        <v>0.55029585798816572</v>
      </c>
      <c r="X40">
        <f t="shared" si="24"/>
        <v>4.6327828218321487</v>
      </c>
      <c r="Y40">
        <f t="shared" si="25"/>
        <v>7.7213047030535806</v>
      </c>
      <c r="Z40">
        <f t="shared" si="26"/>
        <v>1.2178321678321677</v>
      </c>
      <c r="AA40">
        <f t="shared" si="27"/>
        <v>0.67584199584199567</v>
      </c>
      <c r="AB40">
        <f t="shared" si="28"/>
        <v>1.5992307692307692</v>
      </c>
      <c r="AC40">
        <f t="shared" si="29"/>
        <v>1.1398778889272161</v>
      </c>
    </row>
    <row r="41" spans="1:29" x14ac:dyDescent="0.25">
      <c r="A41" s="9">
        <v>39</v>
      </c>
      <c r="B41" s="46" t="s">
        <v>412</v>
      </c>
      <c r="C41" s="47" t="s">
        <v>36</v>
      </c>
      <c r="D41" s="47" t="s">
        <v>309</v>
      </c>
      <c r="E41" s="47" t="s">
        <v>2</v>
      </c>
      <c r="F41" s="48">
        <v>39</v>
      </c>
      <c r="G41" s="48">
        <v>25</v>
      </c>
      <c r="H41" s="48">
        <v>14</v>
      </c>
      <c r="I41" s="48">
        <v>14</v>
      </c>
      <c r="J41" s="48">
        <v>21</v>
      </c>
      <c r="K41" s="48">
        <v>14</v>
      </c>
      <c r="L41" s="48">
        <v>745</v>
      </c>
      <c r="M41" s="60">
        <v>619</v>
      </c>
      <c r="N41">
        <f t="shared" si="15"/>
        <v>52.564102564102562</v>
      </c>
      <c r="O41">
        <f t="shared" si="16"/>
        <v>29.435897435897434</v>
      </c>
      <c r="P41">
        <f t="shared" si="17"/>
        <v>29.435897435897434</v>
      </c>
      <c r="Q41">
        <f t="shared" si="18"/>
        <v>44.153846153846153</v>
      </c>
      <c r="R41">
        <f t="shared" si="19"/>
        <v>29.435897435897434</v>
      </c>
      <c r="S41">
        <f t="shared" si="20"/>
        <v>1566.4102564102564</v>
      </c>
      <c r="U41" s="10">
        <f t="shared" si="21"/>
        <v>10.323073672259884</v>
      </c>
      <c r="V41">
        <f t="shared" si="22"/>
        <v>5.4597701149425291</v>
      </c>
      <c r="W41">
        <f t="shared" si="23"/>
        <v>0.24852071005917159</v>
      </c>
      <c r="X41">
        <f t="shared" si="24"/>
        <v>4.6147828472581827</v>
      </c>
      <c r="Y41">
        <f t="shared" si="25"/>
        <v>7.6913047454303038</v>
      </c>
      <c r="Z41">
        <f t="shared" si="26"/>
        <v>1.1234265734265731</v>
      </c>
      <c r="AA41">
        <f t="shared" si="27"/>
        <v>0.76752598752598744</v>
      </c>
      <c r="AB41">
        <f t="shared" si="28"/>
        <v>1.528153846153846</v>
      </c>
      <c r="AC41">
        <f t="shared" si="29"/>
        <v>1.1956764401517763</v>
      </c>
    </row>
    <row r="42" spans="1:29" x14ac:dyDescent="0.25">
      <c r="A42" s="9">
        <v>40</v>
      </c>
      <c r="B42" s="46" t="s">
        <v>265</v>
      </c>
      <c r="C42" s="47" t="s">
        <v>31</v>
      </c>
      <c r="D42" s="47" t="s">
        <v>309</v>
      </c>
      <c r="E42" s="47" t="s">
        <v>2</v>
      </c>
      <c r="F42" s="48">
        <v>40</v>
      </c>
      <c r="G42" s="48">
        <v>25</v>
      </c>
      <c r="H42" s="48">
        <v>8</v>
      </c>
      <c r="I42" s="48">
        <v>5</v>
      </c>
      <c r="J42" s="48">
        <v>12</v>
      </c>
      <c r="K42" s="48">
        <v>35</v>
      </c>
      <c r="L42" s="48">
        <v>789</v>
      </c>
      <c r="M42" s="60">
        <v>713</v>
      </c>
      <c r="N42">
        <f t="shared" si="15"/>
        <v>51.25</v>
      </c>
      <c r="O42">
        <f t="shared" si="16"/>
        <v>16.399999999999999</v>
      </c>
      <c r="P42">
        <f t="shared" si="17"/>
        <v>10.25</v>
      </c>
      <c r="Q42">
        <f t="shared" si="18"/>
        <v>24.6</v>
      </c>
      <c r="R42">
        <f t="shared" si="19"/>
        <v>71.75</v>
      </c>
      <c r="S42">
        <f t="shared" si="20"/>
        <v>1617.45</v>
      </c>
      <c r="U42" s="10">
        <f t="shared" si="21"/>
        <v>10.174113302625017</v>
      </c>
      <c r="V42">
        <f t="shared" si="22"/>
        <v>5.3232758620689653</v>
      </c>
      <c r="W42">
        <f t="shared" si="23"/>
        <v>0.13846153846153844</v>
      </c>
      <c r="X42">
        <f t="shared" si="24"/>
        <v>4.7123759020945117</v>
      </c>
      <c r="Y42">
        <f t="shared" si="25"/>
        <v>7.8539598368241856</v>
      </c>
      <c r="Z42">
        <f t="shared" si="26"/>
        <v>1.0755681818181817</v>
      </c>
      <c r="AA42">
        <f t="shared" si="27"/>
        <v>0.70662162162162145</v>
      </c>
      <c r="AB42">
        <f t="shared" si="28"/>
        <v>1.7324999999999999</v>
      </c>
      <c r="AC42">
        <f t="shared" si="29"/>
        <v>1.1976860986547084</v>
      </c>
    </row>
    <row r="43" spans="1:29" x14ac:dyDescent="0.25">
      <c r="A43" s="9">
        <v>41</v>
      </c>
      <c r="B43" s="46" t="s">
        <v>134</v>
      </c>
      <c r="C43" s="47" t="s">
        <v>31</v>
      </c>
      <c r="D43" s="47" t="s">
        <v>309</v>
      </c>
      <c r="E43" s="47" t="s">
        <v>2</v>
      </c>
      <c r="F43" s="48">
        <v>29</v>
      </c>
      <c r="G43" s="48">
        <v>18</v>
      </c>
      <c r="H43" s="48">
        <v>12</v>
      </c>
      <c r="I43" s="48">
        <v>17</v>
      </c>
      <c r="J43" s="48">
        <v>10</v>
      </c>
      <c r="K43" s="48">
        <v>11</v>
      </c>
      <c r="L43" s="48">
        <v>16</v>
      </c>
      <c r="M43" s="60">
        <v>468</v>
      </c>
      <c r="N43">
        <f t="shared" si="15"/>
        <v>50.896551724137929</v>
      </c>
      <c r="O43">
        <f t="shared" si="16"/>
        <v>33.931034482758619</v>
      </c>
      <c r="P43">
        <f t="shared" si="17"/>
        <v>48.068965517241381</v>
      </c>
      <c r="Q43">
        <f t="shared" si="18"/>
        <v>28.275862068965516</v>
      </c>
      <c r="R43">
        <f t="shared" si="19"/>
        <v>31.103448275862068</v>
      </c>
      <c r="S43">
        <f t="shared" si="20"/>
        <v>45.241379310344826</v>
      </c>
      <c r="U43" s="10">
        <f t="shared" si="21"/>
        <v>10.13300079687691</v>
      </c>
      <c r="V43">
        <f t="shared" si="22"/>
        <v>5.2865636147443515</v>
      </c>
      <c r="W43">
        <f t="shared" si="23"/>
        <v>0.28647214854111402</v>
      </c>
      <c r="X43">
        <f t="shared" si="24"/>
        <v>4.5599650335914443</v>
      </c>
      <c r="Y43">
        <f t="shared" si="25"/>
        <v>7.5999417226524066</v>
      </c>
      <c r="Z43">
        <f t="shared" si="26"/>
        <v>1.1699059561128524</v>
      </c>
      <c r="AA43">
        <f t="shared" si="27"/>
        <v>0.71807082945013967</v>
      </c>
      <c r="AB43">
        <f t="shared" si="28"/>
        <v>1.5362068965517239</v>
      </c>
      <c r="AC43">
        <f t="shared" si="29"/>
        <v>1.1357813514767279</v>
      </c>
    </row>
    <row r="44" spans="1:29" x14ac:dyDescent="0.25">
      <c r="A44" s="9">
        <v>42</v>
      </c>
      <c r="B44" s="49" t="s">
        <v>114</v>
      </c>
      <c r="C44" s="50" t="s">
        <v>42</v>
      </c>
      <c r="D44" s="50" t="s">
        <v>309</v>
      </c>
      <c r="E44" s="50" t="s">
        <v>2</v>
      </c>
      <c r="F44" s="51">
        <v>30</v>
      </c>
      <c r="G44" s="51">
        <v>18</v>
      </c>
      <c r="H44" s="51">
        <v>15</v>
      </c>
      <c r="I44" s="51">
        <v>14</v>
      </c>
      <c r="J44" s="51">
        <v>7</v>
      </c>
      <c r="K44" s="51">
        <v>12</v>
      </c>
      <c r="L44" s="51">
        <v>63</v>
      </c>
      <c r="M44" s="61">
        <v>476</v>
      </c>
      <c r="N44">
        <f t="shared" si="15"/>
        <v>49.2</v>
      </c>
      <c r="O44">
        <f t="shared" si="16"/>
        <v>41</v>
      </c>
      <c r="P44">
        <f t="shared" si="17"/>
        <v>38.266666666666666</v>
      </c>
      <c r="Q44">
        <f t="shared" si="18"/>
        <v>19.133333333333333</v>
      </c>
      <c r="R44">
        <f t="shared" si="19"/>
        <v>32.799999999999997</v>
      </c>
      <c r="S44">
        <f t="shared" si="20"/>
        <v>172.2</v>
      </c>
      <c r="U44" s="10">
        <f t="shared" si="21"/>
        <v>9.9767280828474885</v>
      </c>
      <c r="V44">
        <f t="shared" si="22"/>
        <v>5.1103448275862071</v>
      </c>
      <c r="W44">
        <f t="shared" si="23"/>
        <v>0.34615384615384615</v>
      </c>
      <c r="X44">
        <f t="shared" si="24"/>
        <v>4.5202294091074355</v>
      </c>
      <c r="Y44">
        <f t="shared" si="25"/>
        <v>7.5337156818457265</v>
      </c>
      <c r="Z44">
        <f t="shared" si="26"/>
        <v>1.1454545454545453</v>
      </c>
      <c r="AA44">
        <f t="shared" si="27"/>
        <v>0.68959459459459449</v>
      </c>
      <c r="AB44">
        <f t="shared" si="28"/>
        <v>1.5444</v>
      </c>
      <c r="AC44">
        <f t="shared" si="29"/>
        <v>1.1407802690582958</v>
      </c>
    </row>
    <row r="45" spans="1:29" x14ac:dyDescent="0.25">
      <c r="A45" s="9">
        <v>43</v>
      </c>
      <c r="B45" s="46" t="s">
        <v>259</v>
      </c>
      <c r="C45" s="47" t="s">
        <v>31</v>
      </c>
      <c r="D45" s="47" t="s">
        <v>309</v>
      </c>
      <c r="E45" s="47" t="s">
        <v>2</v>
      </c>
      <c r="F45" s="48">
        <v>37</v>
      </c>
      <c r="G45" s="48">
        <v>19</v>
      </c>
      <c r="H45" s="48">
        <v>8</v>
      </c>
      <c r="I45" s="48">
        <v>9</v>
      </c>
      <c r="J45" s="48">
        <v>22</v>
      </c>
      <c r="K45" s="48">
        <v>20</v>
      </c>
      <c r="L45" s="48">
        <v>68</v>
      </c>
      <c r="M45" s="60">
        <v>558</v>
      </c>
      <c r="N45">
        <f t="shared" si="15"/>
        <v>42.108108108108105</v>
      </c>
      <c r="O45">
        <f t="shared" si="16"/>
        <v>17.72972972972973</v>
      </c>
      <c r="P45">
        <f t="shared" si="17"/>
        <v>19.945945945945947</v>
      </c>
      <c r="Q45">
        <f t="shared" si="18"/>
        <v>48.756756756756758</v>
      </c>
      <c r="R45">
        <f t="shared" si="19"/>
        <v>44.324324324324323</v>
      </c>
      <c r="S45">
        <f t="shared" si="20"/>
        <v>150.70270270270271</v>
      </c>
      <c r="U45" s="10">
        <f t="shared" si="21"/>
        <v>9.1450115493160222</v>
      </c>
      <c r="V45">
        <f t="shared" si="22"/>
        <v>4.3737185461323387</v>
      </c>
      <c r="W45">
        <f t="shared" si="23"/>
        <v>0.1496881496881497</v>
      </c>
      <c r="X45">
        <f t="shared" si="24"/>
        <v>4.6216048534955334</v>
      </c>
      <c r="Y45">
        <f t="shared" si="25"/>
        <v>7.702674755825889</v>
      </c>
      <c r="Z45">
        <f t="shared" si="26"/>
        <v>1.0997542997542995</v>
      </c>
      <c r="AA45">
        <f t="shared" si="27"/>
        <v>0.78186267348429506</v>
      </c>
      <c r="AB45">
        <f t="shared" si="28"/>
        <v>1.600054054054054</v>
      </c>
      <c r="AC45">
        <f t="shared" si="29"/>
        <v>1.1399338262028844</v>
      </c>
    </row>
    <row r="46" spans="1:29" x14ac:dyDescent="0.25">
      <c r="A46" s="9">
        <v>44</v>
      </c>
      <c r="B46" s="49" t="s">
        <v>47</v>
      </c>
      <c r="C46" s="50" t="s">
        <v>36</v>
      </c>
      <c r="D46" s="50" t="s">
        <v>309</v>
      </c>
      <c r="E46" s="50" t="s">
        <v>2</v>
      </c>
      <c r="F46" s="51">
        <v>39</v>
      </c>
      <c r="G46" s="51">
        <v>17</v>
      </c>
      <c r="H46" s="51">
        <v>12</v>
      </c>
      <c r="I46" s="51">
        <v>27</v>
      </c>
      <c r="J46" s="51">
        <v>20</v>
      </c>
      <c r="K46" s="51">
        <v>24</v>
      </c>
      <c r="L46" s="51">
        <v>4537</v>
      </c>
      <c r="M46" s="61">
        <v>744</v>
      </c>
      <c r="N46">
        <f t="shared" si="15"/>
        <v>35.743589743589745</v>
      </c>
      <c r="O46">
        <f t="shared" si="16"/>
        <v>25.23076923076923</v>
      </c>
      <c r="P46">
        <f t="shared" si="17"/>
        <v>56.769230769230766</v>
      </c>
      <c r="Q46">
        <f t="shared" si="18"/>
        <v>42.051282051282051</v>
      </c>
      <c r="R46">
        <f t="shared" si="19"/>
        <v>50.46153846153846</v>
      </c>
      <c r="S46">
        <f t="shared" si="20"/>
        <v>9539.3333333333339</v>
      </c>
      <c r="U46" s="10">
        <f t="shared" si="21"/>
        <v>9.0175446410839584</v>
      </c>
      <c r="V46">
        <f t="shared" si="22"/>
        <v>3.7126436781609198</v>
      </c>
      <c r="W46">
        <f t="shared" si="23"/>
        <v>0.21301775147928995</v>
      </c>
      <c r="X46">
        <f t="shared" si="24"/>
        <v>5.0918832114437489</v>
      </c>
      <c r="Y46">
        <f t="shared" si="25"/>
        <v>8.4864720190729148</v>
      </c>
      <c r="Z46">
        <f t="shared" si="26"/>
        <v>1.1916083916083915</v>
      </c>
      <c r="AA46">
        <f t="shared" si="27"/>
        <v>0.76097713097713082</v>
      </c>
      <c r="AB46">
        <f t="shared" si="28"/>
        <v>1.6296923076923076</v>
      </c>
      <c r="AC46">
        <f t="shared" si="29"/>
        <v>1.5096053811659191</v>
      </c>
    </row>
    <row r="47" spans="1:29" x14ac:dyDescent="0.25">
      <c r="A47" s="9">
        <v>45</v>
      </c>
      <c r="B47" s="46" t="s">
        <v>67</v>
      </c>
      <c r="C47" s="47" t="s">
        <v>31</v>
      </c>
      <c r="D47" s="47" t="s">
        <v>309</v>
      </c>
      <c r="E47" s="47" t="s">
        <v>2</v>
      </c>
      <c r="F47" s="48">
        <v>39</v>
      </c>
      <c r="G47" s="48">
        <v>17</v>
      </c>
      <c r="H47" s="48">
        <v>26</v>
      </c>
      <c r="I47" s="48">
        <v>44</v>
      </c>
      <c r="J47" s="48">
        <v>16</v>
      </c>
      <c r="K47" s="48">
        <v>8</v>
      </c>
      <c r="L47" s="48">
        <v>2662</v>
      </c>
      <c r="M47" s="60">
        <v>726</v>
      </c>
      <c r="N47">
        <f t="shared" si="15"/>
        <v>35.743589743589745</v>
      </c>
      <c r="O47">
        <f t="shared" si="16"/>
        <v>54.666666666666664</v>
      </c>
      <c r="P47">
        <f t="shared" si="17"/>
        <v>92.512820512820511</v>
      </c>
      <c r="Q47">
        <f t="shared" si="18"/>
        <v>33.641025641025642</v>
      </c>
      <c r="R47">
        <f t="shared" si="19"/>
        <v>16.820512820512821</v>
      </c>
      <c r="S47">
        <f t="shared" si="20"/>
        <v>5597.0256410256407</v>
      </c>
      <c r="U47" s="10">
        <f t="shared" si="21"/>
        <v>9.0113432856677012</v>
      </c>
      <c r="V47">
        <f t="shared" si="22"/>
        <v>3.7126436781609198</v>
      </c>
      <c r="W47">
        <f t="shared" si="23"/>
        <v>0.46153846153846151</v>
      </c>
      <c r="X47">
        <f t="shared" si="24"/>
        <v>4.8371611459683201</v>
      </c>
      <c r="Y47">
        <f t="shared" si="25"/>
        <v>8.0619352432805336</v>
      </c>
      <c r="Z47">
        <f t="shared" si="26"/>
        <v>1.2807692307692307</v>
      </c>
      <c r="AA47">
        <f t="shared" si="27"/>
        <v>0.73478170478170468</v>
      </c>
      <c r="AB47">
        <f t="shared" si="28"/>
        <v>1.4672307692307691</v>
      </c>
      <c r="AC47">
        <f t="shared" si="29"/>
        <v>1.3543794411866159</v>
      </c>
    </row>
    <row r="48" spans="1:29" x14ac:dyDescent="0.25">
      <c r="A48" s="9">
        <v>46</v>
      </c>
      <c r="B48" s="49" t="s">
        <v>233</v>
      </c>
      <c r="C48" s="50" t="s">
        <v>31</v>
      </c>
      <c r="D48" s="50" t="s">
        <v>309</v>
      </c>
      <c r="E48" s="50" t="s">
        <v>2</v>
      </c>
      <c r="F48" s="51">
        <v>39</v>
      </c>
      <c r="G48" s="51">
        <v>18</v>
      </c>
      <c r="H48" s="51">
        <v>10</v>
      </c>
      <c r="I48" s="51">
        <v>14</v>
      </c>
      <c r="J48" s="51">
        <v>19</v>
      </c>
      <c r="K48" s="51">
        <v>17</v>
      </c>
      <c r="L48" s="51">
        <v>2823</v>
      </c>
      <c r="M48" s="61">
        <v>600</v>
      </c>
      <c r="N48">
        <f t="shared" si="15"/>
        <v>37.846153846153847</v>
      </c>
      <c r="O48">
        <f t="shared" si="16"/>
        <v>21.025641025641026</v>
      </c>
      <c r="P48">
        <f t="shared" si="17"/>
        <v>29.435897435897434</v>
      </c>
      <c r="Q48">
        <f t="shared" si="18"/>
        <v>39.948717948717949</v>
      </c>
      <c r="R48">
        <f t="shared" si="19"/>
        <v>35.743589743589745</v>
      </c>
      <c r="S48">
        <f t="shared" si="20"/>
        <v>5935.5384615384619</v>
      </c>
      <c r="U48" s="10">
        <f t="shared" si="21"/>
        <v>8.9127276833610996</v>
      </c>
      <c r="V48">
        <f t="shared" si="22"/>
        <v>3.9310344827586206</v>
      </c>
      <c r="W48">
        <f t="shared" si="23"/>
        <v>0.17751479289940827</v>
      </c>
      <c r="X48">
        <f t="shared" si="24"/>
        <v>4.8041784077030707</v>
      </c>
      <c r="Y48">
        <f t="shared" si="25"/>
        <v>8.006964012838452</v>
      </c>
      <c r="Z48">
        <f t="shared" si="26"/>
        <v>1.1234265734265731</v>
      </c>
      <c r="AA48">
        <f t="shared" si="27"/>
        <v>0.75442827442827431</v>
      </c>
      <c r="AB48">
        <f t="shared" si="28"/>
        <v>1.5586153846153845</v>
      </c>
      <c r="AC48">
        <f t="shared" si="29"/>
        <v>1.3677081752328388</v>
      </c>
    </row>
    <row r="49" spans="1:29" x14ac:dyDescent="0.25">
      <c r="A49" s="9">
        <v>47</v>
      </c>
      <c r="B49" s="46" t="s">
        <v>451</v>
      </c>
      <c r="C49" s="47" t="s">
        <v>31</v>
      </c>
      <c r="D49" s="47" t="s">
        <v>309</v>
      </c>
      <c r="E49" s="47" t="s">
        <v>2</v>
      </c>
      <c r="F49" s="48">
        <v>40</v>
      </c>
      <c r="G49" s="48">
        <v>16</v>
      </c>
      <c r="H49" s="48">
        <v>11</v>
      </c>
      <c r="I49" s="48">
        <v>49</v>
      </c>
      <c r="J49" s="48">
        <v>23</v>
      </c>
      <c r="K49" s="48">
        <v>23</v>
      </c>
      <c r="L49" s="48">
        <v>6021</v>
      </c>
      <c r="M49" s="60">
        <v>579</v>
      </c>
      <c r="N49">
        <f t="shared" si="15"/>
        <v>32.799999999999997</v>
      </c>
      <c r="O49">
        <f t="shared" si="16"/>
        <v>22.55</v>
      </c>
      <c r="P49">
        <f t="shared" si="17"/>
        <v>100.45</v>
      </c>
      <c r="Q49">
        <f t="shared" si="18"/>
        <v>47.15</v>
      </c>
      <c r="R49">
        <f t="shared" si="19"/>
        <v>47.15</v>
      </c>
      <c r="S49">
        <f t="shared" si="20"/>
        <v>12343.05</v>
      </c>
      <c r="U49" s="10">
        <f t="shared" si="21"/>
        <v>8.9084074570350431</v>
      </c>
      <c r="V49">
        <f t="shared" si="22"/>
        <v>3.4068965517241376</v>
      </c>
      <c r="W49">
        <f t="shared" si="23"/>
        <v>0.1903846153846154</v>
      </c>
      <c r="X49">
        <f t="shared" si="24"/>
        <v>5.3111262899262899</v>
      </c>
      <c r="Y49">
        <f t="shared" si="25"/>
        <v>8.8518771498771507</v>
      </c>
      <c r="Z49">
        <f t="shared" si="26"/>
        <v>1.3005681818181816</v>
      </c>
      <c r="AA49">
        <f t="shared" si="27"/>
        <v>0.77685810810810796</v>
      </c>
      <c r="AB49">
        <f t="shared" si="28"/>
        <v>1.6136999999999999</v>
      </c>
      <c r="AC49">
        <f t="shared" si="29"/>
        <v>1.6199999999999999</v>
      </c>
    </row>
    <row r="50" spans="1:29" x14ac:dyDescent="0.25">
      <c r="A50" s="9">
        <v>48</v>
      </c>
      <c r="B50" s="46" t="s">
        <v>443</v>
      </c>
      <c r="C50" s="47" t="s">
        <v>42</v>
      </c>
      <c r="D50" s="47" t="s">
        <v>309</v>
      </c>
      <c r="E50" s="47" t="s">
        <v>2</v>
      </c>
      <c r="F50" s="48">
        <v>40</v>
      </c>
      <c r="G50" s="48">
        <v>18</v>
      </c>
      <c r="H50" s="48">
        <v>12</v>
      </c>
      <c r="I50" s="48">
        <v>25</v>
      </c>
      <c r="J50" s="48">
        <v>18</v>
      </c>
      <c r="K50" s="48">
        <v>17</v>
      </c>
      <c r="L50" s="48">
        <v>8</v>
      </c>
      <c r="M50" s="60">
        <v>557</v>
      </c>
      <c r="N50">
        <f t="shared" si="15"/>
        <v>36.9</v>
      </c>
      <c r="O50">
        <f t="shared" si="16"/>
        <v>24.6</v>
      </c>
      <c r="P50">
        <f t="shared" si="17"/>
        <v>51.25</v>
      </c>
      <c r="Q50">
        <f t="shared" si="18"/>
        <v>36.9</v>
      </c>
      <c r="R50">
        <f t="shared" si="19"/>
        <v>34.85</v>
      </c>
      <c r="S50">
        <f t="shared" si="20"/>
        <v>16.399999999999999</v>
      </c>
      <c r="U50" s="10">
        <f t="shared" si="21"/>
        <v>8.6521700098156167</v>
      </c>
      <c r="V50">
        <f t="shared" si="22"/>
        <v>3.8327586206896549</v>
      </c>
      <c r="W50">
        <f t="shared" si="23"/>
        <v>0.2076923076923077</v>
      </c>
      <c r="X50">
        <f t="shared" si="24"/>
        <v>4.6117190814336553</v>
      </c>
      <c r="Y50">
        <f t="shared" si="25"/>
        <v>7.6861984690560927</v>
      </c>
      <c r="Z50">
        <f t="shared" si="26"/>
        <v>1.177840909090909</v>
      </c>
      <c r="AA50">
        <f t="shared" si="27"/>
        <v>0.74493243243243235</v>
      </c>
      <c r="AB50">
        <f t="shared" si="28"/>
        <v>1.5542999999999998</v>
      </c>
      <c r="AC50">
        <f t="shared" si="29"/>
        <v>1.1346457399103138</v>
      </c>
    </row>
    <row r="51" spans="1:29" x14ac:dyDescent="0.25">
      <c r="A51" s="9">
        <v>49</v>
      </c>
      <c r="B51" s="46" t="s">
        <v>473</v>
      </c>
      <c r="C51" s="47" t="s">
        <v>36</v>
      </c>
      <c r="D51" s="47" t="s">
        <v>309</v>
      </c>
      <c r="E51" s="47" t="s">
        <v>2</v>
      </c>
      <c r="F51" s="48">
        <v>37</v>
      </c>
      <c r="G51" s="48">
        <v>14</v>
      </c>
      <c r="H51" s="48">
        <v>4</v>
      </c>
      <c r="I51" s="48">
        <v>35</v>
      </c>
      <c r="J51" s="48">
        <v>27</v>
      </c>
      <c r="K51" s="48">
        <v>19</v>
      </c>
      <c r="L51" s="48">
        <v>2656</v>
      </c>
      <c r="M51" s="60">
        <v>590</v>
      </c>
      <c r="N51">
        <f t="shared" si="15"/>
        <v>31.027027027027028</v>
      </c>
      <c r="O51">
        <f t="shared" si="16"/>
        <v>8.8648648648648649</v>
      </c>
      <c r="P51">
        <f t="shared" si="17"/>
        <v>77.567567567567565</v>
      </c>
      <c r="Q51">
        <f t="shared" si="18"/>
        <v>59.837837837837839</v>
      </c>
      <c r="R51">
        <f t="shared" si="19"/>
        <v>42.108108108108105</v>
      </c>
      <c r="S51">
        <f t="shared" si="20"/>
        <v>5886.27027027027</v>
      </c>
      <c r="U51" s="10">
        <f t="shared" si="21"/>
        <v>8.3125695390157048</v>
      </c>
      <c r="V51">
        <f t="shared" si="22"/>
        <v>3.2227399813606712</v>
      </c>
      <c r="W51">
        <f t="shared" si="23"/>
        <v>7.4844074844074848E-2</v>
      </c>
      <c r="X51">
        <f t="shared" si="24"/>
        <v>5.0149854828109577</v>
      </c>
      <c r="Y51">
        <f t="shared" si="25"/>
        <v>8.3583091380182637</v>
      </c>
      <c r="Z51">
        <f t="shared" si="26"/>
        <v>1.2434889434889433</v>
      </c>
      <c r="AA51">
        <f t="shared" si="27"/>
        <v>0.81637691745799845</v>
      </c>
      <c r="AB51">
        <f t="shared" si="28"/>
        <v>1.5893513513513513</v>
      </c>
      <c r="AC51">
        <f t="shared" si="29"/>
        <v>1.365768270512665</v>
      </c>
    </row>
    <row r="52" spans="1:29" x14ac:dyDescent="0.25">
      <c r="A52" s="9">
        <v>50</v>
      </c>
      <c r="B52" s="46" t="s">
        <v>375</v>
      </c>
      <c r="C52" s="47" t="s">
        <v>38</v>
      </c>
      <c r="D52" s="47" t="s">
        <v>309</v>
      </c>
      <c r="E52" s="47" t="s">
        <v>2</v>
      </c>
      <c r="F52" s="48">
        <v>34</v>
      </c>
      <c r="G52" s="48">
        <v>11</v>
      </c>
      <c r="H52" s="48">
        <v>16</v>
      </c>
      <c r="I52" s="48">
        <v>52</v>
      </c>
      <c r="J52" s="48">
        <v>28</v>
      </c>
      <c r="K52" s="48">
        <v>12</v>
      </c>
      <c r="L52" s="48">
        <v>2412</v>
      </c>
      <c r="M52" s="60">
        <v>431</v>
      </c>
      <c r="N52">
        <f t="shared" si="15"/>
        <v>26.529411764705884</v>
      </c>
      <c r="O52">
        <f t="shared" si="16"/>
        <v>38.588235294117645</v>
      </c>
      <c r="P52">
        <f t="shared" si="17"/>
        <v>125.41176470588235</v>
      </c>
      <c r="Q52">
        <f t="shared" si="18"/>
        <v>67.529411764705884</v>
      </c>
      <c r="R52">
        <f t="shared" si="19"/>
        <v>28.941176470588236</v>
      </c>
      <c r="S52">
        <f t="shared" si="20"/>
        <v>5817.1764705882351</v>
      </c>
      <c r="U52" s="10">
        <f t="shared" si="21"/>
        <v>8.1733504869246332</v>
      </c>
      <c r="V52">
        <f t="shared" si="22"/>
        <v>2.7555780933062879</v>
      </c>
      <c r="W52">
        <f t="shared" si="23"/>
        <v>0.32579185520361992</v>
      </c>
      <c r="X52">
        <f t="shared" si="24"/>
        <v>5.0919805384147248</v>
      </c>
      <c r="Y52">
        <f t="shared" si="25"/>
        <v>8.4866342306912088</v>
      </c>
      <c r="Z52">
        <f t="shared" si="26"/>
        <v>1.3628342245989302</v>
      </c>
      <c r="AA52">
        <f t="shared" si="27"/>
        <v>0.84033386327503967</v>
      </c>
      <c r="AB52">
        <f t="shared" si="28"/>
        <v>1.5257647058823529</v>
      </c>
      <c r="AC52">
        <f t="shared" si="29"/>
        <v>1.3630477446584015</v>
      </c>
    </row>
    <row r="53" spans="1:29" x14ac:dyDescent="0.25">
      <c r="A53" s="9">
        <v>51</v>
      </c>
      <c r="B53" s="49" t="s">
        <v>500</v>
      </c>
      <c r="C53" s="50" t="s">
        <v>38</v>
      </c>
      <c r="D53" s="50" t="s">
        <v>309</v>
      </c>
      <c r="E53" s="50" t="s">
        <v>2</v>
      </c>
      <c r="F53" s="51">
        <v>32</v>
      </c>
      <c r="G53" s="51">
        <v>12</v>
      </c>
      <c r="H53" s="51">
        <v>8</v>
      </c>
      <c r="I53" s="51">
        <v>9</v>
      </c>
      <c r="J53" s="51">
        <v>15</v>
      </c>
      <c r="K53" s="51">
        <v>16</v>
      </c>
      <c r="L53" s="51">
        <v>572</v>
      </c>
      <c r="M53" s="61">
        <v>403</v>
      </c>
      <c r="N53">
        <f t="shared" si="15"/>
        <v>30.75</v>
      </c>
      <c r="O53">
        <f t="shared" si="16"/>
        <v>20.5</v>
      </c>
      <c r="P53">
        <f t="shared" si="17"/>
        <v>23.0625</v>
      </c>
      <c r="Q53">
        <f t="shared" si="18"/>
        <v>38.4375</v>
      </c>
      <c r="R53">
        <f t="shared" si="19"/>
        <v>41</v>
      </c>
      <c r="S53">
        <f t="shared" si="20"/>
        <v>1465.75</v>
      </c>
      <c r="U53" s="10">
        <f t="shared" si="21"/>
        <v>8.0000051376772987</v>
      </c>
      <c r="V53">
        <f t="shared" si="22"/>
        <v>3.193965517241379</v>
      </c>
      <c r="W53">
        <f t="shared" si="23"/>
        <v>0.17307692307692307</v>
      </c>
      <c r="X53">
        <f t="shared" si="24"/>
        <v>4.6329626973589972</v>
      </c>
      <c r="Y53">
        <f t="shared" si="25"/>
        <v>7.7216044955983287</v>
      </c>
      <c r="Z53">
        <f t="shared" si="26"/>
        <v>1.107528409090909</v>
      </c>
      <c r="AA53">
        <f t="shared" si="27"/>
        <v>0.74972128378378367</v>
      </c>
      <c r="AB53">
        <f t="shared" si="28"/>
        <v>1.5839999999999999</v>
      </c>
      <c r="AC53">
        <f t="shared" si="29"/>
        <v>1.1917130044843047</v>
      </c>
    </row>
    <row r="54" spans="1:29" x14ac:dyDescent="0.25">
      <c r="A54" s="9">
        <v>52</v>
      </c>
      <c r="B54" s="49" t="s">
        <v>356</v>
      </c>
      <c r="C54" s="50" t="s">
        <v>38</v>
      </c>
      <c r="D54" s="50" t="s">
        <v>309</v>
      </c>
      <c r="E54" s="50" t="s">
        <v>2</v>
      </c>
      <c r="F54" s="51">
        <v>33</v>
      </c>
      <c r="G54" s="51">
        <v>11</v>
      </c>
      <c r="H54" s="51">
        <v>13</v>
      </c>
      <c r="I54" s="51">
        <v>36</v>
      </c>
      <c r="J54" s="51">
        <v>15</v>
      </c>
      <c r="K54" s="51">
        <v>16</v>
      </c>
      <c r="L54" s="51">
        <v>156</v>
      </c>
      <c r="M54" s="61">
        <v>493</v>
      </c>
      <c r="N54">
        <f t="shared" si="15"/>
        <v>27.333333333333332</v>
      </c>
      <c r="O54">
        <f t="shared" si="16"/>
        <v>32.303030303030305</v>
      </c>
      <c r="P54">
        <f t="shared" si="17"/>
        <v>89.454545454545453</v>
      </c>
      <c r="Q54">
        <f t="shared" si="18"/>
        <v>37.272727272727273</v>
      </c>
      <c r="R54">
        <f t="shared" si="19"/>
        <v>39.757575757575758</v>
      </c>
      <c r="S54">
        <f t="shared" si="20"/>
        <v>387.63636363636363</v>
      </c>
      <c r="U54" s="10">
        <f t="shared" si="21"/>
        <v>7.8583045377932139</v>
      </c>
      <c r="V54">
        <f t="shared" si="22"/>
        <v>2.8390804597701149</v>
      </c>
      <c r="W54">
        <f t="shared" si="23"/>
        <v>0.27272727272727276</v>
      </c>
      <c r="X54">
        <f t="shared" si="24"/>
        <v>4.7464968052958261</v>
      </c>
      <c r="Y54">
        <f t="shared" si="25"/>
        <v>7.9108280088263774</v>
      </c>
      <c r="Z54">
        <f t="shared" si="26"/>
        <v>1.2731404958677683</v>
      </c>
      <c r="AA54">
        <f t="shared" si="27"/>
        <v>0.74609336609336596</v>
      </c>
      <c r="AB54">
        <f t="shared" si="28"/>
        <v>1.5779999999999998</v>
      </c>
      <c r="AC54">
        <f t="shared" si="29"/>
        <v>1.1492629433346921</v>
      </c>
    </row>
    <row r="55" spans="1:29" x14ac:dyDescent="0.25">
      <c r="A55" s="9">
        <v>53</v>
      </c>
      <c r="B55" s="46" t="s">
        <v>322</v>
      </c>
      <c r="C55" s="47" t="s">
        <v>31</v>
      </c>
      <c r="D55" s="47" t="s">
        <v>309</v>
      </c>
      <c r="E55" s="47" t="s">
        <v>2</v>
      </c>
      <c r="F55" s="48">
        <v>39</v>
      </c>
      <c r="G55" s="48">
        <v>12</v>
      </c>
      <c r="H55" s="48">
        <v>28</v>
      </c>
      <c r="I55" s="48">
        <v>38</v>
      </c>
      <c r="J55" s="48">
        <v>10</v>
      </c>
      <c r="K55" s="48">
        <v>8</v>
      </c>
      <c r="L55" s="48">
        <v>562</v>
      </c>
      <c r="M55" s="60">
        <v>511</v>
      </c>
      <c r="N55">
        <f t="shared" si="15"/>
        <v>25.23076923076923</v>
      </c>
      <c r="O55">
        <f t="shared" si="16"/>
        <v>58.871794871794869</v>
      </c>
      <c r="P55">
        <f t="shared" si="17"/>
        <v>79.897435897435898</v>
      </c>
      <c r="Q55">
        <f t="shared" si="18"/>
        <v>21.025641025641026</v>
      </c>
      <c r="R55">
        <f t="shared" si="19"/>
        <v>16.820512820512821</v>
      </c>
      <c r="S55">
        <f t="shared" si="20"/>
        <v>1181.6410256410256</v>
      </c>
      <c r="U55" s="10">
        <f t="shared" si="21"/>
        <v>7.710277497720587</v>
      </c>
      <c r="V55">
        <f t="shared" si="22"/>
        <v>2.6206896551724137</v>
      </c>
      <c r="W55">
        <f t="shared" si="23"/>
        <v>0.49704142011834318</v>
      </c>
      <c r="X55">
        <f t="shared" si="24"/>
        <v>4.5925464224298302</v>
      </c>
      <c r="Y55">
        <f t="shared" si="25"/>
        <v>7.6542440373830498</v>
      </c>
      <c r="Z55">
        <f t="shared" si="26"/>
        <v>1.249300699300699</v>
      </c>
      <c r="AA55">
        <f t="shared" si="27"/>
        <v>0.69548856548856541</v>
      </c>
      <c r="AB55">
        <f t="shared" si="28"/>
        <v>1.4672307692307691</v>
      </c>
      <c r="AC55">
        <f t="shared" si="29"/>
        <v>1.1805263884097963</v>
      </c>
    </row>
    <row r="56" spans="1:29" x14ac:dyDescent="0.25">
      <c r="A56" s="9">
        <v>54</v>
      </c>
      <c r="B56" s="49" t="s">
        <v>380</v>
      </c>
      <c r="C56" s="50" t="s">
        <v>36</v>
      </c>
      <c r="D56" s="50" t="s">
        <v>309</v>
      </c>
      <c r="E56" s="50" t="s">
        <v>2</v>
      </c>
      <c r="F56" s="51">
        <v>37</v>
      </c>
      <c r="G56" s="51">
        <v>13</v>
      </c>
      <c r="H56" s="51">
        <v>6</v>
      </c>
      <c r="I56" s="51">
        <v>10</v>
      </c>
      <c r="J56" s="51">
        <v>15</v>
      </c>
      <c r="K56" s="51">
        <v>14</v>
      </c>
      <c r="L56" s="51">
        <v>10</v>
      </c>
      <c r="M56" s="61">
        <v>523</v>
      </c>
      <c r="N56">
        <f t="shared" si="15"/>
        <v>28.810810810810811</v>
      </c>
      <c r="O56">
        <f t="shared" si="16"/>
        <v>13.297297297297296</v>
      </c>
      <c r="P56">
        <f t="shared" si="17"/>
        <v>22.162162162162161</v>
      </c>
      <c r="Q56">
        <f t="shared" si="18"/>
        <v>33.243243243243242</v>
      </c>
      <c r="R56">
        <f t="shared" si="19"/>
        <v>31.027027027027028</v>
      </c>
      <c r="S56">
        <f t="shared" si="20"/>
        <v>22.162162162162161</v>
      </c>
      <c r="U56" s="10">
        <f t="shared" si="21"/>
        <v>7.6143461272143762</v>
      </c>
      <c r="V56">
        <f t="shared" si="22"/>
        <v>2.9925442684063372</v>
      </c>
      <c r="W56">
        <f t="shared" si="23"/>
        <v>0.11226611226611226</v>
      </c>
      <c r="X56">
        <f t="shared" si="24"/>
        <v>4.5095357465419266</v>
      </c>
      <c r="Y56">
        <f t="shared" si="25"/>
        <v>7.5158929109032115</v>
      </c>
      <c r="Z56">
        <f t="shared" si="26"/>
        <v>1.1052825552825551</v>
      </c>
      <c r="AA56">
        <f t="shared" si="27"/>
        <v>0.73354273192111019</v>
      </c>
      <c r="AB56">
        <f t="shared" si="28"/>
        <v>1.5358378378378377</v>
      </c>
      <c r="AC56">
        <f t="shared" si="29"/>
        <v>1.1348726215004241</v>
      </c>
    </row>
    <row r="57" spans="1:29" x14ac:dyDescent="0.25">
      <c r="A57" s="9">
        <v>55</v>
      </c>
      <c r="B57" s="46" t="s">
        <v>343</v>
      </c>
      <c r="C57" s="47" t="s">
        <v>42</v>
      </c>
      <c r="D57" s="47" t="s">
        <v>309</v>
      </c>
      <c r="E57" s="47" t="s">
        <v>2</v>
      </c>
      <c r="F57" s="48">
        <v>33</v>
      </c>
      <c r="G57" s="48">
        <v>8</v>
      </c>
      <c r="H57" s="48">
        <v>9</v>
      </c>
      <c r="I57" s="48">
        <v>36</v>
      </c>
      <c r="J57" s="48">
        <v>14</v>
      </c>
      <c r="K57" s="48">
        <v>21</v>
      </c>
      <c r="L57" s="48">
        <v>4869</v>
      </c>
      <c r="M57" s="60">
        <v>516</v>
      </c>
      <c r="N57">
        <f t="shared" si="15"/>
        <v>19.878787878787879</v>
      </c>
      <c r="O57">
        <f t="shared" si="16"/>
        <v>22.363636363636363</v>
      </c>
      <c r="P57">
        <f t="shared" si="17"/>
        <v>89.454545454545453</v>
      </c>
      <c r="Q57">
        <f t="shared" si="18"/>
        <v>34.787878787878789</v>
      </c>
      <c r="R57">
        <f t="shared" si="19"/>
        <v>52.18181818181818</v>
      </c>
      <c r="S57">
        <f t="shared" si="20"/>
        <v>12098.727272727272</v>
      </c>
      <c r="U57" s="10">
        <f t="shared" si="21"/>
        <v>7.5134712248835136</v>
      </c>
      <c r="V57">
        <f t="shared" si="22"/>
        <v>2.0647857889237202</v>
      </c>
      <c r="W57">
        <f t="shared" si="23"/>
        <v>0.1888111888111888</v>
      </c>
      <c r="X57">
        <f t="shared" si="24"/>
        <v>5.2598742471486046</v>
      </c>
      <c r="Y57">
        <f t="shared" si="25"/>
        <v>8.7664570785810074</v>
      </c>
      <c r="Z57">
        <f t="shared" si="26"/>
        <v>1.2731404958677683</v>
      </c>
      <c r="AA57">
        <f t="shared" si="27"/>
        <v>0.73835380835380826</v>
      </c>
      <c r="AB57">
        <f t="shared" si="28"/>
        <v>1.6379999999999999</v>
      </c>
      <c r="AC57">
        <f t="shared" si="29"/>
        <v>1.610379942927028</v>
      </c>
    </row>
    <row r="58" spans="1:29" x14ac:dyDescent="0.25">
      <c r="A58" s="9">
        <v>56</v>
      </c>
      <c r="B58" s="46" t="s">
        <v>511</v>
      </c>
      <c r="C58" s="47" t="s">
        <v>36</v>
      </c>
      <c r="D58" s="47" t="s">
        <v>309</v>
      </c>
      <c r="E58" s="47" t="s">
        <v>2</v>
      </c>
      <c r="F58" s="48">
        <v>37</v>
      </c>
      <c r="G58" s="48">
        <v>11</v>
      </c>
      <c r="H58" s="48">
        <v>16</v>
      </c>
      <c r="I58" s="48">
        <v>27</v>
      </c>
      <c r="J58" s="48">
        <v>12</v>
      </c>
      <c r="K58" s="48">
        <v>11</v>
      </c>
      <c r="L58" s="48">
        <v>21</v>
      </c>
      <c r="M58" s="60">
        <v>462</v>
      </c>
      <c r="N58">
        <f t="shared" si="15"/>
        <v>24.378378378378379</v>
      </c>
      <c r="O58">
        <f t="shared" si="16"/>
        <v>35.45945945945946</v>
      </c>
      <c r="P58">
        <f t="shared" si="17"/>
        <v>59.837837837837839</v>
      </c>
      <c r="Q58">
        <f t="shared" si="18"/>
        <v>26.594594594594593</v>
      </c>
      <c r="R58">
        <f t="shared" si="19"/>
        <v>24.378378378378379</v>
      </c>
      <c r="S58">
        <f t="shared" si="20"/>
        <v>46.54054054054054</v>
      </c>
      <c r="U58" s="10">
        <f t="shared" si="21"/>
        <v>7.3831884615543766</v>
      </c>
      <c r="V58">
        <f t="shared" si="22"/>
        <v>2.5321528424976698</v>
      </c>
      <c r="W58">
        <f t="shared" si="23"/>
        <v>0.29937629937629939</v>
      </c>
      <c r="X58">
        <f t="shared" si="24"/>
        <v>4.5516593196804074</v>
      </c>
      <c r="Y58">
        <f t="shared" si="25"/>
        <v>7.5860988661340123</v>
      </c>
      <c r="Z58">
        <f t="shared" si="26"/>
        <v>1.1992628992628991</v>
      </c>
      <c r="AA58">
        <f t="shared" si="27"/>
        <v>0.71283418553688815</v>
      </c>
      <c r="AB58">
        <f t="shared" si="28"/>
        <v>1.5037297297297296</v>
      </c>
      <c r="AC58">
        <f t="shared" si="29"/>
        <v>1.1358325051508906</v>
      </c>
    </row>
    <row r="59" spans="1:29" x14ac:dyDescent="0.25">
      <c r="A59" s="9">
        <v>57</v>
      </c>
      <c r="B59" s="46" t="s">
        <v>362</v>
      </c>
      <c r="C59" s="47" t="s">
        <v>38</v>
      </c>
      <c r="D59" s="47" t="s">
        <v>309</v>
      </c>
      <c r="E59" s="47" t="s">
        <v>2</v>
      </c>
      <c r="F59" s="48">
        <v>36</v>
      </c>
      <c r="G59" s="48">
        <v>11</v>
      </c>
      <c r="H59" s="48">
        <v>6</v>
      </c>
      <c r="I59" s="48">
        <v>21</v>
      </c>
      <c r="J59" s="48">
        <v>14</v>
      </c>
      <c r="K59" s="48">
        <v>7</v>
      </c>
      <c r="L59" s="48">
        <v>6</v>
      </c>
      <c r="M59" s="60">
        <v>488</v>
      </c>
      <c r="N59">
        <f t="shared" si="15"/>
        <v>25.055555555555557</v>
      </c>
      <c r="O59">
        <f t="shared" si="16"/>
        <v>13.666666666666666</v>
      </c>
      <c r="P59">
        <f t="shared" si="17"/>
        <v>47.833333333333336</v>
      </c>
      <c r="Q59">
        <f t="shared" si="18"/>
        <v>31.888888888888889</v>
      </c>
      <c r="R59">
        <f t="shared" si="19"/>
        <v>15.944444444444445</v>
      </c>
      <c r="S59">
        <f t="shared" si="20"/>
        <v>13.666666666666666</v>
      </c>
      <c r="U59" s="10">
        <f t="shared" si="21"/>
        <v>7.2140556595749876</v>
      </c>
      <c r="V59">
        <f t="shared" si="22"/>
        <v>2.6024904214559386</v>
      </c>
      <c r="W59">
        <f t="shared" si="23"/>
        <v>0.11538461538461538</v>
      </c>
      <c r="X59">
        <f t="shared" si="24"/>
        <v>4.4961806227344336</v>
      </c>
      <c r="Y59">
        <f t="shared" si="25"/>
        <v>7.4936343712240561</v>
      </c>
      <c r="Z59">
        <f t="shared" si="26"/>
        <v>1.1693181818181817</v>
      </c>
      <c r="AA59">
        <f t="shared" si="27"/>
        <v>0.72932432432432426</v>
      </c>
      <c r="AB59">
        <f t="shared" si="28"/>
        <v>1.4629999999999999</v>
      </c>
      <c r="AC59">
        <f t="shared" si="29"/>
        <v>1.1345381165919282</v>
      </c>
    </row>
    <row r="60" spans="1:29" x14ac:dyDescent="0.25">
      <c r="A60" s="9">
        <v>58</v>
      </c>
      <c r="B60" s="49" t="s">
        <v>656</v>
      </c>
      <c r="C60" s="50" t="s">
        <v>31</v>
      </c>
      <c r="D60" s="50" t="s">
        <v>309</v>
      </c>
      <c r="E60" s="50" t="s">
        <v>2</v>
      </c>
      <c r="F60" s="51">
        <v>18</v>
      </c>
      <c r="G60" s="51">
        <v>5</v>
      </c>
      <c r="H60" s="51">
        <v>2</v>
      </c>
      <c r="I60" s="51">
        <v>10</v>
      </c>
      <c r="J60" s="51">
        <v>7</v>
      </c>
      <c r="K60" s="51">
        <v>3</v>
      </c>
      <c r="L60" s="51">
        <v>352</v>
      </c>
      <c r="M60" s="61">
        <v>220</v>
      </c>
      <c r="N60">
        <f t="shared" si="15"/>
        <v>22.777777777777779</v>
      </c>
      <c r="O60">
        <f t="shared" si="16"/>
        <v>9.1111111111111107</v>
      </c>
      <c r="P60">
        <f t="shared" si="17"/>
        <v>45.555555555555557</v>
      </c>
      <c r="Q60">
        <f t="shared" si="18"/>
        <v>31.888888888888889</v>
      </c>
      <c r="R60">
        <f t="shared" si="19"/>
        <v>13.666666666666666</v>
      </c>
      <c r="S60">
        <f t="shared" si="20"/>
        <v>1603.5555555555557</v>
      </c>
      <c r="U60" s="10">
        <f t="shared" si="21"/>
        <v>6.9849231614784415</v>
      </c>
      <c r="V60">
        <f t="shared" si="22"/>
        <v>2.3659003831417627</v>
      </c>
      <c r="W60">
        <f t="shared" si="23"/>
        <v>7.6923076923076927E-2</v>
      </c>
      <c r="X60">
        <f t="shared" si="24"/>
        <v>4.5420997014136022</v>
      </c>
      <c r="Y60">
        <f t="shared" si="25"/>
        <v>7.5701661690226709</v>
      </c>
      <c r="Z60">
        <f t="shared" si="26"/>
        <v>1.1636363636363634</v>
      </c>
      <c r="AA60">
        <f t="shared" si="27"/>
        <v>0.72932432432432426</v>
      </c>
      <c r="AB60">
        <f t="shared" si="28"/>
        <v>1.452</v>
      </c>
      <c r="AC60">
        <f t="shared" si="29"/>
        <v>1.1971390134529147</v>
      </c>
    </row>
    <row r="61" spans="1:29" x14ac:dyDescent="0.25">
      <c r="A61" s="9">
        <v>59</v>
      </c>
      <c r="B61" s="46" t="s">
        <v>515</v>
      </c>
      <c r="C61" s="47" t="s">
        <v>42</v>
      </c>
      <c r="D61" s="47" t="s">
        <v>309</v>
      </c>
      <c r="E61" s="47" t="s">
        <v>2</v>
      </c>
      <c r="F61" s="48">
        <v>40</v>
      </c>
      <c r="G61" s="48">
        <v>11</v>
      </c>
      <c r="H61" s="48">
        <v>6</v>
      </c>
      <c r="I61" s="48">
        <v>10</v>
      </c>
      <c r="J61" s="48">
        <v>6</v>
      </c>
      <c r="K61" s="48">
        <v>16</v>
      </c>
      <c r="L61" s="48">
        <v>26</v>
      </c>
      <c r="M61" s="60">
        <v>539</v>
      </c>
      <c r="N61">
        <f t="shared" si="15"/>
        <v>22.55</v>
      </c>
      <c r="O61">
        <f t="shared" si="16"/>
        <v>12.3</v>
      </c>
      <c r="P61">
        <f t="shared" si="17"/>
        <v>20.5</v>
      </c>
      <c r="Q61">
        <f t="shared" si="18"/>
        <v>12.3</v>
      </c>
      <c r="R61">
        <f t="shared" si="19"/>
        <v>32.799999999999997</v>
      </c>
      <c r="S61">
        <f t="shared" si="20"/>
        <v>53.3</v>
      </c>
      <c r="U61" s="10">
        <f t="shared" si="21"/>
        <v>6.8960333623121928</v>
      </c>
      <c r="V61">
        <f t="shared" si="22"/>
        <v>2.3422413793103449</v>
      </c>
      <c r="W61">
        <f t="shared" si="23"/>
        <v>0.10384615384615385</v>
      </c>
      <c r="X61">
        <f t="shared" si="24"/>
        <v>4.4499458291556939</v>
      </c>
      <c r="Y61">
        <f t="shared" si="25"/>
        <v>7.4165763819261565</v>
      </c>
      <c r="Z61">
        <f t="shared" si="26"/>
        <v>1.1011363636363634</v>
      </c>
      <c r="AA61">
        <f t="shared" si="27"/>
        <v>0.66831081081081067</v>
      </c>
      <c r="AB61">
        <f t="shared" si="28"/>
        <v>1.5444</v>
      </c>
      <c r="AC61">
        <f t="shared" si="29"/>
        <v>1.1360986547085201</v>
      </c>
    </row>
    <row r="62" spans="1:29" x14ac:dyDescent="0.25">
      <c r="A62" s="9">
        <v>60</v>
      </c>
      <c r="B62" s="46" t="s">
        <v>590</v>
      </c>
      <c r="C62" s="47" t="s">
        <v>31</v>
      </c>
      <c r="D62" s="47" t="s">
        <v>309</v>
      </c>
      <c r="E62" s="47" t="s">
        <v>2</v>
      </c>
      <c r="F62" s="48">
        <v>26</v>
      </c>
      <c r="G62" s="48">
        <v>7</v>
      </c>
      <c r="H62" s="48">
        <v>2</v>
      </c>
      <c r="I62" s="48">
        <v>8</v>
      </c>
      <c r="J62" s="48">
        <v>8</v>
      </c>
      <c r="K62" s="48">
        <v>11</v>
      </c>
      <c r="L62" s="48">
        <v>19</v>
      </c>
      <c r="M62" s="60">
        <v>328</v>
      </c>
      <c r="N62">
        <f t="shared" si="15"/>
        <v>22.076923076923077</v>
      </c>
      <c r="O62">
        <f t="shared" si="16"/>
        <v>6.3076923076923075</v>
      </c>
      <c r="P62">
        <f t="shared" si="17"/>
        <v>25.23076923076923</v>
      </c>
      <c r="Q62">
        <f t="shared" si="18"/>
        <v>25.23076923076923</v>
      </c>
      <c r="R62">
        <f t="shared" si="19"/>
        <v>34.692307692307693</v>
      </c>
      <c r="S62">
        <f t="shared" si="20"/>
        <v>59.92307692307692</v>
      </c>
      <c r="U62" s="10">
        <f t="shared" si="21"/>
        <v>6.8577791234951722</v>
      </c>
      <c r="V62">
        <f t="shared" si="22"/>
        <v>2.2931034482758621</v>
      </c>
      <c r="W62">
        <f t="shared" si="23"/>
        <v>5.3254437869822487E-2</v>
      </c>
      <c r="X62">
        <f t="shared" si="24"/>
        <v>4.511421237349488</v>
      </c>
      <c r="Y62">
        <f t="shared" si="25"/>
        <v>7.5190353955824794</v>
      </c>
      <c r="Z62">
        <f t="shared" si="26"/>
        <v>1.1129370629370627</v>
      </c>
      <c r="AA62">
        <f t="shared" si="27"/>
        <v>0.70858627858627843</v>
      </c>
      <c r="AB62">
        <f t="shared" si="28"/>
        <v>1.5535384615384613</v>
      </c>
      <c r="AC62">
        <f t="shared" si="29"/>
        <v>1.1363594342876853</v>
      </c>
    </row>
    <row r="63" spans="1:29" x14ac:dyDescent="0.25">
      <c r="A63" s="9">
        <v>61</v>
      </c>
      <c r="B63" s="46" t="s">
        <v>691</v>
      </c>
      <c r="C63" s="47" t="s">
        <v>42</v>
      </c>
      <c r="D63" s="47" t="s">
        <v>309</v>
      </c>
      <c r="E63" s="47" t="s">
        <v>2</v>
      </c>
      <c r="F63" s="48">
        <v>21</v>
      </c>
      <c r="G63" s="48">
        <v>4</v>
      </c>
      <c r="H63" s="48">
        <v>12</v>
      </c>
      <c r="I63" s="48">
        <v>36</v>
      </c>
      <c r="J63" s="48">
        <v>4</v>
      </c>
      <c r="K63" s="48">
        <v>7</v>
      </c>
      <c r="L63" s="48">
        <v>454</v>
      </c>
      <c r="M63" s="60">
        <v>218</v>
      </c>
      <c r="N63">
        <f t="shared" si="15"/>
        <v>15.619047619047619</v>
      </c>
      <c r="O63">
        <f t="shared" si="16"/>
        <v>46.857142857142854</v>
      </c>
      <c r="P63">
        <f t="shared" si="17"/>
        <v>140.57142857142858</v>
      </c>
      <c r="Q63">
        <f t="shared" si="18"/>
        <v>15.619047619047619</v>
      </c>
      <c r="R63">
        <f t="shared" si="19"/>
        <v>27.333333333333332</v>
      </c>
      <c r="S63">
        <f t="shared" si="20"/>
        <v>1772.7619047619048</v>
      </c>
      <c r="U63" s="10">
        <f t="shared" si="21"/>
        <v>6.8190354955525816</v>
      </c>
      <c r="V63">
        <f t="shared" si="22"/>
        <v>1.6223316912972083</v>
      </c>
      <c r="W63">
        <f t="shared" si="23"/>
        <v>0.39560439560439559</v>
      </c>
      <c r="X63">
        <f t="shared" si="24"/>
        <v>4.8010994086509777</v>
      </c>
      <c r="Y63">
        <f t="shared" si="25"/>
        <v>8.0018323477516304</v>
      </c>
      <c r="Z63">
        <f t="shared" si="26"/>
        <v>1.4006493506493505</v>
      </c>
      <c r="AA63">
        <f t="shared" si="27"/>
        <v>0.67864864864864849</v>
      </c>
      <c r="AB63">
        <f t="shared" si="28"/>
        <v>1.5179999999999998</v>
      </c>
      <c r="AC63">
        <f t="shared" si="29"/>
        <v>1.2038014093529787</v>
      </c>
    </row>
    <row r="64" spans="1:29" x14ac:dyDescent="0.25">
      <c r="A64" s="9">
        <v>62</v>
      </c>
      <c r="B64" s="49" t="s">
        <v>727</v>
      </c>
      <c r="C64" s="50" t="s">
        <v>31</v>
      </c>
      <c r="D64" s="50" t="s">
        <v>309</v>
      </c>
      <c r="E64" s="50" t="s">
        <v>2</v>
      </c>
      <c r="F64" s="51">
        <v>13</v>
      </c>
      <c r="G64" s="51">
        <v>3</v>
      </c>
      <c r="H64" s="51">
        <v>4</v>
      </c>
      <c r="I64" s="51">
        <v>5</v>
      </c>
      <c r="J64" s="51">
        <v>4</v>
      </c>
      <c r="K64" s="51">
        <v>3</v>
      </c>
      <c r="L64" s="51">
        <v>58</v>
      </c>
      <c r="M64" s="61">
        <v>193</v>
      </c>
      <c r="N64">
        <f t="shared" si="15"/>
        <v>18.923076923076923</v>
      </c>
      <c r="O64">
        <f t="shared" si="16"/>
        <v>25.23076923076923</v>
      </c>
      <c r="P64">
        <f t="shared" si="17"/>
        <v>31.53846153846154</v>
      </c>
      <c r="Q64">
        <f t="shared" si="18"/>
        <v>25.23076923076923</v>
      </c>
      <c r="R64">
        <f t="shared" si="19"/>
        <v>18.923076923076923</v>
      </c>
      <c r="S64">
        <f t="shared" si="20"/>
        <v>365.84615384615387</v>
      </c>
      <c r="U64" s="10">
        <f t="shared" si="21"/>
        <v>6.6415821827309021</v>
      </c>
      <c r="V64">
        <f t="shared" si="22"/>
        <v>1.9655172413793103</v>
      </c>
      <c r="W64">
        <f t="shared" si="23"/>
        <v>0.21301775147928995</v>
      </c>
      <c r="X64">
        <f t="shared" si="24"/>
        <v>4.4630471898723014</v>
      </c>
      <c r="Y64">
        <f t="shared" si="25"/>
        <v>7.4384119831205018</v>
      </c>
      <c r="Z64">
        <f t="shared" si="26"/>
        <v>1.1286713286713286</v>
      </c>
      <c r="AA64">
        <f t="shared" si="27"/>
        <v>0.70858627858627843</v>
      </c>
      <c r="AB64">
        <f t="shared" si="28"/>
        <v>1.4773846153846153</v>
      </c>
      <c r="AC64">
        <f t="shared" si="29"/>
        <v>1.1484049672300793</v>
      </c>
    </row>
    <row r="65" spans="1:29" x14ac:dyDescent="0.25">
      <c r="A65" s="9">
        <v>63</v>
      </c>
      <c r="B65" s="46" t="s">
        <v>379</v>
      </c>
      <c r="C65" s="47" t="s">
        <v>31</v>
      </c>
      <c r="D65" s="47" t="s">
        <v>309</v>
      </c>
      <c r="E65" s="47" t="s">
        <v>2</v>
      </c>
      <c r="F65" s="48">
        <v>33</v>
      </c>
      <c r="G65" s="48">
        <v>7</v>
      </c>
      <c r="H65" s="48">
        <v>8</v>
      </c>
      <c r="I65" s="48">
        <v>35</v>
      </c>
      <c r="J65" s="48">
        <v>6</v>
      </c>
      <c r="K65" s="48">
        <v>12</v>
      </c>
      <c r="L65" s="48">
        <v>29</v>
      </c>
      <c r="M65" s="60">
        <v>405</v>
      </c>
      <c r="N65">
        <f t="shared" si="15"/>
        <v>17.393939393939394</v>
      </c>
      <c r="O65">
        <f t="shared" si="16"/>
        <v>19.878787878787879</v>
      </c>
      <c r="P65">
        <f t="shared" si="17"/>
        <v>86.969696969696969</v>
      </c>
      <c r="Q65">
        <f t="shared" si="18"/>
        <v>14.909090909090908</v>
      </c>
      <c r="R65">
        <f t="shared" si="19"/>
        <v>29.818181818181817</v>
      </c>
      <c r="S65">
        <f t="shared" si="20"/>
        <v>72.060606060606062</v>
      </c>
      <c r="U65" s="10">
        <f t="shared" si="21"/>
        <v>6.5847365703682659</v>
      </c>
      <c r="V65">
        <f t="shared" si="22"/>
        <v>1.8066875653082548</v>
      </c>
      <c r="W65">
        <f t="shared" si="23"/>
        <v>0.16783216783216784</v>
      </c>
      <c r="X65">
        <f t="shared" si="24"/>
        <v>4.6102168372278429</v>
      </c>
      <c r="Y65">
        <f t="shared" si="25"/>
        <v>7.6836947287130721</v>
      </c>
      <c r="Z65">
        <f t="shared" si="26"/>
        <v>1.2669421487603303</v>
      </c>
      <c r="AA65">
        <f t="shared" si="27"/>
        <v>0.67643734643734632</v>
      </c>
      <c r="AB65">
        <f t="shared" si="28"/>
        <v>1.5299999999999998</v>
      </c>
      <c r="AC65">
        <f t="shared" si="29"/>
        <v>1.136837342030167</v>
      </c>
    </row>
    <row r="66" spans="1:29" x14ac:dyDescent="0.25">
      <c r="A66" s="9">
        <v>64</v>
      </c>
      <c r="B66" s="46" t="s">
        <v>357</v>
      </c>
      <c r="C66" s="47" t="s">
        <v>36</v>
      </c>
      <c r="D66" s="47" t="s">
        <v>309</v>
      </c>
      <c r="E66" s="47" t="s">
        <v>2</v>
      </c>
      <c r="F66" s="48">
        <v>27</v>
      </c>
      <c r="G66" s="48">
        <v>4</v>
      </c>
      <c r="H66" s="48">
        <v>6</v>
      </c>
      <c r="I66" s="48">
        <v>52</v>
      </c>
      <c r="J66" s="48">
        <v>11</v>
      </c>
      <c r="K66" s="48">
        <v>9</v>
      </c>
      <c r="L66" s="48">
        <v>1596</v>
      </c>
      <c r="M66" s="60">
        <v>347</v>
      </c>
      <c r="N66">
        <f t="shared" si="15"/>
        <v>12.148148148148149</v>
      </c>
      <c r="O66">
        <f t="shared" si="16"/>
        <v>18.222222222222221</v>
      </c>
      <c r="P66">
        <f t="shared" si="17"/>
        <v>157.92592592592592</v>
      </c>
      <c r="Q66">
        <f t="shared" si="18"/>
        <v>33.407407407407405</v>
      </c>
      <c r="R66">
        <f t="shared" si="19"/>
        <v>27.333333333333332</v>
      </c>
      <c r="S66">
        <f t="shared" si="20"/>
        <v>4847.1111111111113</v>
      </c>
      <c r="U66" s="10">
        <f t="shared" si="21"/>
        <v>6.4365051574524275</v>
      </c>
      <c r="V66">
        <f t="shared" si="22"/>
        <v>1.2618135376756066</v>
      </c>
      <c r="W66">
        <f t="shared" si="23"/>
        <v>0.15384615384615385</v>
      </c>
      <c r="X66">
        <f t="shared" si="24"/>
        <v>5.0208454659306669</v>
      </c>
      <c r="Y66">
        <f t="shared" si="25"/>
        <v>8.3680757765511125</v>
      </c>
      <c r="Z66">
        <f t="shared" si="26"/>
        <v>1.4439393939393939</v>
      </c>
      <c r="AA66">
        <f t="shared" si="27"/>
        <v>0.73405405405405388</v>
      </c>
      <c r="AB66">
        <f t="shared" si="28"/>
        <v>1.5179999999999998</v>
      </c>
      <c r="AC66">
        <f t="shared" si="29"/>
        <v>1.3248520179372196</v>
      </c>
    </row>
    <row r="67" spans="1:29" x14ac:dyDescent="0.25">
      <c r="B67" s="33"/>
      <c r="C67" s="33"/>
      <c r="D67" s="33"/>
      <c r="E67" s="33"/>
      <c r="U67" s="10"/>
    </row>
    <row r="68" spans="1:29" x14ac:dyDescent="0.25">
      <c r="B68" s="33"/>
      <c r="C68" s="33"/>
      <c r="D68" s="33"/>
      <c r="E68" s="33"/>
    </row>
    <row r="69" spans="1:29" x14ac:dyDescent="0.25">
      <c r="B69" s="33"/>
      <c r="C69" s="33"/>
      <c r="D69" s="33"/>
      <c r="E69" s="33"/>
    </row>
    <row r="70" spans="1:29" x14ac:dyDescent="0.25">
      <c r="B70" s="33"/>
      <c r="C70" s="33"/>
      <c r="D70" s="33"/>
      <c r="E70" s="33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G26" sqref="G2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220</v>
      </c>
      <c r="C3" s="47" t="s">
        <v>36</v>
      </c>
      <c r="D3" s="47" t="s">
        <v>309</v>
      </c>
      <c r="E3" s="47" t="s">
        <v>3</v>
      </c>
      <c r="F3" s="48">
        <v>40</v>
      </c>
      <c r="G3" s="48">
        <v>65</v>
      </c>
      <c r="H3" s="48">
        <v>22</v>
      </c>
      <c r="I3" s="48">
        <v>19</v>
      </c>
      <c r="J3" s="48">
        <v>14</v>
      </c>
      <c r="K3" s="48">
        <v>29</v>
      </c>
      <c r="L3" s="48">
        <v>35</v>
      </c>
      <c r="M3" s="60">
        <v>760</v>
      </c>
      <c r="N3">
        <f t="shared" ref="N3:N34" si="0">G3*82/F3</f>
        <v>133.25</v>
      </c>
      <c r="O3">
        <f t="shared" ref="O3:O34" si="1">H3*82/F3</f>
        <v>45.1</v>
      </c>
      <c r="P3">
        <f t="shared" ref="P3:P34" si="2">I3*82/F3</f>
        <v>38.950000000000003</v>
      </c>
      <c r="Q3">
        <f t="shared" ref="Q3:Q34" si="3">J3*82/F3</f>
        <v>28.7</v>
      </c>
      <c r="R3">
        <f t="shared" ref="R3:R34" si="4">K3*82/F3</f>
        <v>59.45</v>
      </c>
      <c r="S3">
        <f t="shared" ref="S3:S34" si="5">L3*82/F3</f>
        <v>71.75</v>
      </c>
      <c r="U3" s="10">
        <f t="shared" ref="U3:U34" si="6">SUM(V3:X3)</f>
        <v>18.036273628443581</v>
      </c>
      <c r="V3">
        <f t="shared" ref="V3:V34" si="7">N3/MAX(N:N)*OFF_R</f>
        <v>13</v>
      </c>
      <c r="W3">
        <f t="shared" ref="W3:W34" si="8">O3/MAX(O:O)*PUN_R</f>
        <v>0.42653061224489797</v>
      </c>
      <c r="X3">
        <f t="shared" ref="X3:X34" si="9">SUM(Z3:AC3)</f>
        <v>4.6097430161986814</v>
      </c>
      <c r="Y3">
        <f t="shared" ref="Y3:Y34" si="10">X3/DEF_R*10</f>
        <v>7.682905026997803</v>
      </c>
      <c r="Z3">
        <f t="shared" ref="Z3:Z34" si="11">(0.7*(HIT_F*DEF_R))+(P3/(MAX(P:P))*(0.3*(HIT_F*DEF_R)))</f>
        <v>1.1121818181818179</v>
      </c>
      <c r="AA3">
        <f t="shared" ref="AA3:AA34" si="12">(0.7*(BkS_F*DEF_R))+(Q3/(MAX(Q:Q))*(0.3*(BkS_F*DEF_R)))</f>
        <v>0.71338235294117636</v>
      </c>
      <c r="AB3">
        <f t="shared" ref="AB3:AB34" si="13">(0.7*(TkA_F*DEF_R))+(R3/(MAX(R:R))*(0.3*(TkA_F*DEF_R)))</f>
        <v>1.6469999999999998</v>
      </c>
      <c r="AC3">
        <f t="shared" ref="AC3:AC34" si="14">(0.7*(SH_F*DEF_R))+(S3/(MAX(S:S))*(0.3*(SH_F*DEF_R)))</f>
        <v>1.1371788450756868</v>
      </c>
    </row>
    <row r="4" spans="1:29" x14ac:dyDescent="0.25">
      <c r="A4" s="9">
        <v>2</v>
      </c>
      <c r="B4" s="49" t="s">
        <v>257</v>
      </c>
      <c r="C4" s="50" t="s">
        <v>33</v>
      </c>
      <c r="D4" s="50" t="s">
        <v>309</v>
      </c>
      <c r="E4" s="50" t="s">
        <v>3</v>
      </c>
      <c r="F4" s="51">
        <v>40</v>
      </c>
      <c r="G4" s="51">
        <v>62</v>
      </c>
      <c r="H4" s="51">
        <v>30</v>
      </c>
      <c r="I4" s="51">
        <v>33</v>
      </c>
      <c r="J4" s="51">
        <v>25</v>
      </c>
      <c r="K4" s="51">
        <v>19</v>
      </c>
      <c r="L4" s="51">
        <v>58</v>
      </c>
      <c r="M4" s="61">
        <v>844</v>
      </c>
      <c r="N4">
        <f t="shared" si="0"/>
        <v>127.1</v>
      </c>
      <c r="O4">
        <f t="shared" si="1"/>
        <v>61.5</v>
      </c>
      <c r="P4">
        <f t="shared" si="2"/>
        <v>67.650000000000006</v>
      </c>
      <c r="Q4">
        <f t="shared" si="3"/>
        <v>51.25</v>
      </c>
      <c r="R4">
        <f t="shared" si="4"/>
        <v>38.950000000000003</v>
      </c>
      <c r="S4">
        <f t="shared" si="5"/>
        <v>118.9</v>
      </c>
      <c r="U4" s="10">
        <f t="shared" si="6"/>
        <v>17.61479751229589</v>
      </c>
      <c r="V4">
        <f t="shared" si="7"/>
        <v>12.399999999999999</v>
      </c>
      <c r="W4">
        <f t="shared" si="8"/>
        <v>0.58163265306122447</v>
      </c>
      <c r="X4">
        <f t="shared" si="9"/>
        <v>4.6331648592346673</v>
      </c>
      <c r="Y4">
        <f t="shared" si="10"/>
        <v>7.7219414320577782</v>
      </c>
      <c r="Z4">
        <f t="shared" si="11"/>
        <v>1.1579999999999999</v>
      </c>
      <c r="AA4">
        <f t="shared" si="12"/>
        <v>0.77889705882352933</v>
      </c>
      <c r="AB4">
        <f t="shared" si="13"/>
        <v>1.5569999999999999</v>
      </c>
      <c r="AC4">
        <f t="shared" si="14"/>
        <v>1.1392678004111381</v>
      </c>
    </row>
    <row r="5" spans="1:29" x14ac:dyDescent="0.25">
      <c r="A5" s="9">
        <v>3</v>
      </c>
      <c r="B5" s="49" t="s">
        <v>262</v>
      </c>
      <c r="C5" s="50" t="s">
        <v>42</v>
      </c>
      <c r="D5" s="50" t="s">
        <v>309</v>
      </c>
      <c r="E5" s="50" t="s">
        <v>3</v>
      </c>
      <c r="F5" s="51">
        <v>39</v>
      </c>
      <c r="G5" s="51">
        <v>53</v>
      </c>
      <c r="H5" s="51">
        <v>16</v>
      </c>
      <c r="I5" s="51">
        <v>16</v>
      </c>
      <c r="J5" s="51">
        <v>15</v>
      </c>
      <c r="K5" s="51">
        <v>42</v>
      </c>
      <c r="L5" s="51">
        <v>2147</v>
      </c>
      <c r="M5" s="61">
        <v>760</v>
      </c>
      <c r="N5">
        <f t="shared" si="0"/>
        <v>111.43589743589743</v>
      </c>
      <c r="O5">
        <f t="shared" si="1"/>
        <v>33.641025641025642</v>
      </c>
      <c r="P5">
        <f t="shared" si="2"/>
        <v>33.641025641025642</v>
      </c>
      <c r="Q5">
        <f t="shared" si="3"/>
        <v>31.53846153846154</v>
      </c>
      <c r="R5">
        <f t="shared" si="4"/>
        <v>88.307692307692307</v>
      </c>
      <c r="S5">
        <f t="shared" si="5"/>
        <v>4514.2051282051279</v>
      </c>
      <c r="U5" s="10">
        <f t="shared" si="6"/>
        <v>16.122979889894907</v>
      </c>
      <c r="V5">
        <f t="shared" si="7"/>
        <v>10.87179487179487</v>
      </c>
      <c r="W5">
        <f t="shared" si="8"/>
        <v>0.31815803244374674</v>
      </c>
      <c r="X5">
        <f t="shared" si="9"/>
        <v>4.9330269856562907</v>
      </c>
      <c r="Y5">
        <f t="shared" si="10"/>
        <v>8.2217116427604839</v>
      </c>
      <c r="Z5">
        <f t="shared" si="11"/>
        <v>1.1037062937062936</v>
      </c>
      <c r="AA5">
        <f t="shared" si="12"/>
        <v>0.721628959276018</v>
      </c>
      <c r="AB5">
        <f t="shared" si="13"/>
        <v>1.7736923076923077</v>
      </c>
      <c r="AC5">
        <f t="shared" si="14"/>
        <v>1.3339994249816711</v>
      </c>
    </row>
    <row r="6" spans="1:29" x14ac:dyDescent="0.25">
      <c r="A6" s="9">
        <v>4</v>
      </c>
      <c r="B6" s="46" t="s">
        <v>66</v>
      </c>
      <c r="C6" s="47" t="s">
        <v>38</v>
      </c>
      <c r="D6" s="47" t="s">
        <v>309</v>
      </c>
      <c r="E6" s="47" t="s">
        <v>3</v>
      </c>
      <c r="F6" s="48">
        <v>39</v>
      </c>
      <c r="G6" s="48">
        <v>50</v>
      </c>
      <c r="H6" s="48">
        <v>27</v>
      </c>
      <c r="I6" s="48">
        <v>39</v>
      </c>
      <c r="J6" s="48">
        <v>32</v>
      </c>
      <c r="K6" s="48">
        <v>21</v>
      </c>
      <c r="L6" s="48">
        <v>3289</v>
      </c>
      <c r="M6" s="60">
        <v>837</v>
      </c>
      <c r="N6">
        <f t="shared" si="0"/>
        <v>105.12820512820512</v>
      </c>
      <c r="O6">
        <f t="shared" si="1"/>
        <v>56.769230769230766</v>
      </c>
      <c r="P6">
        <f t="shared" si="2"/>
        <v>82</v>
      </c>
      <c r="Q6">
        <f t="shared" si="3"/>
        <v>67.282051282051285</v>
      </c>
      <c r="R6">
        <f t="shared" si="4"/>
        <v>44.153846153846153</v>
      </c>
      <c r="S6">
        <f t="shared" si="5"/>
        <v>6915.333333333333</v>
      </c>
      <c r="U6" s="10">
        <f t="shared" si="6"/>
        <v>15.819912409902688</v>
      </c>
      <c r="V6">
        <f t="shared" si="7"/>
        <v>10.256410256410255</v>
      </c>
      <c r="W6">
        <f t="shared" si="8"/>
        <v>0.53689167974882257</v>
      </c>
      <c r="X6">
        <f t="shared" si="9"/>
        <v>5.0266104737436095</v>
      </c>
      <c r="Y6">
        <f t="shared" si="10"/>
        <v>8.3776841229060164</v>
      </c>
      <c r="Z6">
        <f t="shared" si="11"/>
        <v>1.1809090909090907</v>
      </c>
      <c r="AA6">
        <f t="shared" si="12"/>
        <v>0.82547511312217181</v>
      </c>
      <c r="AB6">
        <f t="shared" si="13"/>
        <v>1.5798461538461537</v>
      </c>
      <c r="AC6">
        <f t="shared" si="14"/>
        <v>1.4403801158661931</v>
      </c>
    </row>
    <row r="7" spans="1:29" x14ac:dyDescent="0.25">
      <c r="A7" s="9">
        <v>5</v>
      </c>
      <c r="B7" s="46" t="s">
        <v>252</v>
      </c>
      <c r="C7" s="47" t="s">
        <v>36</v>
      </c>
      <c r="D7" s="47" t="s">
        <v>309</v>
      </c>
      <c r="E7" s="47" t="s">
        <v>3</v>
      </c>
      <c r="F7" s="48">
        <v>39</v>
      </c>
      <c r="G7" s="48">
        <v>48</v>
      </c>
      <c r="H7" s="48">
        <v>18</v>
      </c>
      <c r="I7" s="48">
        <v>24</v>
      </c>
      <c r="J7" s="48">
        <v>14</v>
      </c>
      <c r="K7" s="48">
        <v>24</v>
      </c>
      <c r="L7" s="48">
        <v>102</v>
      </c>
      <c r="M7" s="60">
        <v>755</v>
      </c>
      <c r="N7">
        <f t="shared" si="0"/>
        <v>100.92307692307692</v>
      </c>
      <c r="O7">
        <f t="shared" si="1"/>
        <v>37.846153846153847</v>
      </c>
      <c r="P7">
        <f t="shared" si="2"/>
        <v>50.46153846153846</v>
      </c>
      <c r="Q7">
        <f t="shared" si="3"/>
        <v>29.435897435897434</v>
      </c>
      <c r="R7">
        <f t="shared" si="4"/>
        <v>50.46153846153846</v>
      </c>
      <c r="S7">
        <f t="shared" si="5"/>
        <v>214.46153846153845</v>
      </c>
      <c r="U7" s="10">
        <f t="shared" si="6"/>
        <v>14.801201499605504</v>
      </c>
      <c r="V7">
        <f t="shared" si="7"/>
        <v>9.8461538461538467</v>
      </c>
      <c r="W7">
        <f t="shared" si="8"/>
        <v>0.35792778649921503</v>
      </c>
      <c r="X7">
        <f t="shared" si="9"/>
        <v>4.5971198669524433</v>
      </c>
      <c r="Y7">
        <f t="shared" si="10"/>
        <v>7.6618664449207383</v>
      </c>
      <c r="Z7">
        <f t="shared" si="11"/>
        <v>1.1305594405594404</v>
      </c>
      <c r="AA7">
        <f t="shared" si="12"/>
        <v>0.71552036199095015</v>
      </c>
      <c r="AB7">
        <f t="shared" si="13"/>
        <v>1.6075384615384614</v>
      </c>
      <c r="AC7">
        <f t="shared" si="14"/>
        <v>1.1435016028635911</v>
      </c>
    </row>
    <row r="8" spans="1:29" x14ac:dyDescent="0.25">
      <c r="A8" s="9">
        <v>6</v>
      </c>
      <c r="B8" s="49" t="s">
        <v>59</v>
      </c>
      <c r="C8" s="50" t="s">
        <v>38</v>
      </c>
      <c r="D8" s="50" t="s">
        <v>309</v>
      </c>
      <c r="E8" s="50" t="s">
        <v>3</v>
      </c>
      <c r="F8" s="51">
        <v>40</v>
      </c>
      <c r="G8" s="51">
        <v>50</v>
      </c>
      <c r="H8" s="51">
        <v>14</v>
      </c>
      <c r="I8" s="51">
        <v>9</v>
      </c>
      <c r="J8" s="51">
        <v>11</v>
      </c>
      <c r="K8" s="51">
        <v>23</v>
      </c>
      <c r="L8" s="51">
        <v>75</v>
      </c>
      <c r="M8" s="61">
        <v>875</v>
      </c>
      <c r="N8">
        <f t="shared" si="0"/>
        <v>102.5</v>
      </c>
      <c r="O8">
        <f t="shared" si="1"/>
        <v>28.7</v>
      </c>
      <c r="P8">
        <f t="shared" si="2"/>
        <v>18.45</v>
      </c>
      <c r="Q8">
        <f t="shared" si="3"/>
        <v>22.55</v>
      </c>
      <c r="R8">
        <f t="shared" si="4"/>
        <v>47.15</v>
      </c>
      <c r="S8">
        <f t="shared" si="5"/>
        <v>153.75</v>
      </c>
      <c r="U8" s="10">
        <f t="shared" si="6"/>
        <v>14.780209633641942</v>
      </c>
      <c r="V8">
        <f t="shared" si="7"/>
        <v>10</v>
      </c>
      <c r="W8">
        <f t="shared" si="8"/>
        <v>0.27142857142857141</v>
      </c>
      <c r="X8">
        <f t="shared" si="9"/>
        <v>4.5087810622133695</v>
      </c>
      <c r="Y8">
        <f t="shared" si="10"/>
        <v>7.5146351036889492</v>
      </c>
      <c r="Z8">
        <f t="shared" si="11"/>
        <v>1.0794545454545452</v>
      </c>
      <c r="AA8">
        <f t="shared" si="12"/>
        <v>0.69551470588235287</v>
      </c>
      <c r="AB8">
        <f t="shared" si="13"/>
        <v>1.593</v>
      </c>
      <c r="AC8">
        <f t="shared" si="14"/>
        <v>1.1408118108764715</v>
      </c>
    </row>
    <row r="9" spans="1:29" x14ac:dyDescent="0.25">
      <c r="A9" s="9">
        <v>7</v>
      </c>
      <c r="B9" s="46" t="s">
        <v>231</v>
      </c>
      <c r="C9" s="47" t="s">
        <v>33</v>
      </c>
      <c r="D9" s="47" t="s">
        <v>309</v>
      </c>
      <c r="E9" s="47" t="s">
        <v>3</v>
      </c>
      <c r="F9" s="48">
        <v>40</v>
      </c>
      <c r="G9" s="48">
        <v>43</v>
      </c>
      <c r="H9" s="48">
        <v>18</v>
      </c>
      <c r="I9" s="48">
        <v>36</v>
      </c>
      <c r="J9" s="48">
        <v>36</v>
      </c>
      <c r="K9" s="48">
        <v>66</v>
      </c>
      <c r="L9" s="48">
        <v>3268</v>
      </c>
      <c r="M9" s="60">
        <v>813</v>
      </c>
      <c r="N9">
        <f t="shared" si="0"/>
        <v>88.15</v>
      </c>
      <c r="O9">
        <f t="shared" si="1"/>
        <v>36.9</v>
      </c>
      <c r="P9">
        <f t="shared" si="2"/>
        <v>73.8</v>
      </c>
      <c r="Q9">
        <f t="shared" si="3"/>
        <v>73.8</v>
      </c>
      <c r="R9">
        <f t="shared" si="4"/>
        <v>135.30000000000001</v>
      </c>
      <c r="S9">
        <f t="shared" si="5"/>
        <v>6699.4</v>
      </c>
      <c r="U9" s="10">
        <f t="shared" si="6"/>
        <v>14.372022844284926</v>
      </c>
      <c r="V9">
        <f t="shared" si="7"/>
        <v>8.6000000000000014</v>
      </c>
      <c r="W9">
        <f t="shared" si="8"/>
        <v>0.34897959183673466</v>
      </c>
      <c r="X9">
        <f t="shared" si="9"/>
        <v>5.4230432524481902</v>
      </c>
      <c r="Y9">
        <f t="shared" si="10"/>
        <v>9.0384054207469831</v>
      </c>
      <c r="Z9">
        <f t="shared" si="11"/>
        <v>1.1678181818181816</v>
      </c>
      <c r="AA9">
        <f t="shared" si="12"/>
        <v>0.8444117647058822</v>
      </c>
      <c r="AB9">
        <f t="shared" si="13"/>
        <v>1.98</v>
      </c>
      <c r="AC9">
        <f t="shared" si="14"/>
        <v>1.4308133059241261</v>
      </c>
    </row>
    <row r="10" spans="1:29" x14ac:dyDescent="0.25">
      <c r="A10" s="9">
        <v>8</v>
      </c>
      <c r="B10" s="46" t="s">
        <v>56</v>
      </c>
      <c r="C10" s="47" t="s">
        <v>33</v>
      </c>
      <c r="D10" s="47" t="s">
        <v>309</v>
      </c>
      <c r="E10" s="47" t="s">
        <v>3</v>
      </c>
      <c r="F10" s="48">
        <v>39</v>
      </c>
      <c r="G10" s="48">
        <v>46</v>
      </c>
      <c r="H10" s="48">
        <v>18</v>
      </c>
      <c r="I10" s="48">
        <v>6</v>
      </c>
      <c r="J10" s="48">
        <v>10</v>
      </c>
      <c r="K10" s="48">
        <v>14</v>
      </c>
      <c r="L10" s="48">
        <v>0</v>
      </c>
      <c r="M10" s="60">
        <v>706</v>
      </c>
      <c r="N10">
        <f t="shared" si="0"/>
        <v>96.717948717948715</v>
      </c>
      <c r="O10">
        <f t="shared" si="1"/>
        <v>37.846153846153847</v>
      </c>
      <c r="P10">
        <f t="shared" si="2"/>
        <v>12.615384615384615</v>
      </c>
      <c r="Q10">
        <f t="shared" si="3"/>
        <v>21.025641025641026</v>
      </c>
      <c r="R10">
        <f t="shared" si="4"/>
        <v>29.435897435897434</v>
      </c>
      <c r="S10">
        <f t="shared" si="5"/>
        <v>0</v>
      </c>
      <c r="U10" s="10">
        <f t="shared" si="6"/>
        <v>14.204281824617956</v>
      </c>
      <c r="V10">
        <f t="shared" si="7"/>
        <v>9.4358974358974343</v>
      </c>
      <c r="W10">
        <f t="shared" si="8"/>
        <v>0.35792778649921503</v>
      </c>
      <c r="X10">
        <f t="shared" si="9"/>
        <v>4.4104566022213074</v>
      </c>
      <c r="Y10">
        <f t="shared" si="10"/>
        <v>7.3507610037021784</v>
      </c>
      <c r="Z10">
        <f t="shared" si="11"/>
        <v>1.07013986013986</v>
      </c>
      <c r="AA10">
        <f t="shared" si="12"/>
        <v>0.69108597285067863</v>
      </c>
      <c r="AB10">
        <f t="shared" si="13"/>
        <v>1.5152307692307692</v>
      </c>
      <c r="AC10">
        <f t="shared" si="14"/>
        <v>1.1339999999999999</v>
      </c>
    </row>
    <row r="11" spans="1:29" x14ac:dyDescent="0.25">
      <c r="A11" s="9">
        <v>9</v>
      </c>
      <c r="B11" s="46" t="s">
        <v>157</v>
      </c>
      <c r="C11" s="47" t="s">
        <v>42</v>
      </c>
      <c r="D11" s="47" t="s">
        <v>309</v>
      </c>
      <c r="E11" s="47" t="s">
        <v>3</v>
      </c>
      <c r="F11" s="48">
        <v>40</v>
      </c>
      <c r="G11" s="48">
        <v>44</v>
      </c>
      <c r="H11" s="48">
        <v>8</v>
      </c>
      <c r="I11" s="48">
        <v>35</v>
      </c>
      <c r="J11" s="48">
        <v>11</v>
      </c>
      <c r="K11" s="48">
        <v>32</v>
      </c>
      <c r="L11" s="48">
        <v>5351</v>
      </c>
      <c r="M11" s="60">
        <v>821</v>
      </c>
      <c r="N11">
        <f t="shared" si="0"/>
        <v>90.2</v>
      </c>
      <c r="O11">
        <f t="shared" si="1"/>
        <v>16.399999999999999</v>
      </c>
      <c r="P11">
        <f t="shared" si="2"/>
        <v>71.75</v>
      </c>
      <c r="Q11">
        <f t="shared" si="3"/>
        <v>22.55</v>
      </c>
      <c r="R11">
        <f t="shared" si="4"/>
        <v>65.599999999999994</v>
      </c>
      <c r="S11">
        <f t="shared" si="5"/>
        <v>10969.55</v>
      </c>
      <c r="U11" s="10">
        <f t="shared" si="6"/>
        <v>14.109162201244134</v>
      </c>
      <c r="V11">
        <f t="shared" si="7"/>
        <v>8.8000000000000007</v>
      </c>
      <c r="W11">
        <f t="shared" si="8"/>
        <v>0.1551020408163265</v>
      </c>
      <c r="X11">
        <f t="shared" si="9"/>
        <v>5.1540601604278073</v>
      </c>
      <c r="Y11">
        <f t="shared" si="10"/>
        <v>8.5901002673796789</v>
      </c>
      <c r="Z11">
        <f t="shared" si="11"/>
        <v>1.1645454545454543</v>
      </c>
      <c r="AA11">
        <f t="shared" si="12"/>
        <v>0.69551470588235287</v>
      </c>
      <c r="AB11">
        <f t="shared" si="13"/>
        <v>1.6739999999999999</v>
      </c>
      <c r="AC11">
        <f t="shared" si="14"/>
        <v>1.6199999999999999</v>
      </c>
    </row>
    <row r="12" spans="1:29" x14ac:dyDescent="0.25">
      <c r="A12" s="9">
        <v>10</v>
      </c>
      <c r="B12" s="46" t="s">
        <v>132</v>
      </c>
      <c r="C12" s="47" t="s">
        <v>33</v>
      </c>
      <c r="D12" s="47" t="s">
        <v>309</v>
      </c>
      <c r="E12" s="47" t="s">
        <v>3</v>
      </c>
      <c r="F12" s="48">
        <v>38</v>
      </c>
      <c r="G12" s="48">
        <v>42</v>
      </c>
      <c r="H12" s="48">
        <v>14</v>
      </c>
      <c r="I12" s="48">
        <v>12</v>
      </c>
      <c r="J12" s="48">
        <v>14</v>
      </c>
      <c r="K12" s="48">
        <v>18</v>
      </c>
      <c r="L12" s="48">
        <v>3056</v>
      </c>
      <c r="M12" s="60">
        <v>739</v>
      </c>
      <c r="N12">
        <f t="shared" si="0"/>
        <v>90.631578947368425</v>
      </c>
      <c r="O12">
        <f t="shared" si="1"/>
        <v>30.210526315789473</v>
      </c>
      <c r="P12">
        <f t="shared" si="2"/>
        <v>25.894736842105264</v>
      </c>
      <c r="Q12">
        <f t="shared" si="3"/>
        <v>30.210526315789473</v>
      </c>
      <c r="R12">
        <f t="shared" si="4"/>
        <v>38.842105263157897</v>
      </c>
      <c r="S12">
        <f t="shared" si="5"/>
        <v>6594.5263157894733</v>
      </c>
      <c r="U12" s="10">
        <f t="shared" si="6"/>
        <v>13.91962340928678</v>
      </c>
      <c r="V12">
        <f t="shared" si="7"/>
        <v>8.8421052631578938</v>
      </c>
      <c r="W12">
        <f t="shared" si="8"/>
        <v>0.2857142857142857</v>
      </c>
      <c r="X12">
        <f t="shared" si="9"/>
        <v>4.7918038604145998</v>
      </c>
      <c r="Y12">
        <f t="shared" si="10"/>
        <v>7.9863397673576664</v>
      </c>
      <c r="Z12">
        <f t="shared" si="11"/>
        <v>1.0913397129186602</v>
      </c>
      <c r="AA12">
        <f t="shared" si="12"/>
        <v>0.71777089783281722</v>
      </c>
      <c r="AB12">
        <f t="shared" si="13"/>
        <v>1.5565263157894735</v>
      </c>
      <c r="AC12">
        <f t="shared" si="14"/>
        <v>1.4261669338736487</v>
      </c>
    </row>
    <row r="13" spans="1:29" x14ac:dyDescent="0.25">
      <c r="A13" s="9">
        <v>11</v>
      </c>
      <c r="B13" s="46" t="s">
        <v>271</v>
      </c>
      <c r="C13" s="47" t="s">
        <v>42</v>
      </c>
      <c r="D13" s="47" t="s">
        <v>309</v>
      </c>
      <c r="E13" s="47" t="s">
        <v>3</v>
      </c>
      <c r="F13" s="48">
        <v>30</v>
      </c>
      <c r="G13" s="48">
        <v>31</v>
      </c>
      <c r="H13" s="48">
        <v>28</v>
      </c>
      <c r="I13" s="48">
        <v>36</v>
      </c>
      <c r="J13" s="48">
        <v>34</v>
      </c>
      <c r="K13" s="48">
        <v>18</v>
      </c>
      <c r="L13" s="48">
        <v>33</v>
      </c>
      <c r="M13" s="60">
        <v>583</v>
      </c>
      <c r="N13">
        <f t="shared" si="0"/>
        <v>84.733333333333334</v>
      </c>
      <c r="O13">
        <f t="shared" si="1"/>
        <v>76.533333333333331</v>
      </c>
      <c r="P13">
        <f t="shared" si="2"/>
        <v>98.4</v>
      </c>
      <c r="Q13">
        <f t="shared" si="3"/>
        <v>92.933333333333337</v>
      </c>
      <c r="R13">
        <f t="shared" si="4"/>
        <v>49.2</v>
      </c>
      <c r="S13">
        <f t="shared" si="5"/>
        <v>90.2</v>
      </c>
      <c r="U13" s="10">
        <f t="shared" si="6"/>
        <v>13.837563361947961</v>
      </c>
      <c r="V13">
        <f t="shared" si="7"/>
        <v>8.2666666666666657</v>
      </c>
      <c r="W13">
        <f t="shared" si="8"/>
        <v>0.72380952380952379</v>
      </c>
      <c r="X13">
        <f t="shared" si="9"/>
        <v>4.847087171471772</v>
      </c>
      <c r="Y13">
        <f t="shared" si="10"/>
        <v>8.0784786191196201</v>
      </c>
      <c r="Z13">
        <f t="shared" si="11"/>
        <v>1.207090909090909</v>
      </c>
      <c r="AA13">
        <f t="shared" si="12"/>
        <v>0.89999999999999991</v>
      </c>
      <c r="AB13">
        <f t="shared" si="13"/>
        <v>1.6019999999999999</v>
      </c>
      <c r="AC13">
        <f t="shared" si="14"/>
        <v>1.1379962623808633</v>
      </c>
    </row>
    <row r="14" spans="1:29" x14ac:dyDescent="0.25">
      <c r="A14" s="9">
        <v>12</v>
      </c>
      <c r="B14" s="49" t="s">
        <v>32</v>
      </c>
      <c r="C14" s="50" t="s">
        <v>33</v>
      </c>
      <c r="D14" s="50" t="s">
        <v>309</v>
      </c>
      <c r="E14" s="50" t="s">
        <v>3</v>
      </c>
      <c r="F14" s="51">
        <v>40</v>
      </c>
      <c r="G14" s="51">
        <v>43</v>
      </c>
      <c r="H14" s="51">
        <v>18</v>
      </c>
      <c r="I14" s="51">
        <v>39</v>
      </c>
      <c r="J14" s="51">
        <v>16</v>
      </c>
      <c r="K14" s="51">
        <v>16</v>
      </c>
      <c r="L14" s="51">
        <v>851</v>
      </c>
      <c r="M14" s="61">
        <v>711</v>
      </c>
      <c r="N14">
        <f t="shared" si="0"/>
        <v>88.15</v>
      </c>
      <c r="O14">
        <f t="shared" si="1"/>
        <v>36.9</v>
      </c>
      <c r="P14">
        <f t="shared" si="2"/>
        <v>79.95</v>
      </c>
      <c r="Q14">
        <f t="shared" si="3"/>
        <v>32.799999999999997</v>
      </c>
      <c r="R14">
        <f t="shared" si="4"/>
        <v>32.799999999999997</v>
      </c>
      <c r="S14">
        <f t="shared" si="5"/>
        <v>1744.55</v>
      </c>
      <c r="U14" s="10">
        <f t="shared" si="6"/>
        <v>13.593201420531855</v>
      </c>
      <c r="V14">
        <f t="shared" si="7"/>
        <v>8.6000000000000014</v>
      </c>
      <c r="W14">
        <f t="shared" si="8"/>
        <v>0.34897959183673466</v>
      </c>
      <c r="X14">
        <f t="shared" si="9"/>
        <v>4.6442218286951205</v>
      </c>
      <c r="Y14">
        <f t="shared" si="10"/>
        <v>7.7403697144918668</v>
      </c>
      <c r="Z14">
        <f t="shared" si="11"/>
        <v>1.1776363636363634</v>
      </c>
      <c r="AA14">
        <f t="shared" si="12"/>
        <v>0.72529411764705864</v>
      </c>
      <c r="AB14">
        <f t="shared" si="13"/>
        <v>1.5299999999999998</v>
      </c>
      <c r="AC14">
        <f t="shared" si="14"/>
        <v>1.2112913474116986</v>
      </c>
    </row>
    <row r="15" spans="1:29" x14ac:dyDescent="0.25">
      <c r="A15" s="9">
        <v>13</v>
      </c>
      <c r="B15" s="49" t="s">
        <v>136</v>
      </c>
      <c r="C15" s="50" t="s">
        <v>31</v>
      </c>
      <c r="D15" s="50" t="s">
        <v>309</v>
      </c>
      <c r="E15" s="50" t="s">
        <v>3</v>
      </c>
      <c r="F15" s="51">
        <v>38</v>
      </c>
      <c r="G15" s="51">
        <v>37</v>
      </c>
      <c r="H15" s="51">
        <v>8</v>
      </c>
      <c r="I15" s="51">
        <v>16</v>
      </c>
      <c r="J15" s="51">
        <v>20</v>
      </c>
      <c r="K15" s="51">
        <v>23</v>
      </c>
      <c r="L15" s="51">
        <v>1592</v>
      </c>
      <c r="M15" s="61">
        <v>693</v>
      </c>
      <c r="N15">
        <f t="shared" si="0"/>
        <v>79.84210526315789</v>
      </c>
      <c r="O15">
        <f t="shared" si="1"/>
        <v>17.263157894736842</v>
      </c>
      <c r="P15">
        <f t="shared" si="2"/>
        <v>34.526315789473685</v>
      </c>
      <c r="Q15">
        <f t="shared" si="3"/>
        <v>43.157894736842103</v>
      </c>
      <c r="R15">
        <f t="shared" si="4"/>
        <v>49.631578947368418</v>
      </c>
      <c r="S15">
        <f t="shared" si="5"/>
        <v>3435.3684210526317</v>
      </c>
      <c r="U15" s="10">
        <f t="shared" si="6"/>
        <v>12.703342487484237</v>
      </c>
      <c r="V15">
        <f t="shared" si="7"/>
        <v>7.7894736842105265</v>
      </c>
      <c r="W15">
        <f t="shared" si="8"/>
        <v>0.16326530612244897</v>
      </c>
      <c r="X15">
        <f t="shared" si="9"/>
        <v>4.7506034971512614</v>
      </c>
      <c r="Y15">
        <f t="shared" si="10"/>
        <v>7.9176724952521029</v>
      </c>
      <c r="Z15">
        <f t="shared" si="11"/>
        <v>1.1051196172248803</v>
      </c>
      <c r="AA15">
        <f t="shared" si="12"/>
        <v>0.75538699690402467</v>
      </c>
      <c r="AB15">
        <f t="shared" si="13"/>
        <v>1.603894736842105</v>
      </c>
      <c r="AC15">
        <f t="shared" si="14"/>
        <v>1.2862021461802515</v>
      </c>
    </row>
    <row r="16" spans="1:29" x14ac:dyDescent="0.25">
      <c r="A16" s="9">
        <v>14</v>
      </c>
      <c r="B16" s="46" t="s">
        <v>255</v>
      </c>
      <c r="C16" s="47" t="s">
        <v>42</v>
      </c>
      <c r="D16" s="47" t="s">
        <v>309</v>
      </c>
      <c r="E16" s="47" t="s">
        <v>3</v>
      </c>
      <c r="F16" s="48">
        <v>16</v>
      </c>
      <c r="G16" s="48">
        <v>15</v>
      </c>
      <c r="H16" s="48">
        <v>10</v>
      </c>
      <c r="I16" s="48">
        <v>5</v>
      </c>
      <c r="J16" s="48">
        <v>2</v>
      </c>
      <c r="K16" s="48">
        <v>14</v>
      </c>
      <c r="L16" s="48">
        <v>571</v>
      </c>
      <c r="M16" s="60">
        <v>302</v>
      </c>
      <c r="N16">
        <f t="shared" si="0"/>
        <v>76.875</v>
      </c>
      <c r="O16">
        <f t="shared" si="1"/>
        <v>51.25</v>
      </c>
      <c r="P16">
        <f t="shared" si="2"/>
        <v>25.625</v>
      </c>
      <c r="Q16">
        <f t="shared" si="3"/>
        <v>10.25</v>
      </c>
      <c r="R16">
        <f t="shared" si="4"/>
        <v>71.75</v>
      </c>
      <c r="S16">
        <f t="shared" si="5"/>
        <v>2926.375</v>
      </c>
      <c r="U16" s="10">
        <f t="shared" si="6"/>
        <v>12.700033847240327</v>
      </c>
      <c r="V16">
        <f t="shared" si="7"/>
        <v>7.4999999999999991</v>
      </c>
      <c r="W16">
        <f t="shared" si="8"/>
        <v>0.48469387755102039</v>
      </c>
      <c r="X16">
        <f t="shared" si="9"/>
        <v>4.7153399696893077</v>
      </c>
      <c r="Y16">
        <f t="shared" si="10"/>
        <v>7.8588999494821801</v>
      </c>
      <c r="Z16">
        <f t="shared" si="11"/>
        <v>1.0909090909090908</v>
      </c>
      <c r="AA16">
        <f t="shared" si="12"/>
        <v>0.65977941176470578</v>
      </c>
      <c r="AB16">
        <f t="shared" si="13"/>
        <v>1.7009999999999998</v>
      </c>
      <c r="AC16">
        <f t="shared" si="14"/>
        <v>1.263651467015511</v>
      </c>
    </row>
    <row r="17" spans="1:29" x14ac:dyDescent="0.25">
      <c r="A17" s="9">
        <v>15</v>
      </c>
      <c r="B17" s="46" t="s">
        <v>133</v>
      </c>
      <c r="C17" s="47" t="s">
        <v>36</v>
      </c>
      <c r="D17" s="47" t="s">
        <v>309</v>
      </c>
      <c r="E17" s="47" t="s">
        <v>3</v>
      </c>
      <c r="F17" s="48">
        <v>38</v>
      </c>
      <c r="G17" s="48">
        <v>34</v>
      </c>
      <c r="H17" s="48">
        <v>30</v>
      </c>
      <c r="I17" s="48">
        <v>58</v>
      </c>
      <c r="J17" s="48">
        <v>20</v>
      </c>
      <c r="K17" s="48">
        <v>20</v>
      </c>
      <c r="L17" s="48">
        <v>755</v>
      </c>
      <c r="M17" s="60">
        <v>692</v>
      </c>
      <c r="N17">
        <f t="shared" si="0"/>
        <v>73.368421052631575</v>
      </c>
      <c r="O17">
        <f t="shared" si="1"/>
        <v>64.736842105263165</v>
      </c>
      <c r="P17">
        <f t="shared" si="2"/>
        <v>125.15789473684211</v>
      </c>
      <c r="Q17">
        <f t="shared" si="3"/>
        <v>43.157894736842103</v>
      </c>
      <c r="R17">
        <f t="shared" si="4"/>
        <v>43.157894736842103</v>
      </c>
      <c r="S17">
        <f t="shared" si="5"/>
        <v>1629.2105263157894</v>
      </c>
      <c r="U17" s="10">
        <f t="shared" si="6"/>
        <v>12.556990222555836</v>
      </c>
      <c r="V17">
        <f t="shared" si="7"/>
        <v>7.1578947368421053</v>
      </c>
      <c r="W17">
        <f t="shared" si="8"/>
        <v>0.61224489795918369</v>
      </c>
      <c r="X17">
        <f t="shared" si="9"/>
        <v>4.7868505877545475</v>
      </c>
      <c r="Y17">
        <f t="shared" si="10"/>
        <v>7.9780843129242465</v>
      </c>
      <c r="Z17">
        <f t="shared" si="11"/>
        <v>1.2498086124401913</v>
      </c>
      <c r="AA17">
        <f t="shared" si="12"/>
        <v>0.75538699690402467</v>
      </c>
      <c r="AB17">
        <f t="shared" si="13"/>
        <v>1.5754736842105261</v>
      </c>
      <c r="AC17">
        <f t="shared" si="14"/>
        <v>1.2061812941998051</v>
      </c>
    </row>
    <row r="18" spans="1:29" x14ac:dyDescent="0.25">
      <c r="A18" s="9">
        <v>16</v>
      </c>
      <c r="B18" s="46" t="s">
        <v>228</v>
      </c>
      <c r="C18" s="47" t="s">
        <v>42</v>
      </c>
      <c r="D18" s="47" t="s">
        <v>309</v>
      </c>
      <c r="E18" s="47" t="s">
        <v>3</v>
      </c>
      <c r="F18" s="48">
        <v>40</v>
      </c>
      <c r="G18" s="48">
        <v>38</v>
      </c>
      <c r="H18" s="48">
        <v>8</v>
      </c>
      <c r="I18" s="48">
        <v>9</v>
      </c>
      <c r="J18" s="48">
        <v>26</v>
      </c>
      <c r="K18" s="48">
        <v>13</v>
      </c>
      <c r="L18" s="48">
        <v>116</v>
      </c>
      <c r="M18" s="60">
        <v>738</v>
      </c>
      <c r="N18">
        <f t="shared" si="0"/>
        <v>77.900000000000006</v>
      </c>
      <c r="O18">
        <f t="shared" si="1"/>
        <v>16.399999999999999</v>
      </c>
      <c r="P18">
        <f t="shared" si="2"/>
        <v>18.45</v>
      </c>
      <c r="Q18">
        <f t="shared" si="3"/>
        <v>53.3</v>
      </c>
      <c r="R18">
        <f t="shared" si="4"/>
        <v>26.65</v>
      </c>
      <c r="S18">
        <f t="shared" si="5"/>
        <v>237.8</v>
      </c>
      <c r="U18" s="10">
        <f t="shared" si="6"/>
        <v>12.266945128269619</v>
      </c>
      <c r="V18">
        <f t="shared" si="7"/>
        <v>7.6000000000000005</v>
      </c>
      <c r="W18">
        <f t="shared" si="8"/>
        <v>0.1551020408163265</v>
      </c>
      <c r="X18">
        <f t="shared" si="9"/>
        <v>4.5118430874532915</v>
      </c>
      <c r="Y18">
        <f t="shared" si="10"/>
        <v>7.5197384790888187</v>
      </c>
      <c r="Z18">
        <f t="shared" si="11"/>
        <v>1.0794545454545452</v>
      </c>
      <c r="AA18">
        <f t="shared" si="12"/>
        <v>0.78485294117647042</v>
      </c>
      <c r="AB18">
        <f t="shared" si="13"/>
        <v>1.5029999999999999</v>
      </c>
      <c r="AC18">
        <f t="shared" si="14"/>
        <v>1.144535600822276</v>
      </c>
    </row>
    <row r="19" spans="1:29" x14ac:dyDescent="0.25">
      <c r="A19" s="9">
        <v>17</v>
      </c>
      <c r="B19" s="49" t="s">
        <v>332</v>
      </c>
      <c r="C19" s="50" t="s">
        <v>36</v>
      </c>
      <c r="D19" s="50" t="s">
        <v>309</v>
      </c>
      <c r="E19" s="50" t="s">
        <v>3</v>
      </c>
      <c r="F19" s="51">
        <v>34</v>
      </c>
      <c r="G19" s="51">
        <v>30</v>
      </c>
      <c r="H19" s="51">
        <v>6</v>
      </c>
      <c r="I19" s="51">
        <v>45</v>
      </c>
      <c r="J19" s="51">
        <v>24</v>
      </c>
      <c r="K19" s="51">
        <v>27</v>
      </c>
      <c r="L19" s="51">
        <v>14</v>
      </c>
      <c r="M19" s="61">
        <v>582</v>
      </c>
      <c r="N19">
        <f t="shared" si="0"/>
        <v>72.352941176470594</v>
      </c>
      <c r="O19">
        <f t="shared" si="1"/>
        <v>14.470588235294118</v>
      </c>
      <c r="P19">
        <f t="shared" si="2"/>
        <v>108.52941176470588</v>
      </c>
      <c r="Q19">
        <f t="shared" si="3"/>
        <v>57.882352941176471</v>
      </c>
      <c r="R19">
        <f t="shared" si="4"/>
        <v>65.117647058823536</v>
      </c>
      <c r="S19">
        <f t="shared" si="5"/>
        <v>33.764705882352942</v>
      </c>
      <c r="U19" s="10">
        <f t="shared" si="6"/>
        <v>12.024484673395101</v>
      </c>
      <c r="V19">
        <f t="shared" si="7"/>
        <v>7.0588235294117654</v>
      </c>
      <c r="W19">
        <f t="shared" si="8"/>
        <v>0.1368547418967587</v>
      </c>
      <c r="X19">
        <f t="shared" si="9"/>
        <v>4.8288064020865757</v>
      </c>
      <c r="Y19">
        <f t="shared" si="10"/>
        <v>8.0480106701442935</v>
      </c>
      <c r="Z19">
        <f t="shared" si="11"/>
        <v>1.2232620320855614</v>
      </c>
      <c r="AA19">
        <f t="shared" si="12"/>
        <v>0.79816608996539773</v>
      </c>
      <c r="AB19">
        <f t="shared" si="13"/>
        <v>1.6718823529411764</v>
      </c>
      <c r="AC19">
        <f t="shared" si="14"/>
        <v>1.1354959270944407</v>
      </c>
    </row>
    <row r="20" spans="1:29" x14ac:dyDescent="0.25">
      <c r="A20" s="9">
        <v>18</v>
      </c>
      <c r="B20" s="49" t="s">
        <v>314</v>
      </c>
      <c r="C20" s="50" t="s">
        <v>33</v>
      </c>
      <c r="D20" s="50" t="s">
        <v>309</v>
      </c>
      <c r="E20" s="50" t="s">
        <v>3</v>
      </c>
      <c r="F20" s="51">
        <v>29</v>
      </c>
      <c r="G20" s="51">
        <v>26</v>
      </c>
      <c r="H20" s="51">
        <v>12</v>
      </c>
      <c r="I20" s="51">
        <v>8</v>
      </c>
      <c r="J20" s="51">
        <v>7</v>
      </c>
      <c r="K20" s="51">
        <v>15</v>
      </c>
      <c r="L20" s="51">
        <v>32</v>
      </c>
      <c r="M20" s="61">
        <v>541</v>
      </c>
      <c r="N20">
        <f t="shared" si="0"/>
        <v>73.517241379310349</v>
      </c>
      <c r="O20">
        <f t="shared" si="1"/>
        <v>33.931034482758619</v>
      </c>
      <c r="P20">
        <f t="shared" si="2"/>
        <v>22.620689655172413</v>
      </c>
      <c r="Q20">
        <f t="shared" si="3"/>
        <v>19.793103448275861</v>
      </c>
      <c r="R20">
        <f t="shared" si="4"/>
        <v>42.413793103448278</v>
      </c>
      <c r="S20">
        <f t="shared" si="5"/>
        <v>90.482758620689651</v>
      </c>
      <c r="U20" s="10">
        <f t="shared" si="6"/>
        <v>11.977148177265549</v>
      </c>
      <c r="V20">
        <f t="shared" si="7"/>
        <v>7.1724137931034484</v>
      </c>
      <c r="W20">
        <f t="shared" si="8"/>
        <v>0.32090077410274453</v>
      </c>
      <c r="X20">
        <f t="shared" si="9"/>
        <v>4.4838336100593565</v>
      </c>
      <c r="Y20">
        <f t="shared" si="10"/>
        <v>7.4730560167655948</v>
      </c>
      <c r="Z20">
        <f t="shared" si="11"/>
        <v>1.0861128526645767</v>
      </c>
      <c r="AA20">
        <f t="shared" si="12"/>
        <v>0.68750507099391467</v>
      </c>
      <c r="AB20">
        <f t="shared" si="13"/>
        <v>1.572206896551724</v>
      </c>
      <c r="AC20">
        <f t="shared" si="14"/>
        <v>1.1380087898491418</v>
      </c>
    </row>
    <row r="21" spans="1:29" x14ac:dyDescent="0.25">
      <c r="A21" s="9">
        <v>19</v>
      </c>
      <c r="B21" s="46" t="s">
        <v>313</v>
      </c>
      <c r="C21" s="47" t="s">
        <v>42</v>
      </c>
      <c r="D21" s="47" t="s">
        <v>309</v>
      </c>
      <c r="E21" s="47" t="s">
        <v>3</v>
      </c>
      <c r="F21" s="48">
        <v>38</v>
      </c>
      <c r="G21" s="48">
        <v>35</v>
      </c>
      <c r="H21" s="48">
        <v>2</v>
      </c>
      <c r="I21" s="48">
        <v>14</v>
      </c>
      <c r="J21" s="48">
        <v>23</v>
      </c>
      <c r="K21" s="48">
        <v>17</v>
      </c>
      <c r="L21" s="48">
        <v>24</v>
      </c>
      <c r="M21" s="60">
        <v>723</v>
      </c>
      <c r="N21">
        <f t="shared" si="0"/>
        <v>75.526315789473685</v>
      </c>
      <c r="O21">
        <f t="shared" si="1"/>
        <v>4.3157894736842106</v>
      </c>
      <c r="P21">
        <f t="shared" si="2"/>
        <v>30.210526315789473</v>
      </c>
      <c r="Q21">
        <f t="shared" si="3"/>
        <v>49.631578947368418</v>
      </c>
      <c r="R21">
        <f t="shared" si="4"/>
        <v>36.684210526315788</v>
      </c>
      <c r="S21">
        <f t="shared" si="5"/>
        <v>51.789473684210527</v>
      </c>
      <c r="U21" s="10">
        <f t="shared" si="6"/>
        <v>11.965009226968821</v>
      </c>
      <c r="V21">
        <f t="shared" si="7"/>
        <v>7.3684210526315788</v>
      </c>
      <c r="W21">
        <f t="shared" si="8"/>
        <v>4.0816326530612242E-2</v>
      </c>
      <c r="X21">
        <f t="shared" si="9"/>
        <v>4.5557718478066311</v>
      </c>
      <c r="Y21">
        <f t="shared" si="10"/>
        <v>7.5929530796777192</v>
      </c>
      <c r="Z21">
        <f t="shared" si="11"/>
        <v>1.0982296650717702</v>
      </c>
      <c r="AA21">
        <f t="shared" si="12"/>
        <v>0.77419504643962833</v>
      </c>
      <c r="AB21">
        <f t="shared" si="13"/>
        <v>1.5470526315789472</v>
      </c>
      <c r="AC21">
        <f t="shared" si="14"/>
        <v>1.1362945047162851</v>
      </c>
    </row>
    <row r="22" spans="1:29" x14ac:dyDescent="0.25">
      <c r="A22" s="9">
        <v>20</v>
      </c>
      <c r="B22" s="49" t="s">
        <v>35</v>
      </c>
      <c r="C22" s="50" t="s">
        <v>31</v>
      </c>
      <c r="D22" s="50" t="s">
        <v>309</v>
      </c>
      <c r="E22" s="50" t="s">
        <v>3</v>
      </c>
      <c r="F22" s="51">
        <v>41</v>
      </c>
      <c r="G22" s="51">
        <v>33</v>
      </c>
      <c r="H22" s="51">
        <v>14</v>
      </c>
      <c r="I22" s="51">
        <v>42</v>
      </c>
      <c r="J22" s="51">
        <v>32</v>
      </c>
      <c r="K22" s="51">
        <v>20</v>
      </c>
      <c r="L22" s="51">
        <v>1787</v>
      </c>
      <c r="M22" s="61">
        <v>781</v>
      </c>
      <c r="N22">
        <f t="shared" si="0"/>
        <v>66</v>
      </c>
      <c r="O22">
        <f t="shared" si="1"/>
        <v>28</v>
      </c>
      <c r="P22">
        <f t="shared" si="2"/>
        <v>84</v>
      </c>
      <c r="Q22">
        <f t="shared" si="3"/>
        <v>64</v>
      </c>
      <c r="R22">
        <f t="shared" si="4"/>
        <v>40</v>
      </c>
      <c r="S22">
        <f t="shared" si="5"/>
        <v>3574</v>
      </c>
      <c r="U22" s="10">
        <f t="shared" si="6"/>
        <v>11.557828389587609</v>
      </c>
      <c r="V22">
        <f t="shared" si="7"/>
        <v>6.4390243902439019</v>
      </c>
      <c r="W22">
        <f t="shared" si="8"/>
        <v>0.26480836236933797</v>
      </c>
      <c r="X22">
        <f t="shared" si="9"/>
        <v>4.8539956369743686</v>
      </c>
      <c r="Y22">
        <f t="shared" si="10"/>
        <v>8.0899927282906141</v>
      </c>
      <c r="Z22">
        <f t="shared" si="11"/>
        <v>1.18410199556541</v>
      </c>
      <c r="AA22">
        <f t="shared" si="12"/>
        <v>0.81593974175035855</v>
      </c>
      <c r="AB22">
        <f t="shared" si="13"/>
        <v>1.5616097560975608</v>
      </c>
      <c r="AC22">
        <f t="shared" si="14"/>
        <v>1.2923441435610394</v>
      </c>
    </row>
    <row r="23" spans="1:29" x14ac:dyDescent="0.25">
      <c r="A23" s="9">
        <v>21</v>
      </c>
      <c r="B23" s="46" t="s">
        <v>270</v>
      </c>
      <c r="C23" s="47" t="s">
        <v>36</v>
      </c>
      <c r="D23" s="47" t="s">
        <v>309</v>
      </c>
      <c r="E23" s="47" t="s">
        <v>3</v>
      </c>
      <c r="F23" s="48">
        <v>39</v>
      </c>
      <c r="G23" s="48">
        <v>31</v>
      </c>
      <c r="H23" s="48">
        <v>22</v>
      </c>
      <c r="I23" s="48">
        <v>28</v>
      </c>
      <c r="J23" s="48">
        <v>28</v>
      </c>
      <c r="K23" s="48">
        <v>14</v>
      </c>
      <c r="L23" s="48">
        <v>66</v>
      </c>
      <c r="M23" s="60">
        <v>686</v>
      </c>
      <c r="N23">
        <f t="shared" si="0"/>
        <v>65.179487179487182</v>
      </c>
      <c r="O23">
        <f t="shared" si="1"/>
        <v>46.256410256410255</v>
      </c>
      <c r="P23">
        <f t="shared" si="2"/>
        <v>58.871794871794869</v>
      </c>
      <c r="Q23">
        <f t="shared" si="3"/>
        <v>58.871794871794869</v>
      </c>
      <c r="R23">
        <f t="shared" si="4"/>
        <v>29.435897435897434</v>
      </c>
      <c r="S23">
        <f t="shared" si="5"/>
        <v>138.76923076923077</v>
      </c>
      <c r="U23" s="10">
        <f t="shared" si="6"/>
        <v>11.396847256753754</v>
      </c>
      <c r="V23">
        <f t="shared" si="7"/>
        <v>6.3589743589743586</v>
      </c>
      <c r="W23">
        <f t="shared" si="8"/>
        <v>0.43746729461015171</v>
      </c>
      <c r="X23">
        <f t="shared" si="9"/>
        <v>4.6004056031692429</v>
      </c>
      <c r="Y23">
        <f t="shared" si="10"/>
        <v>7.6673426719487381</v>
      </c>
      <c r="Z23">
        <f t="shared" si="11"/>
        <v>1.1439860139860138</v>
      </c>
      <c r="AA23">
        <f t="shared" si="12"/>
        <v>0.80104072398190029</v>
      </c>
      <c r="AB23">
        <f t="shared" si="13"/>
        <v>1.5152307692307692</v>
      </c>
      <c r="AC23">
        <f t="shared" si="14"/>
        <v>1.140148095970559</v>
      </c>
    </row>
    <row r="24" spans="1:29" x14ac:dyDescent="0.25">
      <c r="A24" s="9">
        <v>22</v>
      </c>
      <c r="B24" s="46" t="s">
        <v>323</v>
      </c>
      <c r="C24" s="47" t="s">
        <v>36</v>
      </c>
      <c r="D24" s="47" t="s">
        <v>309</v>
      </c>
      <c r="E24" s="47" t="s">
        <v>3</v>
      </c>
      <c r="F24" s="48">
        <v>41</v>
      </c>
      <c r="G24" s="48">
        <v>33</v>
      </c>
      <c r="H24" s="48">
        <v>13</v>
      </c>
      <c r="I24" s="48">
        <v>13</v>
      </c>
      <c r="J24" s="48">
        <v>15</v>
      </c>
      <c r="K24" s="48">
        <v>27</v>
      </c>
      <c r="L24" s="48">
        <v>434</v>
      </c>
      <c r="M24" s="60">
        <v>716</v>
      </c>
      <c r="N24">
        <f t="shared" si="0"/>
        <v>66</v>
      </c>
      <c r="O24">
        <f t="shared" si="1"/>
        <v>26</v>
      </c>
      <c r="P24">
        <f t="shared" si="2"/>
        <v>26</v>
      </c>
      <c r="Q24">
        <f t="shared" si="3"/>
        <v>30</v>
      </c>
      <c r="R24">
        <f t="shared" si="4"/>
        <v>54</v>
      </c>
      <c r="S24">
        <f t="shared" si="5"/>
        <v>868</v>
      </c>
      <c r="U24" s="10">
        <f t="shared" si="6"/>
        <v>11.289114326931335</v>
      </c>
      <c r="V24">
        <f t="shared" si="7"/>
        <v>6.4390243902439019</v>
      </c>
      <c r="W24">
        <f t="shared" si="8"/>
        <v>0.24589347934295669</v>
      </c>
      <c r="X24">
        <f t="shared" si="9"/>
        <v>4.604196457344476</v>
      </c>
      <c r="Y24">
        <f t="shared" si="10"/>
        <v>7.673660762240794</v>
      </c>
      <c r="Z24">
        <f t="shared" si="11"/>
        <v>1.0915077605321506</v>
      </c>
      <c r="AA24">
        <f t="shared" si="12"/>
        <v>0.71715925394548052</v>
      </c>
      <c r="AB24">
        <f t="shared" si="13"/>
        <v>1.6230731707317072</v>
      </c>
      <c r="AC24">
        <f t="shared" si="14"/>
        <v>1.1724562721351377</v>
      </c>
    </row>
    <row r="25" spans="1:29" x14ac:dyDescent="0.25">
      <c r="A25" s="9">
        <v>23</v>
      </c>
      <c r="B25" s="49" t="s">
        <v>431</v>
      </c>
      <c r="C25" s="50" t="s">
        <v>38</v>
      </c>
      <c r="D25" s="50" t="s">
        <v>309</v>
      </c>
      <c r="E25" s="50" t="s">
        <v>3</v>
      </c>
      <c r="F25" s="51">
        <v>23</v>
      </c>
      <c r="G25" s="51">
        <v>19</v>
      </c>
      <c r="H25" s="51">
        <v>2</v>
      </c>
      <c r="I25" s="51">
        <v>16</v>
      </c>
      <c r="J25" s="51">
        <v>7</v>
      </c>
      <c r="K25" s="51">
        <v>14</v>
      </c>
      <c r="L25" s="51">
        <v>46</v>
      </c>
      <c r="M25" s="61">
        <v>363</v>
      </c>
      <c r="N25">
        <f t="shared" si="0"/>
        <v>67.739130434782609</v>
      </c>
      <c r="O25">
        <f t="shared" si="1"/>
        <v>7.1304347826086953</v>
      </c>
      <c r="P25">
        <f t="shared" si="2"/>
        <v>57.043478260869563</v>
      </c>
      <c r="Q25">
        <f t="shared" si="3"/>
        <v>24.956521739130434</v>
      </c>
      <c r="R25">
        <f t="shared" si="4"/>
        <v>49.913043478260867</v>
      </c>
      <c r="S25">
        <f t="shared" si="5"/>
        <v>164</v>
      </c>
      <c r="U25" s="10">
        <f t="shared" si="6"/>
        <v>11.266101276016016</v>
      </c>
      <c r="V25">
        <f t="shared" si="7"/>
        <v>6.6086956521739131</v>
      </c>
      <c r="W25">
        <f t="shared" si="8"/>
        <v>6.7435669920141966E-2</v>
      </c>
      <c r="X25">
        <f t="shared" si="9"/>
        <v>4.5899699539219601</v>
      </c>
      <c r="Y25">
        <f t="shared" si="10"/>
        <v>7.6499499232032662</v>
      </c>
      <c r="Z25">
        <f t="shared" si="11"/>
        <v>1.1410671936758892</v>
      </c>
      <c r="AA25">
        <f t="shared" si="12"/>
        <v>0.70250639386189251</v>
      </c>
      <c r="AB25">
        <f t="shared" si="13"/>
        <v>1.6051304347826085</v>
      </c>
      <c r="AC25">
        <f t="shared" si="14"/>
        <v>1.1412659316015696</v>
      </c>
    </row>
    <row r="26" spans="1:29" x14ac:dyDescent="0.25">
      <c r="A26" s="9">
        <v>24</v>
      </c>
      <c r="B26" s="49" t="s">
        <v>409</v>
      </c>
      <c r="C26" s="50" t="s">
        <v>31</v>
      </c>
      <c r="D26" s="50" t="s">
        <v>309</v>
      </c>
      <c r="E26" s="50" t="s">
        <v>3</v>
      </c>
      <c r="F26" s="51">
        <v>40</v>
      </c>
      <c r="G26" s="51">
        <v>28</v>
      </c>
      <c r="H26" s="51">
        <v>34</v>
      </c>
      <c r="I26" s="51">
        <v>42</v>
      </c>
      <c r="J26" s="51">
        <v>12</v>
      </c>
      <c r="K26" s="51">
        <v>25</v>
      </c>
      <c r="L26" s="51">
        <v>3769</v>
      </c>
      <c r="M26" s="61">
        <v>675</v>
      </c>
      <c r="N26">
        <f t="shared" si="0"/>
        <v>57.4</v>
      </c>
      <c r="O26">
        <f t="shared" si="1"/>
        <v>69.7</v>
      </c>
      <c r="P26">
        <f t="shared" si="2"/>
        <v>86.1</v>
      </c>
      <c r="Q26">
        <f t="shared" si="3"/>
        <v>24.6</v>
      </c>
      <c r="R26">
        <f t="shared" si="4"/>
        <v>51.25</v>
      </c>
      <c r="S26">
        <f t="shared" si="5"/>
        <v>7726.45</v>
      </c>
      <c r="U26" s="10">
        <f t="shared" si="6"/>
        <v>11.235425009738183</v>
      </c>
      <c r="V26">
        <f t="shared" si="7"/>
        <v>5.6</v>
      </c>
      <c r="W26">
        <f t="shared" si="8"/>
        <v>0.65918367346938778</v>
      </c>
      <c r="X26">
        <f t="shared" si="9"/>
        <v>4.9762413362687958</v>
      </c>
      <c r="Y26">
        <f t="shared" si="10"/>
        <v>8.2937355604479936</v>
      </c>
      <c r="Z26">
        <f t="shared" si="11"/>
        <v>1.1874545454545453</v>
      </c>
      <c r="AA26">
        <f t="shared" si="12"/>
        <v>0.70147058823529396</v>
      </c>
      <c r="AB26">
        <f t="shared" si="13"/>
        <v>1.6109999999999998</v>
      </c>
      <c r="AC26">
        <f t="shared" si="14"/>
        <v>1.4763162025789571</v>
      </c>
    </row>
    <row r="27" spans="1:29" x14ac:dyDescent="0.25">
      <c r="A27" s="9">
        <v>25</v>
      </c>
      <c r="B27" s="49" t="s">
        <v>406</v>
      </c>
      <c r="C27" s="50" t="s">
        <v>36</v>
      </c>
      <c r="D27" s="50" t="s">
        <v>309</v>
      </c>
      <c r="E27" s="50" t="s">
        <v>3</v>
      </c>
      <c r="F27" s="51">
        <v>38</v>
      </c>
      <c r="G27" s="51">
        <v>30</v>
      </c>
      <c r="H27" s="51">
        <v>13</v>
      </c>
      <c r="I27" s="51">
        <v>11</v>
      </c>
      <c r="J27" s="51">
        <v>12</v>
      </c>
      <c r="K27" s="51">
        <v>18</v>
      </c>
      <c r="L27" s="51">
        <v>28</v>
      </c>
      <c r="M27" s="61">
        <v>664</v>
      </c>
      <c r="N27">
        <f t="shared" si="0"/>
        <v>64.736842105263165</v>
      </c>
      <c r="O27">
        <f t="shared" si="1"/>
        <v>28.05263157894737</v>
      </c>
      <c r="P27">
        <f t="shared" si="2"/>
        <v>23.736842105263158</v>
      </c>
      <c r="Q27">
        <f t="shared" si="3"/>
        <v>25.894736842105264</v>
      </c>
      <c r="R27">
        <f t="shared" si="4"/>
        <v>38.842105263157897</v>
      </c>
      <c r="S27">
        <f t="shared" si="5"/>
        <v>60.421052631578945</v>
      </c>
      <c r="U27" s="10">
        <f t="shared" si="6"/>
        <v>11.067425769076184</v>
      </c>
      <c r="V27">
        <f t="shared" si="7"/>
        <v>6.3157894736842106</v>
      </c>
      <c r="W27">
        <f t="shared" si="8"/>
        <v>0.26530612244897961</v>
      </c>
      <c r="X27">
        <f t="shared" si="9"/>
        <v>4.486330172942993</v>
      </c>
      <c r="Y27">
        <f t="shared" si="10"/>
        <v>7.4772169549049883</v>
      </c>
      <c r="Z27">
        <f t="shared" si="11"/>
        <v>1.087894736842105</v>
      </c>
      <c r="AA27">
        <f t="shared" si="12"/>
        <v>0.70523219814241478</v>
      </c>
      <c r="AB27">
        <f t="shared" si="13"/>
        <v>1.5565263157894735</v>
      </c>
      <c r="AC27">
        <f t="shared" si="14"/>
        <v>1.1366769221689994</v>
      </c>
    </row>
    <row r="28" spans="1:29" x14ac:dyDescent="0.25">
      <c r="A28" s="9">
        <v>26</v>
      </c>
      <c r="B28" s="46" t="s">
        <v>150</v>
      </c>
      <c r="C28" s="47" t="s">
        <v>42</v>
      </c>
      <c r="D28" s="47" t="s">
        <v>309</v>
      </c>
      <c r="E28" s="47" t="s">
        <v>3</v>
      </c>
      <c r="F28" s="48">
        <v>39</v>
      </c>
      <c r="G28" s="48">
        <v>30</v>
      </c>
      <c r="H28" s="48">
        <v>12</v>
      </c>
      <c r="I28" s="48">
        <v>20</v>
      </c>
      <c r="J28" s="48">
        <v>20</v>
      </c>
      <c r="K28" s="48">
        <v>9</v>
      </c>
      <c r="L28" s="48">
        <v>2041</v>
      </c>
      <c r="M28" s="60">
        <v>652</v>
      </c>
      <c r="N28">
        <f t="shared" si="0"/>
        <v>63.07692307692308</v>
      </c>
      <c r="O28">
        <f t="shared" si="1"/>
        <v>25.23076923076923</v>
      </c>
      <c r="P28">
        <f t="shared" si="2"/>
        <v>42.051282051282051</v>
      </c>
      <c r="Q28">
        <f t="shared" si="3"/>
        <v>42.051282051282051</v>
      </c>
      <c r="R28">
        <f t="shared" si="4"/>
        <v>18.923076923076923</v>
      </c>
      <c r="S28">
        <f t="shared" si="5"/>
        <v>4291.333333333333</v>
      </c>
      <c r="U28" s="10">
        <f t="shared" si="6"/>
        <v>11.054971624331188</v>
      </c>
      <c r="V28">
        <f t="shared" si="7"/>
        <v>6.1538461538461542</v>
      </c>
      <c r="W28">
        <f t="shared" si="8"/>
        <v>0.23861852433281003</v>
      </c>
      <c r="X28">
        <f t="shared" si="9"/>
        <v>4.6625069461522237</v>
      </c>
      <c r="Y28">
        <f t="shared" si="10"/>
        <v>7.7708449102537056</v>
      </c>
      <c r="Z28">
        <f t="shared" si="11"/>
        <v>1.1171328671328669</v>
      </c>
      <c r="AA28">
        <f t="shared" si="12"/>
        <v>0.75217194570135737</v>
      </c>
      <c r="AB28">
        <f t="shared" si="13"/>
        <v>1.4690769230769229</v>
      </c>
      <c r="AC28">
        <f t="shared" si="14"/>
        <v>1.3241252102410763</v>
      </c>
    </row>
    <row r="29" spans="1:29" x14ac:dyDescent="0.25">
      <c r="A29" s="9">
        <v>27</v>
      </c>
      <c r="B29" s="46" t="s">
        <v>62</v>
      </c>
      <c r="C29" s="47" t="s">
        <v>38</v>
      </c>
      <c r="D29" s="47" t="s">
        <v>309</v>
      </c>
      <c r="E29" s="47" t="s">
        <v>3</v>
      </c>
      <c r="F29" s="48">
        <v>38</v>
      </c>
      <c r="G29" s="48">
        <v>30</v>
      </c>
      <c r="H29" s="48">
        <v>8</v>
      </c>
      <c r="I29" s="48">
        <v>12</v>
      </c>
      <c r="J29" s="48">
        <v>10</v>
      </c>
      <c r="K29" s="48">
        <v>17</v>
      </c>
      <c r="L29" s="48">
        <v>78</v>
      </c>
      <c r="M29" s="60">
        <v>707</v>
      </c>
      <c r="N29">
        <f t="shared" si="0"/>
        <v>64.736842105263165</v>
      </c>
      <c r="O29">
        <f t="shared" si="1"/>
        <v>17.263157894736842</v>
      </c>
      <c r="P29">
        <f t="shared" si="2"/>
        <v>25.894736842105264</v>
      </c>
      <c r="Q29">
        <f t="shared" si="3"/>
        <v>21.578947368421051</v>
      </c>
      <c r="R29">
        <f t="shared" si="4"/>
        <v>36.684210526315788</v>
      </c>
      <c r="S29">
        <f t="shared" si="5"/>
        <v>168.31578947368422</v>
      </c>
      <c r="U29" s="10">
        <f t="shared" si="6"/>
        <v>10.951597763084205</v>
      </c>
      <c r="V29">
        <f t="shared" si="7"/>
        <v>6.3157894736842106</v>
      </c>
      <c r="W29">
        <f t="shared" si="8"/>
        <v>0.16326530612244897</v>
      </c>
      <c r="X29">
        <f t="shared" si="9"/>
        <v>4.4725429832775463</v>
      </c>
      <c r="Y29">
        <f t="shared" si="10"/>
        <v>7.4542383054625772</v>
      </c>
      <c r="Z29">
        <f t="shared" si="11"/>
        <v>1.0913397129186602</v>
      </c>
      <c r="AA29">
        <f t="shared" si="12"/>
        <v>0.69269349845201222</v>
      </c>
      <c r="AB29">
        <f t="shared" si="13"/>
        <v>1.5470526315789472</v>
      </c>
      <c r="AC29">
        <f t="shared" si="14"/>
        <v>1.1414571403279268</v>
      </c>
    </row>
    <row r="30" spans="1:29" x14ac:dyDescent="0.25">
      <c r="A30" s="9">
        <v>28</v>
      </c>
      <c r="B30" s="46" t="s">
        <v>243</v>
      </c>
      <c r="C30" s="47" t="s">
        <v>36</v>
      </c>
      <c r="D30" s="47" t="s">
        <v>309</v>
      </c>
      <c r="E30" s="47" t="s">
        <v>3</v>
      </c>
      <c r="F30" s="48">
        <v>38</v>
      </c>
      <c r="G30" s="48">
        <v>29</v>
      </c>
      <c r="H30" s="48">
        <v>4</v>
      </c>
      <c r="I30" s="48">
        <v>12</v>
      </c>
      <c r="J30" s="48">
        <v>15</v>
      </c>
      <c r="K30" s="48">
        <v>29</v>
      </c>
      <c r="L30" s="48">
        <v>728</v>
      </c>
      <c r="M30" s="60">
        <v>673</v>
      </c>
      <c r="N30">
        <f t="shared" si="0"/>
        <v>62.578947368421055</v>
      </c>
      <c r="O30">
        <f t="shared" si="1"/>
        <v>8.6315789473684212</v>
      </c>
      <c r="P30">
        <f t="shared" si="2"/>
        <v>25.894736842105264</v>
      </c>
      <c r="Q30">
        <f t="shared" si="3"/>
        <v>32.368421052631582</v>
      </c>
      <c r="R30">
        <f t="shared" si="4"/>
        <v>62.578947368421055</v>
      </c>
      <c r="S30">
        <f t="shared" si="5"/>
        <v>1570.9473684210527</v>
      </c>
      <c r="U30" s="10">
        <f t="shared" si="6"/>
        <v>10.866612590051886</v>
      </c>
      <c r="V30">
        <f t="shared" si="7"/>
        <v>6.1052631578947363</v>
      </c>
      <c r="W30">
        <f t="shared" si="8"/>
        <v>8.1632653061224483E-2</v>
      </c>
      <c r="X30">
        <f t="shared" si="9"/>
        <v>4.6797167790959264</v>
      </c>
      <c r="Y30">
        <f t="shared" si="10"/>
        <v>7.7995279651598768</v>
      </c>
      <c r="Z30">
        <f t="shared" si="11"/>
        <v>1.0913397129186602</v>
      </c>
      <c r="AA30">
        <f t="shared" si="12"/>
        <v>0.72404024767801844</v>
      </c>
      <c r="AB30">
        <f t="shared" si="13"/>
        <v>1.6607368421052631</v>
      </c>
      <c r="AC30">
        <f t="shared" si="14"/>
        <v>1.2035999763939844</v>
      </c>
    </row>
    <row r="31" spans="1:29" x14ac:dyDescent="0.25">
      <c r="A31" s="9">
        <v>29</v>
      </c>
      <c r="B31" s="46" t="s">
        <v>352</v>
      </c>
      <c r="C31" s="47" t="s">
        <v>31</v>
      </c>
      <c r="D31" s="47" t="s">
        <v>309</v>
      </c>
      <c r="E31" s="47" t="s">
        <v>3</v>
      </c>
      <c r="F31" s="48">
        <v>24</v>
      </c>
      <c r="G31" s="48">
        <v>16</v>
      </c>
      <c r="H31" s="48">
        <v>19</v>
      </c>
      <c r="I31" s="48">
        <v>8</v>
      </c>
      <c r="J31" s="48">
        <v>16</v>
      </c>
      <c r="K31" s="48">
        <v>4</v>
      </c>
      <c r="L31" s="48">
        <v>2462</v>
      </c>
      <c r="M31" s="60">
        <v>378</v>
      </c>
      <c r="N31">
        <f t="shared" si="0"/>
        <v>54.666666666666664</v>
      </c>
      <c r="O31">
        <f t="shared" si="1"/>
        <v>64.916666666666671</v>
      </c>
      <c r="P31">
        <f t="shared" si="2"/>
        <v>27.333333333333332</v>
      </c>
      <c r="Q31">
        <f t="shared" si="3"/>
        <v>54.666666666666664</v>
      </c>
      <c r="R31">
        <f t="shared" si="4"/>
        <v>13.666666666666666</v>
      </c>
      <c r="S31">
        <f t="shared" si="5"/>
        <v>8411.8333333333339</v>
      </c>
      <c r="U31" s="10">
        <f t="shared" si="6"/>
        <v>10.782420546343271</v>
      </c>
      <c r="V31">
        <f t="shared" si="7"/>
        <v>5.333333333333333</v>
      </c>
      <c r="W31">
        <f t="shared" si="8"/>
        <v>0.61394557823129248</v>
      </c>
      <c r="X31">
        <f t="shared" si="9"/>
        <v>4.8351416347786458</v>
      </c>
      <c r="Y31">
        <f t="shared" si="10"/>
        <v>8.058569391297743</v>
      </c>
      <c r="Z31">
        <f t="shared" si="11"/>
        <v>1.0936363636363635</v>
      </c>
      <c r="AA31">
        <f t="shared" si="12"/>
        <v>0.78882352941176459</v>
      </c>
      <c r="AB31">
        <f t="shared" si="13"/>
        <v>1.446</v>
      </c>
      <c r="AC31">
        <f t="shared" si="14"/>
        <v>1.5066817417305176</v>
      </c>
    </row>
    <row r="32" spans="1:29" x14ac:dyDescent="0.25">
      <c r="A32" s="9">
        <v>30</v>
      </c>
      <c r="B32" s="49" t="s">
        <v>63</v>
      </c>
      <c r="C32" s="50" t="s">
        <v>42</v>
      </c>
      <c r="D32" s="50" t="s">
        <v>309</v>
      </c>
      <c r="E32" s="50" t="s">
        <v>3</v>
      </c>
      <c r="F32" s="51">
        <v>30</v>
      </c>
      <c r="G32" s="51">
        <v>22</v>
      </c>
      <c r="H32" s="51">
        <v>2</v>
      </c>
      <c r="I32" s="51">
        <v>62</v>
      </c>
      <c r="J32" s="51">
        <v>15</v>
      </c>
      <c r="K32" s="51">
        <v>9</v>
      </c>
      <c r="L32" s="51">
        <v>33</v>
      </c>
      <c r="M32" s="61">
        <v>474</v>
      </c>
      <c r="N32">
        <f t="shared" si="0"/>
        <v>60.133333333333333</v>
      </c>
      <c r="O32">
        <f t="shared" si="1"/>
        <v>5.4666666666666668</v>
      </c>
      <c r="P32">
        <f t="shared" si="2"/>
        <v>169.46666666666667</v>
      </c>
      <c r="Q32">
        <f t="shared" si="3"/>
        <v>41</v>
      </c>
      <c r="R32">
        <f t="shared" si="4"/>
        <v>24.6</v>
      </c>
      <c r="S32">
        <f t="shared" si="5"/>
        <v>90.2</v>
      </c>
      <c r="U32" s="10">
        <f t="shared" si="6"/>
        <v>10.620026710923916</v>
      </c>
      <c r="V32">
        <f t="shared" si="7"/>
        <v>5.8666666666666671</v>
      </c>
      <c r="W32">
        <f t="shared" si="8"/>
        <v>5.1700680272108841E-2</v>
      </c>
      <c r="X32">
        <f t="shared" si="9"/>
        <v>4.7016593639851409</v>
      </c>
      <c r="Y32">
        <f t="shared" si="10"/>
        <v>7.8360989399752343</v>
      </c>
      <c r="Z32">
        <f t="shared" si="11"/>
        <v>1.3205454545454542</v>
      </c>
      <c r="AA32">
        <f t="shared" si="12"/>
        <v>0.74911764705882344</v>
      </c>
      <c r="AB32">
        <f t="shared" si="13"/>
        <v>1.494</v>
      </c>
      <c r="AC32">
        <f t="shared" si="14"/>
        <v>1.1379962623808633</v>
      </c>
    </row>
    <row r="33" spans="1:29" x14ac:dyDescent="0.25">
      <c r="A33" s="9">
        <v>31</v>
      </c>
      <c r="B33" s="46" t="s">
        <v>373</v>
      </c>
      <c r="C33" s="47" t="s">
        <v>31</v>
      </c>
      <c r="D33" s="47" t="s">
        <v>309</v>
      </c>
      <c r="E33" s="47" t="s">
        <v>3</v>
      </c>
      <c r="F33" s="48">
        <v>39</v>
      </c>
      <c r="G33" s="48">
        <v>25</v>
      </c>
      <c r="H33" s="48">
        <v>14</v>
      </c>
      <c r="I33" s="48">
        <v>40</v>
      </c>
      <c r="J33" s="48">
        <v>9</v>
      </c>
      <c r="K33" s="48">
        <v>24</v>
      </c>
      <c r="L33" s="48">
        <v>3762</v>
      </c>
      <c r="M33" s="60">
        <v>639</v>
      </c>
      <c r="N33">
        <f t="shared" si="0"/>
        <v>52.564102564102562</v>
      </c>
      <c r="O33">
        <f t="shared" si="1"/>
        <v>29.435897435897434</v>
      </c>
      <c r="P33">
        <f t="shared" si="2"/>
        <v>84.102564102564102</v>
      </c>
      <c r="Q33">
        <f t="shared" si="3"/>
        <v>18.923076923076923</v>
      </c>
      <c r="R33">
        <f t="shared" si="4"/>
        <v>50.46153846153846</v>
      </c>
      <c r="S33">
        <f t="shared" si="5"/>
        <v>7909.8461538461543</v>
      </c>
      <c r="U33" s="10">
        <f t="shared" si="6"/>
        <v>10.36781644828508</v>
      </c>
      <c r="V33">
        <f t="shared" si="7"/>
        <v>5.1282051282051277</v>
      </c>
      <c r="W33">
        <f t="shared" si="8"/>
        <v>0.27838827838827834</v>
      </c>
      <c r="X33">
        <f t="shared" si="9"/>
        <v>4.9612230416916727</v>
      </c>
      <c r="Y33">
        <f t="shared" si="10"/>
        <v>8.2687050694861206</v>
      </c>
      <c r="Z33">
        <f t="shared" si="11"/>
        <v>1.1842657342657341</v>
      </c>
      <c r="AA33">
        <f t="shared" si="12"/>
        <v>0.68497737556561078</v>
      </c>
      <c r="AB33">
        <f t="shared" si="13"/>
        <v>1.6075384615384614</v>
      </c>
      <c r="AC33">
        <f t="shared" si="14"/>
        <v>1.4844414703218665</v>
      </c>
    </row>
    <row r="34" spans="1:29" x14ac:dyDescent="0.25">
      <c r="A34" s="9">
        <v>32</v>
      </c>
      <c r="B34" s="49" t="s">
        <v>64</v>
      </c>
      <c r="C34" s="50" t="s">
        <v>36</v>
      </c>
      <c r="D34" s="50" t="s">
        <v>309</v>
      </c>
      <c r="E34" s="50" t="s">
        <v>3</v>
      </c>
      <c r="F34" s="51">
        <v>27</v>
      </c>
      <c r="G34" s="51">
        <v>16</v>
      </c>
      <c r="H34" s="51">
        <v>16</v>
      </c>
      <c r="I34" s="51">
        <v>58</v>
      </c>
      <c r="J34" s="51">
        <v>24</v>
      </c>
      <c r="K34" s="51">
        <v>15</v>
      </c>
      <c r="L34" s="51">
        <v>1553</v>
      </c>
      <c r="M34" s="61">
        <v>519</v>
      </c>
      <c r="N34">
        <f t="shared" si="0"/>
        <v>48.592592592592595</v>
      </c>
      <c r="O34">
        <f t="shared" si="1"/>
        <v>48.592592592592595</v>
      </c>
      <c r="P34">
        <f t="shared" si="2"/>
        <v>176.14814814814815</v>
      </c>
      <c r="Q34">
        <f t="shared" si="3"/>
        <v>72.888888888888886</v>
      </c>
      <c r="R34">
        <f t="shared" si="4"/>
        <v>45.555555555555557</v>
      </c>
      <c r="S34">
        <f t="shared" si="5"/>
        <v>4716.5185185185182</v>
      </c>
      <c r="U34" s="10">
        <f t="shared" si="6"/>
        <v>10.302241980943551</v>
      </c>
      <c r="V34">
        <f t="shared" si="7"/>
        <v>4.7407407407407414</v>
      </c>
      <c r="W34">
        <f t="shared" si="8"/>
        <v>0.45956160241874527</v>
      </c>
      <c r="X34">
        <f t="shared" si="9"/>
        <v>5.1019396377840645</v>
      </c>
      <c r="Y34">
        <f t="shared" si="10"/>
        <v>8.5032327296401071</v>
      </c>
      <c r="Z34">
        <f t="shared" si="11"/>
        <v>1.3312121212121211</v>
      </c>
      <c r="AA34">
        <f t="shared" si="12"/>
        <v>0.84176470588235275</v>
      </c>
      <c r="AB34">
        <f t="shared" si="13"/>
        <v>1.5859999999999999</v>
      </c>
      <c r="AC34">
        <f t="shared" si="14"/>
        <v>1.3429628106895906</v>
      </c>
    </row>
    <row r="35" spans="1:29" x14ac:dyDescent="0.25">
      <c r="A35" s="9">
        <v>33</v>
      </c>
      <c r="B35" s="49" t="s">
        <v>141</v>
      </c>
      <c r="C35" s="50" t="s">
        <v>31</v>
      </c>
      <c r="D35" s="50" t="s">
        <v>309</v>
      </c>
      <c r="E35" s="50" t="s">
        <v>3</v>
      </c>
      <c r="F35" s="51">
        <v>42</v>
      </c>
      <c r="G35" s="51">
        <v>27</v>
      </c>
      <c r="H35" s="51">
        <v>4</v>
      </c>
      <c r="I35" s="51">
        <v>23</v>
      </c>
      <c r="J35" s="51">
        <v>21</v>
      </c>
      <c r="K35" s="51">
        <v>33</v>
      </c>
      <c r="L35" s="51">
        <v>3844</v>
      </c>
      <c r="M35" s="61">
        <v>804</v>
      </c>
      <c r="N35">
        <f t="shared" ref="N35:N66" si="15">G35*82/F35</f>
        <v>52.714285714285715</v>
      </c>
      <c r="O35">
        <f t="shared" ref="O35:O66" si="16">H35*82/F35</f>
        <v>7.8095238095238093</v>
      </c>
      <c r="P35">
        <f t="shared" ref="P35:P66" si="17">I35*82/F35</f>
        <v>44.904761904761905</v>
      </c>
      <c r="Q35">
        <f t="shared" ref="Q35:Q66" si="18">J35*82/F35</f>
        <v>41</v>
      </c>
      <c r="R35">
        <f t="shared" ref="R35:R66" si="19">K35*82/F35</f>
        <v>64.428571428571431</v>
      </c>
      <c r="S35">
        <f t="shared" ref="S35:S66" si="20">L35*82/F35</f>
        <v>7504.9523809523807</v>
      </c>
      <c r="U35" s="10">
        <f t="shared" ref="U35:U66" si="21">SUM(V35:X35)</f>
        <v>10.222881229093412</v>
      </c>
      <c r="V35">
        <f t="shared" ref="V35:V66" si="22">N35/MAX(N:N)*OFF_R</f>
        <v>5.1428571428571423</v>
      </c>
      <c r="W35">
        <f t="shared" ref="W35:W66" si="23">O35/MAX(O:O)*PUN_R</f>
        <v>7.38581146744412E-2</v>
      </c>
      <c r="X35">
        <f t="shared" ref="X35:X66" si="24">SUM(Z35:AC35)</f>
        <v>5.0061659715618285</v>
      </c>
      <c r="Y35">
        <f t="shared" ref="Y35:Y66" si="25">X35/DEF_R*10</f>
        <v>8.3436099526030478</v>
      </c>
      <c r="Z35">
        <f t="shared" ref="Z35:Z66" si="26">(0.7*(HIT_F*DEF_R))+(P35/(MAX(P:P))*(0.3*(HIT_F*DEF_R)))</f>
        <v>1.1216883116883114</v>
      </c>
      <c r="AA35">
        <f t="shared" ref="AA35:AA66" si="27">(0.7*(BkS_F*DEF_R))+(Q35/(MAX(Q:Q))*(0.3*(BkS_F*DEF_R)))</f>
        <v>0.74911764705882344</v>
      </c>
      <c r="AB35">
        <f t="shared" ref="AB35:AB66" si="28">(0.7*(TkA_F*DEF_R))+(R35/(MAX(R:R))*(0.3*(TkA_F*DEF_R)))</f>
        <v>1.6688571428571426</v>
      </c>
      <c r="AC35">
        <f t="shared" ref="AC35:AC66" si="29">(0.7*(SH_F*DEF_R))+(S35/(MAX(S:S))*(0.3*(SH_F*DEF_R)))</f>
        <v>1.4665028699575513</v>
      </c>
    </row>
    <row r="36" spans="1:29" x14ac:dyDescent="0.25">
      <c r="A36" s="9">
        <v>34</v>
      </c>
      <c r="B36" s="49" t="s">
        <v>135</v>
      </c>
      <c r="C36" s="50" t="s">
        <v>42</v>
      </c>
      <c r="D36" s="50" t="s">
        <v>309</v>
      </c>
      <c r="E36" s="50" t="s">
        <v>3</v>
      </c>
      <c r="F36" s="51">
        <v>40</v>
      </c>
      <c r="G36" s="51">
        <v>24</v>
      </c>
      <c r="H36" s="51">
        <v>26</v>
      </c>
      <c r="I36" s="51">
        <v>57</v>
      </c>
      <c r="J36" s="51">
        <v>16</v>
      </c>
      <c r="K36" s="51">
        <v>24</v>
      </c>
      <c r="L36" s="51">
        <v>68</v>
      </c>
      <c r="M36" s="61">
        <v>674</v>
      </c>
      <c r="N36">
        <f t="shared" si="15"/>
        <v>49.2</v>
      </c>
      <c r="O36">
        <f t="shared" si="16"/>
        <v>53.3</v>
      </c>
      <c r="P36">
        <f t="shared" si="17"/>
        <v>116.85</v>
      </c>
      <c r="Q36">
        <f t="shared" si="18"/>
        <v>32.799999999999997</v>
      </c>
      <c r="R36">
        <f t="shared" si="19"/>
        <v>49.2</v>
      </c>
      <c r="S36">
        <f t="shared" si="20"/>
        <v>139.4</v>
      </c>
      <c r="U36" s="10">
        <f t="shared" si="21"/>
        <v>10.008097246706908</v>
      </c>
      <c r="V36">
        <f t="shared" si="22"/>
        <v>4.8000000000000007</v>
      </c>
      <c r="W36">
        <f t="shared" si="23"/>
        <v>0.50408163265306116</v>
      </c>
      <c r="X36">
        <f t="shared" si="24"/>
        <v>4.7040156140538469</v>
      </c>
      <c r="Y36">
        <f t="shared" si="25"/>
        <v>7.8400260234230776</v>
      </c>
      <c r="Z36">
        <f t="shared" si="26"/>
        <v>1.2365454545454544</v>
      </c>
      <c r="AA36">
        <f t="shared" si="27"/>
        <v>0.72529411764705864</v>
      </c>
      <c r="AB36">
        <f t="shared" si="28"/>
        <v>1.6019999999999999</v>
      </c>
      <c r="AC36">
        <f t="shared" si="29"/>
        <v>1.1401760418613343</v>
      </c>
    </row>
    <row r="37" spans="1:29" x14ac:dyDescent="0.25">
      <c r="A37" s="9">
        <v>35</v>
      </c>
      <c r="B37" s="46" t="s">
        <v>69</v>
      </c>
      <c r="C37" s="47" t="s">
        <v>38</v>
      </c>
      <c r="D37" s="47" t="s">
        <v>309</v>
      </c>
      <c r="E37" s="47" t="s">
        <v>3</v>
      </c>
      <c r="F37" s="48">
        <v>25</v>
      </c>
      <c r="G37" s="48">
        <v>14</v>
      </c>
      <c r="H37" s="48">
        <v>8</v>
      </c>
      <c r="I37" s="48">
        <v>31</v>
      </c>
      <c r="J37" s="48">
        <v>27</v>
      </c>
      <c r="K37" s="48">
        <v>19</v>
      </c>
      <c r="L37" s="48">
        <v>2568</v>
      </c>
      <c r="M37" s="60">
        <v>483</v>
      </c>
      <c r="N37">
        <f t="shared" si="15"/>
        <v>45.92</v>
      </c>
      <c r="O37">
        <f t="shared" si="16"/>
        <v>26.24</v>
      </c>
      <c r="P37">
        <f t="shared" si="17"/>
        <v>101.68</v>
      </c>
      <c r="Q37">
        <f t="shared" si="18"/>
        <v>88.56</v>
      </c>
      <c r="R37">
        <f t="shared" si="19"/>
        <v>62.32</v>
      </c>
      <c r="S37">
        <f t="shared" si="20"/>
        <v>8423.0400000000009</v>
      </c>
      <c r="U37" s="10">
        <f t="shared" si="21"/>
        <v>9.9945629027370781</v>
      </c>
      <c r="V37">
        <f t="shared" si="22"/>
        <v>4.4799999999999995</v>
      </c>
      <c r="W37">
        <f t="shared" si="23"/>
        <v>0.24816326530612243</v>
      </c>
      <c r="X37">
        <f t="shared" si="24"/>
        <v>5.2663996374309558</v>
      </c>
      <c r="Y37">
        <f t="shared" si="25"/>
        <v>8.7773327290515937</v>
      </c>
      <c r="Z37">
        <f t="shared" si="26"/>
        <v>1.2123272727272725</v>
      </c>
      <c r="AA37">
        <f t="shared" si="27"/>
        <v>0.88729411764705868</v>
      </c>
      <c r="AB37">
        <f t="shared" si="28"/>
        <v>1.6595999999999997</v>
      </c>
      <c r="AC37">
        <f t="shared" si="29"/>
        <v>1.5071782470566248</v>
      </c>
    </row>
    <row r="38" spans="1:29" x14ac:dyDescent="0.25">
      <c r="A38" s="9">
        <v>36</v>
      </c>
      <c r="B38" s="49" t="s">
        <v>142</v>
      </c>
      <c r="C38" s="50" t="s">
        <v>31</v>
      </c>
      <c r="D38" s="50" t="s">
        <v>309</v>
      </c>
      <c r="E38" s="50" t="s">
        <v>3</v>
      </c>
      <c r="F38" s="51">
        <v>37</v>
      </c>
      <c r="G38" s="51">
        <v>22</v>
      </c>
      <c r="H38" s="51">
        <v>18</v>
      </c>
      <c r="I38" s="51">
        <v>42</v>
      </c>
      <c r="J38" s="51">
        <v>18</v>
      </c>
      <c r="K38" s="51">
        <v>18</v>
      </c>
      <c r="L38" s="51">
        <v>240</v>
      </c>
      <c r="M38" s="61">
        <v>677</v>
      </c>
      <c r="N38">
        <f t="shared" si="15"/>
        <v>48.756756756756758</v>
      </c>
      <c r="O38">
        <f t="shared" si="16"/>
        <v>39.891891891891895</v>
      </c>
      <c r="P38">
        <f t="shared" si="17"/>
        <v>93.081081081081081</v>
      </c>
      <c r="Q38">
        <f t="shared" si="18"/>
        <v>39.891891891891895</v>
      </c>
      <c r="R38">
        <f t="shared" si="19"/>
        <v>39.891891891891895</v>
      </c>
      <c r="S38">
        <f t="shared" si="20"/>
        <v>531.89189189189187</v>
      </c>
      <c r="U38" s="10">
        <f t="shared" si="21"/>
        <v>9.7972300696745194</v>
      </c>
      <c r="V38">
        <f t="shared" si="22"/>
        <v>4.756756756756757</v>
      </c>
      <c r="W38">
        <f t="shared" si="23"/>
        <v>0.37727523441809158</v>
      </c>
      <c r="X38">
        <f t="shared" si="24"/>
        <v>4.6631980784996703</v>
      </c>
      <c r="Y38">
        <f t="shared" si="25"/>
        <v>7.771996797499451</v>
      </c>
      <c r="Z38">
        <f t="shared" si="26"/>
        <v>1.1985995085995085</v>
      </c>
      <c r="AA38">
        <f t="shared" si="27"/>
        <v>0.74589825119236874</v>
      </c>
      <c r="AB38">
        <f t="shared" si="28"/>
        <v>1.561135135135135</v>
      </c>
      <c r="AC38">
        <f t="shared" si="29"/>
        <v>1.1575651835726588</v>
      </c>
    </row>
    <row r="39" spans="1:29" x14ac:dyDescent="0.25">
      <c r="A39" s="9">
        <v>37</v>
      </c>
      <c r="B39" s="49" t="s">
        <v>256</v>
      </c>
      <c r="C39" s="50" t="s">
        <v>36</v>
      </c>
      <c r="D39" s="50" t="s">
        <v>309</v>
      </c>
      <c r="E39" s="50" t="s">
        <v>3</v>
      </c>
      <c r="F39" s="51">
        <v>35</v>
      </c>
      <c r="G39" s="51">
        <v>22</v>
      </c>
      <c r="H39" s="51">
        <v>12</v>
      </c>
      <c r="I39" s="51">
        <v>14</v>
      </c>
      <c r="J39" s="51">
        <v>11</v>
      </c>
      <c r="K39" s="51">
        <v>13</v>
      </c>
      <c r="L39" s="51">
        <v>154</v>
      </c>
      <c r="M39" s="61">
        <v>577</v>
      </c>
      <c r="N39">
        <f t="shared" si="15"/>
        <v>51.542857142857144</v>
      </c>
      <c r="O39">
        <f t="shared" si="16"/>
        <v>28.114285714285714</v>
      </c>
      <c r="P39">
        <f t="shared" si="17"/>
        <v>32.799999999999997</v>
      </c>
      <c r="Q39">
        <f t="shared" si="18"/>
        <v>25.771428571428572</v>
      </c>
      <c r="R39">
        <f t="shared" si="19"/>
        <v>30.457142857142856</v>
      </c>
      <c r="S39">
        <f t="shared" si="20"/>
        <v>360.8</v>
      </c>
      <c r="U39" s="10">
        <f t="shared" si="21"/>
        <v>9.7713975625806242</v>
      </c>
      <c r="V39">
        <f t="shared" si="22"/>
        <v>5.0285714285714285</v>
      </c>
      <c r="W39">
        <f t="shared" si="23"/>
        <v>0.26588921282798833</v>
      </c>
      <c r="X39">
        <f t="shared" si="24"/>
        <v>4.4769369211812071</v>
      </c>
      <c r="Y39">
        <f t="shared" si="25"/>
        <v>7.4615615353020113</v>
      </c>
      <c r="Z39">
        <f t="shared" si="26"/>
        <v>1.1023636363636362</v>
      </c>
      <c r="AA39">
        <f t="shared" si="27"/>
        <v>0.70487394957983185</v>
      </c>
      <c r="AB39">
        <f t="shared" si="28"/>
        <v>1.5197142857142856</v>
      </c>
      <c r="AC39">
        <f t="shared" si="29"/>
        <v>1.1499850495234534</v>
      </c>
    </row>
    <row r="40" spans="1:29" x14ac:dyDescent="0.25">
      <c r="A40" s="9">
        <v>38</v>
      </c>
      <c r="B40" s="49" t="s">
        <v>335</v>
      </c>
      <c r="C40" s="50" t="s">
        <v>36</v>
      </c>
      <c r="D40" s="50" t="s">
        <v>309</v>
      </c>
      <c r="E40" s="50" t="s">
        <v>3</v>
      </c>
      <c r="F40" s="51">
        <v>38</v>
      </c>
      <c r="G40" s="51">
        <v>21</v>
      </c>
      <c r="H40" s="51">
        <v>23</v>
      </c>
      <c r="I40" s="51">
        <v>31</v>
      </c>
      <c r="J40" s="51">
        <v>22</v>
      </c>
      <c r="K40" s="51">
        <v>14</v>
      </c>
      <c r="L40" s="51">
        <v>52</v>
      </c>
      <c r="M40" s="61">
        <v>592</v>
      </c>
      <c r="N40">
        <f t="shared" si="15"/>
        <v>45.315789473684212</v>
      </c>
      <c r="O40">
        <f t="shared" si="16"/>
        <v>49.631578947368418</v>
      </c>
      <c r="P40">
        <f t="shared" si="17"/>
        <v>66.89473684210526</v>
      </c>
      <c r="Q40">
        <f t="shared" si="18"/>
        <v>47.473684210526315</v>
      </c>
      <c r="R40">
        <f t="shared" si="19"/>
        <v>30.210526315789473</v>
      </c>
      <c r="S40">
        <f t="shared" si="20"/>
        <v>112.21052631578948</v>
      </c>
      <c r="U40" s="10">
        <f t="shared" si="21"/>
        <v>9.4727633474812727</v>
      </c>
      <c r="V40">
        <f t="shared" si="22"/>
        <v>4.4210526315789469</v>
      </c>
      <c r="W40">
        <f t="shared" si="23"/>
        <v>0.46938775510204078</v>
      </c>
      <c r="X40">
        <f t="shared" si="24"/>
        <v>4.5823229608002851</v>
      </c>
      <c r="Y40">
        <f t="shared" si="25"/>
        <v>7.6372049346671425</v>
      </c>
      <c r="Z40">
        <f t="shared" si="26"/>
        <v>1.1567942583732056</v>
      </c>
      <c r="AA40">
        <f t="shared" si="27"/>
        <v>0.76792569659442711</v>
      </c>
      <c r="AB40">
        <f t="shared" si="28"/>
        <v>1.5186315789473683</v>
      </c>
      <c r="AC40">
        <f t="shared" si="29"/>
        <v>1.1389714268852844</v>
      </c>
    </row>
    <row r="41" spans="1:29" x14ac:dyDescent="0.25">
      <c r="A41" s="9">
        <v>39</v>
      </c>
      <c r="B41" s="49" t="s">
        <v>435</v>
      </c>
      <c r="C41" s="50" t="s">
        <v>31</v>
      </c>
      <c r="D41" s="50" t="s">
        <v>309</v>
      </c>
      <c r="E41" s="50" t="s">
        <v>3</v>
      </c>
      <c r="F41" s="51">
        <v>38</v>
      </c>
      <c r="G41" s="51">
        <v>19</v>
      </c>
      <c r="H41" s="51">
        <v>30</v>
      </c>
      <c r="I41" s="51">
        <v>50</v>
      </c>
      <c r="J41" s="51">
        <v>11</v>
      </c>
      <c r="K41" s="51">
        <v>19</v>
      </c>
      <c r="L41" s="51">
        <v>10</v>
      </c>
      <c r="M41" s="61">
        <v>570</v>
      </c>
      <c r="N41">
        <f t="shared" si="15"/>
        <v>41</v>
      </c>
      <c r="O41">
        <f t="shared" si="16"/>
        <v>64.736842105263165</v>
      </c>
      <c r="P41">
        <f t="shared" si="17"/>
        <v>107.89473684210526</v>
      </c>
      <c r="Q41">
        <f t="shared" si="18"/>
        <v>23.736842105263158</v>
      </c>
      <c r="R41">
        <f t="shared" si="19"/>
        <v>41</v>
      </c>
      <c r="S41">
        <f t="shared" si="20"/>
        <v>21.578947368421051</v>
      </c>
      <c r="U41" s="10">
        <f t="shared" si="21"/>
        <v>9.234412593715934</v>
      </c>
      <c r="V41">
        <f t="shared" si="22"/>
        <v>4</v>
      </c>
      <c r="W41">
        <f t="shared" si="23"/>
        <v>0.61224489795918369</v>
      </c>
      <c r="X41">
        <f t="shared" si="24"/>
        <v>4.6221676957567492</v>
      </c>
      <c r="Y41">
        <f t="shared" si="25"/>
        <v>7.7036128262612493</v>
      </c>
      <c r="Z41">
        <f t="shared" si="26"/>
        <v>1.222248803827751</v>
      </c>
      <c r="AA41">
        <f t="shared" si="27"/>
        <v>0.69896284829721345</v>
      </c>
      <c r="AB41">
        <f t="shared" si="28"/>
        <v>1.5659999999999998</v>
      </c>
      <c r="AC41">
        <f t="shared" si="29"/>
        <v>1.1349560436317854</v>
      </c>
    </row>
    <row r="42" spans="1:29" x14ac:dyDescent="0.25">
      <c r="A42" s="9">
        <v>40</v>
      </c>
      <c r="B42" s="49" t="s">
        <v>312</v>
      </c>
      <c r="C42" s="50" t="s">
        <v>31</v>
      </c>
      <c r="D42" s="50" t="s">
        <v>309</v>
      </c>
      <c r="E42" s="50" t="s">
        <v>3</v>
      </c>
      <c r="F42" s="51">
        <v>27</v>
      </c>
      <c r="G42" s="51">
        <v>14</v>
      </c>
      <c r="H42" s="51">
        <v>17</v>
      </c>
      <c r="I42" s="51">
        <v>31</v>
      </c>
      <c r="J42" s="51">
        <v>8</v>
      </c>
      <c r="K42" s="51">
        <v>13</v>
      </c>
      <c r="L42" s="51">
        <v>11</v>
      </c>
      <c r="M42" s="61">
        <v>473</v>
      </c>
      <c r="N42">
        <f t="shared" si="15"/>
        <v>42.518518518518519</v>
      </c>
      <c r="O42">
        <f t="shared" si="16"/>
        <v>51.629629629629626</v>
      </c>
      <c r="P42">
        <f t="shared" si="17"/>
        <v>94.148148148148152</v>
      </c>
      <c r="Q42">
        <f t="shared" si="18"/>
        <v>24.296296296296298</v>
      </c>
      <c r="R42">
        <f t="shared" si="19"/>
        <v>39.481481481481481</v>
      </c>
      <c r="S42">
        <f t="shared" si="20"/>
        <v>33.407407407407405</v>
      </c>
      <c r="U42" s="10">
        <f t="shared" si="21"/>
        <v>9.2321370468266437</v>
      </c>
      <c r="V42">
        <f t="shared" si="22"/>
        <v>4.1481481481481479</v>
      </c>
      <c r="W42">
        <f t="shared" si="23"/>
        <v>0.48828420256991678</v>
      </c>
      <c r="X42">
        <f t="shared" si="24"/>
        <v>4.5957046961085783</v>
      </c>
      <c r="Y42">
        <f t="shared" si="25"/>
        <v>7.65950782684763</v>
      </c>
      <c r="Z42">
        <f t="shared" si="26"/>
        <v>1.2003030303030302</v>
      </c>
      <c r="AA42">
        <f t="shared" si="27"/>
        <v>0.70058823529411751</v>
      </c>
      <c r="AB42">
        <f t="shared" si="28"/>
        <v>1.5593333333333332</v>
      </c>
      <c r="AC42">
        <f t="shared" si="29"/>
        <v>1.1354800971780974</v>
      </c>
    </row>
    <row r="43" spans="1:29" x14ac:dyDescent="0.25">
      <c r="A43" s="9">
        <v>41</v>
      </c>
      <c r="B43" s="46" t="s">
        <v>65</v>
      </c>
      <c r="C43" s="47" t="s">
        <v>36</v>
      </c>
      <c r="D43" s="47" t="s">
        <v>309</v>
      </c>
      <c r="E43" s="47" t="s">
        <v>3</v>
      </c>
      <c r="F43" s="48">
        <v>38</v>
      </c>
      <c r="G43" s="48">
        <v>17</v>
      </c>
      <c r="H43" s="48">
        <v>49</v>
      </c>
      <c r="I43" s="48">
        <v>69</v>
      </c>
      <c r="J43" s="48">
        <v>11</v>
      </c>
      <c r="K43" s="48">
        <v>13</v>
      </c>
      <c r="L43" s="48">
        <v>24</v>
      </c>
      <c r="M43" s="60">
        <v>634</v>
      </c>
      <c r="N43">
        <f t="shared" si="15"/>
        <v>36.684210526315788</v>
      </c>
      <c r="O43">
        <f t="shared" si="16"/>
        <v>105.73684210526316</v>
      </c>
      <c r="P43">
        <f t="shared" si="17"/>
        <v>148.89473684210526</v>
      </c>
      <c r="Q43">
        <f t="shared" si="18"/>
        <v>23.736842105263158</v>
      </c>
      <c r="R43">
        <f t="shared" si="19"/>
        <v>28.05263157894737</v>
      </c>
      <c r="S43">
        <f t="shared" si="20"/>
        <v>51.789473684210527</v>
      </c>
      <c r="U43" s="10">
        <f t="shared" si="21"/>
        <v>9.2110659654536899</v>
      </c>
      <c r="V43">
        <f t="shared" si="22"/>
        <v>3.5789473684210527</v>
      </c>
      <c r="W43">
        <f t="shared" si="23"/>
        <v>1</v>
      </c>
      <c r="X43">
        <f t="shared" si="24"/>
        <v>4.6321185970326368</v>
      </c>
      <c r="Y43">
        <f t="shared" si="25"/>
        <v>7.7201976617210608</v>
      </c>
      <c r="Z43">
        <f t="shared" si="26"/>
        <v>1.2877033492822965</v>
      </c>
      <c r="AA43">
        <f t="shared" si="27"/>
        <v>0.69896284829721345</v>
      </c>
      <c r="AB43">
        <f t="shared" si="28"/>
        <v>1.509157894736842</v>
      </c>
      <c r="AC43">
        <f t="shared" si="29"/>
        <v>1.1362945047162851</v>
      </c>
    </row>
    <row r="44" spans="1:29" x14ac:dyDescent="0.25">
      <c r="A44" s="9">
        <v>42</v>
      </c>
      <c r="B44" s="49" t="s">
        <v>389</v>
      </c>
      <c r="C44" s="50" t="s">
        <v>36</v>
      </c>
      <c r="D44" s="50" t="s">
        <v>309</v>
      </c>
      <c r="E44" s="50" t="s">
        <v>3</v>
      </c>
      <c r="F44" s="51">
        <v>41</v>
      </c>
      <c r="G44" s="51">
        <v>23</v>
      </c>
      <c r="H44" s="51">
        <v>12</v>
      </c>
      <c r="I44" s="51">
        <v>7</v>
      </c>
      <c r="J44" s="51">
        <v>10</v>
      </c>
      <c r="K44" s="51">
        <v>14</v>
      </c>
      <c r="L44" s="51">
        <v>150</v>
      </c>
      <c r="M44" s="61">
        <v>618</v>
      </c>
      <c r="N44">
        <f t="shared" si="15"/>
        <v>46</v>
      </c>
      <c r="O44">
        <f t="shared" si="16"/>
        <v>24</v>
      </c>
      <c r="P44">
        <f t="shared" si="17"/>
        <v>14</v>
      </c>
      <c r="Q44">
        <f t="shared" si="18"/>
        <v>20</v>
      </c>
      <c r="R44">
        <f t="shared" si="19"/>
        <v>28</v>
      </c>
      <c r="S44">
        <f t="shared" si="20"/>
        <v>300</v>
      </c>
      <c r="U44" s="10">
        <f t="shared" si="21"/>
        <v>9.1314581438204243</v>
      </c>
      <c r="V44">
        <f t="shared" si="22"/>
        <v>4.4878048780487809</v>
      </c>
      <c r="W44">
        <f t="shared" si="23"/>
        <v>0.22697859631657541</v>
      </c>
      <c r="X44">
        <f t="shared" si="24"/>
        <v>4.4166746694550687</v>
      </c>
      <c r="Y44">
        <f t="shared" si="25"/>
        <v>7.3611244490917818</v>
      </c>
      <c r="Z44">
        <f t="shared" si="26"/>
        <v>1.072350332594235</v>
      </c>
      <c r="AA44">
        <f t="shared" si="27"/>
        <v>0.68810616929698698</v>
      </c>
      <c r="AB44">
        <f t="shared" si="28"/>
        <v>1.5089268292682925</v>
      </c>
      <c r="AC44">
        <f t="shared" si="29"/>
        <v>1.1472913382955545</v>
      </c>
    </row>
    <row r="45" spans="1:29" x14ac:dyDescent="0.25">
      <c r="A45" s="9">
        <v>43</v>
      </c>
      <c r="B45" s="46" t="s">
        <v>165</v>
      </c>
      <c r="C45" s="47" t="s">
        <v>38</v>
      </c>
      <c r="D45" s="47" t="s">
        <v>309</v>
      </c>
      <c r="E45" s="47" t="s">
        <v>3</v>
      </c>
      <c r="F45" s="48">
        <v>36</v>
      </c>
      <c r="G45" s="48">
        <v>17</v>
      </c>
      <c r="H45" s="48">
        <v>22</v>
      </c>
      <c r="I45" s="48">
        <v>17</v>
      </c>
      <c r="J45" s="48">
        <v>18</v>
      </c>
      <c r="K45" s="48">
        <v>13</v>
      </c>
      <c r="L45" s="48">
        <v>3576</v>
      </c>
      <c r="M45" s="60">
        <v>616</v>
      </c>
      <c r="N45">
        <f t="shared" si="15"/>
        <v>38.722222222222221</v>
      </c>
      <c r="O45">
        <f t="shared" si="16"/>
        <v>50.111111111111114</v>
      </c>
      <c r="P45">
        <f t="shared" si="17"/>
        <v>38.722222222222221</v>
      </c>
      <c r="Q45">
        <f t="shared" si="18"/>
        <v>41</v>
      </c>
      <c r="R45">
        <f t="shared" si="19"/>
        <v>29.611111111111111</v>
      </c>
      <c r="S45">
        <f t="shared" si="20"/>
        <v>8145.333333333333</v>
      </c>
      <c r="U45" s="10">
        <f t="shared" si="21"/>
        <v>9.1235111120270798</v>
      </c>
      <c r="V45">
        <f t="shared" si="22"/>
        <v>3.7777777777777772</v>
      </c>
      <c r="W45">
        <f t="shared" si="23"/>
        <v>0.47392290249433106</v>
      </c>
      <c r="X45">
        <f t="shared" si="24"/>
        <v>4.8718104317549713</v>
      </c>
      <c r="Y45">
        <f t="shared" si="25"/>
        <v>8.1196840529249528</v>
      </c>
      <c r="Z45">
        <f t="shared" si="26"/>
        <v>1.1118181818181816</v>
      </c>
      <c r="AA45">
        <f t="shared" si="27"/>
        <v>0.74911764705882344</v>
      </c>
      <c r="AB45">
        <f t="shared" si="28"/>
        <v>1.5159999999999998</v>
      </c>
      <c r="AC45">
        <f t="shared" si="29"/>
        <v>1.4948746028779667</v>
      </c>
    </row>
    <row r="46" spans="1:29" x14ac:dyDescent="0.25">
      <c r="A46" s="9">
        <v>44</v>
      </c>
      <c r="B46" s="49" t="s">
        <v>422</v>
      </c>
      <c r="C46" s="50" t="s">
        <v>36</v>
      </c>
      <c r="D46" s="50" t="s">
        <v>309</v>
      </c>
      <c r="E46" s="50" t="s">
        <v>3</v>
      </c>
      <c r="F46" s="51">
        <v>40</v>
      </c>
      <c r="G46" s="51">
        <v>21</v>
      </c>
      <c r="H46" s="51">
        <v>10</v>
      </c>
      <c r="I46" s="51">
        <v>38</v>
      </c>
      <c r="J46" s="51">
        <v>28</v>
      </c>
      <c r="K46" s="51">
        <v>7</v>
      </c>
      <c r="L46" s="51">
        <v>1323</v>
      </c>
      <c r="M46" s="61">
        <v>695</v>
      </c>
      <c r="N46">
        <f t="shared" si="15"/>
        <v>43.05</v>
      </c>
      <c r="O46">
        <f t="shared" si="16"/>
        <v>20.5</v>
      </c>
      <c r="P46">
        <f t="shared" si="17"/>
        <v>77.900000000000006</v>
      </c>
      <c r="Q46">
        <f t="shared" si="18"/>
        <v>57.4</v>
      </c>
      <c r="R46">
        <f t="shared" si="19"/>
        <v>14.35</v>
      </c>
      <c r="S46">
        <f t="shared" si="20"/>
        <v>2712.15</v>
      </c>
      <c r="U46" s="10">
        <f t="shared" si="21"/>
        <v>9.0681662371273575</v>
      </c>
      <c r="V46">
        <f t="shared" si="22"/>
        <v>4.1999999999999993</v>
      </c>
      <c r="W46">
        <f t="shared" si="23"/>
        <v>0.19387755102040816</v>
      </c>
      <c r="X46">
        <f t="shared" si="24"/>
        <v>4.6742886861069497</v>
      </c>
      <c r="Y46">
        <f t="shared" si="25"/>
        <v>7.7904811435115828</v>
      </c>
      <c r="Z46">
        <f t="shared" si="26"/>
        <v>1.1743636363636363</v>
      </c>
      <c r="AA46">
        <f t="shared" si="27"/>
        <v>0.79676470588235282</v>
      </c>
      <c r="AB46">
        <f t="shared" si="28"/>
        <v>1.4489999999999998</v>
      </c>
      <c r="AC46">
        <f t="shared" si="29"/>
        <v>1.2541603438609605</v>
      </c>
    </row>
    <row r="47" spans="1:29" x14ac:dyDescent="0.25">
      <c r="A47" s="9">
        <v>45</v>
      </c>
      <c r="B47" s="46" t="s">
        <v>152</v>
      </c>
      <c r="C47" s="47" t="s">
        <v>38</v>
      </c>
      <c r="D47" s="47" t="s">
        <v>309</v>
      </c>
      <c r="E47" s="47" t="s">
        <v>3</v>
      </c>
      <c r="F47" s="48">
        <v>38</v>
      </c>
      <c r="G47" s="48">
        <v>18</v>
      </c>
      <c r="H47" s="48">
        <v>10</v>
      </c>
      <c r="I47" s="48">
        <v>41</v>
      </c>
      <c r="J47" s="48">
        <v>25</v>
      </c>
      <c r="K47" s="48">
        <v>17</v>
      </c>
      <c r="L47" s="48">
        <v>3041</v>
      </c>
      <c r="M47" s="60">
        <v>646</v>
      </c>
      <c r="N47">
        <f t="shared" si="15"/>
        <v>38.842105263157897</v>
      </c>
      <c r="O47">
        <f t="shared" si="16"/>
        <v>21.578947368421051</v>
      </c>
      <c r="P47">
        <f t="shared" si="17"/>
        <v>88.473684210526315</v>
      </c>
      <c r="Q47">
        <f t="shared" si="18"/>
        <v>53.94736842105263</v>
      </c>
      <c r="R47">
        <f t="shared" si="19"/>
        <v>36.684210526315788</v>
      </c>
      <c r="S47">
        <f t="shared" si="20"/>
        <v>6562.1578947368425</v>
      </c>
      <c r="U47" s="10">
        <f t="shared" si="21"/>
        <v>8.9433185821372909</v>
      </c>
      <c r="V47">
        <f t="shared" si="22"/>
        <v>3.7894736842105265</v>
      </c>
      <c r="W47">
        <f t="shared" si="23"/>
        <v>0.2040816326530612</v>
      </c>
      <c r="X47">
        <f t="shared" si="24"/>
        <v>4.9497632652737042</v>
      </c>
      <c r="Y47">
        <f t="shared" si="25"/>
        <v>8.2496054421228404</v>
      </c>
      <c r="Z47">
        <f t="shared" si="26"/>
        <v>1.1912440191387559</v>
      </c>
      <c r="AA47">
        <f t="shared" si="27"/>
        <v>0.78673374613003078</v>
      </c>
      <c r="AB47">
        <f t="shared" si="28"/>
        <v>1.5470526315789472</v>
      </c>
      <c r="AC47">
        <f t="shared" si="29"/>
        <v>1.4247328684259704</v>
      </c>
    </row>
    <row r="48" spans="1:29" x14ac:dyDescent="0.25">
      <c r="A48" s="9">
        <v>46</v>
      </c>
      <c r="B48" s="46" t="s">
        <v>60</v>
      </c>
      <c r="C48" s="47" t="s">
        <v>31</v>
      </c>
      <c r="D48" s="47" t="s">
        <v>309</v>
      </c>
      <c r="E48" s="47" t="s">
        <v>3</v>
      </c>
      <c r="F48" s="48">
        <v>35</v>
      </c>
      <c r="G48" s="48">
        <v>17</v>
      </c>
      <c r="H48" s="48">
        <v>12</v>
      </c>
      <c r="I48" s="48">
        <v>22</v>
      </c>
      <c r="J48" s="48">
        <v>15</v>
      </c>
      <c r="K48" s="48">
        <v>18</v>
      </c>
      <c r="L48" s="48">
        <v>74</v>
      </c>
      <c r="M48" s="60">
        <v>586</v>
      </c>
      <c r="N48">
        <f t="shared" si="15"/>
        <v>39.828571428571429</v>
      </c>
      <c r="O48">
        <f t="shared" si="16"/>
        <v>28.114285714285714</v>
      </c>
      <c r="P48">
        <f t="shared" si="17"/>
        <v>51.542857142857144</v>
      </c>
      <c r="Q48">
        <f t="shared" si="18"/>
        <v>35.142857142857146</v>
      </c>
      <c r="R48">
        <f t="shared" si="19"/>
        <v>42.171428571428571</v>
      </c>
      <c r="S48">
        <f t="shared" si="20"/>
        <v>173.37142857142857</v>
      </c>
      <c r="U48" s="10">
        <f t="shared" si="21"/>
        <v>8.7288140380000669</v>
      </c>
      <c r="V48">
        <f t="shared" si="22"/>
        <v>3.8857142857142857</v>
      </c>
      <c r="W48">
        <f t="shared" si="23"/>
        <v>0.26588921282798833</v>
      </c>
      <c r="X48">
        <f t="shared" si="24"/>
        <v>4.577210539457794</v>
      </c>
      <c r="Y48">
        <f t="shared" si="25"/>
        <v>7.6286842324296567</v>
      </c>
      <c r="Z48">
        <f t="shared" si="26"/>
        <v>1.1322857142857141</v>
      </c>
      <c r="AA48">
        <f t="shared" si="27"/>
        <v>0.73210084033613432</v>
      </c>
      <c r="AB48">
        <f t="shared" si="28"/>
        <v>1.571142857142857</v>
      </c>
      <c r="AC48">
        <f t="shared" si="29"/>
        <v>1.141681127693088</v>
      </c>
    </row>
    <row r="49" spans="1:29" x14ac:dyDescent="0.25">
      <c r="A49" s="9">
        <v>47</v>
      </c>
      <c r="B49" s="49" t="s">
        <v>296</v>
      </c>
      <c r="C49" s="50" t="s">
        <v>36</v>
      </c>
      <c r="D49" s="50" t="s">
        <v>309</v>
      </c>
      <c r="E49" s="50" t="s">
        <v>3</v>
      </c>
      <c r="F49" s="51">
        <v>42</v>
      </c>
      <c r="G49" s="51">
        <v>18</v>
      </c>
      <c r="H49" s="51">
        <v>26</v>
      </c>
      <c r="I49" s="51">
        <v>86</v>
      </c>
      <c r="J49" s="51">
        <v>20</v>
      </c>
      <c r="K49" s="51">
        <v>27</v>
      </c>
      <c r="L49" s="51">
        <v>56</v>
      </c>
      <c r="M49" s="61">
        <v>629</v>
      </c>
      <c r="N49">
        <f t="shared" si="15"/>
        <v>35.142857142857146</v>
      </c>
      <c r="O49">
        <f t="shared" si="16"/>
        <v>50.761904761904759</v>
      </c>
      <c r="P49">
        <f t="shared" si="17"/>
        <v>167.9047619047619</v>
      </c>
      <c r="Q49">
        <f t="shared" si="18"/>
        <v>39.047619047619051</v>
      </c>
      <c r="R49">
        <f t="shared" si="19"/>
        <v>52.714285714285715</v>
      </c>
      <c r="S49">
        <f t="shared" si="20"/>
        <v>109.33333333333333</v>
      </c>
      <c r="U49" s="10">
        <f t="shared" si="21"/>
        <v>8.7264190259881236</v>
      </c>
      <c r="V49">
        <f t="shared" si="22"/>
        <v>3.4285714285714288</v>
      </c>
      <c r="W49">
        <f t="shared" si="23"/>
        <v>0.48007774538386777</v>
      </c>
      <c r="X49">
        <f t="shared" si="24"/>
        <v>4.8177698520328267</v>
      </c>
      <c r="Y49">
        <f t="shared" si="25"/>
        <v>8.0296164200547118</v>
      </c>
      <c r="Z49">
        <f t="shared" si="26"/>
        <v>1.3180519480519479</v>
      </c>
      <c r="AA49">
        <f t="shared" si="27"/>
        <v>0.74344537815126044</v>
      </c>
      <c r="AB49">
        <f t="shared" si="28"/>
        <v>1.6174285714285712</v>
      </c>
      <c r="AC49">
        <f t="shared" si="29"/>
        <v>1.1388439544010465</v>
      </c>
    </row>
    <row r="50" spans="1:29" x14ac:dyDescent="0.25">
      <c r="A50" s="9">
        <v>48</v>
      </c>
      <c r="B50" s="46" t="s">
        <v>267</v>
      </c>
      <c r="C50" s="47" t="s">
        <v>33</v>
      </c>
      <c r="D50" s="47" t="s">
        <v>309</v>
      </c>
      <c r="E50" s="47" t="s">
        <v>3</v>
      </c>
      <c r="F50" s="48">
        <v>22</v>
      </c>
      <c r="G50" s="48">
        <v>11</v>
      </c>
      <c r="H50" s="48">
        <v>2</v>
      </c>
      <c r="I50" s="48">
        <v>17</v>
      </c>
      <c r="J50" s="48">
        <v>9</v>
      </c>
      <c r="K50" s="48">
        <v>12</v>
      </c>
      <c r="L50" s="48">
        <v>0</v>
      </c>
      <c r="M50" s="60">
        <v>335</v>
      </c>
      <c r="N50">
        <f t="shared" si="15"/>
        <v>41</v>
      </c>
      <c r="O50">
        <f t="shared" si="16"/>
        <v>7.4545454545454541</v>
      </c>
      <c r="P50">
        <f t="shared" si="17"/>
        <v>63.363636363636367</v>
      </c>
      <c r="Q50">
        <f t="shared" si="18"/>
        <v>33.545454545454547</v>
      </c>
      <c r="R50">
        <f t="shared" si="19"/>
        <v>44.727272727272727</v>
      </c>
      <c r="S50">
        <f t="shared" si="20"/>
        <v>0</v>
      </c>
      <c r="U50" s="10">
        <f t="shared" si="21"/>
        <v>8.6654814818489374</v>
      </c>
      <c r="V50">
        <f t="shared" si="22"/>
        <v>4</v>
      </c>
      <c r="W50">
        <f t="shared" si="23"/>
        <v>7.050092764378478E-2</v>
      </c>
      <c r="X50">
        <f t="shared" si="24"/>
        <v>4.5949805542051525</v>
      </c>
      <c r="Y50">
        <f t="shared" si="25"/>
        <v>7.6583009236752542</v>
      </c>
      <c r="Z50">
        <f t="shared" si="26"/>
        <v>1.1511570247933882</v>
      </c>
      <c r="AA50">
        <f t="shared" si="27"/>
        <v>0.72745989304812819</v>
      </c>
      <c r="AB50">
        <f t="shared" si="28"/>
        <v>1.5823636363636362</v>
      </c>
      <c r="AC50">
        <f t="shared" si="29"/>
        <v>1.1339999999999999</v>
      </c>
    </row>
    <row r="51" spans="1:29" x14ac:dyDescent="0.25">
      <c r="A51" s="9">
        <v>49</v>
      </c>
      <c r="B51" s="49" t="s">
        <v>254</v>
      </c>
      <c r="C51" s="50" t="s">
        <v>33</v>
      </c>
      <c r="D51" s="50" t="s">
        <v>309</v>
      </c>
      <c r="E51" s="50" t="s">
        <v>3</v>
      </c>
      <c r="F51" s="51">
        <v>41</v>
      </c>
      <c r="G51" s="51">
        <v>20</v>
      </c>
      <c r="H51" s="51">
        <v>4</v>
      </c>
      <c r="I51" s="51">
        <v>26</v>
      </c>
      <c r="J51" s="51">
        <v>22</v>
      </c>
      <c r="K51" s="51">
        <v>14</v>
      </c>
      <c r="L51" s="51">
        <v>104</v>
      </c>
      <c r="M51" s="61">
        <v>576</v>
      </c>
      <c r="N51">
        <f t="shared" si="15"/>
        <v>40</v>
      </c>
      <c r="O51">
        <f t="shared" si="16"/>
        <v>8</v>
      </c>
      <c r="P51">
        <f t="shared" si="17"/>
        <v>52</v>
      </c>
      <c r="Q51">
        <f t="shared" si="18"/>
        <v>44</v>
      </c>
      <c r="R51">
        <f t="shared" si="19"/>
        <v>28</v>
      </c>
      <c r="S51">
        <f t="shared" si="20"/>
        <v>208</v>
      </c>
      <c r="U51" s="10">
        <f t="shared" si="21"/>
        <v>8.5210898071666534</v>
      </c>
      <c r="V51">
        <f t="shared" si="22"/>
        <v>3.9024390243902443</v>
      </c>
      <c r="W51">
        <f t="shared" si="23"/>
        <v>7.5659532105525132E-2</v>
      </c>
      <c r="X51">
        <f t="shared" si="24"/>
        <v>4.5429912506708829</v>
      </c>
      <c r="Y51">
        <f t="shared" si="25"/>
        <v>7.571652084451471</v>
      </c>
      <c r="Z51">
        <f t="shared" si="26"/>
        <v>1.1330155210643014</v>
      </c>
      <c r="AA51">
        <f t="shared" si="27"/>
        <v>0.75783357245337146</v>
      </c>
      <c r="AB51">
        <f t="shared" si="28"/>
        <v>1.5089268292682925</v>
      </c>
      <c r="AC51">
        <f t="shared" si="29"/>
        <v>1.1432153278849178</v>
      </c>
    </row>
    <row r="52" spans="1:29" x14ac:dyDescent="0.25">
      <c r="A52" s="9">
        <v>50</v>
      </c>
      <c r="B52" s="49" t="s">
        <v>68</v>
      </c>
      <c r="C52" s="50" t="s">
        <v>33</v>
      </c>
      <c r="D52" s="50" t="s">
        <v>309</v>
      </c>
      <c r="E52" s="50" t="s">
        <v>3</v>
      </c>
      <c r="F52" s="51">
        <v>40</v>
      </c>
      <c r="G52" s="51">
        <v>16</v>
      </c>
      <c r="H52" s="51">
        <v>24</v>
      </c>
      <c r="I52" s="51">
        <v>50</v>
      </c>
      <c r="J52" s="51">
        <v>11</v>
      </c>
      <c r="K52" s="51">
        <v>8</v>
      </c>
      <c r="L52" s="51">
        <v>65</v>
      </c>
      <c r="M52" s="61">
        <v>566</v>
      </c>
      <c r="N52">
        <f t="shared" si="15"/>
        <v>32.799999999999997</v>
      </c>
      <c r="O52">
        <f t="shared" si="16"/>
        <v>49.2</v>
      </c>
      <c r="P52">
        <f t="shared" si="17"/>
        <v>102.5</v>
      </c>
      <c r="Q52">
        <f t="shared" si="18"/>
        <v>22.55</v>
      </c>
      <c r="R52">
        <f t="shared" si="19"/>
        <v>16.399999999999999</v>
      </c>
      <c r="S52">
        <f t="shared" si="20"/>
        <v>133.25</v>
      </c>
      <c r="U52" s="10">
        <f t="shared" si="21"/>
        <v>8.1723607613939713</v>
      </c>
      <c r="V52">
        <f t="shared" si="22"/>
        <v>3.1999999999999997</v>
      </c>
      <c r="W52">
        <f t="shared" si="23"/>
        <v>0.46530612244897956</v>
      </c>
      <c r="X52">
        <f t="shared" si="24"/>
        <v>4.5070546389449913</v>
      </c>
      <c r="Y52">
        <f t="shared" si="25"/>
        <v>7.5117577315749848</v>
      </c>
      <c r="Z52">
        <f t="shared" si="26"/>
        <v>1.2136363636363634</v>
      </c>
      <c r="AA52">
        <f t="shared" si="27"/>
        <v>0.69551470588235287</v>
      </c>
      <c r="AB52">
        <f t="shared" si="28"/>
        <v>1.458</v>
      </c>
      <c r="AC52">
        <f t="shared" si="29"/>
        <v>1.1399035694262754</v>
      </c>
    </row>
    <row r="53" spans="1:29" x14ac:dyDescent="0.25">
      <c r="A53" s="9">
        <v>51</v>
      </c>
      <c r="B53" s="49" t="s">
        <v>167</v>
      </c>
      <c r="C53" s="50" t="s">
        <v>42</v>
      </c>
      <c r="D53" s="50" t="s">
        <v>309</v>
      </c>
      <c r="E53" s="50" t="s">
        <v>3</v>
      </c>
      <c r="F53" s="51">
        <v>40</v>
      </c>
      <c r="G53" s="51">
        <v>15</v>
      </c>
      <c r="H53" s="51">
        <v>6</v>
      </c>
      <c r="I53" s="51">
        <v>21</v>
      </c>
      <c r="J53" s="51">
        <v>13</v>
      </c>
      <c r="K53" s="51">
        <v>21</v>
      </c>
      <c r="L53" s="51">
        <v>2999</v>
      </c>
      <c r="M53" s="61">
        <v>707</v>
      </c>
      <c r="N53">
        <f t="shared" si="15"/>
        <v>30.75</v>
      </c>
      <c r="O53">
        <f t="shared" si="16"/>
        <v>12.3</v>
      </c>
      <c r="P53">
        <f t="shared" si="17"/>
        <v>43.05</v>
      </c>
      <c r="Q53">
        <f t="shared" si="18"/>
        <v>26.65</v>
      </c>
      <c r="R53">
        <f t="shared" si="19"/>
        <v>43.05</v>
      </c>
      <c r="S53">
        <f t="shared" si="20"/>
        <v>6147.95</v>
      </c>
      <c r="U53" s="10">
        <f t="shared" si="21"/>
        <v>7.9238618848416005</v>
      </c>
      <c r="V53">
        <f t="shared" si="22"/>
        <v>3</v>
      </c>
      <c r="W53">
        <f t="shared" si="23"/>
        <v>0.11632653061224489</v>
      </c>
      <c r="X53">
        <f t="shared" si="24"/>
        <v>4.8075353542293557</v>
      </c>
      <c r="Y53">
        <f t="shared" si="25"/>
        <v>8.0125589237155932</v>
      </c>
      <c r="Z53">
        <f t="shared" si="26"/>
        <v>1.1187272727272726</v>
      </c>
      <c r="AA53">
        <f t="shared" si="27"/>
        <v>0.70742647058823516</v>
      </c>
      <c r="AB53">
        <f t="shared" si="28"/>
        <v>1.5749999999999997</v>
      </c>
      <c r="AC53">
        <f t="shared" si="29"/>
        <v>1.4063816109138478</v>
      </c>
    </row>
    <row r="54" spans="1:29" x14ac:dyDescent="0.25">
      <c r="A54" s="9">
        <v>52</v>
      </c>
      <c r="B54" s="46" t="s">
        <v>212</v>
      </c>
      <c r="C54" s="47" t="s">
        <v>33</v>
      </c>
      <c r="D54" s="47" t="s">
        <v>309</v>
      </c>
      <c r="E54" s="47" t="s">
        <v>3</v>
      </c>
      <c r="F54" s="48">
        <v>33</v>
      </c>
      <c r="G54" s="48">
        <v>12</v>
      </c>
      <c r="H54" s="48">
        <v>6</v>
      </c>
      <c r="I54" s="48">
        <v>16</v>
      </c>
      <c r="J54" s="48">
        <v>10</v>
      </c>
      <c r="K54" s="48">
        <v>16</v>
      </c>
      <c r="L54" s="48">
        <v>109</v>
      </c>
      <c r="M54" s="60">
        <v>421</v>
      </c>
      <c r="N54">
        <f t="shared" si="15"/>
        <v>29.818181818181817</v>
      </c>
      <c r="O54">
        <f t="shared" si="16"/>
        <v>14.909090909090908</v>
      </c>
      <c r="P54">
        <f t="shared" si="17"/>
        <v>39.757575757575758</v>
      </c>
      <c r="Q54">
        <f t="shared" si="18"/>
        <v>24.848484848484848</v>
      </c>
      <c r="R54">
        <f t="shared" si="19"/>
        <v>39.757575757575758</v>
      </c>
      <c r="S54">
        <f t="shared" si="20"/>
        <v>270.84848484848487</v>
      </c>
      <c r="U54" s="10">
        <f t="shared" si="21"/>
        <v>7.5723016028029466</v>
      </c>
      <c r="V54">
        <f t="shared" si="22"/>
        <v>2.9090909090909092</v>
      </c>
      <c r="W54">
        <f t="shared" si="23"/>
        <v>0.14100185528756956</v>
      </c>
      <c r="X54">
        <f t="shared" si="24"/>
        <v>4.5222088384244685</v>
      </c>
      <c r="Y54">
        <f t="shared" si="25"/>
        <v>7.5370147307074475</v>
      </c>
      <c r="Z54">
        <f t="shared" si="26"/>
        <v>1.113471074380165</v>
      </c>
      <c r="AA54">
        <f t="shared" si="27"/>
        <v>0.70219251336898381</v>
      </c>
      <c r="AB54">
        <f t="shared" si="28"/>
        <v>1.5605454545454545</v>
      </c>
      <c r="AC54">
        <f t="shared" si="29"/>
        <v>1.1459997961298651</v>
      </c>
    </row>
    <row r="55" spans="1:29" x14ac:dyDescent="0.25">
      <c r="A55" s="9">
        <v>53</v>
      </c>
      <c r="B55" s="49" t="s">
        <v>49</v>
      </c>
      <c r="C55" s="50" t="s">
        <v>38</v>
      </c>
      <c r="D55" s="50" t="s">
        <v>309</v>
      </c>
      <c r="E55" s="50" t="s">
        <v>3</v>
      </c>
      <c r="F55" s="51">
        <v>33</v>
      </c>
      <c r="G55" s="51">
        <v>10</v>
      </c>
      <c r="H55" s="51">
        <v>8</v>
      </c>
      <c r="I55" s="51">
        <v>61</v>
      </c>
      <c r="J55" s="51">
        <v>14</v>
      </c>
      <c r="K55" s="51">
        <v>20</v>
      </c>
      <c r="L55" s="51">
        <v>718</v>
      </c>
      <c r="M55" s="61">
        <v>457</v>
      </c>
      <c r="N55">
        <f t="shared" si="15"/>
        <v>24.848484848484848</v>
      </c>
      <c r="O55">
        <f t="shared" si="16"/>
        <v>19.878787878787879</v>
      </c>
      <c r="P55">
        <f t="shared" si="17"/>
        <v>151.57575757575756</v>
      </c>
      <c r="Q55">
        <f t="shared" si="18"/>
        <v>34.787878787878789</v>
      </c>
      <c r="R55">
        <f t="shared" si="19"/>
        <v>49.696969696969695</v>
      </c>
      <c r="S55">
        <f t="shared" si="20"/>
        <v>1784.121212121212</v>
      </c>
      <c r="U55" s="10">
        <f t="shared" si="21"/>
        <v>7.4525242345672176</v>
      </c>
      <c r="V55">
        <f t="shared" si="22"/>
        <v>2.4242424242424239</v>
      </c>
      <c r="W55">
        <f t="shared" si="23"/>
        <v>0.18800247371675943</v>
      </c>
      <c r="X55">
        <f t="shared" si="24"/>
        <v>4.8402793366080346</v>
      </c>
      <c r="Y55">
        <f t="shared" si="25"/>
        <v>8.067132227680057</v>
      </c>
      <c r="Z55">
        <f t="shared" si="26"/>
        <v>1.2919834710743801</v>
      </c>
      <c r="AA55">
        <f t="shared" si="27"/>
        <v>0.73106951871657744</v>
      </c>
      <c r="AB55">
        <f t="shared" si="28"/>
        <v>1.6041818181818179</v>
      </c>
      <c r="AC55">
        <f t="shared" si="29"/>
        <v>1.2130445286352591</v>
      </c>
    </row>
    <row r="56" spans="1:29" x14ac:dyDescent="0.25">
      <c r="A56" s="9">
        <v>54</v>
      </c>
      <c r="B56" s="49" t="s">
        <v>464</v>
      </c>
      <c r="C56" s="50" t="s">
        <v>36</v>
      </c>
      <c r="D56" s="50" t="s">
        <v>309</v>
      </c>
      <c r="E56" s="50" t="s">
        <v>3</v>
      </c>
      <c r="F56" s="51">
        <v>41</v>
      </c>
      <c r="G56" s="51">
        <v>15</v>
      </c>
      <c r="H56" s="51">
        <v>0</v>
      </c>
      <c r="I56" s="51">
        <v>8</v>
      </c>
      <c r="J56" s="51">
        <v>12</v>
      </c>
      <c r="K56" s="51">
        <v>12</v>
      </c>
      <c r="L56" s="51">
        <v>36</v>
      </c>
      <c r="M56" s="61">
        <v>590</v>
      </c>
      <c r="N56">
        <f t="shared" si="15"/>
        <v>30</v>
      </c>
      <c r="O56">
        <f t="shared" si="16"/>
        <v>0</v>
      </c>
      <c r="P56">
        <f t="shared" si="17"/>
        <v>16</v>
      </c>
      <c r="Q56">
        <f t="shared" si="18"/>
        <v>24</v>
      </c>
      <c r="R56">
        <f t="shared" si="19"/>
        <v>24</v>
      </c>
      <c r="S56">
        <f t="shared" si="20"/>
        <v>72</v>
      </c>
      <c r="U56" s="10">
        <f t="shared" si="21"/>
        <v>7.3306556835490904</v>
      </c>
      <c r="V56">
        <f t="shared" si="22"/>
        <v>2.9268292682926829</v>
      </c>
      <c r="W56">
        <f t="shared" si="23"/>
        <v>0</v>
      </c>
      <c r="X56">
        <f t="shared" si="24"/>
        <v>4.4038264152564075</v>
      </c>
      <c r="Y56">
        <f t="shared" si="25"/>
        <v>7.3397106920940125</v>
      </c>
      <c r="Z56">
        <f t="shared" si="26"/>
        <v>1.0755432372505542</v>
      </c>
      <c r="AA56">
        <f t="shared" si="27"/>
        <v>0.69972740315638438</v>
      </c>
      <c r="AB56">
        <f t="shared" si="28"/>
        <v>1.4913658536585364</v>
      </c>
      <c r="AC56">
        <f t="shared" si="29"/>
        <v>1.1371899211909329</v>
      </c>
    </row>
    <row r="57" spans="1:29" x14ac:dyDescent="0.25">
      <c r="A57" s="9">
        <v>55</v>
      </c>
      <c r="B57" s="46" t="s">
        <v>614</v>
      </c>
      <c r="C57" s="47" t="s">
        <v>42</v>
      </c>
      <c r="D57" s="47" t="s">
        <v>309</v>
      </c>
      <c r="E57" s="47" t="s">
        <v>3</v>
      </c>
      <c r="F57" s="48">
        <v>23</v>
      </c>
      <c r="G57" s="48">
        <v>7</v>
      </c>
      <c r="H57" s="48">
        <v>4</v>
      </c>
      <c r="I57" s="48">
        <v>29</v>
      </c>
      <c r="J57" s="48">
        <v>3</v>
      </c>
      <c r="K57" s="48">
        <v>17</v>
      </c>
      <c r="L57" s="48">
        <v>0</v>
      </c>
      <c r="M57" s="60">
        <v>281</v>
      </c>
      <c r="N57">
        <f t="shared" si="15"/>
        <v>24.956521739130434</v>
      </c>
      <c r="O57">
        <f t="shared" si="16"/>
        <v>14.260869565217391</v>
      </c>
      <c r="P57">
        <f t="shared" si="17"/>
        <v>103.39130434782609</v>
      </c>
      <c r="Q57">
        <f t="shared" si="18"/>
        <v>10.695652173913043</v>
      </c>
      <c r="R57">
        <f t="shared" si="19"/>
        <v>60.608695652173914</v>
      </c>
      <c r="S57">
        <f t="shared" si="20"/>
        <v>0</v>
      </c>
      <c r="U57" s="10">
        <f t="shared" si="21"/>
        <v>7.2318743623931772</v>
      </c>
      <c r="V57">
        <f t="shared" si="22"/>
        <v>2.4347826086956519</v>
      </c>
      <c r="W57">
        <f t="shared" si="23"/>
        <v>0.13487133984028393</v>
      </c>
      <c r="X57">
        <f t="shared" si="24"/>
        <v>4.6622204138572414</v>
      </c>
      <c r="Y57">
        <f t="shared" si="25"/>
        <v>7.7703673564287357</v>
      </c>
      <c r="Z57">
        <f t="shared" si="26"/>
        <v>1.2150592885375493</v>
      </c>
      <c r="AA57">
        <f t="shared" si="27"/>
        <v>0.66107416879795389</v>
      </c>
      <c r="AB57">
        <f t="shared" si="28"/>
        <v>1.6520869565217389</v>
      </c>
      <c r="AC57">
        <f t="shared" si="29"/>
        <v>1.1339999999999999</v>
      </c>
    </row>
    <row r="58" spans="1:29" x14ac:dyDescent="0.25">
      <c r="A58" s="9">
        <v>56</v>
      </c>
      <c r="B58" s="46" t="s">
        <v>337</v>
      </c>
      <c r="C58" s="47" t="s">
        <v>38</v>
      </c>
      <c r="D58" s="47" t="s">
        <v>309</v>
      </c>
      <c r="E58" s="47" t="s">
        <v>3</v>
      </c>
      <c r="F58" s="48">
        <v>39</v>
      </c>
      <c r="G58" s="48">
        <v>11</v>
      </c>
      <c r="H58" s="48">
        <v>19</v>
      </c>
      <c r="I58" s="48">
        <v>65</v>
      </c>
      <c r="J58" s="48">
        <v>11</v>
      </c>
      <c r="K58" s="48">
        <v>6</v>
      </c>
      <c r="L58" s="48">
        <v>47</v>
      </c>
      <c r="M58" s="60">
        <v>536</v>
      </c>
      <c r="N58">
        <f t="shared" si="15"/>
        <v>23.128205128205128</v>
      </c>
      <c r="O58">
        <f t="shared" si="16"/>
        <v>39.948717948717949</v>
      </c>
      <c r="P58">
        <f t="shared" si="17"/>
        <v>136.66666666666666</v>
      </c>
      <c r="Q58">
        <f t="shared" si="18"/>
        <v>23.128205128205128</v>
      </c>
      <c r="R58">
        <f t="shared" si="19"/>
        <v>12.615384615384615</v>
      </c>
      <c r="S58">
        <f t="shared" si="20"/>
        <v>98.820512820512818</v>
      </c>
      <c r="U58" s="10">
        <f t="shared" si="21"/>
        <v>7.1793621131941778</v>
      </c>
      <c r="V58">
        <f t="shared" si="22"/>
        <v>2.2564102564102564</v>
      </c>
      <c r="W58">
        <f t="shared" si="23"/>
        <v>0.3778126635269492</v>
      </c>
      <c r="X58">
        <f t="shared" si="24"/>
        <v>4.545139193256972</v>
      </c>
      <c r="Y58">
        <f t="shared" si="25"/>
        <v>7.5752319887616206</v>
      </c>
      <c r="Z58">
        <f t="shared" si="26"/>
        <v>1.2681818181818181</v>
      </c>
      <c r="AA58">
        <f t="shared" si="27"/>
        <v>0.69719457013574648</v>
      </c>
      <c r="AB58">
        <f t="shared" si="28"/>
        <v>1.4413846153846153</v>
      </c>
      <c r="AC58">
        <f t="shared" si="29"/>
        <v>1.138378189554792</v>
      </c>
    </row>
    <row r="59" spans="1:29" x14ac:dyDescent="0.25">
      <c r="A59" s="9">
        <v>57</v>
      </c>
      <c r="B59" s="49" t="s">
        <v>266</v>
      </c>
      <c r="C59" s="50" t="s">
        <v>38</v>
      </c>
      <c r="D59" s="50" t="s">
        <v>309</v>
      </c>
      <c r="E59" s="50" t="s">
        <v>3</v>
      </c>
      <c r="F59" s="51">
        <v>34</v>
      </c>
      <c r="G59" s="51">
        <v>11</v>
      </c>
      <c r="H59" s="51">
        <v>2</v>
      </c>
      <c r="I59" s="51">
        <v>18</v>
      </c>
      <c r="J59" s="51">
        <v>15</v>
      </c>
      <c r="K59" s="51">
        <v>11</v>
      </c>
      <c r="L59" s="51">
        <v>5</v>
      </c>
      <c r="M59" s="61">
        <v>404</v>
      </c>
      <c r="N59">
        <f t="shared" si="15"/>
        <v>26.529411764705884</v>
      </c>
      <c r="O59">
        <f t="shared" si="16"/>
        <v>4.8235294117647056</v>
      </c>
      <c r="P59">
        <f t="shared" si="17"/>
        <v>43.411764705882355</v>
      </c>
      <c r="Q59">
        <f t="shared" si="18"/>
        <v>36.176470588235297</v>
      </c>
      <c r="R59">
        <f t="shared" si="19"/>
        <v>26.529411764705884</v>
      </c>
      <c r="S59">
        <f t="shared" si="20"/>
        <v>12.058823529411764</v>
      </c>
      <c r="U59" s="10">
        <f t="shared" si="21"/>
        <v>7.1252670083910452</v>
      </c>
      <c r="V59">
        <f t="shared" si="22"/>
        <v>2.5882352941176472</v>
      </c>
      <c r="W59">
        <f t="shared" si="23"/>
        <v>4.5618247298919563E-2</v>
      </c>
      <c r="X59">
        <f t="shared" si="24"/>
        <v>4.4914134669744783</v>
      </c>
      <c r="Y59">
        <f t="shared" si="25"/>
        <v>7.4856891116241311</v>
      </c>
      <c r="Z59">
        <f t="shared" si="26"/>
        <v>1.1193048128342244</v>
      </c>
      <c r="AA59">
        <f t="shared" si="27"/>
        <v>0.73510380622837357</v>
      </c>
      <c r="AB59">
        <f t="shared" si="28"/>
        <v>1.502470588235294</v>
      </c>
      <c r="AC59">
        <f t="shared" si="29"/>
        <v>1.1345342596765859</v>
      </c>
    </row>
    <row r="60" spans="1:29" x14ac:dyDescent="0.25">
      <c r="A60" s="9">
        <v>58</v>
      </c>
      <c r="B60" s="49" t="s">
        <v>396</v>
      </c>
      <c r="C60" s="50" t="s">
        <v>42</v>
      </c>
      <c r="D60" s="50" t="s">
        <v>309</v>
      </c>
      <c r="E60" s="50" t="s">
        <v>3</v>
      </c>
      <c r="F60" s="51">
        <v>28</v>
      </c>
      <c r="G60" s="51">
        <v>9</v>
      </c>
      <c r="H60" s="51">
        <v>4</v>
      </c>
      <c r="I60" s="51">
        <v>23</v>
      </c>
      <c r="J60" s="51">
        <v>5</v>
      </c>
      <c r="K60" s="51">
        <v>4</v>
      </c>
      <c r="L60" s="51">
        <v>0</v>
      </c>
      <c r="M60" s="61">
        <v>317</v>
      </c>
      <c r="N60">
        <f t="shared" si="15"/>
        <v>26.357142857142858</v>
      </c>
      <c r="O60">
        <f t="shared" si="16"/>
        <v>11.714285714285714</v>
      </c>
      <c r="P60">
        <f t="shared" si="17"/>
        <v>67.357142857142861</v>
      </c>
      <c r="Q60">
        <f t="shared" si="18"/>
        <v>14.642857142857142</v>
      </c>
      <c r="R60">
        <f t="shared" si="19"/>
        <v>11.714285714285714</v>
      </c>
      <c r="S60">
        <f t="shared" si="20"/>
        <v>0</v>
      </c>
      <c r="U60" s="10">
        <f t="shared" si="21"/>
        <v>7.0837187992079942</v>
      </c>
      <c r="V60">
        <f t="shared" si="22"/>
        <v>2.5714285714285712</v>
      </c>
      <c r="W60">
        <f t="shared" si="23"/>
        <v>0.1107871720116618</v>
      </c>
      <c r="X60">
        <f t="shared" si="24"/>
        <v>4.401503055767761</v>
      </c>
      <c r="Y60">
        <f t="shared" si="25"/>
        <v>7.3358384262796017</v>
      </c>
      <c r="Z60">
        <f t="shared" si="26"/>
        <v>1.1575324675324674</v>
      </c>
      <c r="AA60">
        <f t="shared" si="27"/>
        <v>0.67254201680672254</v>
      </c>
      <c r="AB60">
        <f t="shared" si="28"/>
        <v>1.4374285714285713</v>
      </c>
      <c r="AC60">
        <f t="shared" si="29"/>
        <v>1.1339999999999999</v>
      </c>
    </row>
    <row r="61" spans="1:29" x14ac:dyDescent="0.25">
      <c r="A61" s="9">
        <v>59</v>
      </c>
      <c r="B61" s="46" t="s">
        <v>319</v>
      </c>
      <c r="C61" s="47" t="s">
        <v>38</v>
      </c>
      <c r="D61" s="47" t="s">
        <v>309</v>
      </c>
      <c r="E61" s="47" t="s">
        <v>3</v>
      </c>
      <c r="F61" s="48">
        <v>11</v>
      </c>
      <c r="G61" s="48">
        <v>2</v>
      </c>
      <c r="H61" s="48">
        <v>12</v>
      </c>
      <c r="I61" s="48">
        <v>2</v>
      </c>
      <c r="J61" s="48">
        <v>3</v>
      </c>
      <c r="K61" s="48">
        <v>10</v>
      </c>
      <c r="L61" s="48">
        <v>116</v>
      </c>
      <c r="M61" s="60">
        <v>166</v>
      </c>
      <c r="N61">
        <f t="shared" si="15"/>
        <v>14.909090909090908</v>
      </c>
      <c r="O61">
        <f t="shared" si="16"/>
        <v>89.454545454545453</v>
      </c>
      <c r="P61">
        <f t="shared" si="17"/>
        <v>14.909090909090908</v>
      </c>
      <c r="Q61">
        <f t="shared" si="18"/>
        <v>22.363636363636363</v>
      </c>
      <c r="R61">
        <f t="shared" si="19"/>
        <v>74.545454545454547</v>
      </c>
      <c r="S61">
        <f t="shared" si="20"/>
        <v>864.72727272727275</v>
      </c>
      <c r="U61" s="10">
        <f t="shared" si="21"/>
        <v>6.9549155041856148</v>
      </c>
      <c r="V61">
        <f t="shared" si="22"/>
        <v>1.4545454545454546</v>
      </c>
      <c r="W61">
        <f t="shared" si="23"/>
        <v>0.84601113172541742</v>
      </c>
      <c r="X61">
        <f t="shared" si="24"/>
        <v>4.6543589179147427</v>
      </c>
      <c r="Y61">
        <f t="shared" si="25"/>
        <v>7.7572648631912378</v>
      </c>
      <c r="Z61">
        <f t="shared" si="26"/>
        <v>1.0738016528925618</v>
      </c>
      <c r="AA61">
        <f t="shared" si="27"/>
        <v>0.69497326203208543</v>
      </c>
      <c r="AB61">
        <f t="shared" si="28"/>
        <v>1.7132727272727273</v>
      </c>
      <c r="AC61">
        <f t="shared" si="29"/>
        <v>1.1723112757173679</v>
      </c>
    </row>
    <row r="62" spans="1:29" x14ac:dyDescent="0.25">
      <c r="A62" s="9">
        <v>60</v>
      </c>
      <c r="B62" s="49" t="s">
        <v>537</v>
      </c>
      <c r="C62" s="50" t="s">
        <v>31</v>
      </c>
      <c r="D62" s="50" t="s">
        <v>309</v>
      </c>
      <c r="E62" s="50" t="s">
        <v>3</v>
      </c>
      <c r="F62" s="51">
        <v>37</v>
      </c>
      <c r="G62" s="51">
        <v>10</v>
      </c>
      <c r="H62" s="51">
        <v>8</v>
      </c>
      <c r="I62" s="51">
        <v>32</v>
      </c>
      <c r="J62" s="51">
        <v>13</v>
      </c>
      <c r="K62" s="51">
        <v>22</v>
      </c>
      <c r="L62" s="51">
        <v>42</v>
      </c>
      <c r="M62" s="61">
        <v>505</v>
      </c>
      <c r="N62">
        <f t="shared" si="15"/>
        <v>22.162162162162161</v>
      </c>
      <c r="O62">
        <f t="shared" si="16"/>
        <v>17.72972972972973</v>
      </c>
      <c r="P62">
        <f t="shared" si="17"/>
        <v>70.918918918918919</v>
      </c>
      <c r="Q62">
        <f t="shared" si="18"/>
        <v>28.810810810810811</v>
      </c>
      <c r="R62">
        <f t="shared" si="19"/>
        <v>48.756756756756758</v>
      </c>
      <c r="S62">
        <f t="shared" si="20"/>
        <v>93.081081081081081</v>
      </c>
      <c r="U62" s="10">
        <f t="shared" si="21"/>
        <v>6.9449409710515226</v>
      </c>
      <c r="V62">
        <f t="shared" si="22"/>
        <v>2.1621621621621618</v>
      </c>
      <c r="W62">
        <f t="shared" si="23"/>
        <v>0.16767788196359623</v>
      </c>
      <c r="X62">
        <f t="shared" si="24"/>
        <v>4.6151009269257646</v>
      </c>
      <c r="Y62">
        <f t="shared" si="25"/>
        <v>7.6918348782096082</v>
      </c>
      <c r="Z62">
        <f t="shared" si="26"/>
        <v>1.1632186732186731</v>
      </c>
      <c r="AA62">
        <f t="shared" si="27"/>
        <v>0.71370429252782186</v>
      </c>
      <c r="AB62">
        <f t="shared" si="28"/>
        <v>1.600054054054054</v>
      </c>
      <c r="AC62">
        <f t="shared" si="29"/>
        <v>1.1381239071252152</v>
      </c>
    </row>
    <row r="63" spans="1:29" x14ac:dyDescent="0.25">
      <c r="A63" s="9">
        <v>61</v>
      </c>
      <c r="B63" s="49" t="s">
        <v>734</v>
      </c>
      <c r="C63" s="50" t="s">
        <v>31</v>
      </c>
      <c r="D63" s="50" t="s">
        <v>309</v>
      </c>
      <c r="E63" s="50" t="s">
        <v>3</v>
      </c>
      <c r="F63" s="51">
        <v>10</v>
      </c>
      <c r="G63" s="51">
        <v>3</v>
      </c>
      <c r="H63" s="51">
        <v>0</v>
      </c>
      <c r="I63" s="51">
        <v>16</v>
      </c>
      <c r="J63" s="51">
        <v>1</v>
      </c>
      <c r="K63" s="51">
        <v>1</v>
      </c>
      <c r="L63" s="51">
        <v>0</v>
      </c>
      <c r="M63" s="61">
        <v>119</v>
      </c>
      <c r="N63">
        <f t="shared" si="15"/>
        <v>24.6</v>
      </c>
      <c r="O63">
        <f t="shared" si="16"/>
        <v>0</v>
      </c>
      <c r="P63">
        <f t="shared" si="17"/>
        <v>131.19999999999999</v>
      </c>
      <c r="Q63">
        <f t="shared" si="18"/>
        <v>8.1999999999999993</v>
      </c>
      <c r="R63">
        <f t="shared" si="19"/>
        <v>8.1999999999999993</v>
      </c>
      <c r="S63">
        <f t="shared" si="20"/>
        <v>0</v>
      </c>
      <c r="U63" s="10">
        <f t="shared" si="21"/>
        <v>6.86927807486631</v>
      </c>
      <c r="V63">
        <f t="shared" si="22"/>
        <v>2.4000000000000004</v>
      </c>
      <c r="W63">
        <f t="shared" si="23"/>
        <v>0</v>
      </c>
      <c r="X63">
        <f t="shared" si="24"/>
        <v>4.4692780748663097</v>
      </c>
      <c r="Y63">
        <f t="shared" si="25"/>
        <v>7.4487967914438489</v>
      </c>
      <c r="Z63">
        <f t="shared" si="26"/>
        <v>1.2594545454545452</v>
      </c>
      <c r="AA63">
        <f t="shared" si="27"/>
        <v>0.65382352941176458</v>
      </c>
      <c r="AB63">
        <f t="shared" si="28"/>
        <v>1.4219999999999999</v>
      </c>
      <c r="AC63">
        <f t="shared" si="29"/>
        <v>1.1339999999999999</v>
      </c>
    </row>
    <row r="64" spans="1:29" x14ac:dyDescent="0.25">
      <c r="A64" s="9">
        <v>62</v>
      </c>
      <c r="B64" s="46" t="s">
        <v>701</v>
      </c>
      <c r="C64" s="47" t="s">
        <v>31</v>
      </c>
      <c r="D64" s="47" t="s">
        <v>309</v>
      </c>
      <c r="E64" s="47" t="s">
        <v>3</v>
      </c>
      <c r="F64" s="48">
        <v>17</v>
      </c>
      <c r="G64" s="48">
        <v>4</v>
      </c>
      <c r="H64" s="48">
        <v>2</v>
      </c>
      <c r="I64" s="48">
        <v>6</v>
      </c>
      <c r="J64" s="48">
        <v>5</v>
      </c>
      <c r="K64" s="48">
        <v>9</v>
      </c>
      <c r="L64" s="48">
        <v>0</v>
      </c>
      <c r="M64" s="60">
        <v>200</v>
      </c>
      <c r="N64">
        <f t="shared" si="15"/>
        <v>19.294117647058822</v>
      </c>
      <c r="O64">
        <f t="shared" si="16"/>
        <v>9.6470588235294112</v>
      </c>
      <c r="P64">
        <f t="shared" si="17"/>
        <v>28.941176470588236</v>
      </c>
      <c r="Q64">
        <f t="shared" si="18"/>
        <v>24.117647058823529</v>
      </c>
      <c r="R64">
        <f t="shared" si="19"/>
        <v>43.411764705882355</v>
      </c>
      <c r="S64">
        <f t="shared" si="20"/>
        <v>0</v>
      </c>
      <c r="U64" s="10">
        <f t="shared" si="21"/>
        <v>6.4804500837768257</v>
      </c>
      <c r="V64">
        <f t="shared" si="22"/>
        <v>1.8823529411764703</v>
      </c>
      <c r="W64">
        <f t="shared" si="23"/>
        <v>9.1236494597839127E-2</v>
      </c>
      <c r="X64">
        <f t="shared" si="24"/>
        <v>4.5068606480025162</v>
      </c>
      <c r="Y64">
        <f t="shared" si="25"/>
        <v>7.5114344133375264</v>
      </c>
      <c r="Z64">
        <f t="shared" si="26"/>
        <v>1.0962032085561495</v>
      </c>
      <c r="AA64">
        <f t="shared" si="27"/>
        <v>0.70006920415224905</v>
      </c>
      <c r="AB64">
        <f t="shared" si="28"/>
        <v>1.5765882352941176</v>
      </c>
      <c r="AC64">
        <f t="shared" si="29"/>
        <v>1.1339999999999999</v>
      </c>
    </row>
    <row r="65" spans="1:29" x14ac:dyDescent="0.25">
      <c r="A65" s="9">
        <v>63</v>
      </c>
      <c r="B65" s="46" t="s">
        <v>73</v>
      </c>
      <c r="C65" s="47" t="s">
        <v>33</v>
      </c>
      <c r="D65" s="47" t="s">
        <v>309</v>
      </c>
      <c r="E65" s="47" t="s">
        <v>3</v>
      </c>
      <c r="F65" s="48">
        <v>39</v>
      </c>
      <c r="G65" s="48">
        <v>8</v>
      </c>
      <c r="H65" s="48">
        <v>18</v>
      </c>
      <c r="I65" s="48">
        <v>28</v>
      </c>
      <c r="J65" s="48">
        <v>12</v>
      </c>
      <c r="K65" s="48">
        <v>7</v>
      </c>
      <c r="L65" s="48">
        <v>39</v>
      </c>
      <c r="M65" s="60">
        <v>602</v>
      </c>
      <c r="N65">
        <f t="shared" si="15"/>
        <v>16.820512820512821</v>
      </c>
      <c r="O65">
        <f t="shared" si="16"/>
        <v>37.846153846153847</v>
      </c>
      <c r="P65">
        <f t="shared" si="17"/>
        <v>58.871794871794869</v>
      </c>
      <c r="Q65">
        <f t="shared" si="18"/>
        <v>25.23076923076923</v>
      </c>
      <c r="R65">
        <f t="shared" si="19"/>
        <v>14.717948717948717</v>
      </c>
      <c r="S65">
        <f t="shared" si="20"/>
        <v>82</v>
      </c>
      <c r="U65" s="10">
        <f t="shared" si="21"/>
        <v>6.434490959347853</v>
      </c>
      <c r="V65">
        <f t="shared" si="22"/>
        <v>1.6410256410256412</v>
      </c>
      <c r="W65">
        <f t="shared" si="23"/>
        <v>0.35792778649921503</v>
      </c>
      <c r="X65">
        <f t="shared" si="24"/>
        <v>4.4355375318229973</v>
      </c>
      <c r="Y65">
        <f t="shared" si="25"/>
        <v>7.3925625530383288</v>
      </c>
      <c r="Z65">
        <f t="shared" si="26"/>
        <v>1.1439860139860138</v>
      </c>
      <c r="AA65">
        <f t="shared" si="27"/>
        <v>0.70330316742081433</v>
      </c>
      <c r="AB65">
        <f t="shared" si="28"/>
        <v>1.4506153846153844</v>
      </c>
      <c r="AC65">
        <f t="shared" si="29"/>
        <v>1.1376329658007849</v>
      </c>
    </row>
    <row r="66" spans="1:29" x14ac:dyDescent="0.25">
      <c r="A66" s="9">
        <v>64</v>
      </c>
      <c r="B66" s="49" t="s">
        <v>285</v>
      </c>
      <c r="C66" s="50" t="s">
        <v>38</v>
      </c>
      <c r="D66" s="50" t="s">
        <v>309</v>
      </c>
      <c r="E66" s="50" t="s">
        <v>3</v>
      </c>
      <c r="F66" s="51">
        <v>28</v>
      </c>
      <c r="G66" s="51">
        <v>5</v>
      </c>
      <c r="H66" s="51">
        <v>12</v>
      </c>
      <c r="I66" s="51">
        <v>23</v>
      </c>
      <c r="J66" s="51">
        <v>17</v>
      </c>
      <c r="K66" s="51">
        <v>12</v>
      </c>
      <c r="L66" s="51">
        <v>76</v>
      </c>
      <c r="M66" s="61">
        <v>340</v>
      </c>
      <c r="N66">
        <f t="shared" si="15"/>
        <v>14.642857142857142</v>
      </c>
      <c r="O66">
        <f t="shared" si="16"/>
        <v>35.142857142857146</v>
      </c>
      <c r="P66">
        <f t="shared" si="17"/>
        <v>67.357142857142861</v>
      </c>
      <c r="Q66">
        <f t="shared" si="18"/>
        <v>49.785714285714285</v>
      </c>
      <c r="R66">
        <f t="shared" si="19"/>
        <v>35.142857142857146</v>
      </c>
      <c r="S66">
        <f t="shared" si="20"/>
        <v>222.57142857142858</v>
      </c>
      <c r="U66" s="10">
        <f t="shared" si="21"/>
        <v>6.3772548907410114</v>
      </c>
      <c r="V66">
        <f t="shared" si="22"/>
        <v>1.4285714285714286</v>
      </c>
      <c r="W66">
        <f t="shared" si="23"/>
        <v>0.33236151603498543</v>
      </c>
      <c r="X66">
        <f t="shared" si="24"/>
        <v>4.6163219461345975</v>
      </c>
      <c r="Y66">
        <f t="shared" si="25"/>
        <v>7.6938699102243291</v>
      </c>
      <c r="Z66">
        <f t="shared" si="26"/>
        <v>1.1575324675324674</v>
      </c>
      <c r="AA66">
        <f t="shared" si="27"/>
        <v>0.77464285714285697</v>
      </c>
      <c r="AB66">
        <f t="shared" si="28"/>
        <v>1.5402857142857143</v>
      </c>
      <c r="AC66">
        <f t="shared" si="29"/>
        <v>1.1438609071735588</v>
      </c>
    </row>
    <row r="67" spans="1:29" x14ac:dyDescent="0.25">
      <c r="A67" s="9">
        <v>65</v>
      </c>
      <c r="B67" s="49" t="s">
        <v>647</v>
      </c>
      <c r="C67" s="50" t="s">
        <v>42</v>
      </c>
      <c r="D67" s="50" t="s">
        <v>309</v>
      </c>
      <c r="E67" s="50" t="s">
        <v>3</v>
      </c>
      <c r="F67" s="51">
        <v>31</v>
      </c>
      <c r="G67" s="51">
        <v>6</v>
      </c>
      <c r="H67" s="51">
        <v>0</v>
      </c>
      <c r="I67" s="51">
        <v>29</v>
      </c>
      <c r="J67" s="51">
        <v>20</v>
      </c>
      <c r="K67" s="51">
        <v>17</v>
      </c>
      <c r="L67" s="51">
        <v>218</v>
      </c>
      <c r="M67" s="61">
        <v>388</v>
      </c>
      <c r="N67">
        <f t="shared" ref="N67:N72" si="30">G67*82/F67</f>
        <v>15.870967741935484</v>
      </c>
      <c r="O67">
        <f t="shared" ref="O67:O72" si="31">H67*82/F67</f>
        <v>0</v>
      </c>
      <c r="P67">
        <f t="shared" ref="P67:P72" si="32">I67*82/F67</f>
        <v>76.709677419354833</v>
      </c>
      <c r="Q67">
        <f t="shared" ref="Q67:Q72" si="33">J67*82/F67</f>
        <v>52.903225806451616</v>
      </c>
      <c r="R67">
        <f t="shared" ref="R67:R72" si="34">K67*82/F67</f>
        <v>44.967741935483872</v>
      </c>
      <c r="S67">
        <f t="shared" ref="S67:S72" si="35">L67*82/F67</f>
        <v>576.64516129032256</v>
      </c>
      <c r="U67" s="10">
        <f t="shared" ref="U67:U98" si="36">SUM(V67:X67)</f>
        <v>6.2475179375254086</v>
      </c>
      <c r="V67">
        <f t="shared" ref="V67:V72" si="37">N67/MAX(N:N)*OFF_R</f>
        <v>1.5483870967741935</v>
      </c>
      <c r="W67">
        <f t="shared" ref="W67:W72" si="38">O67/MAX(O:O)*PUN_R</f>
        <v>0</v>
      </c>
      <c r="X67">
        <f t="shared" ref="X67:X72" si="39">SUM(Z67:AC67)</f>
        <v>4.6991308407512156</v>
      </c>
      <c r="Y67">
        <f t="shared" ref="Y67:Y98" si="40">X67/DEF_R*10</f>
        <v>7.8318847345853593</v>
      </c>
      <c r="Z67">
        <f t="shared" ref="Z67:Z72" si="41">(0.7*(HIT_F*DEF_R))+(P67/(MAX(P:P))*(0.3*(HIT_F*DEF_R)))</f>
        <v>1.1724633431085043</v>
      </c>
      <c r="AA67">
        <f t="shared" ref="AA67:AA72" si="42">(0.7*(BkS_F*DEF_R))+(Q67/(MAX(Q:Q))*(0.3*(BkS_F*DEF_R)))</f>
        <v>0.78370018975332056</v>
      </c>
      <c r="AB67">
        <f t="shared" ref="AB67:AB72" si="43">(0.7*(TkA_F*DEF_R))+(R67/(MAX(R:R))*(0.3*(TkA_F*DEF_R)))</f>
        <v>1.5834193548387097</v>
      </c>
      <c r="AC67">
        <f t="shared" ref="AC67:AC72" si="44">(0.7*(SH_F*DEF_R))+(S67/(MAX(S:S))*(0.3*(SH_F*DEF_R)))</f>
        <v>1.1595479530506807</v>
      </c>
    </row>
    <row r="68" spans="1:29" x14ac:dyDescent="0.25">
      <c r="A68" s="9">
        <v>66</v>
      </c>
      <c r="B68" s="46" t="s">
        <v>582</v>
      </c>
      <c r="C68" s="47" t="s">
        <v>31</v>
      </c>
      <c r="D68" s="47" t="s">
        <v>309</v>
      </c>
      <c r="E68" s="47" t="s">
        <v>3</v>
      </c>
      <c r="F68" s="48">
        <v>38</v>
      </c>
      <c r="G68" s="48">
        <v>8</v>
      </c>
      <c r="H68" s="48">
        <v>2</v>
      </c>
      <c r="I68" s="48">
        <v>9</v>
      </c>
      <c r="J68" s="48">
        <v>12</v>
      </c>
      <c r="K68" s="48">
        <v>8</v>
      </c>
      <c r="L68" s="48">
        <v>4</v>
      </c>
      <c r="M68" s="60">
        <v>297</v>
      </c>
      <c r="N68">
        <f t="shared" si="30"/>
        <v>17.263157894736842</v>
      </c>
      <c r="O68">
        <f t="shared" si="31"/>
        <v>4.3157894736842106</v>
      </c>
      <c r="P68">
        <f t="shared" si="32"/>
        <v>19.421052631578949</v>
      </c>
      <c r="Q68">
        <f t="shared" si="33"/>
        <v>25.894736842105264</v>
      </c>
      <c r="R68">
        <f t="shared" si="34"/>
        <v>17.263157894736842</v>
      </c>
      <c r="S68">
        <f t="shared" si="35"/>
        <v>8.6315789473684212</v>
      </c>
      <c r="U68" s="10">
        <f t="shared" si="36"/>
        <v>6.1074357268147352</v>
      </c>
      <c r="V68">
        <f t="shared" si="37"/>
        <v>1.6842105263157894</v>
      </c>
      <c r="W68">
        <f t="shared" si="38"/>
        <v>4.0816326530612242E-2</v>
      </c>
      <c r="X68">
        <f t="shared" si="39"/>
        <v>4.382408873968334</v>
      </c>
      <c r="Y68">
        <f t="shared" si="40"/>
        <v>7.3040147899472228</v>
      </c>
      <c r="Z68">
        <f t="shared" si="41"/>
        <v>1.081004784688995</v>
      </c>
      <c r="AA68">
        <f t="shared" si="42"/>
        <v>0.70523219814241478</v>
      </c>
      <c r="AB68">
        <f t="shared" si="43"/>
        <v>1.4617894736842105</v>
      </c>
      <c r="AC68">
        <f t="shared" si="44"/>
        <v>1.1343824174527142</v>
      </c>
    </row>
    <row r="69" spans="1:29" x14ac:dyDescent="0.25">
      <c r="A69" s="9">
        <v>67</v>
      </c>
      <c r="B69" s="49" t="s">
        <v>359</v>
      </c>
      <c r="C69" s="50" t="s">
        <v>33</v>
      </c>
      <c r="D69" s="50" t="s">
        <v>309</v>
      </c>
      <c r="E69" s="50" t="s">
        <v>3</v>
      </c>
      <c r="F69" s="51">
        <v>13</v>
      </c>
      <c r="G69" s="51">
        <v>2</v>
      </c>
      <c r="H69" s="51">
        <v>2</v>
      </c>
      <c r="I69" s="51">
        <v>11</v>
      </c>
      <c r="J69" s="51">
        <v>10</v>
      </c>
      <c r="K69" s="51">
        <v>3</v>
      </c>
      <c r="L69" s="51">
        <v>408</v>
      </c>
      <c r="M69" s="61">
        <v>186</v>
      </c>
      <c r="N69">
        <f t="shared" si="30"/>
        <v>12.615384615384615</v>
      </c>
      <c r="O69">
        <f t="shared" si="31"/>
        <v>12.615384615384615</v>
      </c>
      <c r="P69">
        <f t="shared" si="32"/>
        <v>69.384615384615387</v>
      </c>
      <c r="Q69">
        <f t="shared" si="33"/>
        <v>63.07692307692308</v>
      </c>
      <c r="R69">
        <f t="shared" si="34"/>
        <v>18.923076923076923</v>
      </c>
      <c r="S69">
        <f t="shared" si="35"/>
        <v>2573.5384615384614</v>
      </c>
      <c r="U69" s="10">
        <f t="shared" si="36"/>
        <v>6.0412017996969212</v>
      </c>
      <c r="V69">
        <f t="shared" si="37"/>
        <v>1.2307692307692308</v>
      </c>
      <c r="W69">
        <f t="shared" si="38"/>
        <v>0.11930926216640501</v>
      </c>
      <c r="X69">
        <f t="shared" si="39"/>
        <v>4.691123306761285</v>
      </c>
      <c r="Y69">
        <f t="shared" si="40"/>
        <v>7.8185388446021422</v>
      </c>
      <c r="Z69">
        <f t="shared" si="41"/>
        <v>1.1607692307692306</v>
      </c>
      <c r="AA69">
        <f t="shared" si="42"/>
        <v>0.81325791855203611</v>
      </c>
      <c r="AB69">
        <f t="shared" si="43"/>
        <v>1.4690769230769229</v>
      </c>
      <c r="AC69">
        <f t="shared" si="44"/>
        <v>1.2480192343630951</v>
      </c>
    </row>
    <row r="70" spans="1:29" x14ac:dyDescent="0.25">
      <c r="A70" s="9">
        <v>68</v>
      </c>
      <c r="B70" s="46" t="s">
        <v>753</v>
      </c>
      <c r="C70" s="47" t="s">
        <v>38</v>
      </c>
      <c r="D70" s="47" t="s">
        <v>309</v>
      </c>
      <c r="E70" s="47" t="s">
        <v>3</v>
      </c>
      <c r="F70" s="48">
        <v>11</v>
      </c>
      <c r="G70" s="48">
        <v>2</v>
      </c>
      <c r="H70" s="48">
        <v>2</v>
      </c>
      <c r="I70" s="48">
        <v>2</v>
      </c>
      <c r="J70" s="48">
        <v>3</v>
      </c>
      <c r="K70" s="48">
        <v>2</v>
      </c>
      <c r="L70" s="48">
        <v>0</v>
      </c>
      <c r="M70" s="60">
        <v>117</v>
      </c>
      <c r="N70">
        <f t="shared" si="30"/>
        <v>14.909090909090908</v>
      </c>
      <c r="O70">
        <f t="shared" si="31"/>
        <v>14.909090909090908</v>
      </c>
      <c r="P70">
        <f t="shared" si="32"/>
        <v>14.909090909090908</v>
      </c>
      <c r="Q70">
        <f t="shared" si="33"/>
        <v>22.363636363636363</v>
      </c>
      <c r="R70">
        <f t="shared" si="34"/>
        <v>14.909090909090908</v>
      </c>
      <c r="S70">
        <f t="shared" si="35"/>
        <v>0</v>
      </c>
      <c r="U70" s="10">
        <f t="shared" si="36"/>
        <v>5.9497767702122166</v>
      </c>
      <c r="V70">
        <f t="shared" si="37"/>
        <v>1.4545454545454546</v>
      </c>
      <c r="W70">
        <f t="shared" si="38"/>
        <v>0.14100185528756956</v>
      </c>
      <c r="X70">
        <f t="shared" si="39"/>
        <v>4.3542294603791927</v>
      </c>
      <c r="Y70">
        <f t="shared" si="40"/>
        <v>7.2570491006319884</v>
      </c>
      <c r="Z70">
        <f t="shared" si="41"/>
        <v>1.0738016528925618</v>
      </c>
      <c r="AA70">
        <f t="shared" si="42"/>
        <v>0.69497326203208543</v>
      </c>
      <c r="AB70">
        <f t="shared" si="43"/>
        <v>1.4514545454545453</v>
      </c>
      <c r="AC70">
        <f t="shared" si="44"/>
        <v>1.1339999999999999</v>
      </c>
    </row>
    <row r="71" spans="1:29" x14ac:dyDescent="0.25">
      <c r="A71" s="9">
        <v>69</v>
      </c>
      <c r="B71" s="49" t="s">
        <v>737</v>
      </c>
      <c r="C71" s="50" t="s">
        <v>38</v>
      </c>
      <c r="D71" s="50" t="s">
        <v>309</v>
      </c>
      <c r="E71" s="50" t="s">
        <v>3</v>
      </c>
      <c r="F71" s="51">
        <v>18</v>
      </c>
      <c r="G71" s="51">
        <v>3</v>
      </c>
      <c r="H71" s="51">
        <v>2</v>
      </c>
      <c r="I71" s="51">
        <v>8</v>
      </c>
      <c r="J71" s="51">
        <v>3</v>
      </c>
      <c r="K71" s="51">
        <v>8</v>
      </c>
      <c r="L71" s="51">
        <v>0</v>
      </c>
      <c r="M71" s="61">
        <v>162</v>
      </c>
      <c r="N71">
        <f t="shared" si="30"/>
        <v>13.666666666666666</v>
      </c>
      <c r="O71">
        <f t="shared" si="31"/>
        <v>9.1111111111111107</v>
      </c>
      <c r="P71">
        <f t="shared" si="32"/>
        <v>36.444444444444443</v>
      </c>
      <c r="Q71">
        <f t="shared" si="33"/>
        <v>13.666666666666666</v>
      </c>
      <c r="R71">
        <f t="shared" si="34"/>
        <v>36.444444444444443</v>
      </c>
      <c r="S71">
        <f t="shared" si="35"/>
        <v>0</v>
      </c>
      <c r="U71" s="10">
        <f t="shared" si="36"/>
        <v>5.8773888343216063</v>
      </c>
      <c r="V71">
        <f t="shared" si="37"/>
        <v>1.3333333333333333</v>
      </c>
      <c r="W71">
        <f t="shared" si="38"/>
        <v>8.6167800453514728E-2</v>
      </c>
      <c r="X71">
        <f t="shared" si="39"/>
        <v>4.4578877005347586</v>
      </c>
      <c r="Y71">
        <f t="shared" si="40"/>
        <v>7.429812834224597</v>
      </c>
      <c r="Z71">
        <f t="shared" si="41"/>
        <v>1.1081818181818179</v>
      </c>
      <c r="AA71">
        <f t="shared" si="42"/>
        <v>0.66970588235294104</v>
      </c>
      <c r="AB71">
        <f t="shared" si="43"/>
        <v>1.5459999999999998</v>
      </c>
      <c r="AC71">
        <f t="shared" si="44"/>
        <v>1.1339999999999999</v>
      </c>
    </row>
    <row r="72" spans="1:29" x14ac:dyDescent="0.25">
      <c r="A72" s="9">
        <v>70</v>
      </c>
      <c r="B72" s="49" t="s">
        <v>819</v>
      </c>
      <c r="C72" s="50" t="s">
        <v>36</v>
      </c>
      <c r="D72" s="50" t="s">
        <v>309</v>
      </c>
      <c r="E72" s="50" t="s">
        <v>3</v>
      </c>
      <c r="F72" s="51">
        <v>16</v>
      </c>
      <c r="G72" s="51">
        <v>1</v>
      </c>
      <c r="H72" s="51">
        <v>6</v>
      </c>
      <c r="I72" s="51">
        <v>55</v>
      </c>
      <c r="J72" s="51">
        <v>6</v>
      </c>
      <c r="K72" s="51">
        <v>4</v>
      </c>
      <c r="L72" s="51">
        <v>0</v>
      </c>
      <c r="M72" s="61">
        <v>170</v>
      </c>
      <c r="N72">
        <f t="shared" si="30"/>
        <v>5.125</v>
      </c>
      <c r="O72">
        <f t="shared" si="31"/>
        <v>30.75</v>
      </c>
      <c r="P72">
        <f t="shared" si="32"/>
        <v>281.875</v>
      </c>
      <c r="Q72">
        <f t="shared" si="33"/>
        <v>30.75</v>
      </c>
      <c r="R72">
        <f t="shared" si="34"/>
        <v>20.5</v>
      </c>
      <c r="S72">
        <f t="shared" si="35"/>
        <v>0</v>
      </c>
      <c r="U72" s="10">
        <f t="shared" si="36"/>
        <v>5.6201545618247284</v>
      </c>
      <c r="V72">
        <f t="shared" si="37"/>
        <v>0.5</v>
      </c>
      <c r="W72">
        <f t="shared" si="38"/>
        <v>0.29081632653061223</v>
      </c>
      <c r="X72">
        <f t="shared" si="39"/>
        <v>4.8293382352941165</v>
      </c>
      <c r="Y72">
        <f t="shared" si="40"/>
        <v>8.0488970588235276</v>
      </c>
      <c r="Z72">
        <f t="shared" si="41"/>
        <v>1.4999999999999998</v>
      </c>
      <c r="AA72">
        <f t="shared" si="42"/>
        <v>0.71933823529411756</v>
      </c>
      <c r="AB72">
        <f t="shared" si="43"/>
        <v>1.476</v>
      </c>
      <c r="AC72">
        <f t="shared" si="44"/>
        <v>1.1339999999999999</v>
      </c>
    </row>
    <row r="73" spans="1:29" x14ac:dyDescent="0.25">
      <c r="U73" s="10"/>
    </row>
    <row r="74" spans="1:29" x14ac:dyDescent="0.25">
      <c r="U74" s="10"/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N72" sqref="N72:AC7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214</v>
      </c>
      <c r="C3" s="47" t="s">
        <v>33</v>
      </c>
      <c r="D3" s="47" t="s">
        <v>309</v>
      </c>
      <c r="E3" s="47" t="s">
        <v>1</v>
      </c>
      <c r="F3" s="48">
        <v>40</v>
      </c>
      <c r="G3" s="48">
        <v>55</v>
      </c>
      <c r="H3" s="48">
        <v>8</v>
      </c>
      <c r="I3" s="48">
        <v>3</v>
      </c>
      <c r="J3" s="48">
        <v>4</v>
      </c>
      <c r="K3" s="48">
        <v>29</v>
      </c>
      <c r="L3" s="48">
        <v>117</v>
      </c>
      <c r="M3" s="60">
        <v>818</v>
      </c>
      <c r="N3">
        <f t="shared" ref="N3:N34" si="0">G3*82/F3</f>
        <v>112.75</v>
      </c>
      <c r="O3">
        <f t="shared" ref="O3:O34" si="1">H3*82/F3</f>
        <v>16.399999999999999</v>
      </c>
      <c r="P3">
        <f t="shared" ref="P3:P34" si="2">I3*82/F3</f>
        <v>6.15</v>
      </c>
      <c r="Q3">
        <f t="shared" ref="Q3:Q34" si="3">J3*82/F3</f>
        <v>8.1999999999999993</v>
      </c>
      <c r="R3">
        <f t="shared" ref="R3:R34" si="4">K3*82/F3</f>
        <v>59.45</v>
      </c>
      <c r="S3">
        <f t="shared" ref="S3:S34" si="5">L3*82/F3</f>
        <v>239.85</v>
      </c>
      <c r="U3" s="10">
        <f t="shared" ref="U3:U34" si="6">SUM(V3:X3)</f>
        <v>17.761681997213003</v>
      </c>
      <c r="V3">
        <f t="shared" ref="V3:V34" si="7">N3/MAX(N:N)*OFF_C</f>
        <v>13</v>
      </c>
      <c r="W3">
        <f t="shared" ref="W3:W34" si="8">O3/MAX(O:O)*PUN_C</f>
        <v>9.7435897435897423E-2</v>
      </c>
      <c r="X3">
        <f t="shared" ref="X3:X34" si="9">SUM(Z3:AC3)</f>
        <v>4.6642460997771069</v>
      </c>
      <c r="Y3">
        <f t="shared" ref="Y3:Y34" si="10">X3/DEF_C*10</f>
        <v>7.7737434996285115</v>
      </c>
      <c r="Z3">
        <f t="shared" ref="Z3:Z34" si="11">(0.7*(HIT_F*DEF_C))+(P3/(MAX(P:P))*(0.3*(HIT_F*DEF_C)))</f>
        <v>1.0591406249999997</v>
      </c>
      <c r="AA3">
        <f t="shared" ref="AA3:AA34" si="12">(0.7*(BkS_F*DEF_C))+(Q3/(MAX(Q:Q))*(0.3*(BkS_F*DEF_C)))</f>
        <v>0.65511627906976733</v>
      </c>
      <c r="AB3">
        <f t="shared" ref="AB3:AB34" si="13">(0.7*(TkA_F*DEF_C))+(R3/(MAX(R:R))*(0.3*(TkA_F*DEF_C)))</f>
        <v>1.8056076923076922</v>
      </c>
      <c r="AC3">
        <f t="shared" ref="AC3:AC34" si="14">(0.7*(SH_F*DEF_C))+(S3/(MAX(S:S))*(0.3*(SH_F*DEF_C)))</f>
        <v>1.1443815033996474</v>
      </c>
    </row>
    <row r="4" spans="1:29" x14ac:dyDescent="0.25">
      <c r="A4" s="9">
        <v>2</v>
      </c>
      <c r="B4" s="49" t="s">
        <v>77</v>
      </c>
      <c r="C4" s="50" t="s">
        <v>36</v>
      </c>
      <c r="D4" s="50" t="s">
        <v>309</v>
      </c>
      <c r="E4" s="50" t="s">
        <v>1</v>
      </c>
      <c r="F4" s="51">
        <v>38</v>
      </c>
      <c r="G4" s="51">
        <v>45</v>
      </c>
      <c r="H4" s="51">
        <v>18</v>
      </c>
      <c r="I4" s="51">
        <v>114</v>
      </c>
      <c r="J4" s="51">
        <v>18</v>
      </c>
      <c r="K4" s="51">
        <v>17</v>
      </c>
      <c r="L4" s="51">
        <v>28</v>
      </c>
      <c r="M4" s="61">
        <v>804</v>
      </c>
      <c r="N4">
        <f t="shared" si="0"/>
        <v>97.10526315789474</v>
      </c>
      <c r="O4">
        <f t="shared" si="1"/>
        <v>38.842105263157897</v>
      </c>
      <c r="P4">
        <f t="shared" si="2"/>
        <v>246</v>
      </c>
      <c r="Q4">
        <f t="shared" si="3"/>
        <v>38.842105263157897</v>
      </c>
      <c r="R4">
        <f t="shared" si="4"/>
        <v>36.684210526315788</v>
      </c>
      <c r="S4">
        <f t="shared" si="5"/>
        <v>60.421052631578945</v>
      </c>
      <c r="U4" s="10">
        <f t="shared" si="6"/>
        <v>16.373076628249827</v>
      </c>
      <c r="V4">
        <f t="shared" si="7"/>
        <v>11.196172248803828</v>
      </c>
      <c r="W4">
        <f t="shared" si="8"/>
        <v>0.23076923076923078</v>
      </c>
      <c r="X4">
        <f t="shared" si="9"/>
        <v>4.9461351486767668</v>
      </c>
      <c r="Y4">
        <f t="shared" si="10"/>
        <v>8.2435585811279442</v>
      </c>
      <c r="Z4">
        <f t="shared" si="11"/>
        <v>1.4156249999999999</v>
      </c>
      <c r="AA4">
        <f t="shared" si="12"/>
        <v>0.74897184822521412</v>
      </c>
      <c r="AB4">
        <f t="shared" si="13"/>
        <v>1.6449230769230767</v>
      </c>
      <c r="AC4">
        <f t="shared" si="14"/>
        <v>1.1366152235284761</v>
      </c>
    </row>
    <row r="5" spans="1:29" x14ac:dyDescent="0.25">
      <c r="A5" s="9">
        <v>3</v>
      </c>
      <c r="B5" s="49" t="s">
        <v>79</v>
      </c>
      <c r="C5" s="50" t="s">
        <v>31</v>
      </c>
      <c r="D5" s="50" t="s">
        <v>309</v>
      </c>
      <c r="E5" s="50" t="s">
        <v>1</v>
      </c>
      <c r="F5" s="51">
        <v>38</v>
      </c>
      <c r="G5" s="51">
        <v>41</v>
      </c>
      <c r="H5" s="51">
        <v>78</v>
      </c>
      <c r="I5" s="51">
        <v>24</v>
      </c>
      <c r="J5" s="51">
        <v>10</v>
      </c>
      <c r="K5" s="51">
        <v>25</v>
      </c>
      <c r="L5" s="51">
        <v>3603</v>
      </c>
      <c r="M5" s="61">
        <v>759</v>
      </c>
      <c r="N5">
        <f t="shared" si="0"/>
        <v>88.473684210526315</v>
      </c>
      <c r="O5">
        <f t="shared" si="1"/>
        <v>168.31578947368422</v>
      </c>
      <c r="P5">
        <f t="shared" si="2"/>
        <v>51.789473684210527</v>
      </c>
      <c r="Q5">
        <f t="shared" si="3"/>
        <v>21.578947368421051</v>
      </c>
      <c r="R5">
        <f t="shared" si="4"/>
        <v>53.94736842105263</v>
      </c>
      <c r="S5">
        <f t="shared" si="5"/>
        <v>7774.894736842105</v>
      </c>
      <c r="U5" s="10">
        <f t="shared" si="6"/>
        <v>16.261318551625735</v>
      </c>
      <c r="V5">
        <f t="shared" si="7"/>
        <v>10.200956937799043</v>
      </c>
      <c r="W5">
        <f t="shared" si="8"/>
        <v>1</v>
      </c>
      <c r="X5">
        <f t="shared" si="9"/>
        <v>5.0603616138266903</v>
      </c>
      <c r="Y5">
        <f t="shared" si="10"/>
        <v>8.4339360230444846</v>
      </c>
      <c r="Z5">
        <f t="shared" si="11"/>
        <v>1.126973684210526</v>
      </c>
      <c r="AA5">
        <f t="shared" si="12"/>
        <v>0.69609547123622995</v>
      </c>
      <c r="AB5">
        <f t="shared" si="13"/>
        <v>1.7667692307692306</v>
      </c>
      <c r="AC5">
        <f t="shared" si="14"/>
        <v>1.4705232276107039</v>
      </c>
    </row>
    <row r="6" spans="1:29" x14ac:dyDescent="0.25">
      <c r="A6" s="9">
        <v>4</v>
      </c>
      <c r="B6" s="46" t="s">
        <v>57</v>
      </c>
      <c r="C6" s="47" t="s">
        <v>33</v>
      </c>
      <c r="D6" s="47" t="s">
        <v>309</v>
      </c>
      <c r="E6" s="47" t="s">
        <v>1</v>
      </c>
      <c r="F6" s="48">
        <v>38</v>
      </c>
      <c r="G6" s="48">
        <v>44</v>
      </c>
      <c r="H6" s="48">
        <v>14</v>
      </c>
      <c r="I6" s="48">
        <v>22</v>
      </c>
      <c r="J6" s="48">
        <v>6</v>
      </c>
      <c r="K6" s="48">
        <v>22</v>
      </c>
      <c r="L6" s="48">
        <v>4187</v>
      </c>
      <c r="M6" s="60">
        <v>787</v>
      </c>
      <c r="N6">
        <f t="shared" si="0"/>
        <v>94.94736842105263</v>
      </c>
      <c r="O6">
        <f t="shared" si="1"/>
        <v>30.210526315789473</v>
      </c>
      <c r="P6">
        <f t="shared" si="2"/>
        <v>47.473684210526315</v>
      </c>
      <c r="Q6">
        <f t="shared" si="3"/>
        <v>12.947368421052632</v>
      </c>
      <c r="R6">
        <f t="shared" si="4"/>
        <v>47.473684210526315</v>
      </c>
      <c r="S6">
        <f t="shared" si="5"/>
        <v>9035.105263157895</v>
      </c>
      <c r="U6" s="10">
        <f t="shared" si="6"/>
        <v>16.16321833523228</v>
      </c>
      <c r="V6">
        <f t="shared" si="7"/>
        <v>10.94736842105263</v>
      </c>
      <c r="W6">
        <f t="shared" si="8"/>
        <v>0.17948717948717946</v>
      </c>
      <c r="X6">
        <f t="shared" si="9"/>
        <v>5.0363627346924691</v>
      </c>
      <c r="Y6">
        <f t="shared" si="10"/>
        <v>8.3939378911541151</v>
      </c>
      <c r="Z6">
        <f t="shared" si="11"/>
        <v>1.1205592105263156</v>
      </c>
      <c r="AA6">
        <f t="shared" si="12"/>
        <v>0.66965728274173797</v>
      </c>
      <c r="AB6">
        <f t="shared" si="13"/>
        <v>1.7210769230769229</v>
      </c>
      <c r="AC6">
        <f t="shared" si="14"/>
        <v>1.525069318347493</v>
      </c>
    </row>
    <row r="7" spans="1:29" x14ac:dyDescent="0.25">
      <c r="A7" s="9">
        <v>5</v>
      </c>
      <c r="B7" s="49" t="s">
        <v>277</v>
      </c>
      <c r="C7" s="50" t="s">
        <v>42</v>
      </c>
      <c r="D7" s="50" t="s">
        <v>309</v>
      </c>
      <c r="E7" s="50" t="s">
        <v>1</v>
      </c>
      <c r="F7" s="51">
        <v>40</v>
      </c>
      <c r="G7" s="51">
        <v>46</v>
      </c>
      <c r="H7" s="51">
        <v>41</v>
      </c>
      <c r="I7" s="51">
        <v>39</v>
      </c>
      <c r="J7" s="51">
        <v>7</v>
      </c>
      <c r="K7" s="51">
        <v>16</v>
      </c>
      <c r="L7" s="51">
        <v>94</v>
      </c>
      <c r="M7" s="61">
        <v>711</v>
      </c>
      <c r="N7">
        <f t="shared" si="0"/>
        <v>94.3</v>
      </c>
      <c r="O7">
        <f t="shared" si="1"/>
        <v>84.05</v>
      </c>
      <c r="P7">
        <f t="shared" si="2"/>
        <v>79.95</v>
      </c>
      <c r="Q7">
        <f t="shared" si="3"/>
        <v>14.35</v>
      </c>
      <c r="R7">
        <f t="shared" si="4"/>
        <v>32.799999999999997</v>
      </c>
      <c r="S7">
        <f t="shared" si="5"/>
        <v>192.7</v>
      </c>
      <c r="U7" s="10">
        <f t="shared" si="6"/>
        <v>15.974716247805064</v>
      </c>
      <c r="V7">
        <f t="shared" si="7"/>
        <v>10.872727272727271</v>
      </c>
      <c r="W7">
        <f t="shared" si="8"/>
        <v>0.49935897435897431</v>
      </c>
      <c r="X7">
        <f t="shared" si="9"/>
        <v>4.6026300007188183</v>
      </c>
      <c r="Y7">
        <f t="shared" si="10"/>
        <v>7.6710500011980312</v>
      </c>
      <c r="Z7">
        <f t="shared" si="11"/>
        <v>1.1688281249999999</v>
      </c>
      <c r="AA7">
        <f t="shared" si="12"/>
        <v>0.6739534883720929</v>
      </c>
      <c r="AB7">
        <f t="shared" si="13"/>
        <v>1.6175076923076921</v>
      </c>
      <c r="AC7">
        <f t="shared" si="14"/>
        <v>1.1423406950390329</v>
      </c>
    </row>
    <row r="8" spans="1:29" x14ac:dyDescent="0.25">
      <c r="A8" s="9">
        <v>6</v>
      </c>
      <c r="B8" s="46" t="s">
        <v>119</v>
      </c>
      <c r="C8" s="47" t="s">
        <v>36</v>
      </c>
      <c r="D8" s="47" t="s">
        <v>309</v>
      </c>
      <c r="E8" s="47" t="s">
        <v>1</v>
      </c>
      <c r="F8" s="48">
        <v>40</v>
      </c>
      <c r="G8" s="48">
        <v>45</v>
      </c>
      <c r="H8" s="48">
        <v>33</v>
      </c>
      <c r="I8" s="48">
        <v>51</v>
      </c>
      <c r="J8" s="48">
        <v>30</v>
      </c>
      <c r="K8" s="48">
        <v>22</v>
      </c>
      <c r="L8" s="48">
        <v>462</v>
      </c>
      <c r="M8" s="60">
        <v>852</v>
      </c>
      <c r="N8">
        <f t="shared" si="0"/>
        <v>92.25</v>
      </c>
      <c r="O8">
        <f t="shared" si="1"/>
        <v>67.650000000000006</v>
      </c>
      <c r="P8">
        <f t="shared" si="2"/>
        <v>104.55</v>
      </c>
      <c r="Q8">
        <f t="shared" si="3"/>
        <v>61.5</v>
      </c>
      <c r="R8">
        <f t="shared" si="4"/>
        <v>45.1</v>
      </c>
      <c r="S8">
        <f t="shared" si="5"/>
        <v>947.1</v>
      </c>
      <c r="U8" s="10">
        <f t="shared" si="6"/>
        <v>15.941366137041911</v>
      </c>
      <c r="V8">
        <f t="shared" si="7"/>
        <v>10.636363636363637</v>
      </c>
      <c r="W8">
        <f t="shared" si="8"/>
        <v>0.40192307692307694</v>
      </c>
      <c r="X8">
        <f t="shared" si="9"/>
        <v>4.9030794237551962</v>
      </c>
      <c r="Y8">
        <f t="shared" si="10"/>
        <v>8.1717990395919937</v>
      </c>
      <c r="Z8">
        <f t="shared" si="11"/>
        <v>1.2053906249999997</v>
      </c>
      <c r="AA8">
        <f t="shared" si="12"/>
        <v>0.81837209302325564</v>
      </c>
      <c r="AB8">
        <f t="shared" si="13"/>
        <v>1.7043230769230768</v>
      </c>
      <c r="AC8">
        <f t="shared" si="14"/>
        <v>1.1749936288088643</v>
      </c>
    </row>
    <row r="9" spans="1:29" x14ac:dyDescent="0.25">
      <c r="A9" s="9">
        <v>7</v>
      </c>
      <c r="B9" s="46" t="s">
        <v>81</v>
      </c>
      <c r="C9" s="47" t="s">
        <v>33</v>
      </c>
      <c r="D9" s="47" t="s">
        <v>309</v>
      </c>
      <c r="E9" s="47" t="s">
        <v>1</v>
      </c>
      <c r="F9" s="48">
        <v>33</v>
      </c>
      <c r="G9" s="48">
        <v>37</v>
      </c>
      <c r="H9" s="48">
        <v>16</v>
      </c>
      <c r="I9" s="48">
        <v>22</v>
      </c>
      <c r="J9" s="48">
        <v>29</v>
      </c>
      <c r="K9" s="48">
        <v>31</v>
      </c>
      <c r="L9" s="48">
        <v>84</v>
      </c>
      <c r="M9" s="60">
        <v>650</v>
      </c>
      <c r="N9">
        <f t="shared" si="0"/>
        <v>91.939393939393938</v>
      </c>
      <c r="O9">
        <f t="shared" si="1"/>
        <v>39.757575757575758</v>
      </c>
      <c r="P9">
        <f t="shared" si="2"/>
        <v>54.666666666666664</v>
      </c>
      <c r="Q9">
        <f t="shared" si="3"/>
        <v>72.060606060606062</v>
      </c>
      <c r="R9">
        <f t="shared" si="4"/>
        <v>77.030303030303031</v>
      </c>
      <c r="S9">
        <f t="shared" si="5"/>
        <v>208.72727272727272</v>
      </c>
      <c r="U9" s="10">
        <f t="shared" si="6"/>
        <v>15.891454732708443</v>
      </c>
      <c r="V9">
        <f t="shared" si="7"/>
        <v>10.600550964187327</v>
      </c>
      <c r="W9">
        <f t="shared" si="8"/>
        <v>0.23620823620823619</v>
      </c>
      <c r="X9">
        <f t="shared" si="9"/>
        <v>5.0546955323128779</v>
      </c>
      <c r="Y9">
        <f t="shared" si="10"/>
        <v>8.4244925538547974</v>
      </c>
      <c r="Z9">
        <f t="shared" si="11"/>
        <v>1.1312499999999999</v>
      </c>
      <c r="AA9">
        <f t="shared" si="12"/>
        <v>0.85071881606765309</v>
      </c>
      <c r="AB9">
        <f t="shared" si="13"/>
        <v>1.9296923076923074</v>
      </c>
      <c r="AC9">
        <f t="shared" si="14"/>
        <v>1.1430344085529176</v>
      </c>
    </row>
    <row r="10" spans="1:29" x14ac:dyDescent="0.25">
      <c r="A10" s="9">
        <v>8</v>
      </c>
      <c r="B10" s="46" t="s">
        <v>310</v>
      </c>
      <c r="C10" s="47" t="s">
        <v>31</v>
      </c>
      <c r="D10" s="47" t="s">
        <v>309</v>
      </c>
      <c r="E10" s="47" t="s">
        <v>1</v>
      </c>
      <c r="F10" s="48">
        <v>38</v>
      </c>
      <c r="G10" s="48">
        <v>44</v>
      </c>
      <c r="H10" s="48">
        <v>12</v>
      </c>
      <c r="I10" s="48">
        <v>25</v>
      </c>
      <c r="J10" s="48">
        <v>24</v>
      </c>
      <c r="K10" s="48">
        <v>21</v>
      </c>
      <c r="L10" s="48">
        <v>291</v>
      </c>
      <c r="M10" s="60">
        <v>713</v>
      </c>
      <c r="N10">
        <f t="shared" si="0"/>
        <v>94.94736842105263</v>
      </c>
      <c r="O10">
        <f t="shared" si="1"/>
        <v>25.894736842105264</v>
      </c>
      <c r="P10">
        <f t="shared" si="2"/>
        <v>53.94736842105263</v>
      </c>
      <c r="Q10">
        <f t="shared" si="3"/>
        <v>51.789473684210527</v>
      </c>
      <c r="R10">
        <f t="shared" si="4"/>
        <v>45.315789473684212</v>
      </c>
      <c r="S10">
        <f t="shared" si="5"/>
        <v>627.9473684210526</v>
      </c>
      <c r="U10" s="10">
        <f t="shared" si="6"/>
        <v>15.887050425292614</v>
      </c>
      <c r="V10">
        <f t="shared" si="7"/>
        <v>10.94736842105263</v>
      </c>
      <c r="W10">
        <f t="shared" si="8"/>
        <v>0.15384615384615385</v>
      </c>
      <c r="X10">
        <f t="shared" si="9"/>
        <v>4.7858358503938296</v>
      </c>
      <c r="Y10">
        <f t="shared" si="10"/>
        <v>7.9763930839897155</v>
      </c>
      <c r="Z10">
        <f t="shared" si="11"/>
        <v>1.1301809210526315</v>
      </c>
      <c r="AA10">
        <f t="shared" si="12"/>
        <v>0.7886291309669522</v>
      </c>
      <c r="AB10">
        <f t="shared" si="13"/>
        <v>1.7058461538461538</v>
      </c>
      <c r="AC10">
        <f t="shared" si="14"/>
        <v>1.1611796445280917</v>
      </c>
    </row>
    <row r="11" spans="1:29" x14ac:dyDescent="0.25">
      <c r="A11" s="9">
        <v>9</v>
      </c>
      <c r="B11" s="49" t="s">
        <v>245</v>
      </c>
      <c r="C11" s="50" t="s">
        <v>38</v>
      </c>
      <c r="D11" s="50" t="s">
        <v>309</v>
      </c>
      <c r="E11" s="50" t="s">
        <v>1</v>
      </c>
      <c r="F11" s="51">
        <v>37</v>
      </c>
      <c r="G11" s="51">
        <v>43</v>
      </c>
      <c r="H11" s="51">
        <v>10</v>
      </c>
      <c r="I11" s="51">
        <v>4</v>
      </c>
      <c r="J11" s="51">
        <v>9</v>
      </c>
      <c r="K11" s="51">
        <v>12</v>
      </c>
      <c r="L11" s="51">
        <v>37</v>
      </c>
      <c r="M11" s="61">
        <v>738</v>
      </c>
      <c r="N11">
        <f t="shared" si="0"/>
        <v>95.297297297297291</v>
      </c>
      <c r="O11">
        <f t="shared" si="1"/>
        <v>22.162162162162161</v>
      </c>
      <c r="P11">
        <f t="shared" si="2"/>
        <v>8.8648648648648649</v>
      </c>
      <c r="Q11">
        <f t="shared" si="3"/>
        <v>19.945945945945947</v>
      </c>
      <c r="R11">
        <f t="shared" si="4"/>
        <v>26.594594594594593</v>
      </c>
      <c r="S11">
        <f t="shared" si="5"/>
        <v>82</v>
      </c>
      <c r="U11" s="10">
        <f t="shared" si="6"/>
        <v>15.584912618492563</v>
      </c>
      <c r="V11">
        <f t="shared" si="7"/>
        <v>10.987714987714988</v>
      </c>
      <c r="W11">
        <f t="shared" si="8"/>
        <v>0.13167013167013167</v>
      </c>
      <c r="X11">
        <f t="shared" si="9"/>
        <v>4.4655274991074441</v>
      </c>
      <c r="Y11">
        <f t="shared" si="10"/>
        <v>7.4425458318457407</v>
      </c>
      <c r="Z11">
        <f t="shared" si="11"/>
        <v>1.0631756756756754</v>
      </c>
      <c r="AA11">
        <f t="shared" si="12"/>
        <v>0.69109365179132609</v>
      </c>
      <c r="AB11">
        <f t="shared" si="13"/>
        <v>1.5737089397089397</v>
      </c>
      <c r="AC11">
        <f t="shared" si="14"/>
        <v>1.1375492319315033</v>
      </c>
    </row>
    <row r="12" spans="1:29" x14ac:dyDescent="0.25">
      <c r="A12" s="9">
        <v>10</v>
      </c>
      <c r="B12" s="46" t="s">
        <v>275</v>
      </c>
      <c r="C12" s="47" t="s">
        <v>42</v>
      </c>
      <c r="D12" s="47" t="s">
        <v>309</v>
      </c>
      <c r="E12" s="47" t="s">
        <v>1</v>
      </c>
      <c r="F12" s="48">
        <v>38</v>
      </c>
      <c r="G12" s="48">
        <v>39</v>
      </c>
      <c r="H12" s="48">
        <v>16</v>
      </c>
      <c r="I12" s="48">
        <v>38</v>
      </c>
      <c r="J12" s="48">
        <v>19</v>
      </c>
      <c r="K12" s="48">
        <v>39</v>
      </c>
      <c r="L12" s="48">
        <v>1535</v>
      </c>
      <c r="M12" s="60">
        <v>747</v>
      </c>
      <c r="N12">
        <f t="shared" si="0"/>
        <v>84.15789473684211</v>
      </c>
      <c r="O12">
        <f t="shared" si="1"/>
        <v>34.526315789473685</v>
      </c>
      <c r="P12">
        <f t="shared" si="2"/>
        <v>82</v>
      </c>
      <c r="Q12">
        <f t="shared" si="3"/>
        <v>41</v>
      </c>
      <c r="R12">
        <f t="shared" si="4"/>
        <v>84.15789473684211</v>
      </c>
      <c r="S12">
        <f t="shared" si="5"/>
        <v>3312.3684210526317</v>
      </c>
      <c r="U12" s="10">
        <f t="shared" si="6"/>
        <v>15.093304172638369</v>
      </c>
      <c r="V12">
        <f t="shared" si="7"/>
        <v>9.7033492822966512</v>
      </c>
      <c r="W12">
        <f t="shared" si="8"/>
        <v>0.20512820512820512</v>
      </c>
      <c r="X12">
        <f t="shared" si="9"/>
        <v>5.1848266852135136</v>
      </c>
      <c r="Y12">
        <f t="shared" si="10"/>
        <v>8.6413778086891888</v>
      </c>
      <c r="Z12">
        <f t="shared" si="11"/>
        <v>1.1718749999999998</v>
      </c>
      <c r="AA12">
        <f t="shared" si="12"/>
        <v>0.75558139534883706</v>
      </c>
      <c r="AB12">
        <f t="shared" si="13"/>
        <v>1.98</v>
      </c>
      <c r="AC12">
        <f t="shared" si="14"/>
        <v>1.2773702898646766</v>
      </c>
    </row>
    <row r="13" spans="1:29" x14ac:dyDescent="0.25">
      <c r="A13" s="9">
        <v>11</v>
      </c>
      <c r="B13" s="46" t="s">
        <v>72</v>
      </c>
      <c r="C13" s="47" t="s">
        <v>36</v>
      </c>
      <c r="D13" s="47" t="s">
        <v>309</v>
      </c>
      <c r="E13" s="47" t="s">
        <v>1</v>
      </c>
      <c r="F13" s="48">
        <v>40</v>
      </c>
      <c r="G13" s="48">
        <v>39</v>
      </c>
      <c r="H13" s="48">
        <v>16</v>
      </c>
      <c r="I13" s="48">
        <v>12</v>
      </c>
      <c r="J13" s="48">
        <v>14</v>
      </c>
      <c r="K13" s="48">
        <v>32</v>
      </c>
      <c r="L13" s="48">
        <v>85</v>
      </c>
      <c r="M13" s="60">
        <v>730</v>
      </c>
      <c r="N13">
        <f t="shared" si="0"/>
        <v>79.95</v>
      </c>
      <c r="O13">
        <f t="shared" si="1"/>
        <v>32.799999999999997</v>
      </c>
      <c r="P13">
        <f t="shared" si="2"/>
        <v>24.6</v>
      </c>
      <c r="Q13">
        <f t="shared" si="3"/>
        <v>28.7</v>
      </c>
      <c r="R13">
        <f t="shared" si="4"/>
        <v>65.599999999999994</v>
      </c>
      <c r="S13">
        <f t="shared" si="5"/>
        <v>174.25</v>
      </c>
      <c r="U13" s="10">
        <f t="shared" si="6"/>
        <v>14.208080592267628</v>
      </c>
      <c r="V13">
        <f t="shared" si="7"/>
        <v>9.2181818181818187</v>
      </c>
      <c r="W13">
        <f t="shared" si="8"/>
        <v>0.19487179487179485</v>
      </c>
      <c r="X13">
        <f t="shared" si="9"/>
        <v>4.7950269792140148</v>
      </c>
      <c r="Y13">
        <f t="shared" si="10"/>
        <v>7.9917116320233585</v>
      </c>
      <c r="Z13">
        <f t="shared" si="11"/>
        <v>1.0865624999999999</v>
      </c>
      <c r="AA13">
        <f t="shared" si="12"/>
        <v>0.71790697674418591</v>
      </c>
      <c r="AB13">
        <f t="shared" si="13"/>
        <v>1.8490153846153845</v>
      </c>
      <c r="AC13">
        <f t="shared" si="14"/>
        <v>1.1415421178544447</v>
      </c>
    </row>
    <row r="14" spans="1:29" x14ac:dyDescent="0.25">
      <c r="A14" s="9">
        <v>12</v>
      </c>
      <c r="B14" s="49" t="s">
        <v>354</v>
      </c>
      <c r="C14" s="50" t="s">
        <v>36</v>
      </c>
      <c r="D14" s="50" t="s">
        <v>309</v>
      </c>
      <c r="E14" s="50" t="s">
        <v>1</v>
      </c>
      <c r="F14" s="51">
        <v>38</v>
      </c>
      <c r="G14" s="51">
        <v>35</v>
      </c>
      <c r="H14" s="51">
        <v>29</v>
      </c>
      <c r="I14" s="51">
        <v>46</v>
      </c>
      <c r="J14" s="51">
        <v>25</v>
      </c>
      <c r="K14" s="51">
        <v>24</v>
      </c>
      <c r="L14" s="51">
        <v>1494</v>
      </c>
      <c r="M14" s="61">
        <v>658</v>
      </c>
      <c r="N14">
        <f t="shared" si="0"/>
        <v>75.526315789473685</v>
      </c>
      <c r="O14">
        <f t="shared" si="1"/>
        <v>62.578947368421055</v>
      </c>
      <c r="P14">
        <f t="shared" si="2"/>
        <v>99.263157894736835</v>
      </c>
      <c r="Q14">
        <f t="shared" si="3"/>
        <v>53.94736842105263</v>
      </c>
      <c r="R14">
        <f t="shared" si="4"/>
        <v>51.789473684210527</v>
      </c>
      <c r="S14">
        <f t="shared" si="5"/>
        <v>3223.8947368421054</v>
      </c>
      <c r="U14" s="10">
        <f t="shared" si="6"/>
        <v>14.097779732864883</v>
      </c>
      <c r="V14">
        <f t="shared" si="7"/>
        <v>8.7081339712918666</v>
      </c>
      <c r="W14">
        <f t="shared" si="8"/>
        <v>0.37179487179487181</v>
      </c>
      <c r="X14">
        <f t="shared" si="9"/>
        <v>5.0178508897781438</v>
      </c>
      <c r="Y14">
        <f t="shared" si="10"/>
        <v>8.3630848162969063</v>
      </c>
      <c r="Z14">
        <f t="shared" si="11"/>
        <v>1.197532894736842</v>
      </c>
      <c r="AA14">
        <f t="shared" si="12"/>
        <v>0.79523867809057514</v>
      </c>
      <c r="AB14">
        <f t="shared" si="13"/>
        <v>1.7515384615384615</v>
      </c>
      <c r="AC14">
        <f t="shared" si="14"/>
        <v>1.2735408554122651</v>
      </c>
    </row>
    <row r="15" spans="1:29" x14ac:dyDescent="0.25">
      <c r="A15" s="9">
        <v>13</v>
      </c>
      <c r="B15" s="46" t="s">
        <v>246</v>
      </c>
      <c r="C15" s="47" t="s">
        <v>33</v>
      </c>
      <c r="D15" s="47" t="s">
        <v>309</v>
      </c>
      <c r="E15" s="47" t="s">
        <v>1</v>
      </c>
      <c r="F15" s="48">
        <v>40</v>
      </c>
      <c r="G15" s="48">
        <v>37</v>
      </c>
      <c r="H15" s="48">
        <v>43</v>
      </c>
      <c r="I15" s="48">
        <v>28</v>
      </c>
      <c r="J15" s="48">
        <v>23</v>
      </c>
      <c r="K15" s="48">
        <v>24</v>
      </c>
      <c r="L15" s="48">
        <v>188</v>
      </c>
      <c r="M15" s="60">
        <v>712</v>
      </c>
      <c r="N15">
        <f t="shared" si="0"/>
        <v>75.849999999999994</v>
      </c>
      <c r="O15">
        <f t="shared" si="1"/>
        <v>88.15</v>
      </c>
      <c r="P15">
        <f t="shared" si="2"/>
        <v>57.4</v>
      </c>
      <c r="Q15">
        <f t="shared" si="3"/>
        <v>47.15</v>
      </c>
      <c r="R15">
        <f t="shared" si="4"/>
        <v>49.2</v>
      </c>
      <c r="S15">
        <f t="shared" si="5"/>
        <v>385.4</v>
      </c>
      <c r="U15" s="10">
        <f t="shared" si="6"/>
        <v>14.062846527363261</v>
      </c>
      <c r="V15">
        <f t="shared" si="7"/>
        <v>8.745454545454546</v>
      </c>
      <c r="W15">
        <f t="shared" si="8"/>
        <v>0.52371794871794874</v>
      </c>
      <c r="X15">
        <f t="shared" si="9"/>
        <v>4.7936740331907668</v>
      </c>
      <c r="Y15">
        <f t="shared" si="10"/>
        <v>7.9894567219846113</v>
      </c>
      <c r="Z15">
        <f t="shared" si="11"/>
        <v>1.1353124999999997</v>
      </c>
      <c r="AA15">
        <f t="shared" si="12"/>
        <v>0.77441860465116263</v>
      </c>
      <c r="AB15">
        <f t="shared" si="13"/>
        <v>1.7332615384615384</v>
      </c>
      <c r="AC15">
        <f t="shared" si="14"/>
        <v>1.1506813900780659</v>
      </c>
    </row>
    <row r="16" spans="1:29" x14ac:dyDescent="0.25">
      <c r="A16" s="9">
        <v>14</v>
      </c>
      <c r="B16" s="46" t="s">
        <v>217</v>
      </c>
      <c r="C16" s="47" t="s">
        <v>42</v>
      </c>
      <c r="D16" s="47" t="s">
        <v>309</v>
      </c>
      <c r="E16" s="47" t="s">
        <v>1</v>
      </c>
      <c r="F16" s="48">
        <v>38</v>
      </c>
      <c r="G16" s="48">
        <v>36</v>
      </c>
      <c r="H16" s="48">
        <v>10</v>
      </c>
      <c r="I16" s="48">
        <v>16</v>
      </c>
      <c r="J16" s="48">
        <v>11</v>
      </c>
      <c r="K16" s="48">
        <v>29</v>
      </c>
      <c r="L16" s="48">
        <v>40</v>
      </c>
      <c r="M16" s="60">
        <v>701</v>
      </c>
      <c r="N16">
        <f t="shared" si="0"/>
        <v>77.684210526315795</v>
      </c>
      <c r="O16">
        <f t="shared" si="1"/>
        <v>21.578947368421051</v>
      </c>
      <c r="P16">
        <f t="shared" si="2"/>
        <v>34.526315789473685</v>
      </c>
      <c r="Q16">
        <f t="shared" si="3"/>
        <v>23.736842105263158</v>
      </c>
      <c r="R16">
        <f t="shared" si="4"/>
        <v>62.578947368421055</v>
      </c>
      <c r="S16">
        <f t="shared" si="5"/>
        <v>86.315789473684205</v>
      </c>
      <c r="U16" s="10">
        <f t="shared" si="6"/>
        <v>13.854592076386144</v>
      </c>
      <c r="V16">
        <f t="shared" si="7"/>
        <v>8.9569377990430628</v>
      </c>
      <c r="W16">
        <f t="shared" si="8"/>
        <v>0.12820512820512819</v>
      </c>
      <c r="X16">
        <f t="shared" si="9"/>
        <v>4.7694491491379534</v>
      </c>
      <c r="Y16">
        <f t="shared" si="10"/>
        <v>7.9490819152299217</v>
      </c>
      <c r="Z16">
        <f t="shared" si="11"/>
        <v>1.101315789473684</v>
      </c>
      <c r="AA16">
        <f t="shared" si="12"/>
        <v>0.702705018359853</v>
      </c>
      <c r="AB16">
        <f t="shared" si="13"/>
        <v>1.8276923076923075</v>
      </c>
      <c r="AC16">
        <f t="shared" si="14"/>
        <v>1.1377360336121087</v>
      </c>
    </row>
    <row r="17" spans="1:29" x14ac:dyDescent="0.25">
      <c r="A17" s="9">
        <v>15</v>
      </c>
      <c r="B17" s="46" t="s">
        <v>154</v>
      </c>
      <c r="C17" s="47" t="s">
        <v>31</v>
      </c>
      <c r="D17" s="47" t="s">
        <v>309</v>
      </c>
      <c r="E17" s="47" t="s">
        <v>1</v>
      </c>
      <c r="F17" s="48">
        <v>36</v>
      </c>
      <c r="G17" s="48">
        <v>33</v>
      </c>
      <c r="H17" s="48">
        <v>6</v>
      </c>
      <c r="I17" s="48">
        <v>25</v>
      </c>
      <c r="J17" s="48">
        <v>26</v>
      </c>
      <c r="K17" s="48">
        <v>18</v>
      </c>
      <c r="L17" s="48">
        <v>3247</v>
      </c>
      <c r="M17" s="60">
        <v>665</v>
      </c>
      <c r="N17">
        <f t="shared" si="0"/>
        <v>75.166666666666671</v>
      </c>
      <c r="O17">
        <f t="shared" si="1"/>
        <v>13.666666666666666</v>
      </c>
      <c r="P17">
        <f t="shared" si="2"/>
        <v>56.944444444444443</v>
      </c>
      <c r="Q17">
        <f t="shared" si="3"/>
        <v>59.222222222222221</v>
      </c>
      <c r="R17">
        <f t="shared" si="4"/>
        <v>41</v>
      </c>
      <c r="S17">
        <f t="shared" si="5"/>
        <v>7395.9444444444443</v>
      </c>
      <c r="U17" s="10">
        <f t="shared" si="6"/>
        <v>13.823399631018171</v>
      </c>
      <c r="V17">
        <f t="shared" si="7"/>
        <v>8.6666666666666679</v>
      </c>
      <c r="W17">
        <f t="shared" si="8"/>
        <v>8.1196581196581186E-2</v>
      </c>
      <c r="X17">
        <f t="shared" si="9"/>
        <v>5.0755363831549225</v>
      </c>
      <c r="Y17">
        <f t="shared" si="10"/>
        <v>8.4592273052582048</v>
      </c>
      <c r="Z17">
        <f t="shared" si="11"/>
        <v>1.1346354166666666</v>
      </c>
      <c r="AA17">
        <f t="shared" si="12"/>
        <v>0.81139534883720921</v>
      </c>
      <c r="AB17">
        <f t="shared" si="13"/>
        <v>1.6753846153846153</v>
      </c>
      <c r="AC17">
        <f t="shared" si="14"/>
        <v>1.4541210022664315</v>
      </c>
    </row>
    <row r="18" spans="1:29" x14ac:dyDescent="0.25">
      <c r="A18" s="9">
        <v>16</v>
      </c>
      <c r="B18" s="46" t="s">
        <v>153</v>
      </c>
      <c r="C18" s="47" t="s">
        <v>38</v>
      </c>
      <c r="D18" s="47" t="s">
        <v>309</v>
      </c>
      <c r="E18" s="47" t="s">
        <v>1</v>
      </c>
      <c r="F18" s="48">
        <v>26</v>
      </c>
      <c r="G18" s="48">
        <v>22</v>
      </c>
      <c r="H18" s="48">
        <v>14</v>
      </c>
      <c r="I18" s="48">
        <v>24</v>
      </c>
      <c r="J18" s="48">
        <v>12</v>
      </c>
      <c r="K18" s="48">
        <v>26</v>
      </c>
      <c r="L18" s="48">
        <v>1847</v>
      </c>
      <c r="M18" s="60">
        <v>491</v>
      </c>
      <c r="N18">
        <f t="shared" si="0"/>
        <v>69.384615384615387</v>
      </c>
      <c r="O18">
        <f t="shared" si="1"/>
        <v>44.153846153846153</v>
      </c>
      <c r="P18">
        <f t="shared" si="2"/>
        <v>75.692307692307693</v>
      </c>
      <c r="Q18">
        <f t="shared" si="3"/>
        <v>37.846153846153847</v>
      </c>
      <c r="R18">
        <f t="shared" si="4"/>
        <v>82</v>
      </c>
      <c r="S18">
        <f t="shared" si="5"/>
        <v>5825.1538461538457</v>
      </c>
      <c r="U18" s="10">
        <f t="shared" si="6"/>
        <v>13.521649911014295</v>
      </c>
      <c r="V18">
        <f t="shared" si="7"/>
        <v>8</v>
      </c>
      <c r="W18">
        <f t="shared" si="8"/>
        <v>0.26232741617357003</v>
      </c>
      <c r="X18">
        <f t="shared" si="9"/>
        <v>5.2593224948407258</v>
      </c>
      <c r="Y18">
        <f t="shared" si="10"/>
        <v>8.7655374914012096</v>
      </c>
      <c r="Z18">
        <f t="shared" si="11"/>
        <v>1.1624999999999999</v>
      </c>
      <c r="AA18">
        <f t="shared" si="12"/>
        <v>0.74592128801431112</v>
      </c>
      <c r="AB18">
        <f t="shared" si="13"/>
        <v>1.9647692307692306</v>
      </c>
      <c r="AC18">
        <f t="shared" si="14"/>
        <v>1.3861319760571837</v>
      </c>
    </row>
    <row r="19" spans="1:29" x14ac:dyDescent="0.25">
      <c r="A19" s="9">
        <v>17</v>
      </c>
      <c r="B19" s="49" t="s">
        <v>393</v>
      </c>
      <c r="C19" s="50" t="s">
        <v>38</v>
      </c>
      <c r="D19" s="50" t="s">
        <v>309</v>
      </c>
      <c r="E19" s="50" t="s">
        <v>1</v>
      </c>
      <c r="F19" s="51">
        <v>37</v>
      </c>
      <c r="G19" s="51">
        <v>33</v>
      </c>
      <c r="H19" s="51">
        <v>12</v>
      </c>
      <c r="I19" s="51">
        <v>23</v>
      </c>
      <c r="J19" s="51">
        <v>37</v>
      </c>
      <c r="K19" s="51">
        <v>7</v>
      </c>
      <c r="L19" s="51">
        <v>2830</v>
      </c>
      <c r="M19" s="61">
        <v>681</v>
      </c>
      <c r="N19">
        <f t="shared" si="0"/>
        <v>73.13513513513513</v>
      </c>
      <c r="O19">
        <f t="shared" si="1"/>
        <v>26.594594594594593</v>
      </c>
      <c r="P19">
        <f t="shared" si="2"/>
        <v>50.972972972972975</v>
      </c>
      <c r="Q19">
        <f t="shared" si="3"/>
        <v>82</v>
      </c>
      <c r="R19">
        <f t="shared" si="4"/>
        <v>15.513513513513514</v>
      </c>
      <c r="S19">
        <f t="shared" si="5"/>
        <v>6271.8918918918916</v>
      </c>
      <c r="U19" s="10">
        <f t="shared" si="6"/>
        <v>13.49832467793262</v>
      </c>
      <c r="V19">
        <f t="shared" si="7"/>
        <v>8.4324324324324316</v>
      </c>
      <c r="W19">
        <f t="shared" si="8"/>
        <v>0.15800415800415799</v>
      </c>
      <c r="X19">
        <f t="shared" si="9"/>
        <v>4.9078880874960316</v>
      </c>
      <c r="Y19">
        <f t="shared" si="10"/>
        <v>8.1798134791600532</v>
      </c>
      <c r="Z19">
        <f t="shared" si="11"/>
        <v>1.125760135135135</v>
      </c>
      <c r="AA19">
        <f t="shared" si="12"/>
        <v>0.88116279069767423</v>
      </c>
      <c r="AB19">
        <f t="shared" si="13"/>
        <v>1.4954968814968814</v>
      </c>
      <c r="AC19">
        <f t="shared" si="14"/>
        <v>1.405468280166341</v>
      </c>
    </row>
    <row r="20" spans="1:29" x14ac:dyDescent="0.25">
      <c r="A20" s="9">
        <v>18</v>
      </c>
      <c r="B20" s="49" t="s">
        <v>292</v>
      </c>
      <c r="C20" s="50" t="s">
        <v>31</v>
      </c>
      <c r="D20" s="50" t="s">
        <v>309</v>
      </c>
      <c r="E20" s="50" t="s">
        <v>1</v>
      </c>
      <c r="F20" s="51">
        <v>39</v>
      </c>
      <c r="G20" s="51">
        <v>34</v>
      </c>
      <c r="H20" s="51">
        <v>10</v>
      </c>
      <c r="I20" s="51">
        <v>53</v>
      </c>
      <c r="J20" s="51">
        <v>21</v>
      </c>
      <c r="K20" s="51">
        <v>25</v>
      </c>
      <c r="L20" s="51">
        <v>843</v>
      </c>
      <c r="M20" s="61">
        <v>727</v>
      </c>
      <c r="N20">
        <f t="shared" si="0"/>
        <v>71.487179487179489</v>
      </c>
      <c r="O20">
        <f t="shared" si="1"/>
        <v>21.025641025641026</v>
      </c>
      <c r="P20">
        <f t="shared" si="2"/>
        <v>111.43589743589743</v>
      </c>
      <c r="Q20">
        <f t="shared" si="3"/>
        <v>44.153846153846153</v>
      </c>
      <c r="R20">
        <f t="shared" si="4"/>
        <v>52.564102564102562</v>
      </c>
      <c r="S20">
        <f t="shared" si="5"/>
        <v>1772.4615384615386</v>
      </c>
      <c r="U20" s="10">
        <f t="shared" si="6"/>
        <v>13.315932492781531</v>
      </c>
      <c r="V20">
        <f t="shared" si="7"/>
        <v>8.242424242424244</v>
      </c>
      <c r="W20">
        <f t="shared" si="8"/>
        <v>0.12491781722550953</v>
      </c>
      <c r="X20">
        <f t="shared" si="9"/>
        <v>4.948590433131776</v>
      </c>
      <c r="Y20">
        <f t="shared" si="10"/>
        <v>8.2476507218862931</v>
      </c>
      <c r="Z20">
        <f t="shared" si="11"/>
        <v>1.2156249999999997</v>
      </c>
      <c r="AA20">
        <f t="shared" si="12"/>
        <v>0.765241502683363</v>
      </c>
      <c r="AB20">
        <f t="shared" si="13"/>
        <v>1.7570059171597632</v>
      </c>
      <c r="AC20">
        <f t="shared" si="14"/>
        <v>1.2107180132886504</v>
      </c>
    </row>
    <row r="21" spans="1:29" x14ac:dyDescent="0.25">
      <c r="A21" s="9">
        <v>19</v>
      </c>
      <c r="B21" s="49" t="s">
        <v>138</v>
      </c>
      <c r="C21" s="50" t="s">
        <v>38</v>
      </c>
      <c r="D21" s="50" t="s">
        <v>309</v>
      </c>
      <c r="E21" s="50" t="s">
        <v>1</v>
      </c>
      <c r="F21" s="51">
        <v>38</v>
      </c>
      <c r="G21" s="51">
        <v>31</v>
      </c>
      <c r="H21" s="51">
        <v>24</v>
      </c>
      <c r="I21" s="51">
        <v>83</v>
      </c>
      <c r="J21" s="51">
        <v>26</v>
      </c>
      <c r="K21" s="51">
        <v>11</v>
      </c>
      <c r="L21" s="51">
        <v>206</v>
      </c>
      <c r="M21" s="61">
        <v>646</v>
      </c>
      <c r="N21">
        <f t="shared" si="0"/>
        <v>66.89473684210526</v>
      </c>
      <c r="O21">
        <f t="shared" si="1"/>
        <v>51.789473684210527</v>
      </c>
      <c r="P21">
        <f t="shared" si="2"/>
        <v>179.10526315789474</v>
      </c>
      <c r="Q21">
        <f t="shared" si="3"/>
        <v>56.10526315789474</v>
      </c>
      <c r="R21">
        <f t="shared" si="4"/>
        <v>23.736842105263158</v>
      </c>
      <c r="S21">
        <f t="shared" si="5"/>
        <v>444.5263157894737</v>
      </c>
      <c r="U21" s="10">
        <f t="shared" si="6"/>
        <v>12.845438885729145</v>
      </c>
      <c r="V21">
        <f t="shared" si="7"/>
        <v>7.7129186602870812</v>
      </c>
      <c r="W21">
        <f t="shared" si="8"/>
        <v>0.30769230769230771</v>
      </c>
      <c r="X21">
        <f t="shared" si="9"/>
        <v>4.8248279177497562</v>
      </c>
      <c r="Y21">
        <f t="shared" si="10"/>
        <v>8.0413798629162603</v>
      </c>
      <c r="Z21">
        <f t="shared" si="11"/>
        <v>1.3162006578947367</v>
      </c>
      <c r="AA21">
        <f t="shared" si="12"/>
        <v>0.80184822521419818</v>
      </c>
      <c r="AB21">
        <f t="shared" si="13"/>
        <v>1.5535384615384613</v>
      </c>
      <c r="AC21">
        <f t="shared" si="14"/>
        <v>1.1532405731023605</v>
      </c>
    </row>
    <row r="22" spans="1:29" x14ac:dyDescent="0.25">
      <c r="A22" s="9">
        <v>20</v>
      </c>
      <c r="B22" s="46" t="s">
        <v>71</v>
      </c>
      <c r="C22" s="47" t="s">
        <v>38</v>
      </c>
      <c r="D22" s="47" t="s">
        <v>309</v>
      </c>
      <c r="E22" s="47" t="s">
        <v>1</v>
      </c>
      <c r="F22" s="48">
        <v>40</v>
      </c>
      <c r="G22" s="48">
        <v>31</v>
      </c>
      <c r="H22" s="48">
        <v>32</v>
      </c>
      <c r="I22" s="48">
        <v>70</v>
      </c>
      <c r="J22" s="48">
        <v>43</v>
      </c>
      <c r="K22" s="48">
        <v>22</v>
      </c>
      <c r="L22" s="48">
        <v>1388</v>
      </c>
      <c r="M22" s="60">
        <v>748</v>
      </c>
      <c r="N22">
        <f t="shared" si="0"/>
        <v>63.55</v>
      </c>
      <c r="O22">
        <f t="shared" si="1"/>
        <v>65.599999999999994</v>
      </c>
      <c r="P22">
        <f t="shared" si="2"/>
        <v>143.5</v>
      </c>
      <c r="Q22">
        <f t="shared" si="3"/>
        <v>88.15</v>
      </c>
      <c r="R22">
        <f t="shared" si="4"/>
        <v>45.1</v>
      </c>
      <c r="S22">
        <f t="shared" si="5"/>
        <v>2845.4</v>
      </c>
      <c r="U22" s="10">
        <f t="shared" si="6"/>
        <v>12.84177899196256</v>
      </c>
      <c r="V22">
        <f t="shared" si="7"/>
        <v>7.3272727272727272</v>
      </c>
      <c r="W22">
        <f t="shared" si="8"/>
        <v>0.38974358974358969</v>
      </c>
      <c r="X22">
        <f t="shared" si="9"/>
        <v>5.1247626749462443</v>
      </c>
      <c r="Y22">
        <f t="shared" si="10"/>
        <v>8.5412711249104074</v>
      </c>
      <c r="Z22">
        <f t="shared" si="11"/>
        <v>1.2632812499999999</v>
      </c>
      <c r="AA22">
        <f t="shared" si="12"/>
        <v>0.89999999999999991</v>
      </c>
      <c r="AB22">
        <f t="shared" si="13"/>
        <v>1.7043230769230768</v>
      </c>
      <c r="AC22">
        <f t="shared" si="14"/>
        <v>1.2571583480231678</v>
      </c>
    </row>
    <row r="23" spans="1:29" x14ac:dyDescent="0.25">
      <c r="A23" s="9">
        <v>21</v>
      </c>
      <c r="B23" s="49" t="s">
        <v>211</v>
      </c>
      <c r="C23" s="50" t="s">
        <v>42</v>
      </c>
      <c r="D23" s="50" t="s">
        <v>309</v>
      </c>
      <c r="E23" s="50" t="s">
        <v>1</v>
      </c>
      <c r="F23" s="51">
        <v>40</v>
      </c>
      <c r="G23" s="51">
        <v>32</v>
      </c>
      <c r="H23" s="51">
        <v>16</v>
      </c>
      <c r="I23" s="51">
        <v>27</v>
      </c>
      <c r="J23" s="51">
        <v>17</v>
      </c>
      <c r="K23" s="51">
        <v>31</v>
      </c>
      <c r="L23" s="51">
        <v>158</v>
      </c>
      <c r="M23" s="61">
        <v>717</v>
      </c>
      <c r="N23">
        <f t="shared" si="0"/>
        <v>65.599999999999994</v>
      </c>
      <c r="O23">
        <f t="shared" si="1"/>
        <v>32.799999999999997</v>
      </c>
      <c r="P23">
        <f t="shared" si="2"/>
        <v>55.35</v>
      </c>
      <c r="Q23">
        <f t="shared" si="3"/>
        <v>34.85</v>
      </c>
      <c r="R23">
        <f t="shared" si="4"/>
        <v>63.55</v>
      </c>
      <c r="S23">
        <f t="shared" si="5"/>
        <v>323.89999999999998</v>
      </c>
      <c r="U23" s="10">
        <f t="shared" si="6"/>
        <v>12.610083589530262</v>
      </c>
      <c r="V23">
        <f t="shared" si="7"/>
        <v>7.5636363636363635</v>
      </c>
      <c r="W23">
        <f t="shared" si="8"/>
        <v>0.19487179487179485</v>
      </c>
      <c r="X23">
        <f t="shared" si="9"/>
        <v>4.8515754310221038</v>
      </c>
      <c r="Y23">
        <f t="shared" si="10"/>
        <v>8.0859590517035063</v>
      </c>
      <c r="Z23">
        <f t="shared" si="11"/>
        <v>1.1322656249999998</v>
      </c>
      <c r="AA23">
        <f t="shared" si="12"/>
        <v>0.73674418604651148</v>
      </c>
      <c r="AB23">
        <f t="shared" si="13"/>
        <v>1.8345461538461536</v>
      </c>
      <c r="AC23">
        <f t="shared" si="14"/>
        <v>1.1480194661294383</v>
      </c>
    </row>
    <row r="24" spans="1:29" x14ac:dyDescent="0.25">
      <c r="A24" s="9">
        <v>22</v>
      </c>
      <c r="B24" s="46" t="s">
        <v>80</v>
      </c>
      <c r="C24" s="47" t="s">
        <v>42</v>
      </c>
      <c r="D24" s="47" t="s">
        <v>309</v>
      </c>
      <c r="E24" s="47" t="s">
        <v>1</v>
      </c>
      <c r="F24" s="48">
        <v>41</v>
      </c>
      <c r="G24" s="48">
        <v>26</v>
      </c>
      <c r="H24" s="48">
        <v>75</v>
      </c>
      <c r="I24" s="48">
        <v>85</v>
      </c>
      <c r="J24" s="48">
        <v>17</v>
      </c>
      <c r="K24" s="48">
        <v>33</v>
      </c>
      <c r="L24" s="48">
        <v>2373</v>
      </c>
      <c r="M24" s="60">
        <v>750</v>
      </c>
      <c r="N24">
        <f t="shared" si="0"/>
        <v>52</v>
      </c>
      <c r="O24">
        <f t="shared" si="1"/>
        <v>150</v>
      </c>
      <c r="P24">
        <f t="shared" si="2"/>
        <v>170</v>
      </c>
      <c r="Q24">
        <f t="shared" si="3"/>
        <v>34</v>
      </c>
      <c r="R24">
        <f t="shared" si="4"/>
        <v>66</v>
      </c>
      <c r="S24">
        <f t="shared" si="5"/>
        <v>4746</v>
      </c>
      <c r="U24" s="10">
        <f t="shared" si="6"/>
        <v>12.11481701920356</v>
      </c>
      <c r="V24">
        <f t="shared" si="7"/>
        <v>5.9955654101995561</v>
      </c>
      <c r="W24">
        <f t="shared" si="8"/>
        <v>0.89118198874296428</v>
      </c>
      <c r="X24">
        <f t="shared" si="9"/>
        <v>5.2280696202610395</v>
      </c>
      <c r="Y24">
        <f t="shared" si="10"/>
        <v>8.7134493671017328</v>
      </c>
      <c r="Z24">
        <f t="shared" si="11"/>
        <v>1.3026676829268291</v>
      </c>
      <c r="AA24">
        <f t="shared" si="12"/>
        <v>0.73414066931366972</v>
      </c>
      <c r="AB24">
        <f t="shared" si="13"/>
        <v>1.8518386491557222</v>
      </c>
      <c r="AC24">
        <f t="shared" si="14"/>
        <v>1.3394226188648186</v>
      </c>
    </row>
    <row r="25" spans="1:29" x14ac:dyDescent="0.25">
      <c r="A25" s="9">
        <v>23</v>
      </c>
      <c r="B25" s="49" t="s">
        <v>426</v>
      </c>
      <c r="C25" s="50" t="s">
        <v>42</v>
      </c>
      <c r="D25" s="50" t="s">
        <v>309</v>
      </c>
      <c r="E25" s="50" t="s">
        <v>1</v>
      </c>
      <c r="F25" s="51">
        <v>29</v>
      </c>
      <c r="G25" s="51">
        <v>20</v>
      </c>
      <c r="H25" s="51">
        <v>44</v>
      </c>
      <c r="I25" s="51">
        <v>64</v>
      </c>
      <c r="J25" s="51">
        <v>8</v>
      </c>
      <c r="K25" s="51">
        <v>6</v>
      </c>
      <c r="L25" s="51">
        <v>2</v>
      </c>
      <c r="M25" s="61">
        <v>453</v>
      </c>
      <c r="N25">
        <f t="shared" si="0"/>
        <v>56.551724137931032</v>
      </c>
      <c r="O25">
        <f t="shared" si="1"/>
        <v>124.41379310344827</v>
      </c>
      <c r="P25">
        <f t="shared" si="2"/>
        <v>180.9655172413793</v>
      </c>
      <c r="Q25">
        <f t="shared" si="3"/>
        <v>22.620689655172413</v>
      </c>
      <c r="R25">
        <f t="shared" si="4"/>
        <v>16.96551724137931</v>
      </c>
      <c r="S25">
        <f t="shared" si="5"/>
        <v>5.6551724137931032</v>
      </c>
      <c r="U25" s="10">
        <f t="shared" si="6"/>
        <v>11.917786989685045</v>
      </c>
      <c r="V25">
        <f t="shared" si="7"/>
        <v>6.5203761755485887</v>
      </c>
      <c r="W25">
        <f t="shared" si="8"/>
        <v>0.73916887709991153</v>
      </c>
      <c r="X25">
        <f t="shared" si="9"/>
        <v>4.6582419370365438</v>
      </c>
      <c r="Y25">
        <f t="shared" si="10"/>
        <v>7.7637365617275735</v>
      </c>
      <c r="Z25">
        <f t="shared" si="11"/>
        <v>1.318965517241379</v>
      </c>
      <c r="AA25">
        <f t="shared" si="12"/>
        <v>0.69928628708901353</v>
      </c>
      <c r="AB25">
        <f t="shared" si="13"/>
        <v>1.5057453580901856</v>
      </c>
      <c r="AC25">
        <f t="shared" si="14"/>
        <v>1.1342447746159656</v>
      </c>
    </row>
    <row r="26" spans="1:29" x14ac:dyDescent="0.25">
      <c r="A26" s="9">
        <v>24</v>
      </c>
      <c r="B26" s="46" t="s">
        <v>222</v>
      </c>
      <c r="C26" s="47" t="s">
        <v>36</v>
      </c>
      <c r="D26" s="47" t="s">
        <v>309</v>
      </c>
      <c r="E26" s="47" t="s">
        <v>1</v>
      </c>
      <c r="F26" s="48">
        <v>38</v>
      </c>
      <c r="G26" s="48">
        <v>27</v>
      </c>
      <c r="H26" s="48">
        <v>33</v>
      </c>
      <c r="I26" s="48">
        <v>44</v>
      </c>
      <c r="J26" s="48">
        <v>26</v>
      </c>
      <c r="K26" s="48">
        <v>12</v>
      </c>
      <c r="L26" s="48">
        <v>19</v>
      </c>
      <c r="M26" s="60">
        <v>665</v>
      </c>
      <c r="N26">
        <f t="shared" si="0"/>
        <v>58.263157894736842</v>
      </c>
      <c r="O26">
        <f t="shared" si="1"/>
        <v>71.21052631578948</v>
      </c>
      <c r="P26">
        <f t="shared" si="2"/>
        <v>94.94736842105263</v>
      </c>
      <c r="Q26">
        <f t="shared" si="3"/>
        <v>56.10526315789474</v>
      </c>
      <c r="R26">
        <f t="shared" si="4"/>
        <v>25.894736842105264</v>
      </c>
      <c r="S26">
        <f t="shared" si="5"/>
        <v>41</v>
      </c>
      <c r="U26" s="10">
        <f t="shared" si="6"/>
        <v>11.838290765361034</v>
      </c>
      <c r="V26">
        <f t="shared" si="7"/>
        <v>6.7177033492822975</v>
      </c>
      <c r="W26">
        <f t="shared" si="8"/>
        <v>0.42307692307692307</v>
      </c>
      <c r="X26">
        <f t="shared" si="9"/>
        <v>4.6975104930018121</v>
      </c>
      <c r="Y26">
        <f t="shared" si="10"/>
        <v>7.8291841550030208</v>
      </c>
      <c r="Z26">
        <f t="shared" si="11"/>
        <v>1.1911184210526313</v>
      </c>
      <c r="AA26">
        <f t="shared" si="12"/>
        <v>0.80184822521419818</v>
      </c>
      <c r="AB26">
        <f t="shared" si="13"/>
        <v>1.5687692307692307</v>
      </c>
      <c r="AC26">
        <f t="shared" si="14"/>
        <v>1.1357746159657516</v>
      </c>
    </row>
    <row r="27" spans="1:29" x14ac:dyDescent="0.25">
      <c r="A27" s="9">
        <v>25</v>
      </c>
      <c r="B27" s="46" t="s">
        <v>311</v>
      </c>
      <c r="C27" s="47" t="s">
        <v>38</v>
      </c>
      <c r="D27" s="47" t="s">
        <v>309</v>
      </c>
      <c r="E27" s="47" t="s">
        <v>1</v>
      </c>
      <c r="F27" s="48">
        <v>39</v>
      </c>
      <c r="G27" s="48">
        <v>29</v>
      </c>
      <c r="H27" s="48">
        <v>14</v>
      </c>
      <c r="I27" s="48">
        <v>9</v>
      </c>
      <c r="J27" s="48">
        <v>11</v>
      </c>
      <c r="K27" s="48">
        <v>18</v>
      </c>
      <c r="L27" s="48">
        <v>615</v>
      </c>
      <c r="M27" s="60">
        <v>733</v>
      </c>
      <c r="N27">
        <f t="shared" si="0"/>
        <v>60.974358974358971</v>
      </c>
      <c r="O27">
        <f t="shared" si="1"/>
        <v>29.435897435897434</v>
      </c>
      <c r="P27">
        <f t="shared" si="2"/>
        <v>18.923076923076923</v>
      </c>
      <c r="Q27">
        <f t="shared" si="3"/>
        <v>23.128205128205128</v>
      </c>
      <c r="R27">
        <f t="shared" si="4"/>
        <v>37.846153846153847</v>
      </c>
      <c r="S27">
        <f t="shared" si="5"/>
        <v>1293.0769230769231</v>
      </c>
      <c r="U27" s="10">
        <f t="shared" si="6"/>
        <v>11.827246679275028</v>
      </c>
      <c r="V27">
        <f t="shared" si="7"/>
        <v>7.0303030303030303</v>
      </c>
      <c r="W27">
        <f t="shared" si="8"/>
        <v>0.17488494411571331</v>
      </c>
      <c r="X27">
        <f t="shared" si="9"/>
        <v>4.6220587048562853</v>
      </c>
      <c r="Y27">
        <f t="shared" si="10"/>
        <v>7.7034311747604756</v>
      </c>
      <c r="Z27">
        <f t="shared" si="11"/>
        <v>1.0781249999999998</v>
      </c>
      <c r="AA27">
        <f t="shared" si="12"/>
        <v>0.70084078711985676</v>
      </c>
      <c r="AB27">
        <f t="shared" si="13"/>
        <v>1.6531242603550296</v>
      </c>
      <c r="AC27">
        <f t="shared" si="14"/>
        <v>1.1899686573813997</v>
      </c>
    </row>
    <row r="28" spans="1:29" x14ac:dyDescent="0.25">
      <c r="A28" s="9">
        <v>26</v>
      </c>
      <c r="B28" s="46" t="s">
        <v>405</v>
      </c>
      <c r="C28" s="47" t="s">
        <v>42</v>
      </c>
      <c r="D28" s="47" t="s">
        <v>309</v>
      </c>
      <c r="E28" s="47" t="s">
        <v>1</v>
      </c>
      <c r="F28" s="48">
        <v>42</v>
      </c>
      <c r="G28" s="48">
        <v>30</v>
      </c>
      <c r="H28" s="48">
        <v>24</v>
      </c>
      <c r="I28" s="48">
        <v>48</v>
      </c>
      <c r="J28" s="48">
        <v>8</v>
      </c>
      <c r="K28" s="48">
        <v>28</v>
      </c>
      <c r="L28" s="48">
        <v>58</v>
      </c>
      <c r="M28" s="60">
        <v>799</v>
      </c>
      <c r="N28">
        <f t="shared" si="0"/>
        <v>58.571428571428569</v>
      </c>
      <c r="O28">
        <f t="shared" si="1"/>
        <v>46.857142857142854</v>
      </c>
      <c r="P28">
        <f t="shared" si="2"/>
        <v>93.714285714285708</v>
      </c>
      <c r="Q28">
        <f t="shared" si="3"/>
        <v>15.619047619047619</v>
      </c>
      <c r="R28">
        <f t="shared" si="4"/>
        <v>54.666666666666664</v>
      </c>
      <c r="S28">
        <f t="shared" si="5"/>
        <v>113.23809523809524</v>
      </c>
      <c r="U28" s="10">
        <f t="shared" si="6"/>
        <v>11.809508751614722</v>
      </c>
      <c r="V28">
        <f t="shared" si="7"/>
        <v>6.7532467532467528</v>
      </c>
      <c r="W28">
        <f t="shared" si="8"/>
        <v>0.27838827838827834</v>
      </c>
      <c r="X28">
        <f t="shared" si="9"/>
        <v>4.7778737199796915</v>
      </c>
      <c r="Y28">
        <f t="shared" si="10"/>
        <v>7.9631228666328191</v>
      </c>
      <c r="Z28">
        <f t="shared" si="11"/>
        <v>1.1892857142857141</v>
      </c>
      <c r="AA28">
        <f t="shared" si="12"/>
        <v>0.67784053156146173</v>
      </c>
      <c r="AB28">
        <f t="shared" si="13"/>
        <v>1.7718461538461536</v>
      </c>
      <c r="AC28">
        <f t="shared" si="14"/>
        <v>1.1389013202863618</v>
      </c>
    </row>
    <row r="29" spans="1:29" x14ac:dyDescent="0.25">
      <c r="A29" s="9">
        <v>27</v>
      </c>
      <c r="B29" s="49" t="s">
        <v>117</v>
      </c>
      <c r="C29" s="50" t="s">
        <v>33</v>
      </c>
      <c r="D29" s="50" t="s">
        <v>309</v>
      </c>
      <c r="E29" s="50" t="s">
        <v>1</v>
      </c>
      <c r="F29" s="51">
        <v>36</v>
      </c>
      <c r="G29" s="51">
        <v>25</v>
      </c>
      <c r="H29" s="51">
        <v>32</v>
      </c>
      <c r="I29" s="51">
        <v>35</v>
      </c>
      <c r="J29" s="51">
        <v>9</v>
      </c>
      <c r="K29" s="51">
        <v>22</v>
      </c>
      <c r="L29" s="51">
        <v>62</v>
      </c>
      <c r="M29" s="61">
        <v>588</v>
      </c>
      <c r="N29">
        <f t="shared" si="0"/>
        <v>56.944444444444443</v>
      </c>
      <c r="O29">
        <f t="shared" si="1"/>
        <v>72.888888888888886</v>
      </c>
      <c r="P29">
        <f t="shared" si="2"/>
        <v>79.722222222222229</v>
      </c>
      <c r="Q29">
        <f t="shared" si="3"/>
        <v>20.5</v>
      </c>
      <c r="R29">
        <f t="shared" si="4"/>
        <v>50.111111111111114</v>
      </c>
      <c r="S29">
        <f t="shared" si="5"/>
        <v>141.22222222222223</v>
      </c>
      <c r="U29" s="10">
        <f t="shared" si="6"/>
        <v>11.739790153509315</v>
      </c>
      <c r="V29">
        <f t="shared" si="7"/>
        <v>6.5656565656565657</v>
      </c>
      <c r="W29">
        <f t="shared" si="8"/>
        <v>0.43304843304843299</v>
      </c>
      <c r="X29">
        <f t="shared" si="9"/>
        <v>4.7410851548043151</v>
      </c>
      <c r="Y29">
        <f t="shared" si="10"/>
        <v>7.9018085913405258</v>
      </c>
      <c r="Z29">
        <f t="shared" si="11"/>
        <v>1.1684895833333331</v>
      </c>
      <c r="AA29">
        <f t="shared" si="12"/>
        <v>0.69279069767441848</v>
      </c>
      <c r="AB29">
        <f t="shared" si="13"/>
        <v>1.7396923076923076</v>
      </c>
      <c r="AC29">
        <f t="shared" si="14"/>
        <v>1.1401125661042557</v>
      </c>
    </row>
    <row r="30" spans="1:29" x14ac:dyDescent="0.25">
      <c r="A30" s="9">
        <v>28</v>
      </c>
      <c r="B30" s="46" t="s">
        <v>260</v>
      </c>
      <c r="C30" s="47" t="s">
        <v>31</v>
      </c>
      <c r="D30" s="47" t="s">
        <v>309</v>
      </c>
      <c r="E30" s="47" t="s">
        <v>1</v>
      </c>
      <c r="F30" s="48">
        <v>39</v>
      </c>
      <c r="G30" s="48">
        <v>28</v>
      </c>
      <c r="H30" s="48">
        <v>6</v>
      </c>
      <c r="I30" s="48">
        <v>4</v>
      </c>
      <c r="J30" s="48">
        <v>7</v>
      </c>
      <c r="K30" s="48">
        <v>33</v>
      </c>
      <c r="L30" s="48">
        <v>902</v>
      </c>
      <c r="M30" s="60">
        <v>735</v>
      </c>
      <c r="N30">
        <f t="shared" si="0"/>
        <v>58.871794871794869</v>
      </c>
      <c r="O30">
        <f t="shared" si="1"/>
        <v>12.615384615384615</v>
      </c>
      <c r="P30">
        <f t="shared" si="2"/>
        <v>8.4102564102564106</v>
      </c>
      <c r="Q30">
        <f t="shared" si="3"/>
        <v>14.717948717948717</v>
      </c>
      <c r="R30">
        <f t="shared" si="4"/>
        <v>69.384615384615387</v>
      </c>
      <c r="S30">
        <f t="shared" si="5"/>
        <v>1896.5128205128206</v>
      </c>
      <c r="U30" s="10">
        <f t="shared" si="6"/>
        <v>11.69222515391882</v>
      </c>
      <c r="V30">
        <f t="shared" si="7"/>
        <v>6.7878787878787872</v>
      </c>
      <c r="W30">
        <f t="shared" si="8"/>
        <v>7.4950690335305714E-2</v>
      </c>
      <c r="X30">
        <f t="shared" si="9"/>
        <v>4.8293956757047276</v>
      </c>
      <c r="Y30">
        <f t="shared" si="10"/>
        <v>8.0489927928412133</v>
      </c>
      <c r="Z30">
        <f t="shared" si="11"/>
        <v>1.0624999999999998</v>
      </c>
      <c r="AA30">
        <f t="shared" si="12"/>
        <v>0.67508050089445426</v>
      </c>
      <c r="AB30">
        <f t="shared" si="13"/>
        <v>1.8757278106508875</v>
      </c>
      <c r="AC30">
        <f t="shared" si="14"/>
        <v>1.2160873641593861</v>
      </c>
    </row>
    <row r="31" spans="1:29" x14ac:dyDescent="0.25">
      <c r="A31" s="9">
        <v>29</v>
      </c>
      <c r="B31" s="49" t="s">
        <v>288</v>
      </c>
      <c r="C31" s="50" t="s">
        <v>33</v>
      </c>
      <c r="D31" s="50" t="s">
        <v>309</v>
      </c>
      <c r="E31" s="50" t="s">
        <v>1</v>
      </c>
      <c r="F31" s="51">
        <v>26</v>
      </c>
      <c r="G31" s="51">
        <v>17</v>
      </c>
      <c r="H31" s="51">
        <v>26</v>
      </c>
      <c r="I31" s="51">
        <v>63</v>
      </c>
      <c r="J31" s="51">
        <v>16</v>
      </c>
      <c r="K31" s="51">
        <v>11</v>
      </c>
      <c r="L31" s="51">
        <v>615</v>
      </c>
      <c r="M31" s="61">
        <v>380</v>
      </c>
      <c r="N31">
        <f t="shared" si="0"/>
        <v>53.615384615384613</v>
      </c>
      <c r="O31">
        <f t="shared" si="1"/>
        <v>82</v>
      </c>
      <c r="P31">
        <f t="shared" si="2"/>
        <v>198.69230769230768</v>
      </c>
      <c r="Q31">
        <f t="shared" si="3"/>
        <v>50.46153846153846</v>
      </c>
      <c r="R31">
        <f t="shared" si="4"/>
        <v>34.692307692307693</v>
      </c>
      <c r="S31">
        <f t="shared" si="5"/>
        <v>1939.6153846153845</v>
      </c>
      <c r="U31" s="10">
        <f t="shared" si="6"/>
        <v>11.647688777747627</v>
      </c>
      <c r="V31">
        <f t="shared" si="7"/>
        <v>6.1818181818181817</v>
      </c>
      <c r="W31">
        <f t="shared" si="8"/>
        <v>0.48717948717948717</v>
      </c>
      <c r="X31">
        <f t="shared" si="9"/>
        <v>4.9786911087499579</v>
      </c>
      <c r="Y31">
        <f t="shared" si="10"/>
        <v>8.2978185145832626</v>
      </c>
      <c r="Z31">
        <f t="shared" si="11"/>
        <v>1.3453124999999999</v>
      </c>
      <c r="AA31">
        <f t="shared" si="12"/>
        <v>0.78456171735241487</v>
      </c>
      <c r="AB31">
        <f t="shared" si="13"/>
        <v>1.6308639053254437</v>
      </c>
      <c r="AC31">
        <f t="shared" si="14"/>
        <v>1.2179529860720995</v>
      </c>
    </row>
    <row r="32" spans="1:29" x14ac:dyDescent="0.25">
      <c r="A32" s="9">
        <v>30</v>
      </c>
      <c r="B32" s="46" t="s">
        <v>249</v>
      </c>
      <c r="C32" s="47" t="s">
        <v>31</v>
      </c>
      <c r="D32" s="47" t="s">
        <v>309</v>
      </c>
      <c r="E32" s="47" t="s">
        <v>1</v>
      </c>
      <c r="F32" s="48">
        <v>39</v>
      </c>
      <c r="G32" s="48">
        <v>27</v>
      </c>
      <c r="H32" s="48">
        <v>13</v>
      </c>
      <c r="I32" s="48">
        <v>13</v>
      </c>
      <c r="J32" s="48">
        <v>12</v>
      </c>
      <c r="K32" s="48">
        <v>20</v>
      </c>
      <c r="L32" s="48">
        <v>17</v>
      </c>
      <c r="M32" s="60">
        <v>651</v>
      </c>
      <c r="N32">
        <f t="shared" si="0"/>
        <v>56.769230769230766</v>
      </c>
      <c r="O32">
        <f t="shared" si="1"/>
        <v>27.333333333333332</v>
      </c>
      <c r="P32">
        <f t="shared" si="2"/>
        <v>27.333333333333332</v>
      </c>
      <c r="Q32">
        <f t="shared" si="3"/>
        <v>25.23076923076923</v>
      </c>
      <c r="R32">
        <f t="shared" si="4"/>
        <v>42.051282051282051</v>
      </c>
      <c r="S32">
        <f t="shared" si="5"/>
        <v>35.743589743589745</v>
      </c>
      <c r="U32" s="10">
        <f t="shared" si="6"/>
        <v>11.324105401350073</v>
      </c>
      <c r="V32">
        <f t="shared" si="7"/>
        <v>6.545454545454545</v>
      </c>
      <c r="W32">
        <f t="shared" si="8"/>
        <v>0.16239316239316237</v>
      </c>
      <c r="X32">
        <f t="shared" si="9"/>
        <v>4.6162576935023649</v>
      </c>
      <c r="Y32">
        <f t="shared" si="10"/>
        <v>7.6937628225039409</v>
      </c>
      <c r="Z32">
        <f t="shared" si="11"/>
        <v>1.0906249999999997</v>
      </c>
      <c r="AA32">
        <f t="shared" si="12"/>
        <v>0.70728085867620738</v>
      </c>
      <c r="AB32">
        <f t="shared" si="13"/>
        <v>1.6828047337278105</v>
      </c>
      <c r="AC32">
        <f t="shared" si="14"/>
        <v>1.1355471010983476</v>
      </c>
    </row>
    <row r="33" spans="1:29" x14ac:dyDescent="0.25">
      <c r="A33" s="9">
        <v>31</v>
      </c>
      <c r="B33" s="46" t="s">
        <v>140</v>
      </c>
      <c r="C33" s="47" t="s">
        <v>31</v>
      </c>
      <c r="D33" s="47" t="s">
        <v>309</v>
      </c>
      <c r="E33" s="47" t="s">
        <v>1</v>
      </c>
      <c r="F33" s="48">
        <v>38</v>
      </c>
      <c r="G33" s="48">
        <v>26</v>
      </c>
      <c r="H33" s="48">
        <v>12</v>
      </c>
      <c r="I33" s="48">
        <v>57</v>
      </c>
      <c r="J33" s="48">
        <v>10</v>
      </c>
      <c r="K33" s="48">
        <v>16</v>
      </c>
      <c r="L33" s="48">
        <v>79</v>
      </c>
      <c r="M33" s="60">
        <v>576</v>
      </c>
      <c r="N33">
        <f t="shared" si="0"/>
        <v>56.10526315789474</v>
      </c>
      <c r="O33">
        <f t="shared" si="1"/>
        <v>25.894736842105264</v>
      </c>
      <c r="P33">
        <f t="shared" si="2"/>
        <v>123</v>
      </c>
      <c r="Q33">
        <f t="shared" si="3"/>
        <v>21.578947368421051</v>
      </c>
      <c r="R33">
        <f t="shared" si="4"/>
        <v>34.526315789473685</v>
      </c>
      <c r="S33">
        <f t="shared" si="5"/>
        <v>170.47368421052633</v>
      </c>
      <c r="U33" s="10">
        <f t="shared" si="6"/>
        <v>11.322724620689709</v>
      </c>
      <c r="V33">
        <f t="shared" si="7"/>
        <v>6.4688995215311014</v>
      </c>
      <c r="W33">
        <f t="shared" si="8"/>
        <v>0.15384615384615385</v>
      </c>
      <c r="X33">
        <f t="shared" si="9"/>
        <v>4.6999789453124521</v>
      </c>
      <c r="Y33">
        <f t="shared" si="10"/>
        <v>7.8332982421874195</v>
      </c>
      <c r="Z33">
        <f t="shared" si="11"/>
        <v>1.2328124999999999</v>
      </c>
      <c r="AA33">
        <f t="shared" si="12"/>
        <v>0.69609547123622995</v>
      </c>
      <c r="AB33">
        <f t="shared" si="13"/>
        <v>1.6296923076923076</v>
      </c>
      <c r="AC33">
        <f t="shared" si="14"/>
        <v>1.1413786663839149</v>
      </c>
    </row>
    <row r="34" spans="1:29" x14ac:dyDescent="0.25">
      <c r="A34" s="9">
        <v>32</v>
      </c>
      <c r="B34" s="46" t="s">
        <v>201</v>
      </c>
      <c r="C34" s="47" t="s">
        <v>33</v>
      </c>
      <c r="D34" s="47" t="s">
        <v>309</v>
      </c>
      <c r="E34" s="47" t="s">
        <v>1</v>
      </c>
      <c r="F34" s="48">
        <v>30</v>
      </c>
      <c r="G34" s="48">
        <v>20</v>
      </c>
      <c r="H34" s="48">
        <v>6</v>
      </c>
      <c r="I34" s="48">
        <v>38</v>
      </c>
      <c r="J34" s="48">
        <v>20</v>
      </c>
      <c r="K34" s="48">
        <v>19</v>
      </c>
      <c r="L34" s="48">
        <v>44</v>
      </c>
      <c r="M34" s="60">
        <v>558</v>
      </c>
      <c r="N34">
        <f t="shared" si="0"/>
        <v>54.666666666666664</v>
      </c>
      <c r="O34">
        <f t="shared" si="1"/>
        <v>16.399999999999999</v>
      </c>
      <c r="P34">
        <f t="shared" si="2"/>
        <v>103.86666666666666</v>
      </c>
      <c r="Q34">
        <f t="shared" si="3"/>
        <v>54.666666666666664</v>
      </c>
      <c r="R34">
        <f t="shared" si="4"/>
        <v>51.93333333333333</v>
      </c>
      <c r="S34">
        <f t="shared" si="5"/>
        <v>120.26666666666667</v>
      </c>
      <c r="U34" s="10">
        <f t="shared" si="6"/>
        <v>11.294042447251368</v>
      </c>
      <c r="V34">
        <f t="shared" si="7"/>
        <v>6.3030303030303028</v>
      </c>
      <c r="W34">
        <f t="shared" si="8"/>
        <v>9.7435897435897423E-2</v>
      </c>
      <c r="X34">
        <f t="shared" si="9"/>
        <v>4.8935762467851669</v>
      </c>
      <c r="Y34">
        <f t="shared" si="10"/>
        <v>8.1559604113086124</v>
      </c>
      <c r="Z34">
        <f t="shared" si="11"/>
        <v>1.2043749999999998</v>
      </c>
      <c r="AA34">
        <f t="shared" si="12"/>
        <v>0.79744186046511611</v>
      </c>
      <c r="AB34">
        <f t="shared" si="13"/>
        <v>1.7525538461538459</v>
      </c>
      <c r="AC34">
        <f t="shared" si="14"/>
        <v>1.1392055401662049</v>
      </c>
    </row>
    <row r="35" spans="1:29" x14ac:dyDescent="0.25">
      <c r="A35" s="9">
        <v>33</v>
      </c>
      <c r="B35" s="46" t="s">
        <v>74</v>
      </c>
      <c r="C35" s="47" t="s">
        <v>31</v>
      </c>
      <c r="D35" s="47" t="s">
        <v>309</v>
      </c>
      <c r="E35" s="47" t="s">
        <v>1</v>
      </c>
      <c r="F35" s="48">
        <v>30</v>
      </c>
      <c r="G35" s="48">
        <v>19</v>
      </c>
      <c r="H35" s="48">
        <v>16</v>
      </c>
      <c r="I35" s="48">
        <v>47</v>
      </c>
      <c r="J35" s="48">
        <v>14</v>
      </c>
      <c r="K35" s="48">
        <v>22</v>
      </c>
      <c r="L35" s="48">
        <v>398</v>
      </c>
      <c r="M35" s="60">
        <v>497</v>
      </c>
      <c r="N35">
        <f t="shared" ref="N35:N66" si="15">G35*82/F35</f>
        <v>51.93333333333333</v>
      </c>
      <c r="O35">
        <f t="shared" ref="O35:O66" si="16">H35*82/F35</f>
        <v>43.733333333333334</v>
      </c>
      <c r="P35">
        <f t="shared" ref="P35:P66" si="17">I35*82/F35</f>
        <v>128.46666666666667</v>
      </c>
      <c r="Q35">
        <f t="shared" ref="Q35:Q66" si="18">J35*82/F35</f>
        <v>38.266666666666666</v>
      </c>
      <c r="R35">
        <f t="shared" ref="R35:R66" si="19">K35*82/F35</f>
        <v>60.133333333333333</v>
      </c>
      <c r="S35">
        <f t="shared" ref="S35:S66" si="20">L35*82/F35</f>
        <v>1087.8666666666666</v>
      </c>
      <c r="U35" s="10">
        <f t="shared" ref="U35:U66" si="21">SUM(V35:X35)</f>
        <v>11.227371896222142</v>
      </c>
      <c r="V35">
        <f t="shared" ref="V35:V66" si="22">N35/MAX(N:N)*OFF_C</f>
        <v>5.9878787878787874</v>
      </c>
      <c r="W35">
        <f t="shared" ref="W35:W66" si="23">O35/MAX(O:O)*PUN_C</f>
        <v>0.25982905982905979</v>
      </c>
      <c r="X35">
        <f t="shared" ref="X35:X66" si="24">SUM(Z35:AC35)</f>
        <v>4.9796640485142953</v>
      </c>
      <c r="Y35">
        <f t="shared" ref="Y35:Y66" si="25">X35/DEF_C*10</f>
        <v>8.2994400808571598</v>
      </c>
      <c r="Z35">
        <f t="shared" ref="Z35:Z66" si="26">(0.7*(HIT_F*DEF_C))+(P35/(MAX(P:P))*(0.3*(HIT_F*DEF_C)))</f>
        <v>1.2409374999999998</v>
      </c>
      <c r="AA35">
        <f t="shared" ref="AA35:AA66" si="27">(0.7*(BkS_F*DEF_C))+(Q35/(MAX(Q:Q))*(0.3*(BkS_F*DEF_C)))</f>
        <v>0.74720930232558125</v>
      </c>
      <c r="AB35">
        <f t="shared" ref="AB35:AB66" si="28">(0.7*(TkA_F*DEF_C))+(R35/(MAX(R:R))*(0.3*(TkA_F*DEF_C)))</f>
        <v>1.8104307692307691</v>
      </c>
      <c r="AC35">
        <f t="shared" ref="AC35:AC66" si="29">(0.7*(SH_F*DEF_C))+(S35/(MAX(S:S))*(0.3*(SH_F*DEF_C)))</f>
        <v>1.181086476957945</v>
      </c>
    </row>
    <row r="36" spans="1:29" x14ac:dyDescent="0.25">
      <c r="A36" s="9">
        <v>34</v>
      </c>
      <c r="B36" s="46" t="s">
        <v>121</v>
      </c>
      <c r="C36" s="47" t="s">
        <v>36</v>
      </c>
      <c r="D36" s="47" t="s">
        <v>309</v>
      </c>
      <c r="E36" s="47" t="s">
        <v>1</v>
      </c>
      <c r="F36" s="48">
        <v>24</v>
      </c>
      <c r="G36" s="48">
        <v>14</v>
      </c>
      <c r="H36" s="48">
        <v>8</v>
      </c>
      <c r="I36" s="48">
        <v>23</v>
      </c>
      <c r="J36" s="48">
        <v>14</v>
      </c>
      <c r="K36" s="48">
        <v>18</v>
      </c>
      <c r="L36" s="48">
        <v>1554</v>
      </c>
      <c r="M36" s="60">
        <v>439</v>
      </c>
      <c r="N36">
        <f t="shared" si="15"/>
        <v>47.833333333333336</v>
      </c>
      <c r="O36">
        <f t="shared" si="16"/>
        <v>27.333333333333332</v>
      </c>
      <c r="P36">
        <f t="shared" si="17"/>
        <v>78.583333333333329</v>
      </c>
      <c r="Q36">
        <f t="shared" si="18"/>
        <v>47.833333333333336</v>
      </c>
      <c r="R36">
        <f t="shared" si="19"/>
        <v>61.5</v>
      </c>
      <c r="S36">
        <f t="shared" si="20"/>
        <v>5309.5</v>
      </c>
      <c r="U36" s="10">
        <f t="shared" si="21"/>
        <v>10.804742871093422</v>
      </c>
      <c r="V36">
        <f t="shared" si="22"/>
        <v>5.5151515151515156</v>
      </c>
      <c r="W36">
        <f t="shared" si="23"/>
        <v>0.16239316239316237</v>
      </c>
      <c r="X36">
        <f t="shared" si="24"/>
        <v>5.1271981935487441</v>
      </c>
      <c r="Y36">
        <f t="shared" si="25"/>
        <v>8.5453303225812398</v>
      </c>
      <c r="Z36">
        <f t="shared" si="26"/>
        <v>1.1667968749999997</v>
      </c>
      <c r="AA36">
        <f t="shared" si="27"/>
        <v>0.77651162790697659</v>
      </c>
      <c r="AB36">
        <f t="shared" si="28"/>
        <v>1.8200769230769229</v>
      </c>
      <c r="AC36">
        <f t="shared" si="29"/>
        <v>1.363812767564845</v>
      </c>
    </row>
    <row r="37" spans="1:29" x14ac:dyDescent="0.25">
      <c r="A37" s="9">
        <v>35</v>
      </c>
      <c r="B37" s="49" t="s">
        <v>129</v>
      </c>
      <c r="C37" s="50" t="s">
        <v>33</v>
      </c>
      <c r="D37" s="50" t="s">
        <v>309</v>
      </c>
      <c r="E37" s="50" t="s">
        <v>1</v>
      </c>
      <c r="F37" s="51">
        <v>12</v>
      </c>
      <c r="G37" s="51">
        <v>7</v>
      </c>
      <c r="H37" s="51">
        <v>4</v>
      </c>
      <c r="I37" s="51">
        <v>7</v>
      </c>
      <c r="J37" s="51">
        <v>8</v>
      </c>
      <c r="K37" s="51">
        <v>7</v>
      </c>
      <c r="L37" s="51">
        <v>26</v>
      </c>
      <c r="M37" s="61">
        <v>182</v>
      </c>
      <c r="N37">
        <f t="shared" si="15"/>
        <v>47.833333333333336</v>
      </c>
      <c r="O37">
        <f t="shared" si="16"/>
        <v>27.333333333333332</v>
      </c>
      <c r="P37">
        <f t="shared" si="17"/>
        <v>47.833333333333336</v>
      </c>
      <c r="Q37">
        <f t="shared" si="18"/>
        <v>54.666666666666664</v>
      </c>
      <c r="R37">
        <f t="shared" si="19"/>
        <v>47.833333333333336</v>
      </c>
      <c r="S37">
        <f t="shared" si="20"/>
        <v>177.66666666666666</v>
      </c>
      <c r="U37" s="10">
        <f t="shared" si="21"/>
        <v>10.461385675143436</v>
      </c>
      <c r="V37">
        <f t="shared" si="22"/>
        <v>5.5151515151515156</v>
      </c>
      <c r="W37">
        <f t="shared" si="23"/>
        <v>0.16239316239316237</v>
      </c>
      <c r="X37">
        <f t="shared" si="24"/>
        <v>4.7838409975987579</v>
      </c>
      <c r="Y37">
        <f t="shared" si="25"/>
        <v>7.9730683293312632</v>
      </c>
      <c r="Z37">
        <f t="shared" si="26"/>
        <v>1.1210937499999998</v>
      </c>
      <c r="AA37">
        <f t="shared" si="27"/>
        <v>0.79744186046511611</v>
      </c>
      <c r="AB37">
        <f t="shared" si="28"/>
        <v>1.7236153846153845</v>
      </c>
      <c r="AC37">
        <f t="shared" si="29"/>
        <v>1.1416900025182573</v>
      </c>
    </row>
    <row r="38" spans="1:29" x14ac:dyDescent="0.25">
      <c r="A38" s="9">
        <v>36</v>
      </c>
      <c r="B38" s="46" t="s">
        <v>130</v>
      </c>
      <c r="C38" s="47" t="s">
        <v>42</v>
      </c>
      <c r="D38" s="47" t="s">
        <v>309</v>
      </c>
      <c r="E38" s="47" t="s">
        <v>1</v>
      </c>
      <c r="F38" s="48">
        <v>39</v>
      </c>
      <c r="G38" s="48">
        <v>22</v>
      </c>
      <c r="H38" s="48">
        <v>8</v>
      </c>
      <c r="I38" s="48">
        <v>18</v>
      </c>
      <c r="J38" s="48">
        <v>18</v>
      </c>
      <c r="K38" s="48">
        <v>18</v>
      </c>
      <c r="L38" s="48">
        <v>4066</v>
      </c>
      <c r="M38" s="60">
        <v>693</v>
      </c>
      <c r="N38">
        <f t="shared" si="15"/>
        <v>46.256410256410255</v>
      </c>
      <c r="O38">
        <f t="shared" si="16"/>
        <v>16.820512820512821</v>
      </c>
      <c r="P38">
        <f t="shared" si="17"/>
        <v>37.846153846153847</v>
      </c>
      <c r="Q38">
        <f t="shared" si="18"/>
        <v>37.846153846153847</v>
      </c>
      <c r="R38">
        <f t="shared" si="19"/>
        <v>37.846153846153847</v>
      </c>
      <c r="S38">
        <f t="shared" si="20"/>
        <v>8549.0256410256407</v>
      </c>
      <c r="U38" s="10">
        <f t="shared" si="21"/>
        <v>10.44259331582905</v>
      </c>
      <c r="V38">
        <f t="shared" si="22"/>
        <v>5.333333333333333</v>
      </c>
      <c r="W38">
        <f t="shared" si="23"/>
        <v>9.9934253780407628E-2</v>
      </c>
      <c r="X38">
        <f t="shared" si="24"/>
        <v>5.0093257287153099</v>
      </c>
      <c r="Y38">
        <f t="shared" si="25"/>
        <v>8.3488762145255162</v>
      </c>
      <c r="Z38">
        <f t="shared" si="26"/>
        <v>1.1062499999999997</v>
      </c>
      <c r="AA38">
        <f t="shared" si="27"/>
        <v>0.74592128801431112</v>
      </c>
      <c r="AB38">
        <f t="shared" si="28"/>
        <v>1.6531242603550296</v>
      </c>
      <c r="AC38">
        <f t="shared" si="29"/>
        <v>1.5040301803459697</v>
      </c>
    </row>
    <row r="39" spans="1:29" x14ac:dyDescent="0.25">
      <c r="A39" s="9">
        <v>37</v>
      </c>
      <c r="B39" s="46" t="s">
        <v>198</v>
      </c>
      <c r="C39" s="47" t="s">
        <v>36</v>
      </c>
      <c r="D39" s="47" t="s">
        <v>309</v>
      </c>
      <c r="E39" s="47" t="s">
        <v>1</v>
      </c>
      <c r="F39" s="48">
        <v>24</v>
      </c>
      <c r="G39" s="48">
        <v>14</v>
      </c>
      <c r="H39" s="48">
        <v>6</v>
      </c>
      <c r="I39" s="48">
        <v>42</v>
      </c>
      <c r="J39" s="48">
        <v>16</v>
      </c>
      <c r="K39" s="48">
        <v>8</v>
      </c>
      <c r="L39" s="48">
        <v>151</v>
      </c>
      <c r="M39" s="60">
        <v>358</v>
      </c>
      <c r="N39">
        <f t="shared" si="15"/>
        <v>47.833333333333336</v>
      </c>
      <c r="O39">
        <f t="shared" si="16"/>
        <v>20.5</v>
      </c>
      <c r="P39">
        <f t="shared" si="17"/>
        <v>143.5</v>
      </c>
      <c r="Q39">
        <f t="shared" si="18"/>
        <v>54.666666666666664</v>
      </c>
      <c r="R39">
        <f t="shared" si="19"/>
        <v>27.333333333333332</v>
      </c>
      <c r="S39">
        <f t="shared" si="20"/>
        <v>515.91666666666663</v>
      </c>
      <c r="U39" s="10">
        <f t="shared" si="21"/>
        <v>10.43292315857029</v>
      </c>
      <c r="V39">
        <f t="shared" si="22"/>
        <v>5.5151515151515156</v>
      </c>
      <c r="W39">
        <f t="shared" si="23"/>
        <v>0.12179487179487179</v>
      </c>
      <c r="X39">
        <f t="shared" si="24"/>
        <v>4.7959767716239021</v>
      </c>
      <c r="Y39">
        <f t="shared" si="25"/>
        <v>7.9932946193731702</v>
      </c>
      <c r="Z39">
        <f t="shared" si="26"/>
        <v>1.2632812499999999</v>
      </c>
      <c r="AA39">
        <f t="shared" si="27"/>
        <v>0.79744186046511611</v>
      </c>
      <c r="AB39">
        <f t="shared" si="28"/>
        <v>1.5789230769230769</v>
      </c>
      <c r="AC39">
        <f t="shared" si="29"/>
        <v>1.1563305842357088</v>
      </c>
    </row>
    <row r="40" spans="1:29" x14ac:dyDescent="0.25">
      <c r="A40" s="9">
        <v>38</v>
      </c>
      <c r="B40" s="49" t="s">
        <v>78</v>
      </c>
      <c r="C40" s="50" t="s">
        <v>42</v>
      </c>
      <c r="D40" s="50" t="s">
        <v>309</v>
      </c>
      <c r="E40" s="50" t="s">
        <v>1</v>
      </c>
      <c r="F40" s="51">
        <v>22</v>
      </c>
      <c r="G40" s="51">
        <v>13</v>
      </c>
      <c r="H40" s="51">
        <v>12</v>
      </c>
      <c r="I40" s="51">
        <v>9</v>
      </c>
      <c r="J40" s="51">
        <v>7</v>
      </c>
      <c r="K40" s="51">
        <v>8</v>
      </c>
      <c r="L40" s="51">
        <v>0</v>
      </c>
      <c r="M40" s="61">
        <v>335</v>
      </c>
      <c r="N40">
        <f t="shared" si="15"/>
        <v>48.454545454545453</v>
      </c>
      <c r="O40">
        <f t="shared" si="16"/>
        <v>44.727272727272727</v>
      </c>
      <c r="P40">
        <f t="shared" si="17"/>
        <v>33.545454545454547</v>
      </c>
      <c r="Q40">
        <f t="shared" si="18"/>
        <v>26.09090909090909</v>
      </c>
      <c r="R40">
        <f t="shared" si="19"/>
        <v>29.818181818181817</v>
      </c>
      <c r="S40">
        <f t="shared" si="20"/>
        <v>0</v>
      </c>
      <c r="U40" s="10">
        <f t="shared" si="21"/>
        <v>10.392746051649198</v>
      </c>
      <c r="V40">
        <f t="shared" si="22"/>
        <v>5.5867768595041323</v>
      </c>
      <c r="W40">
        <f t="shared" si="23"/>
        <v>0.26573426573426573</v>
      </c>
      <c r="X40">
        <f t="shared" si="24"/>
        <v>4.5402349264107986</v>
      </c>
      <c r="Y40">
        <f t="shared" si="25"/>
        <v>7.5670582106846638</v>
      </c>
      <c r="Z40">
        <f t="shared" si="26"/>
        <v>1.0998579545454543</v>
      </c>
      <c r="AA40">
        <f t="shared" si="27"/>
        <v>0.70991543340380536</v>
      </c>
      <c r="AB40">
        <f t="shared" si="28"/>
        <v>1.5964615384615384</v>
      </c>
      <c r="AC40">
        <f t="shared" si="29"/>
        <v>1.1339999999999999</v>
      </c>
    </row>
    <row r="41" spans="1:29" x14ac:dyDescent="0.25">
      <c r="A41" s="9">
        <v>39</v>
      </c>
      <c r="B41" s="46" t="s">
        <v>166</v>
      </c>
      <c r="C41" s="47" t="s">
        <v>33</v>
      </c>
      <c r="D41" s="47" t="s">
        <v>309</v>
      </c>
      <c r="E41" s="47" t="s">
        <v>1</v>
      </c>
      <c r="F41" s="48">
        <v>29</v>
      </c>
      <c r="G41" s="48">
        <v>15</v>
      </c>
      <c r="H41" s="48">
        <v>10</v>
      </c>
      <c r="I41" s="48">
        <v>38</v>
      </c>
      <c r="J41" s="48">
        <v>28</v>
      </c>
      <c r="K41" s="48">
        <v>10</v>
      </c>
      <c r="L41" s="48">
        <v>3971</v>
      </c>
      <c r="M41" s="60">
        <v>503</v>
      </c>
      <c r="N41">
        <f t="shared" si="15"/>
        <v>42.413793103448278</v>
      </c>
      <c r="O41">
        <f t="shared" si="16"/>
        <v>28.275862068965516</v>
      </c>
      <c r="P41">
        <f t="shared" si="17"/>
        <v>107.44827586206897</v>
      </c>
      <c r="Q41">
        <f t="shared" si="18"/>
        <v>79.172413793103445</v>
      </c>
      <c r="R41">
        <f t="shared" si="19"/>
        <v>28.275862068965516</v>
      </c>
      <c r="S41">
        <f t="shared" si="20"/>
        <v>11228.344827586207</v>
      </c>
      <c r="U41" s="10">
        <f t="shared" si="21"/>
        <v>10.34605093576565</v>
      </c>
      <c r="V41">
        <f t="shared" si="22"/>
        <v>4.8902821316614427</v>
      </c>
      <c r="W41">
        <f t="shared" si="23"/>
        <v>0.16799292661361626</v>
      </c>
      <c r="X41">
        <f t="shared" si="24"/>
        <v>5.2877758774905921</v>
      </c>
      <c r="Y41">
        <f t="shared" si="25"/>
        <v>8.8129597958176529</v>
      </c>
      <c r="Z41">
        <f t="shared" si="26"/>
        <v>1.2096982758620687</v>
      </c>
      <c r="AA41">
        <f t="shared" si="27"/>
        <v>0.87250200481154749</v>
      </c>
      <c r="AB41">
        <f t="shared" si="28"/>
        <v>1.585575596816976</v>
      </c>
      <c r="AC41">
        <f t="shared" si="29"/>
        <v>1.6199999999999999</v>
      </c>
    </row>
    <row r="42" spans="1:29" x14ac:dyDescent="0.25">
      <c r="A42" s="9">
        <v>40</v>
      </c>
      <c r="B42" s="46" t="s">
        <v>318</v>
      </c>
      <c r="C42" s="47" t="s">
        <v>36</v>
      </c>
      <c r="D42" s="47" t="s">
        <v>309</v>
      </c>
      <c r="E42" s="47" t="s">
        <v>1</v>
      </c>
      <c r="F42" s="48">
        <v>36</v>
      </c>
      <c r="G42" s="48">
        <v>21</v>
      </c>
      <c r="H42" s="48">
        <v>26</v>
      </c>
      <c r="I42" s="48">
        <v>7</v>
      </c>
      <c r="J42" s="48">
        <v>16</v>
      </c>
      <c r="K42" s="48">
        <v>7</v>
      </c>
      <c r="L42" s="48">
        <v>138</v>
      </c>
      <c r="M42" s="60">
        <v>501</v>
      </c>
      <c r="N42">
        <f t="shared" si="15"/>
        <v>47.833333333333336</v>
      </c>
      <c r="O42">
        <f t="shared" si="16"/>
        <v>59.222222222222221</v>
      </c>
      <c r="P42">
        <f t="shared" si="17"/>
        <v>15.944444444444445</v>
      </c>
      <c r="Q42">
        <f t="shared" si="18"/>
        <v>36.444444444444443</v>
      </c>
      <c r="R42">
        <f t="shared" si="19"/>
        <v>15.944444444444445</v>
      </c>
      <c r="S42">
        <f t="shared" si="20"/>
        <v>314.33333333333331</v>
      </c>
      <c r="U42" s="10">
        <f t="shared" si="21"/>
        <v>10.328473041256002</v>
      </c>
      <c r="V42">
        <f t="shared" si="22"/>
        <v>5.5151515151515156</v>
      </c>
      <c r="W42">
        <f t="shared" si="23"/>
        <v>0.3518518518518518</v>
      </c>
      <c r="X42">
        <f t="shared" si="24"/>
        <v>4.4614696742526343</v>
      </c>
      <c r="Y42">
        <f t="shared" si="25"/>
        <v>7.4357827904210572</v>
      </c>
      <c r="Z42">
        <f t="shared" si="26"/>
        <v>1.0736979166666665</v>
      </c>
      <c r="AA42">
        <f t="shared" si="27"/>
        <v>0.74162790697674408</v>
      </c>
      <c r="AB42">
        <f t="shared" si="28"/>
        <v>1.4985384615384614</v>
      </c>
      <c r="AC42">
        <f t="shared" si="29"/>
        <v>1.1476053890707629</v>
      </c>
    </row>
    <row r="43" spans="1:29" x14ac:dyDescent="0.25">
      <c r="A43" s="9">
        <v>41</v>
      </c>
      <c r="B43" s="46" t="s">
        <v>334</v>
      </c>
      <c r="C43" s="47" t="s">
        <v>38</v>
      </c>
      <c r="D43" s="47" t="s">
        <v>309</v>
      </c>
      <c r="E43" s="47" t="s">
        <v>1</v>
      </c>
      <c r="F43" s="48">
        <v>41</v>
      </c>
      <c r="G43" s="48">
        <v>24</v>
      </c>
      <c r="H43" s="48">
        <v>24</v>
      </c>
      <c r="I43" s="48">
        <v>32</v>
      </c>
      <c r="J43" s="48">
        <v>6</v>
      </c>
      <c r="K43" s="48">
        <v>12</v>
      </c>
      <c r="L43" s="48">
        <v>16</v>
      </c>
      <c r="M43" s="60">
        <v>588</v>
      </c>
      <c r="N43">
        <f t="shared" si="15"/>
        <v>48</v>
      </c>
      <c r="O43">
        <f t="shared" si="16"/>
        <v>48</v>
      </c>
      <c r="P43">
        <f t="shared" si="17"/>
        <v>64</v>
      </c>
      <c r="Q43">
        <f t="shared" si="18"/>
        <v>12</v>
      </c>
      <c r="R43">
        <f t="shared" si="19"/>
        <v>24</v>
      </c>
      <c r="S43">
        <f t="shared" si="20"/>
        <v>32</v>
      </c>
      <c r="U43" s="10">
        <f t="shared" si="21"/>
        <v>10.322204727456572</v>
      </c>
      <c r="V43">
        <f t="shared" si="22"/>
        <v>5.5343680709534366</v>
      </c>
      <c r="W43">
        <f t="shared" si="23"/>
        <v>0.28517823639774859</v>
      </c>
      <c r="X43">
        <f t="shared" si="24"/>
        <v>4.5026584201053872</v>
      </c>
      <c r="Y43">
        <f t="shared" si="25"/>
        <v>7.5044307001756447</v>
      </c>
      <c r="Z43">
        <f t="shared" si="26"/>
        <v>1.1451219512195121</v>
      </c>
      <c r="AA43">
        <f t="shared" si="27"/>
        <v>0.66675553034600099</v>
      </c>
      <c r="AB43">
        <f t="shared" si="28"/>
        <v>1.5553958724202626</v>
      </c>
      <c r="AC43">
        <f t="shared" si="29"/>
        <v>1.135385066119611</v>
      </c>
    </row>
    <row r="44" spans="1:29" x14ac:dyDescent="0.25">
      <c r="A44" s="9">
        <v>42</v>
      </c>
      <c r="B44" s="46" t="s">
        <v>325</v>
      </c>
      <c r="C44" s="47" t="s">
        <v>42</v>
      </c>
      <c r="D44" s="47" t="s">
        <v>309</v>
      </c>
      <c r="E44" s="47" t="s">
        <v>1</v>
      </c>
      <c r="F44" s="48">
        <v>32</v>
      </c>
      <c r="G44" s="48">
        <v>15</v>
      </c>
      <c r="H44" s="48">
        <v>42</v>
      </c>
      <c r="I44" s="48">
        <v>57</v>
      </c>
      <c r="J44" s="48">
        <v>21</v>
      </c>
      <c r="K44" s="48">
        <v>10</v>
      </c>
      <c r="L44" s="48">
        <v>4311</v>
      </c>
      <c r="M44" s="60">
        <v>553</v>
      </c>
      <c r="N44">
        <f t="shared" si="15"/>
        <v>38.4375</v>
      </c>
      <c r="O44">
        <f t="shared" si="16"/>
        <v>107.625</v>
      </c>
      <c r="P44">
        <f t="shared" si="17"/>
        <v>146.0625</v>
      </c>
      <c r="Q44">
        <f t="shared" si="18"/>
        <v>53.8125</v>
      </c>
      <c r="R44">
        <f t="shared" si="19"/>
        <v>25.625</v>
      </c>
      <c r="S44">
        <f t="shared" si="20"/>
        <v>11046.9375</v>
      </c>
      <c r="U44" s="10">
        <f t="shared" si="21"/>
        <v>10.312170157774215</v>
      </c>
      <c r="V44">
        <f t="shared" si="22"/>
        <v>4.4318181818181817</v>
      </c>
      <c r="W44">
        <f t="shared" si="23"/>
        <v>0.63942307692307687</v>
      </c>
      <c r="X44">
        <f t="shared" si="24"/>
        <v>5.2409288990329559</v>
      </c>
      <c r="Y44">
        <f t="shared" si="25"/>
        <v>8.7348814983882601</v>
      </c>
      <c r="Z44">
        <f t="shared" si="26"/>
        <v>1.2670898437499998</v>
      </c>
      <c r="AA44">
        <f t="shared" si="27"/>
        <v>0.79482558139534865</v>
      </c>
      <c r="AB44">
        <f t="shared" si="28"/>
        <v>1.5668653846153844</v>
      </c>
      <c r="AC44">
        <f t="shared" si="29"/>
        <v>1.6121480892722235</v>
      </c>
    </row>
    <row r="45" spans="1:29" x14ac:dyDescent="0.25">
      <c r="A45" s="9">
        <v>43</v>
      </c>
      <c r="B45" s="49" t="s">
        <v>269</v>
      </c>
      <c r="C45" s="50" t="s">
        <v>42</v>
      </c>
      <c r="D45" s="50" t="s">
        <v>309</v>
      </c>
      <c r="E45" s="50" t="s">
        <v>1</v>
      </c>
      <c r="F45" s="51">
        <v>38</v>
      </c>
      <c r="G45" s="51">
        <v>20</v>
      </c>
      <c r="H45" s="51">
        <v>13</v>
      </c>
      <c r="I45" s="51">
        <v>29</v>
      </c>
      <c r="J45" s="51">
        <v>20</v>
      </c>
      <c r="K45" s="51">
        <v>29</v>
      </c>
      <c r="L45" s="51">
        <v>2820</v>
      </c>
      <c r="M45" s="61">
        <v>629</v>
      </c>
      <c r="N45">
        <f t="shared" si="15"/>
        <v>43.157894736842103</v>
      </c>
      <c r="O45">
        <f t="shared" si="16"/>
        <v>28.05263157894737</v>
      </c>
      <c r="P45">
        <f t="shared" si="17"/>
        <v>62.578947368421055</v>
      </c>
      <c r="Q45">
        <f t="shared" si="18"/>
        <v>43.157894736842103</v>
      </c>
      <c r="R45">
        <f t="shared" si="19"/>
        <v>62.578947368421055</v>
      </c>
      <c r="S45">
        <f t="shared" si="20"/>
        <v>6085.2631578947367</v>
      </c>
      <c r="U45" s="10">
        <f t="shared" si="21"/>
        <v>10.273026709930084</v>
      </c>
      <c r="V45">
        <f t="shared" si="22"/>
        <v>4.9760765550239237</v>
      </c>
      <c r="W45">
        <f t="shared" si="23"/>
        <v>0.16666666666666666</v>
      </c>
      <c r="X45">
        <f t="shared" si="24"/>
        <v>5.1302834882394936</v>
      </c>
      <c r="Y45">
        <f t="shared" si="25"/>
        <v>8.5504724803991561</v>
      </c>
      <c r="Z45">
        <f t="shared" si="26"/>
        <v>1.1430098684210526</v>
      </c>
      <c r="AA45">
        <f t="shared" si="27"/>
        <v>0.76219094247246011</v>
      </c>
      <c r="AB45">
        <f t="shared" si="28"/>
        <v>1.8276923076923075</v>
      </c>
      <c r="AC45">
        <f t="shared" si="29"/>
        <v>1.3973903696536731</v>
      </c>
    </row>
    <row r="46" spans="1:29" x14ac:dyDescent="0.25">
      <c r="A46" s="9">
        <v>44</v>
      </c>
      <c r="B46" s="46" t="s">
        <v>390</v>
      </c>
      <c r="C46" s="47" t="s">
        <v>33</v>
      </c>
      <c r="D46" s="47" t="s">
        <v>309</v>
      </c>
      <c r="E46" s="47" t="s">
        <v>1</v>
      </c>
      <c r="F46" s="48">
        <v>39</v>
      </c>
      <c r="G46" s="48">
        <v>21</v>
      </c>
      <c r="H46" s="48">
        <v>28</v>
      </c>
      <c r="I46" s="48">
        <v>49</v>
      </c>
      <c r="J46" s="48">
        <v>23</v>
      </c>
      <c r="K46" s="48">
        <v>15</v>
      </c>
      <c r="L46" s="48">
        <v>37</v>
      </c>
      <c r="M46" s="60">
        <v>603</v>
      </c>
      <c r="N46">
        <f t="shared" si="15"/>
        <v>44.153846153846153</v>
      </c>
      <c r="O46">
        <f t="shared" si="16"/>
        <v>58.871794871794869</v>
      </c>
      <c r="P46">
        <f t="shared" si="17"/>
        <v>103.02564102564102</v>
      </c>
      <c r="Q46">
        <f t="shared" si="18"/>
        <v>48.358974358974358</v>
      </c>
      <c r="R46">
        <f t="shared" si="19"/>
        <v>31.53846153846154</v>
      </c>
      <c r="S46">
        <f t="shared" si="20"/>
        <v>77.794871794871796</v>
      </c>
      <c r="U46" s="10">
        <f t="shared" si="21"/>
        <v>10.16789639527002</v>
      </c>
      <c r="V46">
        <f t="shared" si="22"/>
        <v>5.0909090909090908</v>
      </c>
      <c r="W46">
        <f t="shared" si="23"/>
        <v>0.34976988823142663</v>
      </c>
      <c r="X46">
        <f t="shared" si="24"/>
        <v>4.727217416129502</v>
      </c>
      <c r="Y46">
        <f t="shared" si="25"/>
        <v>7.8786956935491705</v>
      </c>
      <c r="Z46">
        <f t="shared" si="26"/>
        <v>1.2031249999999998</v>
      </c>
      <c r="AA46">
        <f t="shared" si="27"/>
        <v>0.77812164579606424</v>
      </c>
      <c r="AB46">
        <f t="shared" si="28"/>
        <v>1.6086035502958578</v>
      </c>
      <c r="AC46">
        <f t="shared" si="29"/>
        <v>1.13736722003758</v>
      </c>
    </row>
    <row r="47" spans="1:29" x14ac:dyDescent="0.25">
      <c r="A47" s="9">
        <v>45</v>
      </c>
      <c r="B47" s="46" t="s">
        <v>144</v>
      </c>
      <c r="C47" s="47" t="s">
        <v>36</v>
      </c>
      <c r="D47" s="47" t="s">
        <v>309</v>
      </c>
      <c r="E47" s="47" t="s">
        <v>1</v>
      </c>
      <c r="F47" s="48">
        <v>37</v>
      </c>
      <c r="G47" s="48">
        <v>20</v>
      </c>
      <c r="H47" s="48">
        <v>14</v>
      </c>
      <c r="I47" s="48">
        <v>36</v>
      </c>
      <c r="J47" s="48">
        <v>16</v>
      </c>
      <c r="K47" s="48">
        <v>23</v>
      </c>
      <c r="L47" s="48">
        <v>187</v>
      </c>
      <c r="M47" s="60">
        <v>633</v>
      </c>
      <c r="N47">
        <f t="shared" si="15"/>
        <v>44.324324324324323</v>
      </c>
      <c r="O47">
        <f t="shared" si="16"/>
        <v>31.027027027027028</v>
      </c>
      <c r="P47">
        <f t="shared" si="17"/>
        <v>79.78378378378379</v>
      </c>
      <c r="Q47">
        <f t="shared" si="18"/>
        <v>35.45945945945946</v>
      </c>
      <c r="R47">
        <f t="shared" si="19"/>
        <v>50.972972972972975</v>
      </c>
      <c r="S47">
        <f t="shared" si="20"/>
        <v>414.43243243243245</v>
      </c>
      <c r="U47" s="10">
        <f t="shared" si="21"/>
        <v>10.099808790309948</v>
      </c>
      <c r="V47">
        <f t="shared" si="22"/>
        <v>5.1105651105651102</v>
      </c>
      <c r="W47">
        <f t="shared" si="23"/>
        <v>0.18433818433818433</v>
      </c>
      <c r="X47">
        <f t="shared" si="24"/>
        <v>4.8049054954066541</v>
      </c>
      <c r="Y47">
        <f t="shared" si="25"/>
        <v>8.0081758256777569</v>
      </c>
      <c r="Z47">
        <f t="shared" si="26"/>
        <v>1.1685810810810808</v>
      </c>
      <c r="AA47">
        <f t="shared" si="27"/>
        <v>0.7386109365179131</v>
      </c>
      <c r="AB47">
        <f t="shared" si="28"/>
        <v>1.7457754677754678</v>
      </c>
      <c r="AC47">
        <f t="shared" si="29"/>
        <v>1.1519380100321928</v>
      </c>
    </row>
    <row r="48" spans="1:29" x14ac:dyDescent="0.25">
      <c r="A48" s="9">
        <v>46</v>
      </c>
      <c r="B48" s="46" t="s">
        <v>333</v>
      </c>
      <c r="C48" s="47" t="s">
        <v>33</v>
      </c>
      <c r="D48" s="47" t="s">
        <v>309</v>
      </c>
      <c r="E48" s="47" t="s">
        <v>1</v>
      </c>
      <c r="F48" s="48">
        <v>38</v>
      </c>
      <c r="G48" s="48">
        <v>21</v>
      </c>
      <c r="H48" s="48">
        <v>14</v>
      </c>
      <c r="I48" s="48">
        <v>17</v>
      </c>
      <c r="J48" s="48">
        <v>18</v>
      </c>
      <c r="K48" s="48">
        <v>17</v>
      </c>
      <c r="L48" s="48">
        <v>0</v>
      </c>
      <c r="M48" s="60">
        <v>546</v>
      </c>
      <c r="N48">
        <f t="shared" si="15"/>
        <v>45.315789473684212</v>
      </c>
      <c r="O48">
        <f t="shared" si="16"/>
        <v>30.210526315789473</v>
      </c>
      <c r="P48">
        <f t="shared" si="17"/>
        <v>36.684210526315788</v>
      </c>
      <c r="Q48">
        <f t="shared" si="18"/>
        <v>38.842105263157897</v>
      </c>
      <c r="R48">
        <f t="shared" si="19"/>
        <v>36.684210526315788</v>
      </c>
      <c r="S48">
        <f t="shared" si="20"/>
        <v>0</v>
      </c>
      <c r="U48" s="10">
        <f t="shared" si="21"/>
        <v>10.036785513726379</v>
      </c>
      <c r="V48">
        <f t="shared" si="22"/>
        <v>5.2248803827751198</v>
      </c>
      <c r="W48">
        <f t="shared" si="23"/>
        <v>0.17948717948717946</v>
      </c>
      <c r="X48">
        <f t="shared" si="24"/>
        <v>4.6324179514640793</v>
      </c>
      <c r="Y48">
        <f t="shared" si="25"/>
        <v>7.7206965857734655</v>
      </c>
      <c r="Z48">
        <f t="shared" si="26"/>
        <v>1.1045230263157892</v>
      </c>
      <c r="AA48">
        <f t="shared" si="27"/>
        <v>0.74897184822521412</v>
      </c>
      <c r="AB48">
        <f t="shared" si="28"/>
        <v>1.6449230769230767</v>
      </c>
      <c r="AC48">
        <f t="shared" si="29"/>
        <v>1.1339999999999999</v>
      </c>
    </row>
    <row r="49" spans="1:29" x14ac:dyDescent="0.25">
      <c r="A49" s="9">
        <v>47</v>
      </c>
      <c r="B49" s="49" t="s">
        <v>448</v>
      </c>
      <c r="C49" s="50" t="s">
        <v>38</v>
      </c>
      <c r="D49" s="50" t="s">
        <v>309</v>
      </c>
      <c r="E49" s="50" t="s">
        <v>1</v>
      </c>
      <c r="F49" s="51">
        <v>30</v>
      </c>
      <c r="G49" s="51">
        <v>17</v>
      </c>
      <c r="H49" s="51">
        <v>8</v>
      </c>
      <c r="I49" s="51">
        <v>18</v>
      </c>
      <c r="J49" s="51">
        <v>12</v>
      </c>
      <c r="K49" s="51">
        <v>6</v>
      </c>
      <c r="L49" s="51">
        <v>0</v>
      </c>
      <c r="M49" s="61">
        <v>497</v>
      </c>
      <c r="N49">
        <f t="shared" si="15"/>
        <v>46.466666666666669</v>
      </c>
      <c r="O49">
        <f t="shared" si="16"/>
        <v>21.866666666666667</v>
      </c>
      <c r="P49">
        <f t="shared" si="17"/>
        <v>49.2</v>
      </c>
      <c r="Q49">
        <f t="shared" si="18"/>
        <v>32.799999999999997</v>
      </c>
      <c r="R49">
        <f t="shared" si="19"/>
        <v>16.399999999999999</v>
      </c>
      <c r="S49">
        <f t="shared" si="20"/>
        <v>0</v>
      </c>
      <c r="U49" s="10">
        <f t="shared" si="21"/>
        <v>9.9768342499232023</v>
      </c>
      <c r="V49">
        <f t="shared" si="22"/>
        <v>5.3575757575757574</v>
      </c>
      <c r="W49">
        <f t="shared" si="23"/>
        <v>0.1299145299145299</v>
      </c>
      <c r="X49">
        <f t="shared" si="24"/>
        <v>4.4893439624329154</v>
      </c>
      <c r="Y49">
        <f t="shared" si="25"/>
        <v>7.4822399373881918</v>
      </c>
      <c r="Z49">
        <f t="shared" si="26"/>
        <v>1.1231249999999999</v>
      </c>
      <c r="AA49">
        <f t="shared" si="27"/>
        <v>0.73046511627906963</v>
      </c>
      <c r="AB49">
        <f t="shared" si="28"/>
        <v>1.501753846153846</v>
      </c>
      <c r="AC49">
        <f t="shared" si="29"/>
        <v>1.1339999999999999</v>
      </c>
    </row>
    <row r="50" spans="1:29" x14ac:dyDescent="0.25">
      <c r="A50" s="9">
        <v>48</v>
      </c>
      <c r="B50" s="46" t="s">
        <v>336</v>
      </c>
      <c r="C50" s="47" t="s">
        <v>38</v>
      </c>
      <c r="D50" s="47" t="s">
        <v>309</v>
      </c>
      <c r="E50" s="47" t="s">
        <v>1</v>
      </c>
      <c r="F50" s="48">
        <v>40</v>
      </c>
      <c r="G50" s="48">
        <v>21</v>
      </c>
      <c r="H50" s="48">
        <v>20</v>
      </c>
      <c r="I50" s="48">
        <v>15</v>
      </c>
      <c r="J50" s="48">
        <v>8</v>
      </c>
      <c r="K50" s="48">
        <v>23</v>
      </c>
      <c r="L50" s="48">
        <v>5</v>
      </c>
      <c r="M50" s="60">
        <v>626</v>
      </c>
      <c r="N50">
        <f t="shared" si="15"/>
        <v>43.05</v>
      </c>
      <c r="O50">
        <f t="shared" si="16"/>
        <v>41</v>
      </c>
      <c r="P50">
        <f t="shared" si="17"/>
        <v>30.75</v>
      </c>
      <c r="Q50">
        <f t="shared" si="18"/>
        <v>16.399999999999999</v>
      </c>
      <c r="R50">
        <f t="shared" si="19"/>
        <v>47.15</v>
      </c>
      <c r="S50">
        <f t="shared" si="20"/>
        <v>10.25</v>
      </c>
      <c r="U50" s="10">
        <f t="shared" si="21"/>
        <v>9.8363977520493862</v>
      </c>
      <c r="V50">
        <f t="shared" si="22"/>
        <v>4.963636363636363</v>
      </c>
      <c r="W50">
        <f t="shared" si="23"/>
        <v>0.24358974358974358</v>
      </c>
      <c r="X50">
        <f t="shared" si="24"/>
        <v>4.6291716448232796</v>
      </c>
      <c r="Y50">
        <f t="shared" si="25"/>
        <v>7.7152860747054666</v>
      </c>
      <c r="Z50">
        <f t="shared" si="26"/>
        <v>1.0957031249999998</v>
      </c>
      <c r="AA50">
        <f t="shared" si="27"/>
        <v>0.68023255813953476</v>
      </c>
      <c r="AB50">
        <f t="shared" si="28"/>
        <v>1.7187923076923075</v>
      </c>
      <c r="AC50">
        <f t="shared" si="29"/>
        <v>1.1344436539914378</v>
      </c>
    </row>
    <row r="51" spans="1:29" x14ac:dyDescent="0.25">
      <c r="A51" s="9">
        <v>49</v>
      </c>
      <c r="B51" s="46" t="s">
        <v>76</v>
      </c>
      <c r="C51" s="47" t="s">
        <v>33</v>
      </c>
      <c r="D51" s="47" t="s">
        <v>309</v>
      </c>
      <c r="E51" s="47" t="s">
        <v>1</v>
      </c>
      <c r="F51" s="48">
        <v>39</v>
      </c>
      <c r="G51" s="48">
        <v>20</v>
      </c>
      <c r="H51" s="48">
        <v>12</v>
      </c>
      <c r="I51" s="48">
        <v>33</v>
      </c>
      <c r="J51" s="48">
        <v>22</v>
      </c>
      <c r="K51" s="48">
        <v>16</v>
      </c>
      <c r="L51" s="48">
        <v>131</v>
      </c>
      <c r="M51" s="60">
        <v>670</v>
      </c>
      <c r="N51">
        <f t="shared" si="15"/>
        <v>42.051282051282051</v>
      </c>
      <c r="O51">
        <f t="shared" si="16"/>
        <v>25.23076923076923</v>
      </c>
      <c r="P51">
        <f t="shared" si="17"/>
        <v>69.384615384615387</v>
      </c>
      <c r="Q51">
        <f t="shared" si="18"/>
        <v>46.256410256410255</v>
      </c>
      <c r="R51">
        <f t="shared" si="19"/>
        <v>33.641025641025642</v>
      </c>
      <c r="S51">
        <f t="shared" si="20"/>
        <v>275.43589743589746</v>
      </c>
      <c r="U51" s="10">
        <f t="shared" si="21"/>
        <v>9.6925583694293937</v>
      </c>
      <c r="V51">
        <f t="shared" si="22"/>
        <v>4.8484848484848477</v>
      </c>
      <c r="W51">
        <f t="shared" si="23"/>
        <v>0.14990138067061143</v>
      </c>
      <c r="X51">
        <f t="shared" si="24"/>
        <v>4.6941721402739347</v>
      </c>
      <c r="Y51">
        <f t="shared" si="25"/>
        <v>7.8236202337898906</v>
      </c>
      <c r="Z51">
        <f t="shared" si="26"/>
        <v>1.1531249999999997</v>
      </c>
      <c r="AA51">
        <f t="shared" si="27"/>
        <v>0.77168157423971362</v>
      </c>
      <c r="AB51">
        <f t="shared" si="28"/>
        <v>1.6234437869822484</v>
      </c>
      <c r="AC51">
        <f t="shared" si="29"/>
        <v>1.1459217790519729</v>
      </c>
    </row>
    <row r="52" spans="1:29" x14ac:dyDescent="0.25">
      <c r="A52" s="9">
        <v>50</v>
      </c>
      <c r="B52" s="49" t="s">
        <v>118</v>
      </c>
      <c r="C52" s="50" t="s">
        <v>31</v>
      </c>
      <c r="D52" s="50" t="s">
        <v>309</v>
      </c>
      <c r="E52" s="50" t="s">
        <v>1</v>
      </c>
      <c r="F52" s="51">
        <v>38</v>
      </c>
      <c r="G52" s="51">
        <v>19</v>
      </c>
      <c r="H52" s="51">
        <v>10</v>
      </c>
      <c r="I52" s="51">
        <v>35</v>
      </c>
      <c r="J52" s="51">
        <v>13</v>
      </c>
      <c r="K52" s="51">
        <v>20</v>
      </c>
      <c r="L52" s="51">
        <v>8</v>
      </c>
      <c r="M52" s="61">
        <v>564</v>
      </c>
      <c r="N52">
        <f t="shared" si="15"/>
        <v>41</v>
      </c>
      <c r="O52">
        <f t="shared" si="16"/>
        <v>21.578947368421051</v>
      </c>
      <c r="P52">
        <f t="shared" si="17"/>
        <v>75.526315789473685</v>
      </c>
      <c r="Q52">
        <f t="shared" si="18"/>
        <v>28.05263157894737</v>
      </c>
      <c r="R52">
        <f t="shared" si="19"/>
        <v>43.157894736842103</v>
      </c>
      <c r="S52">
        <f t="shared" si="20"/>
        <v>17.263157894736842</v>
      </c>
      <c r="U52" s="10">
        <f t="shared" si="21"/>
        <v>9.5590178488964455</v>
      </c>
      <c r="V52">
        <f t="shared" si="22"/>
        <v>4.7272727272727275</v>
      </c>
      <c r="W52">
        <f t="shared" si="23"/>
        <v>0.12820512820512819</v>
      </c>
      <c r="X52">
        <f t="shared" si="24"/>
        <v>4.7035399934185893</v>
      </c>
      <c r="Y52">
        <f t="shared" si="25"/>
        <v>7.8392333223643149</v>
      </c>
      <c r="Z52">
        <f t="shared" si="26"/>
        <v>1.1622532894736841</v>
      </c>
      <c r="AA52">
        <f t="shared" si="27"/>
        <v>0.71592411260709898</v>
      </c>
      <c r="AB52">
        <f t="shared" si="28"/>
        <v>1.6906153846153844</v>
      </c>
      <c r="AC52">
        <f t="shared" si="29"/>
        <v>1.1347472067224216</v>
      </c>
    </row>
    <row r="53" spans="1:29" x14ac:dyDescent="0.25">
      <c r="A53" s="9">
        <v>51</v>
      </c>
      <c r="B53" s="46" t="s">
        <v>445</v>
      </c>
      <c r="C53" s="47" t="s">
        <v>33</v>
      </c>
      <c r="D53" s="47" t="s">
        <v>309</v>
      </c>
      <c r="E53" s="47" t="s">
        <v>1</v>
      </c>
      <c r="F53" s="48">
        <v>34</v>
      </c>
      <c r="G53" s="48">
        <v>17</v>
      </c>
      <c r="H53" s="48">
        <v>14</v>
      </c>
      <c r="I53" s="48">
        <v>21</v>
      </c>
      <c r="J53" s="48">
        <v>15</v>
      </c>
      <c r="K53" s="48">
        <v>11</v>
      </c>
      <c r="L53" s="48">
        <v>51</v>
      </c>
      <c r="M53" s="60">
        <v>433</v>
      </c>
      <c r="N53">
        <f t="shared" si="15"/>
        <v>41</v>
      </c>
      <c r="O53">
        <f t="shared" si="16"/>
        <v>33.764705882352942</v>
      </c>
      <c r="P53">
        <f t="shared" si="17"/>
        <v>50.647058823529413</v>
      </c>
      <c r="Q53">
        <f t="shared" si="18"/>
        <v>36.176470588235297</v>
      </c>
      <c r="R53">
        <f t="shared" si="19"/>
        <v>26.529411764705884</v>
      </c>
      <c r="S53">
        <f t="shared" si="20"/>
        <v>123</v>
      </c>
      <c r="U53" s="10">
        <f t="shared" si="21"/>
        <v>9.5065316110358502</v>
      </c>
      <c r="V53">
        <f t="shared" si="22"/>
        <v>4.7272727272727275</v>
      </c>
      <c r="W53">
        <f t="shared" si="23"/>
        <v>0.20060331825037706</v>
      </c>
      <c r="X53">
        <f t="shared" si="24"/>
        <v>4.5786555655127446</v>
      </c>
      <c r="Y53">
        <f t="shared" si="25"/>
        <v>7.631092609187907</v>
      </c>
      <c r="Z53">
        <f t="shared" si="26"/>
        <v>1.1252757352941174</v>
      </c>
      <c r="AA53">
        <f t="shared" si="27"/>
        <v>0.74080711354309159</v>
      </c>
      <c r="AB53">
        <f t="shared" si="28"/>
        <v>1.5732488687782804</v>
      </c>
      <c r="AC53">
        <f t="shared" si="29"/>
        <v>1.1393238478972549</v>
      </c>
    </row>
    <row r="54" spans="1:29" x14ac:dyDescent="0.25">
      <c r="A54" s="9">
        <v>52</v>
      </c>
      <c r="B54" s="46" t="s">
        <v>224</v>
      </c>
      <c r="C54" s="47" t="s">
        <v>31</v>
      </c>
      <c r="D54" s="47" t="s">
        <v>309</v>
      </c>
      <c r="E54" s="47" t="s">
        <v>1</v>
      </c>
      <c r="F54" s="48">
        <v>34</v>
      </c>
      <c r="G54" s="48">
        <v>15</v>
      </c>
      <c r="H54" s="48">
        <v>18</v>
      </c>
      <c r="I54" s="48">
        <v>46</v>
      </c>
      <c r="J54" s="48">
        <v>26</v>
      </c>
      <c r="K54" s="48">
        <v>14</v>
      </c>
      <c r="L54" s="48">
        <v>2230</v>
      </c>
      <c r="M54" s="60">
        <v>503</v>
      </c>
      <c r="N54">
        <f t="shared" si="15"/>
        <v>36.176470588235297</v>
      </c>
      <c r="O54">
        <f t="shared" si="16"/>
        <v>43.411764705882355</v>
      </c>
      <c r="P54">
        <f t="shared" si="17"/>
        <v>110.94117647058823</v>
      </c>
      <c r="Q54">
        <f t="shared" si="18"/>
        <v>62.705882352941174</v>
      </c>
      <c r="R54">
        <f t="shared" si="19"/>
        <v>33.764705882352942</v>
      </c>
      <c r="S54">
        <f t="shared" si="20"/>
        <v>5378.2352941176468</v>
      </c>
      <c r="U54" s="10">
        <f t="shared" si="21"/>
        <v>9.4571015171639381</v>
      </c>
      <c r="V54">
        <f t="shared" si="22"/>
        <v>4.1711229946524062</v>
      </c>
      <c r="W54">
        <f t="shared" si="23"/>
        <v>0.25791855203619907</v>
      </c>
      <c r="X54">
        <f t="shared" si="24"/>
        <v>5.0280599704753328</v>
      </c>
      <c r="Y54">
        <f t="shared" si="25"/>
        <v>8.3800999507922214</v>
      </c>
      <c r="Z54">
        <f t="shared" si="26"/>
        <v>1.2148897058823527</v>
      </c>
      <c r="AA54">
        <f t="shared" si="27"/>
        <v>0.82206566347469201</v>
      </c>
      <c r="AB54">
        <f t="shared" si="28"/>
        <v>1.6243167420814477</v>
      </c>
      <c r="AC54">
        <f t="shared" si="29"/>
        <v>1.3667878590368405</v>
      </c>
    </row>
    <row r="55" spans="1:29" x14ac:dyDescent="0.25">
      <c r="A55" s="9">
        <v>53</v>
      </c>
      <c r="B55" s="49" t="s">
        <v>338</v>
      </c>
      <c r="C55" s="50" t="s">
        <v>33</v>
      </c>
      <c r="D55" s="50" t="s">
        <v>309</v>
      </c>
      <c r="E55" s="50" t="s">
        <v>1</v>
      </c>
      <c r="F55" s="51">
        <v>30</v>
      </c>
      <c r="G55" s="51">
        <v>14</v>
      </c>
      <c r="H55" s="51">
        <v>8</v>
      </c>
      <c r="I55" s="51">
        <v>28</v>
      </c>
      <c r="J55" s="51">
        <v>7</v>
      </c>
      <c r="K55" s="51">
        <v>15</v>
      </c>
      <c r="L55" s="51">
        <v>809</v>
      </c>
      <c r="M55" s="61">
        <v>494</v>
      </c>
      <c r="N55">
        <f t="shared" si="15"/>
        <v>38.266666666666666</v>
      </c>
      <c r="O55">
        <f t="shared" si="16"/>
        <v>21.866666666666667</v>
      </c>
      <c r="P55">
        <f t="shared" si="17"/>
        <v>76.533333333333331</v>
      </c>
      <c r="Q55">
        <f t="shared" si="18"/>
        <v>19.133333333333333</v>
      </c>
      <c r="R55">
        <f t="shared" si="19"/>
        <v>41</v>
      </c>
      <c r="S55">
        <f t="shared" si="20"/>
        <v>2211.2666666666669</v>
      </c>
      <c r="U55" s="10">
        <f t="shared" si="21"/>
        <v>9.299485963002688</v>
      </c>
      <c r="V55">
        <f t="shared" si="22"/>
        <v>4.4121212121212121</v>
      </c>
      <c r="W55">
        <f t="shared" si="23"/>
        <v>0.1299145299145299</v>
      </c>
      <c r="X55">
        <f t="shared" si="24"/>
        <v>4.7574502209669474</v>
      </c>
      <c r="Y55">
        <f t="shared" si="25"/>
        <v>7.9290837016115789</v>
      </c>
      <c r="Z55">
        <f t="shared" si="26"/>
        <v>1.1637499999999998</v>
      </c>
      <c r="AA55">
        <f t="shared" si="27"/>
        <v>0.68860465116279057</v>
      </c>
      <c r="AB55">
        <f t="shared" si="28"/>
        <v>1.6753846153846153</v>
      </c>
      <c r="AC55">
        <f t="shared" si="29"/>
        <v>1.2297109544195415</v>
      </c>
    </row>
    <row r="56" spans="1:29" x14ac:dyDescent="0.25">
      <c r="A56" s="9">
        <v>54</v>
      </c>
      <c r="B56" s="46" t="s">
        <v>70</v>
      </c>
      <c r="C56" s="47" t="s">
        <v>38</v>
      </c>
      <c r="D56" s="47" t="s">
        <v>309</v>
      </c>
      <c r="E56" s="47" t="s">
        <v>1</v>
      </c>
      <c r="F56" s="48">
        <v>33</v>
      </c>
      <c r="G56" s="48">
        <v>16</v>
      </c>
      <c r="H56" s="48">
        <v>18</v>
      </c>
      <c r="I56" s="48">
        <v>20</v>
      </c>
      <c r="J56" s="48">
        <v>5</v>
      </c>
      <c r="K56" s="48">
        <v>7</v>
      </c>
      <c r="L56" s="48">
        <v>59</v>
      </c>
      <c r="M56" s="60">
        <v>452</v>
      </c>
      <c r="N56">
        <f t="shared" si="15"/>
        <v>39.757575757575758</v>
      </c>
      <c r="O56">
        <f t="shared" si="16"/>
        <v>44.727272727272727</v>
      </c>
      <c r="P56">
        <f t="shared" si="17"/>
        <v>49.696969696969695</v>
      </c>
      <c r="Q56">
        <f t="shared" si="18"/>
        <v>12.424242424242424</v>
      </c>
      <c r="R56">
        <f t="shared" si="19"/>
        <v>17.393939393939394</v>
      </c>
      <c r="S56">
        <f t="shared" si="20"/>
        <v>146.60606060606059</v>
      </c>
      <c r="U56" s="10">
        <f t="shared" si="21"/>
        <v>9.290789736205749</v>
      </c>
      <c r="V56">
        <f t="shared" si="22"/>
        <v>4.5840220385674932</v>
      </c>
      <c r="W56">
        <f t="shared" si="23"/>
        <v>0.26573426573426573</v>
      </c>
      <c r="X56">
        <f t="shared" si="24"/>
        <v>4.4410334319039899</v>
      </c>
      <c r="Y56">
        <f t="shared" si="25"/>
        <v>7.4017223865066493</v>
      </c>
      <c r="Z56">
        <f t="shared" si="26"/>
        <v>1.1238636363636361</v>
      </c>
      <c r="AA56">
        <f t="shared" si="27"/>
        <v>0.66805496828752631</v>
      </c>
      <c r="AB56">
        <f t="shared" si="28"/>
        <v>1.5087692307692306</v>
      </c>
      <c r="AC56">
        <f t="shared" si="29"/>
        <v>1.1403455964835969</v>
      </c>
    </row>
    <row r="57" spans="1:29" x14ac:dyDescent="0.25">
      <c r="A57" s="9">
        <v>55</v>
      </c>
      <c r="B57" s="49" t="s">
        <v>361</v>
      </c>
      <c r="C57" s="50" t="s">
        <v>38</v>
      </c>
      <c r="D57" s="50" t="s">
        <v>309</v>
      </c>
      <c r="E57" s="50" t="s">
        <v>1</v>
      </c>
      <c r="F57" s="51">
        <v>37</v>
      </c>
      <c r="G57" s="51">
        <v>16</v>
      </c>
      <c r="H57" s="51">
        <v>26</v>
      </c>
      <c r="I57" s="51">
        <v>44</v>
      </c>
      <c r="J57" s="51">
        <v>33</v>
      </c>
      <c r="K57" s="51">
        <v>17</v>
      </c>
      <c r="L57" s="51">
        <v>71</v>
      </c>
      <c r="M57" s="61">
        <v>526</v>
      </c>
      <c r="N57">
        <f t="shared" si="15"/>
        <v>35.45945945945946</v>
      </c>
      <c r="O57">
        <f t="shared" si="16"/>
        <v>57.621621621621621</v>
      </c>
      <c r="P57">
        <f t="shared" si="17"/>
        <v>97.513513513513516</v>
      </c>
      <c r="Q57">
        <f t="shared" si="18"/>
        <v>73.13513513513513</v>
      </c>
      <c r="R57">
        <f t="shared" si="19"/>
        <v>37.675675675675677</v>
      </c>
      <c r="S57">
        <f t="shared" si="20"/>
        <v>157.35135135135135</v>
      </c>
      <c r="U57" s="10">
        <f t="shared" si="21"/>
        <v>9.2724686060170498</v>
      </c>
      <c r="V57">
        <f t="shared" si="22"/>
        <v>4.0884520884520885</v>
      </c>
      <c r="W57">
        <f t="shared" si="23"/>
        <v>0.34234234234234234</v>
      </c>
      <c r="X57">
        <f t="shared" si="24"/>
        <v>4.8416741752226189</v>
      </c>
      <c r="Y57">
        <f t="shared" si="25"/>
        <v>8.0694569587043645</v>
      </c>
      <c r="Z57">
        <f t="shared" si="26"/>
        <v>1.1949324324324322</v>
      </c>
      <c r="AA57">
        <f t="shared" si="27"/>
        <v>0.85401005656819595</v>
      </c>
      <c r="AB57">
        <f t="shared" si="28"/>
        <v>1.6519209979209979</v>
      </c>
      <c r="AC57">
        <f t="shared" si="29"/>
        <v>1.140810688300993</v>
      </c>
    </row>
    <row r="58" spans="1:29" x14ac:dyDescent="0.25">
      <c r="A58" s="9">
        <v>56</v>
      </c>
      <c r="B58" s="49" t="s">
        <v>555</v>
      </c>
      <c r="C58" s="50" t="s">
        <v>33</v>
      </c>
      <c r="D58" s="50" t="s">
        <v>309</v>
      </c>
      <c r="E58" s="50" t="s">
        <v>1</v>
      </c>
      <c r="F58" s="51">
        <v>26</v>
      </c>
      <c r="G58" s="51">
        <v>9</v>
      </c>
      <c r="H58" s="51">
        <v>9</v>
      </c>
      <c r="I58" s="51">
        <v>91</v>
      </c>
      <c r="J58" s="51">
        <v>24</v>
      </c>
      <c r="K58" s="51">
        <v>14</v>
      </c>
      <c r="L58" s="51">
        <v>3042</v>
      </c>
      <c r="M58" s="61">
        <v>357</v>
      </c>
      <c r="N58">
        <f t="shared" si="15"/>
        <v>28.384615384615383</v>
      </c>
      <c r="O58">
        <f t="shared" si="16"/>
        <v>28.384615384615383</v>
      </c>
      <c r="P58">
        <f t="shared" si="17"/>
        <v>287</v>
      </c>
      <c r="Q58">
        <f t="shared" si="18"/>
        <v>75.692307692307693</v>
      </c>
      <c r="R58">
        <f t="shared" si="19"/>
        <v>44.153846153846153</v>
      </c>
      <c r="S58">
        <f t="shared" si="20"/>
        <v>9594</v>
      </c>
      <c r="U58" s="10">
        <f t="shared" si="21"/>
        <v>9.0266765084104321</v>
      </c>
      <c r="V58">
        <f t="shared" si="22"/>
        <v>3.2727272727272725</v>
      </c>
      <c r="W58">
        <f t="shared" si="23"/>
        <v>0.16863905325443784</v>
      </c>
      <c r="X58">
        <f t="shared" si="24"/>
        <v>5.5853101824287208</v>
      </c>
      <c r="Y58">
        <f t="shared" si="25"/>
        <v>9.3088503040478674</v>
      </c>
      <c r="Z58">
        <f t="shared" si="26"/>
        <v>1.4765624999999998</v>
      </c>
      <c r="AA58">
        <f t="shared" si="27"/>
        <v>0.86184257602862235</v>
      </c>
      <c r="AB58">
        <f t="shared" si="28"/>
        <v>1.6976449704142011</v>
      </c>
      <c r="AC58">
        <f t="shared" si="29"/>
        <v>1.5492601359858975</v>
      </c>
    </row>
    <row r="59" spans="1:29" x14ac:dyDescent="0.25">
      <c r="A59" s="9">
        <v>57</v>
      </c>
      <c r="B59" s="46" t="s">
        <v>278</v>
      </c>
      <c r="C59" s="47" t="s">
        <v>38</v>
      </c>
      <c r="D59" s="47" t="s">
        <v>309</v>
      </c>
      <c r="E59" s="47" t="s">
        <v>1</v>
      </c>
      <c r="F59" s="48">
        <v>38</v>
      </c>
      <c r="G59" s="48">
        <v>13</v>
      </c>
      <c r="H59" s="48">
        <v>70</v>
      </c>
      <c r="I59" s="48">
        <v>74</v>
      </c>
      <c r="J59" s="48">
        <v>16</v>
      </c>
      <c r="K59" s="48">
        <v>9</v>
      </c>
      <c r="L59" s="48">
        <v>817</v>
      </c>
      <c r="M59" s="60">
        <v>531</v>
      </c>
      <c r="N59">
        <f t="shared" si="15"/>
        <v>28.05263157894737</v>
      </c>
      <c r="O59">
        <f t="shared" si="16"/>
        <v>151.05263157894737</v>
      </c>
      <c r="P59">
        <f t="shared" si="17"/>
        <v>159.68421052631578</v>
      </c>
      <c r="Q59">
        <f t="shared" si="18"/>
        <v>34.526315789473685</v>
      </c>
      <c r="R59">
        <f t="shared" si="19"/>
        <v>19.421052631578949</v>
      </c>
      <c r="S59">
        <f t="shared" si="20"/>
        <v>1763</v>
      </c>
      <c r="U59" s="10">
        <f t="shared" si="21"/>
        <v>8.8883593480994509</v>
      </c>
      <c r="V59">
        <f t="shared" si="22"/>
        <v>3.2344497607655507</v>
      </c>
      <c r="W59">
        <f t="shared" si="23"/>
        <v>0.89743589743589736</v>
      </c>
      <c r="X59">
        <f t="shared" si="24"/>
        <v>4.7564736898980033</v>
      </c>
      <c r="Y59">
        <f t="shared" si="25"/>
        <v>7.9274561498300056</v>
      </c>
      <c r="Z59">
        <f t="shared" si="26"/>
        <v>1.2873355263157893</v>
      </c>
      <c r="AA59">
        <f t="shared" si="27"/>
        <v>0.73575275397796802</v>
      </c>
      <c r="AB59">
        <f t="shared" si="28"/>
        <v>1.523076923076923</v>
      </c>
      <c r="AC59">
        <f t="shared" si="29"/>
        <v>1.210308486527323</v>
      </c>
    </row>
    <row r="60" spans="1:29" x14ac:dyDescent="0.25">
      <c r="A60" s="9">
        <v>58</v>
      </c>
      <c r="B60" s="46" t="s">
        <v>523</v>
      </c>
      <c r="C60" s="47" t="s">
        <v>42</v>
      </c>
      <c r="D60" s="47" t="s">
        <v>309</v>
      </c>
      <c r="E60" s="47" t="s">
        <v>1</v>
      </c>
      <c r="F60" s="48">
        <v>31</v>
      </c>
      <c r="G60" s="48">
        <v>11</v>
      </c>
      <c r="H60" s="48">
        <v>32</v>
      </c>
      <c r="I60" s="48">
        <v>57</v>
      </c>
      <c r="J60" s="48">
        <v>5</v>
      </c>
      <c r="K60" s="48">
        <v>16</v>
      </c>
      <c r="L60" s="48">
        <v>0</v>
      </c>
      <c r="M60" s="60">
        <v>439</v>
      </c>
      <c r="N60">
        <f t="shared" si="15"/>
        <v>29.096774193548388</v>
      </c>
      <c r="O60">
        <f t="shared" si="16"/>
        <v>84.645161290322577</v>
      </c>
      <c r="P60">
        <f t="shared" si="17"/>
        <v>150.7741935483871</v>
      </c>
      <c r="Q60">
        <f t="shared" si="18"/>
        <v>13.225806451612904</v>
      </c>
      <c r="R60">
        <f t="shared" si="19"/>
        <v>42.322580645161288</v>
      </c>
      <c r="S60">
        <f t="shared" si="20"/>
        <v>0</v>
      </c>
      <c r="U60" s="10">
        <f t="shared" si="21"/>
        <v>8.6210561366303118</v>
      </c>
      <c r="V60">
        <f t="shared" si="22"/>
        <v>3.354838709677419</v>
      </c>
      <c r="W60">
        <f t="shared" si="23"/>
        <v>0.50289495450785771</v>
      </c>
      <c r="X60">
        <f t="shared" si="24"/>
        <v>4.7633224724450347</v>
      </c>
      <c r="Y60">
        <f t="shared" si="25"/>
        <v>7.9388707874083906</v>
      </c>
      <c r="Z60">
        <f t="shared" si="26"/>
        <v>1.2740927419354837</v>
      </c>
      <c r="AA60">
        <f t="shared" si="27"/>
        <v>0.67051012753188288</v>
      </c>
      <c r="AB60">
        <f t="shared" si="28"/>
        <v>1.6847196029776674</v>
      </c>
      <c r="AC60">
        <f t="shared" si="29"/>
        <v>1.1339999999999999</v>
      </c>
    </row>
    <row r="61" spans="1:29" x14ac:dyDescent="0.25">
      <c r="A61" s="9">
        <v>59</v>
      </c>
      <c r="B61" s="46" t="s">
        <v>350</v>
      </c>
      <c r="C61" s="47" t="s">
        <v>33</v>
      </c>
      <c r="D61" s="47" t="s">
        <v>309</v>
      </c>
      <c r="E61" s="47" t="s">
        <v>1</v>
      </c>
      <c r="F61" s="48">
        <v>37</v>
      </c>
      <c r="G61" s="48">
        <v>15</v>
      </c>
      <c r="H61" s="48">
        <v>4</v>
      </c>
      <c r="I61" s="48">
        <v>33</v>
      </c>
      <c r="J61" s="48">
        <v>20</v>
      </c>
      <c r="K61" s="48">
        <v>14</v>
      </c>
      <c r="L61" s="48">
        <v>1</v>
      </c>
      <c r="M61" s="60">
        <v>551</v>
      </c>
      <c r="N61">
        <f t="shared" si="15"/>
        <v>33.243243243243242</v>
      </c>
      <c r="O61">
        <f t="shared" si="16"/>
        <v>8.8648648648648649</v>
      </c>
      <c r="P61">
        <f t="shared" si="17"/>
        <v>73.13513513513513</v>
      </c>
      <c r="Q61">
        <f t="shared" si="18"/>
        <v>44.324324324324323</v>
      </c>
      <c r="R61">
        <f t="shared" si="19"/>
        <v>31.027027027027028</v>
      </c>
      <c r="S61">
        <f t="shared" si="20"/>
        <v>2.2162162162162162</v>
      </c>
      <c r="U61" s="10">
        <f t="shared" si="21"/>
        <v>8.5491445687447012</v>
      </c>
      <c r="V61">
        <f t="shared" si="22"/>
        <v>3.8329238329238331</v>
      </c>
      <c r="W61">
        <f t="shared" si="23"/>
        <v>5.2668052668052669E-2</v>
      </c>
      <c r="X61">
        <f t="shared" si="24"/>
        <v>4.6635526831528162</v>
      </c>
      <c r="Y61">
        <f t="shared" si="25"/>
        <v>7.7725878052546937</v>
      </c>
      <c r="Z61">
        <f t="shared" si="26"/>
        <v>1.1586993243243242</v>
      </c>
      <c r="AA61">
        <f t="shared" si="27"/>
        <v>0.76576367064739148</v>
      </c>
      <c r="AB61">
        <f t="shared" si="28"/>
        <v>1.604993762993763</v>
      </c>
      <c r="AC61">
        <f t="shared" si="29"/>
        <v>1.1340959251873379</v>
      </c>
    </row>
    <row r="62" spans="1:29" x14ac:dyDescent="0.25">
      <c r="A62" s="9">
        <v>60</v>
      </c>
      <c r="B62" s="46" t="s">
        <v>328</v>
      </c>
      <c r="C62" s="47" t="s">
        <v>33</v>
      </c>
      <c r="D62" s="47" t="s">
        <v>309</v>
      </c>
      <c r="E62" s="47" t="s">
        <v>1</v>
      </c>
      <c r="F62" s="48">
        <v>40</v>
      </c>
      <c r="G62" s="48">
        <v>14</v>
      </c>
      <c r="H62" s="48">
        <v>14</v>
      </c>
      <c r="I62" s="48">
        <v>14</v>
      </c>
      <c r="J62" s="48">
        <v>21</v>
      </c>
      <c r="K62" s="48">
        <v>16</v>
      </c>
      <c r="L62" s="48">
        <v>3391</v>
      </c>
      <c r="M62" s="60">
        <v>597</v>
      </c>
      <c r="N62">
        <f t="shared" si="15"/>
        <v>28.7</v>
      </c>
      <c r="O62">
        <f t="shared" si="16"/>
        <v>28.7</v>
      </c>
      <c r="P62">
        <f t="shared" si="17"/>
        <v>28.7</v>
      </c>
      <c r="Q62">
        <f t="shared" si="18"/>
        <v>43.05</v>
      </c>
      <c r="R62">
        <f t="shared" si="19"/>
        <v>32.799999999999997</v>
      </c>
      <c r="S62">
        <f t="shared" si="20"/>
        <v>6951.55</v>
      </c>
      <c r="U62" s="10">
        <f t="shared" si="21"/>
        <v>8.3865142740209002</v>
      </c>
      <c r="V62">
        <f t="shared" si="22"/>
        <v>3.3090909090909086</v>
      </c>
      <c r="W62">
        <f t="shared" si="23"/>
        <v>0.17051282051282049</v>
      </c>
      <c r="X62">
        <f t="shared" si="24"/>
        <v>4.9069105444171717</v>
      </c>
      <c r="Y62">
        <f t="shared" si="25"/>
        <v>8.1781842406952858</v>
      </c>
      <c r="Z62">
        <f t="shared" si="26"/>
        <v>1.0926562499999999</v>
      </c>
      <c r="AA62">
        <f t="shared" si="27"/>
        <v>0.76186046511627892</v>
      </c>
      <c r="AB62">
        <f t="shared" si="28"/>
        <v>1.6175076923076921</v>
      </c>
      <c r="AC62">
        <f t="shared" si="29"/>
        <v>1.4348861369932007</v>
      </c>
    </row>
    <row r="63" spans="1:29" x14ac:dyDescent="0.25">
      <c r="A63" s="9">
        <v>61</v>
      </c>
      <c r="B63" s="49" t="s">
        <v>279</v>
      </c>
      <c r="C63" s="50" t="s">
        <v>42</v>
      </c>
      <c r="D63" s="50" t="s">
        <v>309</v>
      </c>
      <c r="E63" s="50" t="s">
        <v>1</v>
      </c>
      <c r="F63" s="51">
        <v>36</v>
      </c>
      <c r="G63" s="51">
        <v>14</v>
      </c>
      <c r="H63" s="51">
        <v>8</v>
      </c>
      <c r="I63" s="51">
        <v>7</v>
      </c>
      <c r="J63" s="51">
        <v>18</v>
      </c>
      <c r="K63" s="51">
        <v>13</v>
      </c>
      <c r="L63" s="51">
        <v>110</v>
      </c>
      <c r="M63" s="61">
        <v>531</v>
      </c>
      <c r="N63">
        <f t="shared" si="15"/>
        <v>31.888888888888889</v>
      </c>
      <c r="O63">
        <f t="shared" si="16"/>
        <v>18.222222222222221</v>
      </c>
      <c r="P63">
        <f t="shared" si="17"/>
        <v>15.944444444444445</v>
      </c>
      <c r="Q63">
        <f t="shared" si="18"/>
        <v>41</v>
      </c>
      <c r="R63">
        <f t="shared" si="19"/>
        <v>29.611111111111111</v>
      </c>
      <c r="S63">
        <f t="shared" si="20"/>
        <v>250.55555555555554</v>
      </c>
      <c r="U63" s="10">
        <f t="shared" si="21"/>
        <v>8.3541539723915488</v>
      </c>
      <c r="V63">
        <f t="shared" si="22"/>
        <v>3.6767676767676765</v>
      </c>
      <c r="W63">
        <f t="shared" si="23"/>
        <v>0.10826210826210825</v>
      </c>
      <c r="X63">
        <f t="shared" si="24"/>
        <v>4.5691241873617638</v>
      </c>
      <c r="Y63">
        <f t="shared" si="25"/>
        <v>7.6152069789362731</v>
      </c>
      <c r="Z63">
        <f t="shared" si="26"/>
        <v>1.0736979166666665</v>
      </c>
      <c r="AA63">
        <f t="shared" si="27"/>
        <v>0.75558139534883706</v>
      </c>
      <c r="AB63">
        <f t="shared" si="28"/>
        <v>1.5949999999999998</v>
      </c>
      <c r="AC63">
        <f t="shared" si="29"/>
        <v>1.1448448753462603</v>
      </c>
    </row>
    <row r="64" spans="1:29" x14ac:dyDescent="0.25">
      <c r="A64" s="9">
        <v>62</v>
      </c>
      <c r="B64" s="49" t="s">
        <v>347</v>
      </c>
      <c r="C64" s="50" t="s">
        <v>36</v>
      </c>
      <c r="D64" s="50" t="s">
        <v>309</v>
      </c>
      <c r="E64" s="50" t="s">
        <v>1</v>
      </c>
      <c r="F64" s="51">
        <v>39</v>
      </c>
      <c r="G64" s="51">
        <v>13</v>
      </c>
      <c r="H64" s="51">
        <v>21</v>
      </c>
      <c r="I64" s="51">
        <v>57</v>
      </c>
      <c r="J64" s="51">
        <v>25</v>
      </c>
      <c r="K64" s="51">
        <v>21</v>
      </c>
      <c r="L64" s="51">
        <v>11</v>
      </c>
      <c r="M64" s="61">
        <v>495</v>
      </c>
      <c r="N64">
        <f t="shared" si="15"/>
        <v>27.333333333333332</v>
      </c>
      <c r="O64">
        <f t="shared" si="16"/>
        <v>44.153846153846153</v>
      </c>
      <c r="P64">
        <f t="shared" si="17"/>
        <v>119.84615384615384</v>
      </c>
      <c r="Q64">
        <f t="shared" si="18"/>
        <v>52.564102564102562</v>
      </c>
      <c r="R64">
        <f t="shared" si="19"/>
        <v>44.153846153846153</v>
      </c>
      <c r="S64">
        <f t="shared" si="20"/>
        <v>23.128205128205128</v>
      </c>
      <c r="U64" s="10">
        <f t="shared" si="21"/>
        <v>8.2656153924282663</v>
      </c>
      <c r="V64">
        <f t="shared" si="22"/>
        <v>3.1515151515151514</v>
      </c>
      <c r="W64">
        <f t="shared" si="23"/>
        <v>0.26232741617357003</v>
      </c>
      <c r="X64">
        <f t="shared" si="24"/>
        <v>4.8517728247395446</v>
      </c>
      <c r="Y64">
        <f t="shared" si="25"/>
        <v>8.0862880412325744</v>
      </c>
      <c r="Z64">
        <f t="shared" si="26"/>
        <v>1.2281249999999999</v>
      </c>
      <c r="AA64">
        <f t="shared" si="27"/>
        <v>0.79100178890876549</v>
      </c>
      <c r="AB64">
        <f t="shared" si="28"/>
        <v>1.6976449704142011</v>
      </c>
      <c r="AC64">
        <f t="shared" si="29"/>
        <v>1.1350010654165779</v>
      </c>
    </row>
    <row r="65" spans="1:29" x14ac:dyDescent="0.25">
      <c r="A65" s="9">
        <v>63</v>
      </c>
      <c r="B65" s="49" t="s">
        <v>286</v>
      </c>
      <c r="C65" s="50" t="s">
        <v>36</v>
      </c>
      <c r="D65" s="50" t="s">
        <v>309</v>
      </c>
      <c r="E65" s="50" t="s">
        <v>1</v>
      </c>
      <c r="F65" s="51">
        <v>40</v>
      </c>
      <c r="G65" s="51">
        <v>12</v>
      </c>
      <c r="H65" s="51">
        <v>2</v>
      </c>
      <c r="I65" s="51">
        <v>96</v>
      </c>
      <c r="J65" s="51">
        <v>32</v>
      </c>
      <c r="K65" s="51">
        <v>18</v>
      </c>
      <c r="L65" s="51">
        <v>4942</v>
      </c>
      <c r="M65" s="61">
        <v>524</v>
      </c>
      <c r="N65">
        <f t="shared" si="15"/>
        <v>24.6</v>
      </c>
      <c r="O65">
        <f t="shared" si="16"/>
        <v>4.0999999999999996</v>
      </c>
      <c r="P65">
        <f t="shared" si="17"/>
        <v>196.8</v>
      </c>
      <c r="Q65">
        <f t="shared" si="18"/>
        <v>65.599999999999994</v>
      </c>
      <c r="R65">
        <f t="shared" si="19"/>
        <v>36.9</v>
      </c>
      <c r="S65">
        <f t="shared" si="20"/>
        <v>10131.1</v>
      </c>
      <c r="U65" s="10">
        <f t="shared" si="21"/>
        <v>8.2531066022641486</v>
      </c>
      <c r="V65">
        <f t="shared" si="22"/>
        <v>2.8363636363636364</v>
      </c>
      <c r="W65">
        <f t="shared" si="23"/>
        <v>2.4358974358974356E-2</v>
      </c>
      <c r="X65">
        <f t="shared" si="24"/>
        <v>5.3923839915415375</v>
      </c>
      <c r="Y65">
        <f t="shared" si="25"/>
        <v>8.9873066525692291</v>
      </c>
      <c r="Z65">
        <f t="shared" si="26"/>
        <v>1.3424999999999998</v>
      </c>
      <c r="AA65">
        <f t="shared" si="27"/>
        <v>0.83093023255813936</v>
      </c>
      <c r="AB65">
        <f t="shared" si="28"/>
        <v>1.6464461538461537</v>
      </c>
      <c r="AC65">
        <f t="shared" si="29"/>
        <v>1.5725076051372449</v>
      </c>
    </row>
    <row r="66" spans="1:29" x14ac:dyDescent="0.25">
      <c r="A66" s="9">
        <v>64</v>
      </c>
      <c r="B66" s="46" t="s">
        <v>374</v>
      </c>
      <c r="C66" s="47" t="s">
        <v>42</v>
      </c>
      <c r="D66" s="47" t="s">
        <v>309</v>
      </c>
      <c r="E66" s="47" t="s">
        <v>1</v>
      </c>
      <c r="F66" s="48">
        <v>35</v>
      </c>
      <c r="G66" s="48">
        <v>10</v>
      </c>
      <c r="H66" s="48">
        <v>9</v>
      </c>
      <c r="I66" s="48">
        <v>39</v>
      </c>
      <c r="J66" s="48">
        <v>16</v>
      </c>
      <c r="K66" s="48">
        <v>15</v>
      </c>
      <c r="L66" s="48">
        <v>3893</v>
      </c>
      <c r="M66" s="60">
        <v>394</v>
      </c>
      <c r="N66">
        <f t="shared" si="15"/>
        <v>23.428571428571427</v>
      </c>
      <c r="O66">
        <f t="shared" si="16"/>
        <v>21.085714285714285</v>
      </c>
      <c r="P66">
        <f t="shared" si="17"/>
        <v>91.371428571428567</v>
      </c>
      <c r="Q66">
        <f t="shared" si="18"/>
        <v>37.485714285714288</v>
      </c>
      <c r="R66">
        <f t="shared" si="19"/>
        <v>35.142857142857146</v>
      </c>
      <c r="S66">
        <f t="shared" si="20"/>
        <v>9120.7428571428572</v>
      </c>
      <c r="U66" s="10">
        <f t="shared" si="21"/>
        <v>7.9200142272032537</v>
      </c>
      <c r="V66">
        <f t="shared" si="22"/>
        <v>2.7012987012987013</v>
      </c>
      <c r="W66">
        <f t="shared" si="23"/>
        <v>0.12527472527472527</v>
      </c>
      <c r="X66">
        <f t="shared" si="24"/>
        <v>5.0934408006298275</v>
      </c>
      <c r="Y66">
        <f t="shared" si="25"/>
        <v>8.4890680010497128</v>
      </c>
      <c r="Z66">
        <f t="shared" si="26"/>
        <v>1.1858035714285713</v>
      </c>
      <c r="AA66">
        <f t="shared" si="27"/>
        <v>0.74481727574750822</v>
      </c>
      <c r="AB66">
        <f t="shared" si="28"/>
        <v>1.6340439560439559</v>
      </c>
      <c r="AC66">
        <f t="shared" si="29"/>
        <v>1.5287759974097923</v>
      </c>
    </row>
    <row r="67" spans="1:29" x14ac:dyDescent="0.25">
      <c r="A67" s="9">
        <v>65</v>
      </c>
      <c r="B67" s="46" t="s">
        <v>381</v>
      </c>
      <c r="C67" s="47" t="s">
        <v>42</v>
      </c>
      <c r="D67" s="47" t="s">
        <v>309</v>
      </c>
      <c r="E67" s="47" t="s">
        <v>1</v>
      </c>
      <c r="F67" s="48">
        <v>38</v>
      </c>
      <c r="G67" s="48">
        <v>8</v>
      </c>
      <c r="H67" s="48">
        <v>54</v>
      </c>
      <c r="I67" s="48">
        <v>112</v>
      </c>
      <c r="J67" s="48">
        <v>12</v>
      </c>
      <c r="K67" s="48">
        <v>11</v>
      </c>
      <c r="L67" s="48">
        <v>2847</v>
      </c>
      <c r="M67" s="60">
        <v>440</v>
      </c>
      <c r="N67">
        <f t="shared" ref="N67:N78" si="30">G67*82/F67</f>
        <v>17.263157894736842</v>
      </c>
      <c r="O67">
        <f t="shared" ref="O67:O78" si="31">H67*82/F67</f>
        <v>116.52631578947368</v>
      </c>
      <c r="P67">
        <f t="shared" ref="P67:P78" si="32">I67*82/F67</f>
        <v>241.68421052631578</v>
      </c>
      <c r="Q67">
        <f t="shared" ref="Q67:Q78" si="33">J67*82/F67</f>
        <v>25.894736842105264</v>
      </c>
      <c r="R67">
        <f t="shared" ref="R67:R78" si="34">K67*82/F67</f>
        <v>23.736842105263158</v>
      </c>
      <c r="S67">
        <f t="shared" ref="S67:S78" si="35">L67*82/F67</f>
        <v>6143.5263157894733</v>
      </c>
      <c r="U67" s="10">
        <f t="shared" ref="U67:U98" si="36">SUM(V67:X67)</f>
        <v>7.7547140599968349</v>
      </c>
      <c r="V67">
        <f t="shared" ref="V67:V78" si="37">N67/MAX(N:N)*OFF_C</f>
        <v>1.9904306220095693</v>
      </c>
      <c r="W67">
        <f t="shared" ref="W67:W78" si="38">O67/MAX(O:O)*PUN_C</f>
        <v>0.69230769230769229</v>
      </c>
      <c r="X67">
        <f t="shared" ref="X67:X78" si="39">SUM(Z67:AC67)</f>
        <v>5.0719757456795733</v>
      </c>
      <c r="Y67">
        <f t="shared" ref="Y67:Y98" si="40">X67/DEF_C*10</f>
        <v>8.4532929094659561</v>
      </c>
      <c r="Z67">
        <f t="shared" ref="Z67:Z78" si="41">(0.7*(HIT_F*DEF_C))+(P67/(MAX(P:P))*(0.3*(HIT_F*DEF_C)))</f>
        <v>1.4092105263157892</v>
      </c>
      <c r="AA67">
        <f t="shared" ref="AA67:AA78" si="42">(0.7*(BkS_F*DEF_C))+(Q67/(MAX(Q:Q))*(0.3*(BkS_F*DEF_C)))</f>
        <v>0.70931456548347604</v>
      </c>
      <c r="AB67">
        <f t="shared" ref="AB67:AB78" si="43">(0.7*(TkA_F*DEF_C))+(R67/(MAX(R:R))*(0.3*(TkA_F*DEF_C)))</f>
        <v>1.5535384615384613</v>
      </c>
      <c r="AC67">
        <f t="shared" ref="AC67:AC78" si="44">(0.7*(SH_F*DEF_C))+(S67/(MAX(S:S))*(0.3*(SH_F*DEF_C)))</f>
        <v>1.3999121923418467</v>
      </c>
    </row>
    <row r="68" spans="1:29" x14ac:dyDescent="0.25">
      <c r="A68" s="9">
        <v>66</v>
      </c>
      <c r="B68" s="46" t="s">
        <v>495</v>
      </c>
      <c r="C68" s="47" t="s">
        <v>42</v>
      </c>
      <c r="D68" s="47" t="s">
        <v>309</v>
      </c>
      <c r="E68" s="47" t="s">
        <v>1</v>
      </c>
      <c r="F68" s="48">
        <v>39</v>
      </c>
      <c r="G68" s="48">
        <v>12</v>
      </c>
      <c r="H68" s="48">
        <v>19</v>
      </c>
      <c r="I68" s="48">
        <v>52</v>
      </c>
      <c r="J68" s="48">
        <v>15</v>
      </c>
      <c r="K68" s="48">
        <v>9</v>
      </c>
      <c r="L68" s="48">
        <v>23</v>
      </c>
      <c r="M68" s="60">
        <v>504</v>
      </c>
      <c r="N68">
        <f t="shared" si="30"/>
        <v>25.23076923076923</v>
      </c>
      <c r="O68">
        <f t="shared" si="31"/>
        <v>39.948717948717949</v>
      </c>
      <c r="P68">
        <f t="shared" si="32"/>
        <v>109.33333333333333</v>
      </c>
      <c r="Q68">
        <f t="shared" si="33"/>
        <v>31.53846153846154</v>
      </c>
      <c r="R68">
        <f t="shared" si="34"/>
        <v>18.923076923076923</v>
      </c>
      <c r="S68">
        <f t="shared" si="35"/>
        <v>48.358974358974358</v>
      </c>
      <c r="U68" s="10">
        <f t="shared" si="36"/>
        <v>7.7411911021222686</v>
      </c>
      <c r="V68">
        <f t="shared" si="37"/>
        <v>2.9090909090909092</v>
      </c>
      <c r="W68">
        <f t="shared" si="38"/>
        <v>0.23734385272846811</v>
      </c>
      <c r="X68">
        <f t="shared" si="39"/>
        <v>4.594756340302891</v>
      </c>
      <c r="Y68">
        <f t="shared" si="40"/>
        <v>7.6579272338381523</v>
      </c>
      <c r="Z68">
        <f t="shared" si="41"/>
        <v>1.2124999999999999</v>
      </c>
      <c r="AA68">
        <f t="shared" si="42"/>
        <v>0.72660107334525925</v>
      </c>
      <c r="AB68">
        <f t="shared" si="43"/>
        <v>1.5195621301775146</v>
      </c>
      <c r="AC68">
        <f t="shared" si="44"/>
        <v>1.1360931367801173</v>
      </c>
    </row>
    <row r="69" spans="1:29" x14ac:dyDescent="0.25">
      <c r="A69" s="9">
        <v>67</v>
      </c>
      <c r="B69" s="49" t="s">
        <v>75</v>
      </c>
      <c r="C69" s="50" t="s">
        <v>38</v>
      </c>
      <c r="D69" s="50" t="s">
        <v>309</v>
      </c>
      <c r="E69" s="50" t="s">
        <v>1</v>
      </c>
      <c r="F69" s="51">
        <v>39</v>
      </c>
      <c r="G69" s="51">
        <v>8</v>
      </c>
      <c r="H69" s="51">
        <v>37</v>
      </c>
      <c r="I69" s="51">
        <v>144</v>
      </c>
      <c r="J69" s="51">
        <v>7</v>
      </c>
      <c r="K69" s="51">
        <v>15</v>
      </c>
      <c r="L69" s="51">
        <v>0</v>
      </c>
      <c r="M69" s="61">
        <v>535</v>
      </c>
      <c r="N69">
        <f t="shared" si="30"/>
        <v>16.820512820512821</v>
      </c>
      <c r="O69">
        <f t="shared" si="31"/>
        <v>77.794871794871796</v>
      </c>
      <c r="P69">
        <f t="shared" si="32"/>
        <v>302.76923076923077</v>
      </c>
      <c r="Q69">
        <f t="shared" si="33"/>
        <v>14.717948717948717</v>
      </c>
      <c r="R69">
        <f t="shared" si="34"/>
        <v>31.53846153846154</v>
      </c>
      <c r="S69">
        <f t="shared" si="35"/>
        <v>0</v>
      </c>
      <c r="U69" s="10">
        <f t="shared" si="36"/>
        <v>7.3192739143186367</v>
      </c>
      <c r="V69">
        <f t="shared" si="37"/>
        <v>1.9393939393939394</v>
      </c>
      <c r="W69">
        <f t="shared" si="38"/>
        <v>0.46219592373438523</v>
      </c>
      <c r="X69">
        <f t="shared" si="39"/>
        <v>4.9176840511903119</v>
      </c>
      <c r="Y69">
        <f t="shared" si="40"/>
        <v>8.196140085317186</v>
      </c>
      <c r="Z69">
        <f t="shared" si="41"/>
        <v>1.4999999999999998</v>
      </c>
      <c r="AA69">
        <f t="shared" si="42"/>
        <v>0.67508050089445426</v>
      </c>
      <c r="AB69">
        <f t="shared" si="43"/>
        <v>1.6086035502958578</v>
      </c>
      <c r="AC69">
        <f t="shared" si="44"/>
        <v>1.1339999999999999</v>
      </c>
    </row>
    <row r="70" spans="1:29" x14ac:dyDescent="0.25">
      <c r="A70" s="9">
        <v>68</v>
      </c>
      <c r="B70" s="46" t="s">
        <v>321</v>
      </c>
      <c r="C70" s="47" t="s">
        <v>42</v>
      </c>
      <c r="D70" s="47" t="s">
        <v>309</v>
      </c>
      <c r="E70" s="47" t="s">
        <v>1</v>
      </c>
      <c r="F70" s="48">
        <v>23</v>
      </c>
      <c r="G70" s="48">
        <v>6</v>
      </c>
      <c r="H70" s="48">
        <v>2</v>
      </c>
      <c r="I70" s="48">
        <v>10</v>
      </c>
      <c r="J70" s="48">
        <v>14</v>
      </c>
      <c r="K70" s="48">
        <v>10</v>
      </c>
      <c r="L70" s="48">
        <v>150</v>
      </c>
      <c r="M70" s="60">
        <v>277</v>
      </c>
      <c r="N70">
        <f t="shared" si="30"/>
        <v>21.391304347826086</v>
      </c>
      <c r="O70">
        <f t="shared" si="31"/>
        <v>7.1304347826086953</v>
      </c>
      <c r="P70">
        <f t="shared" si="32"/>
        <v>35.652173913043477</v>
      </c>
      <c r="Q70">
        <f t="shared" si="33"/>
        <v>49.913043478260867</v>
      </c>
      <c r="R70">
        <f t="shared" si="34"/>
        <v>35.652173913043477</v>
      </c>
      <c r="S70">
        <f t="shared" si="35"/>
        <v>534.78260869565213</v>
      </c>
      <c r="U70" s="10">
        <f t="shared" si="36"/>
        <v>7.1894233856007368</v>
      </c>
      <c r="V70">
        <f t="shared" si="37"/>
        <v>2.4664031620553359</v>
      </c>
      <c r="W70">
        <f t="shared" si="38"/>
        <v>4.2363433667781489E-2</v>
      </c>
      <c r="X70">
        <f t="shared" si="39"/>
        <v>4.6806567898776192</v>
      </c>
      <c r="Y70">
        <f t="shared" si="40"/>
        <v>7.8010946497960321</v>
      </c>
      <c r="Z70">
        <f t="shared" si="41"/>
        <v>1.1029891304347825</v>
      </c>
      <c r="AA70">
        <f t="shared" si="42"/>
        <v>0.78288169868554081</v>
      </c>
      <c r="AB70">
        <f t="shared" si="43"/>
        <v>1.6376387959866219</v>
      </c>
      <c r="AC70">
        <f t="shared" si="44"/>
        <v>1.1571471647706741</v>
      </c>
    </row>
    <row r="71" spans="1:29" x14ac:dyDescent="0.25">
      <c r="A71" s="9">
        <v>69</v>
      </c>
      <c r="B71" s="46" t="s">
        <v>368</v>
      </c>
      <c r="C71" s="47" t="s">
        <v>38</v>
      </c>
      <c r="D71" s="47" t="s">
        <v>309</v>
      </c>
      <c r="E71" s="47" t="s">
        <v>1</v>
      </c>
      <c r="F71" s="48">
        <v>23</v>
      </c>
      <c r="G71" s="48">
        <v>4</v>
      </c>
      <c r="H71" s="48">
        <v>36</v>
      </c>
      <c r="I71" s="48">
        <v>32</v>
      </c>
      <c r="J71" s="48">
        <v>7</v>
      </c>
      <c r="K71" s="48">
        <v>2</v>
      </c>
      <c r="L71" s="48">
        <v>0</v>
      </c>
      <c r="M71" s="60">
        <v>148</v>
      </c>
      <c r="N71">
        <f t="shared" si="30"/>
        <v>14.260869565217391</v>
      </c>
      <c r="O71">
        <f t="shared" si="31"/>
        <v>128.34782608695653</v>
      </c>
      <c r="P71">
        <f t="shared" si="32"/>
        <v>114.08695652173913</v>
      </c>
      <c r="Q71">
        <f t="shared" si="33"/>
        <v>24.956521739130434</v>
      </c>
      <c r="R71">
        <f t="shared" si="34"/>
        <v>7.1304347826086953</v>
      </c>
      <c r="S71">
        <f t="shared" si="35"/>
        <v>0</v>
      </c>
      <c r="U71" s="10">
        <f t="shared" si="36"/>
        <v>6.9031444066550218</v>
      </c>
      <c r="V71">
        <f t="shared" si="37"/>
        <v>1.6442687747035571</v>
      </c>
      <c r="W71">
        <f t="shared" si="38"/>
        <v>0.76254180602006694</v>
      </c>
      <c r="X71">
        <f t="shared" si="39"/>
        <v>4.4963338259313979</v>
      </c>
      <c r="Y71">
        <f t="shared" si="40"/>
        <v>7.4938897098856625</v>
      </c>
      <c r="Z71">
        <f t="shared" si="41"/>
        <v>1.2195652173913041</v>
      </c>
      <c r="AA71">
        <f t="shared" si="42"/>
        <v>0.70644084934277029</v>
      </c>
      <c r="AB71">
        <f t="shared" si="43"/>
        <v>1.4363277591973242</v>
      </c>
      <c r="AC71">
        <f t="shared" si="44"/>
        <v>1.1339999999999999</v>
      </c>
    </row>
    <row r="72" spans="1:29" x14ac:dyDescent="0.25">
      <c r="A72" s="9">
        <v>70</v>
      </c>
      <c r="B72" s="46" t="s">
        <v>339</v>
      </c>
      <c r="C72" s="47" t="s">
        <v>38</v>
      </c>
      <c r="D72" s="47" t="s">
        <v>309</v>
      </c>
      <c r="E72" s="47" t="s">
        <v>1</v>
      </c>
      <c r="F72" s="48">
        <v>38</v>
      </c>
      <c r="G72" s="48">
        <v>9</v>
      </c>
      <c r="H72" s="48">
        <v>14</v>
      </c>
      <c r="I72" s="48">
        <v>31</v>
      </c>
      <c r="J72" s="48">
        <v>11</v>
      </c>
      <c r="K72" s="48">
        <v>6</v>
      </c>
      <c r="L72" s="48">
        <v>29</v>
      </c>
      <c r="M72" s="60">
        <v>471</v>
      </c>
      <c r="N72">
        <f t="shared" si="30"/>
        <v>19.421052631578949</v>
      </c>
      <c r="O72">
        <f t="shared" si="31"/>
        <v>30.210526315789473</v>
      </c>
      <c r="P72">
        <f t="shared" si="32"/>
        <v>66.89473684210526</v>
      </c>
      <c r="Q72">
        <f t="shared" si="33"/>
        <v>23.736842105263158</v>
      </c>
      <c r="R72">
        <f t="shared" si="34"/>
        <v>12.947368421052632</v>
      </c>
      <c r="S72">
        <f t="shared" si="35"/>
        <v>62.578947368421055</v>
      </c>
      <c r="U72" s="10">
        <f t="shared" si="36"/>
        <v>6.8849442294664547</v>
      </c>
      <c r="V72">
        <f t="shared" si="37"/>
        <v>2.2392344497607657</v>
      </c>
      <c r="W72">
        <f t="shared" si="38"/>
        <v>0.17948717948717946</v>
      </c>
      <c r="X72">
        <f t="shared" si="39"/>
        <v>4.4662226002185097</v>
      </c>
      <c r="Y72">
        <f t="shared" si="40"/>
        <v>7.4437043336975162</v>
      </c>
      <c r="Z72">
        <f t="shared" si="41"/>
        <v>1.149424342105263</v>
      </c>
      <c r="AA72">
        <f t="shared" si="42"/>
        <v>0.702705018359853</v>
      </c>
      <c r="AB72">
        <f t="shared" si="43"/>
        <v>1.4773846153846153</v>
      </c>
      <c r="AC72">
        <f t="shared" si="44"/>
        <v>1.1367086243687787</v>
      </c>
    </row>
    <row r="73" spans="1:29" x14ac:dyDescent="0.25">
      <c r="A73" s="9">
        <v>71</v>
      </c>
      <c r="B73" s="49" t="s">
        <v>208</v>
      </c>
      <c r="C73" s="50" t="s">
        <v>33</v>
      </c>
      <c r="D73" s="50" t="s">
        <v>309</v>
      </c>
      <c r="E73" s="50" t="s">
        <v>1</v>
      </c>
      <c r="F73" s="51">
        <v>34</v>
      </c>
      <c r="G73" s="51">
        <v>8</v>
      </c>
      <c r="H73" s="51">
        <v>8</v>
      </c>
      <c r="I73" s="51">
        <v>13</v>
      </c>
      <c r="J73" s="51">
        <v>14</v>
      </c>
      <c r="K73" s="51">
        <v>9</v>
      </c>
      <c r="L73" s="51">
        <v>181</v>
      </c>
      <c r="M73" s="61">
        <v>394</v>
      </c>
      <c r="N73">
        <f t="shared" si="30"/>
        <v>19.294117647058822</v>
      </c>
      <c r="O73">
        <f t="shared" si="31"/>
        <v>19.294117647058822</v>
      </c>
      <c r="P73">
        <f t="shared" si="32"/>
        <v>31.352941176470587</v>
      </c>
      <c r="Q73">
        <f t="shared" si="33"/>
        <v>33.764705882352942</v>
      </c>
      <c r="R73">
        <f t="shared" si="34"/>
        <v>21.705882352941178</v>
      </c>
      <c r="S73">
        <f t="shared" si="35"/>
        <v>436.52941176470586</v>
      </c>
      <c r="U73" s="10">
        <f t="shared" si="36"/>
        <v>6.8613466958850626</v>
      </c>
      <c r="V73">
        <f t="shared" si="37"/>
        <v>2.2245989304812834</v>
      </c>
      <c r="W73">
        <f t="shared" si="38"/>
        <v>0.11463046757164402</v>
      </c>
      <c r="X73">
        <f t="shared" si="39"/>
        <v>4.5221172978321356</v>
      </c>
      <c r="Y73">
        <f t="shared" si="40"/>
        <v>7.5368621630535593</v>
      </c>
      <c r="Z73">
        <f t="shared" si="41"/>
        <v>1.0965992647058822</v>
      </c>
      <c r="AA73">
        <f t="shared" si="42"/>
        <v>0.73341997264021874</v>
      </c>
      <c r="AB73">
        <f t="shared" si="43"/>
        <v>1.5392036199095021</v>
      </c>
      <c r="AC73">
        <f t="shared" si="44"/>
        <v>1.1528944405765327</v>
      </c>
    </row>
    <row r="74" spans="1:29" x14ac:dyDescent="0.25">
      <c r="A74" s="9">
        <v>72</v>
      </c>
      <c r="B74" s="46" t="s">
        <v>681</v>
      </c>
      <c r="C74" s="47" t="s">
        <v>36</v>
      </c>
      <c r="D74" s="47" t="s">
        <v>309</v>
      </c>
      <c r="E74" s="47" t="s">
        <v>1</v>
      </c>
      <c r="F74" s="48">
        <v>16</v>
      </c>
      <c r="G74" s="48">
        <v>4</v>
      </c>
      <c r="H74" s="48">
        <v>0</v>
      </c>
      <c r="I74" s="48">
        <v>18</v>
      </c>
      <c r="J74" s="48">
        <v>2</v>
      </c>
      <c r="K74" s="48">
        <v>3</v>
      </c>
      <c r="L74" s="48">
        <v>41</v>
      </c>
      <c r="M74" s="60">
        <v>221</v>
      </c>
      <c r="N74">
        <f t="shared" si="30"/>
        <v>20.5</v>
      </c>
      <c r="O74">
        <f t="shared" si="31"/>
        <v>0</v>
      </c>
      <c r="P74">
        <f t="shared" si="32"/>
        <v>92.25</v>
      </c>
      <c r="Q74">
        <f t="shared" si="33"/>
        <v>10.25</v>
      </c>
      <c r="R74">
        <f t="shared" si="34"/>
        <v>15.375</v>
      </c>
      <c r="S74">
        <f t="shared" si="35"/>
        <v>210.125</v>
      </c>
      <c r="U74" s="10">
        <f t="shared" si="36"/>
        <v>6.8497552250672804</v>
      </c>
      <c r="V74">
        <f t="shared" si="37"/>
        <v>2.3636363636363638</v>
      </c>
      <c r="W74">
        <f t="shared" si="38"/>
        <v>0</v>
      </c>
      <c r="X74">
        <f t="shared" si="39"/>
        <v>4.4861188614309171</v>
      </c>
      <c r="Y74">
        <f t="shared" si="40"/>
        <v>7.4768647690515291</v>
      </c>
      <c r="Z74">
        <f t="shared" si="41"/>
        <v>1.1871093749999999</v>
      </c>
      <c r="AA74">
        <f t="shared" si="42"/>
        <v>0.66139534883720918</v>
      </c>
      <c r="AB74">
        <f t="shared" si="43"/>
        <v>1.4945192307692308</v>
      </c>
      <c r="AC74">
        <f t="shared" si="44"/>
        <v>1.1430949068244773</v>
      </c>
    </row>
    <row r="75" spans="1:29" x14ac:dyDescent="0.25">
      <c r="A75" s="9">
        <v>73</v>
      </c>
      <c r="B75" s="46" t="s">
        <v>627</v>
      </c>
      <c r="C75" s="47" t="s">
        <v>33</v>
      </c>
      <c r="D75" s="47" t="s">
        <v>309</v>
      </c>
      <c r="E75" s="47" t="s">
        <v>1</v>
      </c>
      <c r="F75" s="48">
        <v>38</v>
      </c>
      <c r="G75" s="48">
        <v>6</v>
      </c>
      <c r="H75" s="48">
        <v>10</v>
      </c>
      <c r="I75" s="48">
        <v>69</v>
      </c>
      <c r="J75" s="48">
        <v>14</v>
      </c>
      <c r="K75" s="48">
        <v>21</v>
      </c>
      <c r="L75" s="48">
        <v>3949</v>
      </c>
      <c r="M75" s="60">
        <v>530</v>
      </c>
      <c r="N75">
        <f t="shared" si="30"/>
        <v>12.947368421052632</v>
      </c>
      <c r="O75">
        <f t="shared" si="31"/>
        <v>21.578947368421051</v>
      </c>
      <c r="P75">
        <f t="shared" si="32"/>
        <v>148.89473684210526</v>
      </c>
      <c r="Q75">
        <f t="shared" si="33"/>
        <v>30.210526315789473</v>
      </c>
      <c r="R75">
        <f t="shared" si="34"/>
        <v>45.315789473684212</v>
      </c>
      <c r="S75">
        <f t="shared" si="35"/>
        <v>8521.5263157894733</v>
      </c>
      <c r="U75" s="10">
        <f t="shared" si="36"/>
        <v>6.8235471687498892</v>
      </c>
      <c r="V75">
        <f t="shared" si="37"/>
        <v>1.4928229665071771</v>
      </c>
      <c r="W75">
        <f t="shared" si="38"/>
        <v>0.12820512820512819</v>
      </c>
      <c r="X75">
        <f t="shared" si="39"/>
        <v>5.2025190740375837</v>
      </c>
      <c r="Y75">
        <f t="shared" si="40"/>
        <v>8.6708651233959735</v>
      </c>
      <c r="Z75">
        <f t="shared" si="41"/>
        <v>1.271299342105263</v>
      </c>
      <c r="AA75">
        <f t="shared" si="42"/>
        <v>0.72253365973072203</v>
      </c>
      <c r="AB75">
        <f t="shared" si="43"/>
        <v>1.7058461538461538</v>
      </c>
      <c r="AC75">
        <f t="shared" si="44"/>
        <v>1.5028399183554453</v>
      </c>
    </row>
    <row r="76" spans="1:29" x14ac:dyDescent="0.25">
      <c r="A76" s="9">
        <v>74</v>
      </c>
      <c r="B76" s="46" t="s">
        <v>392</v>
      </c>
      <c r="C76" s="47" t="s">
        <v>42</v>
      </c>
      <c r="D76" s="47" t="s">
        <v>309</v>
      </c>
      <c r="E76" s="47" t="s">
        <v>1</v>
      </c>
      <c r="F76" s="48">
        <v>23</v>
      </c>
      <c r="G76" s="48">
        <v>5</v>
      </c>
      <c r="H76" s="48">
        <v>10</v>
      </c>
      <c r="I76" s="48">
        <v>20</v>
      </c>
      <c r="J76" s="48">
        <v>4</v>
      </c>
      <c r="K76" s="48">
        <v>2</v>
      </c>
      <c r="L76" s="48">
        <v>940</v>
      </c>
      <c r="M76" s="60">
        <v>208</v>
      </c>
      <c r="N76">
        <f t="shared" si="30"/>
        <v>17.826086956521738</v>
      </c>
      <c r="O76">
        <f t="shared" si="31"/>
        <v>35.652173913043477</v>
      </c>
      <c r="P76">
        <f t="shared" si="32"/>
        <v>71.304347826086953</v>
      </c>
      <c r="Q76">
        <f t="shared" si="33"/>
        <v>14.260869565217391</v>
      </c>
      <c r="R76">
        <f t="shared" si="34"/>
        <v>7.1304347826086953</v>
      </c>
      <c r="S76">
        <f t="shared" si="35"/>
        <v>3351.304347826087</v>
      </c>
      <c r="U76" s="10">
        <f t="shared" si="36"/>
        <v>6.8121952080201948</v>
      </c>
      <c r="V76">
        <f t="shared" si="37"/>
        <v>2.0553359683794468</v>
      </c>
      <c r="W76">
        <f t="shared" si="38"/>
        <v>0.21181716833890746</v>
      </c>
      <c r="X76">
        <f t="shared" si="39"/>
        <v>4.5450420713018405</v>
      </c>
      <c r="Y76">
        <f t="shared" si="40"/>
        <v>7.5750701188364014</v>
      </c>
      <c r="Z76">
        <f t="shared" si="41"/>
        <v>1.155978260869565</v>
      </c>
      <c r="AA76">
        <f t="shared" si="42"/>
        <v>0.67368048533872582</v>
      </c>
      <c r="AB76">
        <f t="shared" si="43"/>
        <v>1.4363277591973242</v>
      </c>
      <c r="AC76">
        <f t="shared" si="44"/>
        <v>1.2790555658962257</v>
      </c>
    </row>
    <row r="77" spans="1:29" x14ac:dyDescent="0.25">
      <c r="A77" s="9">
        <v>75</v>
      </c>
      <c r="B77" s="49" t="s">
        <v>284</v>
      </c>
      <c r="C77" s="50" t="s">
        <v>38</v>
      </c>
      <c r="D77" s="50" t="s">
        <v>309</v>
      </c>
      <c r="E77" s="50" t="s">
        <v>1</v>
      </c>
      <c r="F77" s="51">
        <v>13</v>
      </c>
      <c r="G77" s="51">
        <v>2</v>
      </c>
      <c r="H77" s="51">
        <v>2</v>
      </c>
      <c r="I77" s="51">
        <v>0</v>
      </c>
      <c r="J77" s="51">
        <v>2</v>
      </c>
      <c r="K77" s="51">
        <v>4</v>
      </c>
      <c r="L77" s="51">
        <v>9</v>
      </c>
      <c r="M77" s="61">
        <v>94</v>
      </c>
      <c r="N77">
        <f t="shared" si="30"/>
        <v>12.615384615384615</v>
      </c>
      <c r="O77">
        <f t="shared" si="31"/>
        <v>12.615384615384615</v>
      </c>
      <c r="P77">
        <f t="shared" si="32"/>
        <v>0</v>
      </c>
      <c r="Q77">
        <f t="shared" si="33"/>
        <v>12.615384615384615</v>
      </c>
      <c r="R77">
        <f t="shared" si="34"/>
        <v>25.23076923076923</v>
      </c>
      <c r="S77">
        <f t="shared" si="35"/>
        <v>56.769230769230766</v>
      </c>
      <c r="U77" s="10">
        <f t="shared" si="36"/>
        <v>5.948676575023514</v>
      </c>
      <c r="V77">
        <f t="shared" si="37"/>
        <v>1.4545454545454546</v>
      </c>
      <c r="W77">
        <f t="shared" si="38"/>
        <v>7.4950690335305714E-2</v>
      </c>
      <c r="X77">
        <f t="shared" si="39"/>
        <v>4.4191804301427542</v>
      </c>
      <c r="Y77">
        <f t="shared" si="40"/>
        <v>7.3653007169045903</v>
      </c>
      <c r="Z77">
        <f t="shared" si="41"/>
        <v>1.0499999999999998</v>
      </c>
      <c r="AA77">
        <f t="shared" si="42"/>
        <v>0.66864042933810364</v>
      </c>
      <c r="AB77">
        <f t="shared" si="43"/>
        <v>1.5640828402366862</v>
      </c>
      <c r="AC77">
        <f t="shared" si="44"/>
        <v>1.1364571605679639</v>
      </c>
    </row>
    <row r="78" spans="1:29" x14ac:dyDescent="0.25">
      <c r="A78" s="9">
        <v>76</v>
      </c>
      <c r="B78" s="46" t="s">
        <v>779</v>
      </c>
      <c r="C78" s="47" t="s">
        <v>42</v>
      </c>
      <c r="D78" s="47" t="s">
        <v>309</v>
      </c>
      <c r="E78" s="47" t="s">
        <v>1</v>
      </c>
      <c r="F78" s="48">
        <v>15</v>
      </c>
      <c r="G78" s="48">
        <v>2</v>
      </c>
      <c r="H78" s="48">
        <v>2</v>
      </c>
      <c r="I78" s="48">
        <v>4</v>
      </c>
      <c r="J78" s="48">
        <v>5</v>
      </c>
      <c r="K78" s="48">
        <v>3</v>
      </c>
      <c r="L78" s="48">
        <v>715</v>
      </c>
      <c r="M78" s="60">
        <v>195</v>
      </c>
      <c r="N78">
        <f t="shared" si="30"/>
        <v>10.933333333333334</v>
      </c>
      <c r="O78">
        <f t="shared" si="31"/>
        <v>10.933333333333334</v>
      </c>
      <c r="P78">
        <f t="shared" si="32"/>
        <v>21.866666666666667</v>
      </c>
      <c r="Q78">
        <f t="shared" si="33"/>
        <v>27.333333333333332</v>
      </c>
      <c r="R78">
        <f t="shared" si="34"/>
        <v>16.399999999999999</v>
      </c>
      <c r="S78">
        <f t="shared" si="35"/>
        <v>3908.6666666666665</v>
      </c>
      <c r="U78" s="10">
        <f t="shared" si="36"/>
        <v>5.9267181573513916</v>
      </c>
      <c r="V78">
        <f t="shared" si="37"/>
        <v>1.2606060606060605</v>
      </c>
      <c r="W78">
        <f t="shared" si="38"/>
        <v>6.4957264957264949E-2</v>
      </c>
      <c r="X78">
        <f t="shared" si="39"/>
        <v>4.6011548317880662</v>
      </c>
      <c r="Y78">
        <f t="shared" si="40"/>
        <v>7.6685913863134436</v>
      </c>
      <c r="Z78">
        <f t="shared" si="41"/>
        <v>1.0824999999999998</v>
      </c>
      <c r="AA78">
        <f t="shared" si="42"/>
        <v>0.713720930232558</v>
      </c>
      <c r="AB78">
        <f t="shared" si="43"/>
        <v>1.501753846153846</v>
      </c>
      <c r="AC78">
        <f t="shared" si="44"/>
        <v>1.3031800554016619</v>
      </c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3"/>
      <c r="H81" s="12"/>
      <c r="I81" s="12"/>
      <c r="J81" s="12"/>
      <c r="K81" s="12"/>
      <c r="L81" s="12"/>
      <c r="U81" s="10"/>
    </row>
  </sheetData>
  <autoFilter ref="B2:AC73">
    <sortState ref="B3:AC78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workbookViewId="0">
      <selection activeCell="F92" sqref="F92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Marc-Andre Fleury</v>
      </c>
      <c r="C1" s="41">
        <f>G!M3</f>
        <v>2138</v>
      </c>
      <c r="D1" s="62" t="str">
        <f>D!B3</f>
        <v>Dustin Byfuglien</v>
      </c>
      <c r="E1" s="26">
        <f>D!U3</f>
        <v>16.814103652834923</v>
      </c>
      <c r="F1" s="24" t="str">
        <f>'C'!B3</f>
        <v>Connor McDavid</v>
      </c>
      <c r="G1" s="26">
        <f>'C'!U3</f>
        <v>18.214151515478633</v>
      </c>
      <c r="H1" s="24" t="str">
        <f>'R'!B3</f>
        <v>Nikita Kucherov</v>
      </c>
      <c r="I1" s="26">
        <f>'R'!U3</f>
        <v>18.036273628443581</v>
      </c>
      <c r="J1" s="24" t="str">
        <f>L!B3</f>
        <v>Johnny Gaudreau</v>
      </c>
      <c r="K1" s="29">
        <f>L!U3</f>
        <v>17.761681997213003</v>
      </c>
    </row>
    <row r="2" spans="1:11" x14ac:dyDescent="0.25">
      <c r="A2" s="22">
        <v>2</v>
      </c>
      <c r="B2" s="39" t="str">
        <f>G!B4</f>
        <v>John Gibson</v>
      </c>
      <c r="C2" s="41">
        <f>G!M4</f>
        <v>1879</v>
      </c>
      <c r="D2" s="2" t="str">
        <f>D!B4</f>
        <v>Mark Giordano</v>
      </c>
      <c r="E2" s="27">
        <f>D!U4</f>
        <v>16.732995762528159</v>
      </c>
      <c r="F2" s="2" t="str">
        <f>'C'!B4</f>
        <v>Nathan MacKinnon</v>
      </c>
      <c r="G2" s="27">
        <f>'C'!U4</f>
        <v>17.542228510609831</v>
      </c>
      <c r="H2" s="2" t="str">
        <f>'R'!B4</f>
        <v>Mikko Rantanen</v>
      </c>
      <c r="I2" s="27">
        <f>'R'!U4</f>
        <v>17.61479751229589</v>
      </c>
      <c r="J2" s="2" t="str">
        <f>L!B4</f>
        <v>Alex Ovechkin</v>
      </c>
      <c r="K2" s="30">
        <f>L!U4</f>
        <v>16.373076628249827</v>
      </c>
    </row>
    <row r="3" spans="1:11" x14ac:dyDescent="0.25">
      <c r="A3" s="22">
        <v>3</v>
      </c>
      <c r="B3" s="39" t="str">
        <f>G!B5</f>
        <v>Frederik Andersen</v>
      </c>
      <c r="C3" s="41">
        <f>G!M5</f>
        <v>1779</v>
      </c>
      <c r="D3" s="2" t="str">
        <f>D!B5</f>
        <v>Morgan Rielly</v>
      </c>
      <c r="E3" s="27">
        <f>D!U5</f>
        <v>16.618547735848118</v>
      </c>
      <c r="F3" s="2" t="str">
        <f>'C'!B5</f>
        <v>Patrice Bergeron</v>
      </c>
      <c r="G3" s="27">
        <f>'C'!U5</f>
        <v>16.922356856143704</v>
      </c>
      <c r="H3" s="2" t="str">
        <f>'R'!B5</f>
        <v>Mitchell Marner</v>
      </c>
      <c r="I3" s="27">
        <f>'R'!U5</f>
        <v>16.122979889894907</v>
      </c>
      <c r="J3" s="2" t="str">
        <f>L!B5</f>
        <v>Brad Marchand</v>
      </c>
      <c r="K3" s="30">
        <f>L!U5</f>
        <v>16.261318551625735</v>
      </c>
    </row>
    <row r="4" spans="1:11" x14ac:dyDescent="0.25">
      <c r="A4" s="22">
        <v>4</v>
      </c>
      <c r="B4" s="39" t="str">
        <f>G!B6</f>
        <v>Devan Dubnyk</v>
      </c>
      <c r="C4" s="41">
        <f>G!M6</f>
        <v>1765</v>
      </c>
      <c r="D4" s="2" t="str">
        <f>D!B6</f>
        <v>John Carlson</v>
      </c>
      <c r="E4" s="27">
        <f>D!U6</f>
        <v>16.42154402261901</v>
      </c>
      <c r="F4" s="2" t="str">
        <f>'C'!B6</f>
        <v>Auston Matthews</v>
      </c>
      <c r="G4" s="27">
        <f>'C'!U6</f>
        <v>16.839140470417291</v>
      </c>
      <c r="H4" s="2" t="str">
        <f>'R'!B6</f>
        <v>Blake Wheeler</v>
      </c>
      <c r="I4" s="27">
        <f>'R'!U6</f>
        <v>15.819912409902688</v>
      </c>
      <c r="J4" s="2" t="str">
        <f>L!B6</f>
        <v>Claude Giroux</v>
      </c>
      <c r="K4" s="30">
        <f>L!U6</f>
        <v>16.16321833523228</v>
      </c>
    </row>
    <row r="5" spans="1:11" ht="15.75" thickBot="1" x14ac:dyDescent="0.3">
      <c r="A5" s="23">
        <v>5</v>
      </c>
      <c r="B5" s="40" t="str">
        <f>G!B7</f>
        <v>Jacob Markstrom</v>
      </c>
      <c r="C5" s="53">
        <f>G!M7</f>
        <v>1754</v>
      </c>
      <c r="D5" s="2" t="str">
        <f>D!B7</f>
        <v>Brent Burns</v>
      </c>
      <c r="E5" s="27">
        <f>D!U7</f>
        <v>16.0017998720291</v>
      </c>
      <c r="F5" s="2" t="str">
        <f>'C'!B7</f>
        <v>Mark Scheifele</v>
      </c>
      <c r="G5" s="27">
        <f>'C'!U7</f>
        <v>16.376627045454867</v>
      </c>
      <c r="H5" s="2" t="str">
        <f>'R'!B7</f>
        <v>David Pastrnak</v>
      </c>
      <c r="I5" s="27">
        <f>'R'!U7</f>
        <v>14.801201499605504</v>
      </c>
      <c r="J5" s="2" t="str">
        <f>L!B7</f>
        <v>Matthew Tkachuk</v>
      </c>
      <c r="K5" s="30">
        <f>L!U7</f>
        <v>15.974716247805064</v>
      </c>
    </row>
    <row r="6" spans="1:11" x14ac:dyDescent="0.25">
      <c r="A6" s="21">
        <v>6</v>
      </c>
      <c r="B6" s="38" t="str">
        <f>G!B8</f>
        <v>Henrik Lundqvist</v>
      </c>
      <c r="C6" s="41">
        <f>G!M8</f>
        <v>1752</v>
      </c>
      <c r="D6" s="24" t="str">
        <f>D!B8</f>
        <v>Kris Letang</v>
      </c>
      <c r="E6" s="26">
        <f>D!U8</f>
        <v>15.945063658064957</v>
      </c>
      <c r="F6" s="24" t="str">
        <f>'C'!B8</f>
        <v>Sidney Crosby</v>
      </c>
      <c r="G6" s="26">
        <f>'C'!U8</f>
        <v>16.35596873884171</v>
      </c>
      <c r="H6" s="24" t="str">
        <f>'R'!B8</f>
        <v>Patrick Kane</v>
      </c>
      <c r="I6" s="26">
        <f>'R'!U8</f>
        <v>14.780209633641942</v>
      </c>
      <c r="J6" s="24" t="str">
        <f>L!B8</f>
        <v>Gabriel Landeskog</v>
      </c>
      <c r="K6" s="29">
        <f>L!U8</f>
        <v>15.941366137041911</v>
      </c>
    </row>
    <row r="7" spans="1:11" x14ac:dyDescent="0.25">
      <c r="A7" s="22">
        <v>7</v>
      </c>
      <c r="B7" s="39" t="str">
        <f>G!B9</f>
        <v>Carey Price</v>
      </c>
      <c r="C7" s="41">
        <f>G!M9</f>
        <v>1751</v>
      </c>
      <c r="D7" s="2" t="str">
        <f>D!B9</f>
        <v>Thomas Chabot</v>
      </c>
      <c r="E7" s="27">
        <f>D!U9</f>
        <v>15.856715804983807</v>
      </c>
      <c r="F7" s="2" t="str">
        <f>'C'!B9</f>
        <v>Brayden Point</v>
      </c>
      <c r="G7" s="27">
        <f>'C'!U9</f>
        <v>15.92824280980242</v>
      </c>
      <c r="H7" s="2" t="str">
        <f>'R'!B9</f>
        <v>Mark Stone</v>
      </c>
      <c r="I7" s="27">
        <f>'R'!U9</f>
        <v>14.372022844284926</v>
      </c>
      <c r="J7" s="2" t="str">
        <f>L!B9</f>
        <v>Taylor Hall</v>
      </c>
      <c r="K7" s="30">
        <f>L!U9</f>
        <v>15.891454732708443</v>
      </c>
    </row>
    <row r="8" spans="1:11" x14ac:dyDescent="0.25">
      <c r="A8" s="22">
        <v>8</v>
      </c>
      <c r="B8" s="39" t="str">
        <f>G!B10</f>
        <v>Connor Hellebuyck</v>
      </c>
      <c r="C8" s="41">
        <f>G!M10</f>
        <v>1749</v>
      </c>
      <c r="D8" s="2" t="str">
        <f>D!B10</f>
        <v>Erik Karlsson</v>
      </c>
      <c r="E8" s="27">
        <f>D!U10</f>
        <v>14.682907232769992</v>
      </c>
      <c r="F8" s="2" t="str">
        <f>'C'!B10</f>
        <v>Leon Draisaitl</v>
      </c>
      <c r="G8" s="27">
        <f>'C'!U10</f>
        <v>15.91940037894293</v>
      </c>
      <c r="H8" s="2" t="str">
        <f>'R'!B10</f>
        <v>Phil Kessel</v>
      </c>
      <c r="I8" s="27">
        <f>'R'!U10</f>
        <v>14.204281824617956</v>
      </c>
      <c r="J8" s="2" t="str">
        <f>L!B10</f>
        <v>Jonathan Huberdeau</v>
      </c>
      <c r="K8" s="30">
        <f>L!U10</f>
        <v>15.887050425292614</v>
      </c>
    </row>
    <row r="9" spans="1:11" x14ac:dyDescent="0.25">
      <c r="A9" s="22">
        <v>9</v>
      </c>
      <c r="B9" s="39" t="str">
        <f>G!B11</f>
        <v>Craig Anderson</v>
      </c>
      <c r="C9" s="41">
        <f>G!M11</f>
        <v>1743</v>
      </c>
      <c r="D9" s="2" t="str">
        <f>D!B11</f>
        <v>Torey Krug</v>
      </c>
      <c r="E9" s="27">
        <f>D!U11</f>
        <v>14.55158073928475</v>
      </c>
      <c r="F9" s="2" t="str">
        <f>'C'!B11</f>
        <v>Jack Eichel</v>
      </c>
      <c r="G9" s="27">
        <f>'C'!U11</f>
        <v>15.520685884083818</v>
      </c>
      <c r="H9" s="2" t="str">
        <f>'R'!B11</f>
        <v>Elias Lindholm</v>
      </c>
      <c r="I9" s="27">
        <f>'R'!U11</f>
        <v>14.109162201244134</v>
      </c>
      <c r="J9" s="2" t="str">
        <f>L!B11</f>
        <v>Artemi Panarin</v>
      </c>
      <c r="K9" s="30">
        <f>L!U11</f>
        <v>15.584912618492563</v>
      </c>
    </row>
    <row r="10" spans="1:11" ht="15.75" thickBot="1" x14ac:dyDescent="0.3">
      <c r="A10" s="23">
        <v>10</v>
      </c>
      <c r="B10" s="40" t="str">
        <f>G!B12</f>
        <v>Martin Jones</v>
      </c>
      <c r="C10" s="53">
        <f>G!M12</f>
        <v>1691</v>
      </c>
      <c r="D10" s="2" t="str">
        <f>D!B12</f>
        <v>Alexander Edler</v>
      </c>
      <c r="E10" s="27">
        <f>D!U12</f>
        <v>14.334813993703573</v>
      </c>
      <c r="F10" s="2" t="str">
        <f>'C'!B12</f>
        <v>Sean Monahan</v>
      </c>
      <c r="G10" s="27">
        <f>'C'!U12</f>
        <v>15.151793551330794</v>
      </c>
      <c r="H10" s="2" t="str">
        <f>'R'!B12</f>
        <v>Cam Atkinson</v>
      </c>
      <c r="I10" s="27">
        <f>'R'!U12</f>
        <v>13.91962340928678</v>
      </c>
      <c r="J10" s="2" t="str">
        <f>L!B12</f>
        <v>Sebastian Aho</v>
      </c>
      <c r="K10" s="30">
        <f>L!U12</f>
        <v>15.093304172638369</v>
      </c>
    </row>
    <row r="11" spans="1:11" x14ac:dyDescent="0.25">
      <c r="A11" s="21">
        <v>11</v>
      </c>
      <c r="B11" s="38" t="str">
        <f>G!B13</f>
        <v>Sergei Bobrovsky</v>
      </c>
      <c r="C11" s="41">
        <f>G!M13</f>
        <v>1663</v>
      </c>
      <c r="D11" s="24" t="str">
        <f>D!B13</f>
        <v>Shea Weber</v>
      </c>
      <c r="E11" s="26">
        <f>D!U13</f>
        <v>14.170060210944882</v>
      </c>
      <c r="F11" s="24" t="str">
        <f>'C'!B13</f>
        <v>Nicklas Backstrom</v>
      </c>
      <c r="G11" s="26">
        <f>'C'!U13</f>
        <v>15.037761899225279</v>
      </c>
      <c r="H11" s="24" t="str">
        <f>'R'!B13</f>
        <v>Alexander Radulov</v>
      </c>
      <c r="I11" s="26">
        <f>'R'!U13</f>
        <v>13.837563361947961</v>
      </c>
      <c r="J11" s="24" t="str">
        <f>L!B13</f>
        <v>Jeff Skinner</v>
      </c>
      <c r="K11" s="29">
        <f>L!U13</f>
        <v>14.208080592267628</v>
      </c>
    </row>
    <row r="12" spans="1:11" x14ac:dyDescent="0.25">
      <c r="A12" s="22">
        <v>12</v>
      </c>
      <c r="B12" s="39" t="str">
        <f>G!B14</f>
        <v>Jake Allen</v>
      </c>
      <c r="C12" s="41">
        <f>G!M14</f>
        <v>1662</v>
      </c>
      <c r="D12" s="2" t="str">
        <f>D!B14</f>
        <v>Keith Yandle</v>
      </c>
      <c r="E12" s="27">
        <f>D!U14</f>
        <v>14.132006770260549</v>
      </c>
      <c r="F12" s="2" t="str">
        <f>'C'!B14</f>
        <v>John Tavares</v>
      </c>
      <c r="G12" s="27">
        <f>'C'!U14</f>
        <v>14.675323020781073</v>
      </c>
      <c r="H12" s="2" t="str">
        <f>'R'!B14</f>
        <v>Steven Stamkos</v>
      </c>
      <c r="I12" s="27">
        <f>'R'!U14</f>
        <v>13.593201420531855</v>
      </c>
      <c r="J12" s="2" t="str">
        <f>L!B14</f>
        <v>Timo Meier</v>
      </c>
      <c r="K12" s="30">
        <f>L!U14</f>
        <v>14.097779732864883</v>
      </c>
    </row>
    <row r="13" spans="1:11" x14ac:dyDescent="0.25">
      <c r="A13" s="22">
        <v>13</v>
      </c>
      <c r="B13" s="39" t="str">
        <f>G!B15</f>
        <v>Carter Hutton</v>
      </c>
      <c r="C13" s="41">
        <f>G!M15</f>
        <v>1645</v>
      </c>
      <c r="D13" s="2" t="str">
        <f>D!B15</f>
        <v>Victor Hedman</v>
      </c>
      <c r="E13" s="27">
        <f>D!U15</f>
        <v>14.126705733191621</v>
      </c>
      <c r="F13" s="2" t="str">
        <f>'C'!B15</f>
        <v>Evgeny Kuznetsov</v>
      </c>
      <c r="G13" s="27">
        <f>'C'!U15</f>
        <v>14.527537876946074</v>
      </c>
      <c r="H13" s="2" t="str">
        <f>'R'!B15</f>
        <v>Mikael Granlund</v>
      </c>
      <c r="I13" s="27">
        <f>'R'!U15</f>
        <v>12.703342487484237</v>
      </c>
      <c r="J13" s="2" t="str">
        <f>L!B15</f>
        <v>Max Domi</v>
      </c>
      <c r="K13" s="30">
        <f>L!U15</f>
        <v>14.062846527363261</v>
      </c>
    </row>
    <row r="14" spans="1:11" x14ac:dyDescent="0.25">
      <c r="A14" s="22">
        <v>14</v>
      </c>
      <c r="B14" s="39" t="str">
        <f>G!B16</f>
        <v>Keith Kinkaid</v>
      </c>
      <c r="C14" s="41">
        <f>G!M16</f>
        <v>1631</v>
      </c>
      <c r="D14" s="2" t="str">
        <f>D!B16</f>
        <v>Seth Jones</v>
      </c>
      <c r="E14" s="27">
        <f>D!U16</f>
        <v>13.971733892228706</v>
      </c>
      <c r="F14" s="2" t="str">
        <f>'C'!B16</f>
        <v>Matt Duchene</v>
      </c>
      <c r="G14" s="27">
        <f>'C'!U16</f>
        <v>14.355941736861073</v>
      </c>
      <c r="H14" s="2" t="str">
        <f>'R'!B16</f>
        <v>Viktor Arvidsson</v>
      </c>
      <c r="I14" s="27">
        <f>'R'!U16</f>
        <v>12.700033847240327</v>
      </c>
      <c r="J14" s="2" t="str">
        <f>L!B16</f>
        <v>Mike Hoffman</v>
      </c>
      <c r="K14" s="30">
        <f>L!U16</f>
        <v>13.854592076386144</v>
      </c>
    </row>
    <row r="15" spans="1:11" ht="15.75" thickBot="1" x14ac:dyDescent="0.3">
      <c r="A15" s="23">
        <v>15</v>
      </c>
      <c r="B15" s="40" t="str">
        <f>G!B17</f>
        <v>Pekka Rinne</v>
      </c>
      <c r="C15" s="53">
        <f>G!M17</f>
        <v>1623</v>
      </c>
      <c r="D15" s="2" t="str">
        <f>D!B17</f>
        <v>Ryan Suter</v>
      </c>
      <c r="E15" s="27">
        <f>D!U17</f>
        <v>13.896330270516721</v>
      </c>
      <c r="F15" s="2" t="str">
        <f>'C'!B17</f>
        <v>Evgeni Malkin</v>
      </c>
      <c r="G15" s="27">
        <f>'C'!U17</f>
        <v>14.349529751281983</v>
      </c>
      <c r="H15" s="2" t="str">
        <f>'R'!B17</f>
        <v>Kyle Palmieri</v>
      </c>
      <c r="I15" s="27">
        <f>'R'!U17</f>
        <v>12.556990222555836</v>
      </c>
      <c r="J15" s="2" t="str">
        <f>L!B17</f>
        <v>Tomas Hertl</v>
      </c>
      <c r="K15" s="30">
        <f>L!U17</f>
        <v>13.823399631018171</v>
      </c>
    </row>
    <row r="16" spans="1:11" x14ac:dyDescent="0.25">
      <c r="A16" s="21">
        <v>16</v>
      </c>
      <c r="B16" s="38" t="str">
        <f>G!B18</f>
        <v>Braden Holtby</v>
      </c>
      <c r="C16" s="41">
        <f>G!M18</f>
        <v>1562</v>
      </c>
      <c r="D16" s="24" t="str">
        <f>D!B18</f>
        <v>Matt Dumba</v>
      </c>
      <c r="E16" s="26">
        <f>D!U18</f>
        <v>13.772662052686748</v>
      </c>
      <c r="F16" s="24" t="str">
        <f>'C'!B18</f>
        <v>Aleksander Barkov</v>
      </c>
      <c r="G16" s="26">
        <f>'C'!U18</f>
        <v>14.247936821692754</v>
      </c>
      <c r="H16" s="24" t="str">
        <f>'R'!B18</f>
        <v>Sam Reinhart</v>
      </c>
      <c r="I16" s="26">
        <f>'R'!U18</f>
        <v>12.266945128269619</v>
      </c>
      <c r="J16" s="24" t="str">
        <f>L!B18</f>
        <v>Filip Forsberg</v>
      </c>
      <c r="K16" s="29">
        <f>L!U18</f>
        <v>13.521649911014295</v>
      </c>
    </row>
    <row r="17" spans="1:11" x14ac:dyDescent="0.25">
      <c r="A17" s="22">
        <v>17</v>
      </c>
      <c r="B17" s="39" t="str">
        <f>G!B19</f>
        <v>Jimmy Howard</v>
      </c>
      <c r="C17" s="41">
        <f>G!M19</f>
        <v>1478</v>
      </c>
      <c r="D17" s="2" t="str">
        <f>D!B19</f>
        <v>Roman Josi</v>
      </c>
      <c r="E17" s="27">
        <f>D!U19</f>
        <v>13.728847348822764</v>
      </c>
      <c r="F17" s="2" t="str">
        <f>'C'!B19</f>
        <v>Dylan Larkin</v>
      </c>
      <c r="G17" s="27">
        <f>'C'!U19</f>
        <v>14.118968479626009</v>
      </c>
      <c r="H17" s="2" t="str">
        <f>'R'!B19</f>
        <v>Alex Tuch</v>
      </c>
      <c r="I17" s="27">
        <f>'R'!U19</f>
        <v>12.024484673395101</v>
      </c>
      <c r="J17" s="2" t="str">
        <f>L!B19</f>
        <v>Zach Parise</v>
      </c>
      <c r="K17" s="30">
        <f>L!U19</f>
        <v>13.49832467793262</v>
      </c>
    </row>
    <row r="18" spans="1:11" ht="15" customHeight="1" x14ac:dyDescent="0.25">
      <c r="A18" s="22">
        <v>18</v>
      </c>
      <c r="B18" s="39" t="str">
        <f>G!B20</f>
        <v>Ben Bishop</v>
      </c>
      <c r="C18" s="41">
        <f>G!M20</f>
        <v>1446</v>
      </c>
      <c r="D18" s="2" t="str">
        <f>D!B20</f>
        <v>Mattias Ekholm</v>
      </c>
      <c r="E18" s="27">
        <f>D!U20</f>
        <v>13.646967845942706</v>
      </c>
      <c r="F18" s="2" t="str">
        <f>'C'!B20</f>
        <v>Elias Pettersson</v>
      </c>
      <c r="G18" s="27">
        <f>'C'!U20</f>
        <v>14.081044334095129</v>
      </c>
      <c r="H18" s="2" t="str">
        <f>'R'!B20</f>
        <v>Brock Boeser</v>
      </c>
      <c r="I18" s="27">
        <f>'R'!U20</f>
        <v>11.977148177265549</v>
      </c>
      <c r="J18" s="2" t="str">
        <f>L!B20</f>
        <v>Jake Guentzel</v>
      </c>
      <c r="K18" s="30">
        <f>L!U20</f>
        <v>13.315932492781531</v>
      </c>
    </row>
    <row r="19" spans="1:11" x14ac:dyDescent="0.25">
      <c r="A19" s="22">
        <v>19</v>
      </c>
      <c r="B19" s="39" t="str">
        <f>G!B21</f>
        <v>Semyon Varlamov</v>
      </c>
      <c r="C19" s="41">
        <f>G!M21</f>
        <v>1435</v>
      </c>
      <c r="D19" s="2" t="str">
        <f>D!B21</f>
        <v>Charlie McAvoy</v>
      </c>
      <c r="E19" s="27">
        <f>D!U21</f>
        <v>13.621812018803372</v>
      </c>
      <c r="F19" s="2" t="str">
        <f>'C'!B21</f>
        <v>Mika Zibanejad</v>
      </c>
      <c r="G19" s="27">
        <f>'C'!U21</f>
        <v>13.539895709628643</v>
      </c>
      <c r="H19" s="2" t="str">
        <f>'R'!B21</f>
        <v>Evgenii Dadonov</v>
      </c>
      <c r="I19" s="27">
        <f>'R'!U21</f>
        <v>11.965009226968821</v>
      </c>
      <c r="J19" s="2" t="str">
        <f>L!B21</f>
        <v>Chris Kreider</v>
      </c>
      <c r="K19" s="30">
        <f>L!U21</f>
        <v>12.845438885729145</v>
      </c>
    </row>
    <row r="20" spans="1:11" ht="15.75" thickBot="1" x14ac:dyDescent="0.3">
      <c r="A20" s="23">
        <v>20</v>
      </c>
      <c r="B20" s="40" t="str">
        <f>G!B22</f>
        <v>Corey Crawford</v>
      </c>
      <c r="C20" s="53">
        <f>G!M22</f>
        <v>1298</v>
      </c>
      <c r="D20" s="2" t="str">
        <f>D!B22</f>
        <v>Rasmus Ristolainen</v>
      </c>
      <c r="E20" s="27">
        <f>D!U22</f>
        <v>13.5578312663941</v>
      </c>
      <c r="F20" s="2" t="str">
        <f>'C'!B22</f>
        <v>Pierre-Luc Dubois</v>
      </c>
      <c r="G20" s="27">
        <f>'C'!U22</f>
        <v>13.523373834817971</v>
      </c>
      <c r="H20" s="2" t="str">
        <f>'R'!B22</f>
        <v>Joe Pavelski</v>
      </c>
      <c r="I20" s="27">
        <f>'R'!U22</f>
        <v>11.557828389587609</v>
      </c>
      <c r="J20" s="2" t="str">
        <f>L!B22</f>
        <v>Jamie Benn</v>
      </c>
      <c r="K20" s="30">
        <f>L!U22</f>
        <v>12.84177899196256</v>
      </c>
    </row>
    <row r="21" spans="1:11" x14ac:dyDescent="0.25">
      <c r="A21" s="21">
        <v>21</v>
      </c>
      <c r="B21" s="38" t="str">
        <f>G!B23</f>
        <v>David Rittich</v>
      </c>
      <c r="C21" s="41">
        <f>G!M23</f>
        <v>1230</v>
      </c>
      <c r="D21" s="24" t="str">
        <f>D!B23</f>
        <v>Ryan McDonagh</v>
      </c>
      <c r="E21" s="26">
        <f>D!U23</f>
        <v>12.987519908703117</v>
      </c>
      <c r="F21" s="24" t="str">
        <f>'C'!B23</f>
        <v>Ryan O'Reilly</v>
      </c>
      <c r="G21" s="26">
        <f>'C'!U23</f>
        <v>13.451974951657933</v>
      </c>
      <c r="H21" s="24" t="str">
        <f>'R'!B23</f>
        <v>Patrik Laine</v>
      </c>
      <c r="I21" s="26">
        <f>'R'!U23</f>
        <v>11.396847256753754</v>
      </c>
      <c r="J21" s="24" t="str">
        <f>L!B23</f>
        <v>Jonathan Drouin</v>
      </c>
      <c r="K21" s="29">
        <f>L!U23</f>
        <v>12.610083589530262</v>
      </c>
    </row>
    <row r="22" spans="1:11" x14ac:dyDescent="0.25">
      <c r="A22" s="22">
        <v>22</v>
      </c>
      <c r="B22" s="39" t="str">
        <f>G!B24</f>
        <v>Thomas Greiss</v>
      </c>
      <c r="C22" s="41">
        <f>G!M24</f>
        <v>1211</v>
      </c>
      <c r="D22" s="2" t="str">
        <f>D!B24</f>
        <v>Josh Morrissey</v>
      </c>
      <c r="E22" s="27">
        <f>D!U24</f>
        <v>12.98094595836884</v>
      </c>
      <c r="F22" s="2" t="str">
        <f>'C'!B24</f>
        <v>Mathew Barzal</v>
      </c>
      <c r="G22" s="27">
        <f>'C'!U24</f>
        <v>13.326536216805705</v>
      </c>
      <c r="H22" s="2" t="str">
        <f>'R'!B24</f>
        <v>Alex DeBrincat</v>
      </c>
      <c r="I22" s="27">
        <f>'R'!U24</f>
        <v>11.289114326931335</v>
      </c>
      <c r="J22" s="2" t="str">
        <f>L!B24</f>
        <v>Evander Kane</v>
      </c>
      <c r="K22" s="30">
        <f>L!U24</f>
        <v>12.11481701920356</v>
      </c>
    </row>
    <row r="23" spans="1:11" x14ac:dyDescent="0.25">
      <c r="A23" s="22">
        <v>23</v>
      </c>
      <c r="B23" s="39" t="str">
        <f>G!B25</f>
        <v>Andrei Vasilevskiy</v>
      </c>
      <c r="C23" s="41">
        <f>G!M25</f>
        <v>1209</v>
      </c>
      <c r="D23" s="2" t="str">
        <f>D!B25</f>
        <v>John Klingberg</v>
      </c>
      <c r="E23" s="27">
        <f>D!U25</f>
        <v>12.958035359467882</v>
      </c>
      <c r="F23" s="2" t="str">
        <f>'C'!B25</f>
        <v>Logan Couture</v>
      </c>
      <c r="G23" s="27">
        <f>'C'!U25</f>
        <v>13.304096013369096</v>
      </c>
      <c r="H23" s="2" t="str">
        <f>'R'!B25</f>
        <v>Ondrej Kase</v>
      </c>
      <c r="I23" s="27">
        <f>'R'!U25</f>
        <v>11.266101276016016</v>
      </c>
      <c r="J23" s="2" t="str">
        <f>L!B25</f>
        <v>Brady Tkachuk</v>
      </c>
      <c r="K23" s="30">
        <f>L!U25</f>
        <v>11.917786989685045</v>
      </c>
    </row>
    <row r="24" spans="1:11" x14ac:dyDescent="0.25">
      <c r="A24" s="22">
        <v>24</v>
      </c>
      <c r="B24" s="39" t="str">
        <f>G!B26</f>
        <v>Cam Talbot</v>
      </c>
      <c r="C24" s="41">
        <f>G!M26</f>
        <v>1199</v>
      </c>
      <c r="D24" s="2" t="str">
        <f>D!B26</f>
        <v>Tyson Barrie</v>
      </c>
      <c r="E24" s="27">
        <f>D!U26</f>
        <v>12.827057208194834</v>
      </c>
      <c r="F24" s="2" t="str">
        <f>'C'!B26</f>
        <v>Ryan Nugent-Hopkins</v>
      </c>
      <c r="G24" s="27">
        <f>'C'!U26</f>
        <v>13.227896722649586</v>
      </c>
      <c r="H24" s="2" t="str">
        <f>'R'!B26</f>
        <v>Yanni Gourde</v>
      </c>
      <c r="I24" s="27">
        <f>'R'!U26</f>
        <v>11.235425009738183</v>
      </c>
      <c r="J24" s="2" t="str">
        <f>L!B26</f>
        <v>Anders Lee</v>
      </c>
      <c r="K24" s="30">
        <f>L!U26</f>
        <v>11.838290765361034</v>
      </c>
    </row>
    <row r="25" spans="1:11" ht="15.75" thickBot="1" x14ac:dyDescent="0.3">
      <c r="A25" s="23">
        <v>25</v>
      </c>
      <c r="B25" s="40" t="str">
        <f>G!B27</f>
        <v>Mike Smith</v>
      </c>
      <c r="C25" s="53">
        <f>G!M27</f>
        <v>1162</v>
      </c>
      <c r="D25" s="2" t="str">
        <f>D!B27</f>
        <v>Oliver Ekman-Larsson</v>
      </c>
      <c r="E25" s="27">
        <f>D!U27</f>
        <v>12.748454936676932</v>
      </c>
      <c r="F25" s="2" t="str">
        <f>'C'!B27</f>
        <v>Vincent Trocheck</v>
      </c>
      <c r="G25" s="27">
        <f>'C'!U27</f>
        <v>13.100393462920445</v>
      </c>
      <c r="H25" s="2" t="str">
        <f>'R'!B27</f>
        <v>Josh Bailey</v>
      </c>
      <c r="I25" s="27">
        <f>'R'!U27</f>
        <v>11.067425769076184</v>
      </c>
      <c r="J25" s="2" t="str">
        <f>L!B27</f>
        <v>Clayton Keller</v>
      </c>
      <c r="K25" s="30">
        <f>L!U27</f>
        <v>11.827246679275028</v>
      </c>
    </row>
    <row r="26" spans="1:11" x14ac:dyDescent="0.25">
      <c r="A26" s="21">
        <v>26</v>
      </c>
      <c r="B26" s="38" t="str">
        <f>G!B28</f>
        <v>Louis Domingue</v>
      </c>
      <c r="C26" s="41">
        <f>G!M28</f>
        <v>1143</v>
      </c>
      <c r="D26" s="24" t="str">
        <f>D!B28</f>
        <v>Drew Doughty</v>
      </c>
      <c r="E26" s="26">
        <f>D!U28</f>
        <v>12.692348552951458</v>
      </c>
      <c r="F26" s="24" t="str">
        <f>'C'!B28</f>
        <v>Ryan Getzlaf</v>
      </c>
      <c r="G26" s="26">
        <f>'C'!U28</f>
        <v>13.060289952200264</v>
      </c>
      <c r="H26" s="24" t="str">
        <f>'R'!B28</f>
        <v>Tyler Johnson</v>
      </c>
      <c r="I26" s="26">
        <f>'R'!U28</f>
        <v>11.054971624331188</v>
      </c>
      <c r="J26" s="24" t="str">
        <f>L!B28</f>
        <v>Jonathan Marchessault</v>
      </c>
      <c r="K26" s="29">
        <f>L!U28</f>
        <v>11.809508751614722</v>
      </c>
    </row>
    <row r="27" spans="1:11" x14ac:dyDescent="0.25">
      <c r="A27" s="22">
        <v>27</v>
      </c>
      <c r="B27" s="39" t="str">
        <f>G!B29</f>
        <v>Mikko Koskinen</v>
      </c>
      <c r="C27" s="41">
        <f>G!M29</f>
        <v>1130</v>
      </c>
      <c r="D27" s="2" t="str">
        <f>D!B29</f>
        <v>P.K. Subban</v>
      </c>
      <c r="E27" s="27">
        <f>D!U29</f>
        <v>12.652923519847839</v>
      </c>
      <c r="F27" s="2" t="str">
        <f>'C'!B29</f>
        <v>Jonathan Toews</v>
      </c>
      <c r="G27" s="27">
        <f>'C'!U29</f>
        <v>12.698846149743915</v>
      </c>
      <c r="H27" s="2" t="str">
        <f>'R'!B29</f>
        <v>Jakub Voracek</v>
      </c>
      <c r="I27" s="27">
        <f>'R'!U29</f>
        <v>10.951597763084205</v>
      </c>
      <c r="J27" s="2" t="str">
        <f>L!B29</f>
        <v>David Perron</v>
      </c>
      <c r="K27" s="30">
        <f>L!U29</f>
        <v>11.739790153509315</v>
      </c>
    </row>
    <row r="28" spans="1:11" x14ac:dyDescent="0.25">
      <c r="A28" s="22">
        <v>28</v>
      </c>
      <c r="B28" s="39" t="str">
        <f>G!B30</f>
        <v>James Reimer</v>
      </c>
      <c r="C28" s="41">
        <f>G!M30</f>
        <v>1096</v>
      </c>
      <c r="D28" s="2" t="str">
        <f>D!B30</f>
        <v>Cam Fowler</v>
      </c>
      <c r="E28" s="27">
        <f>D!U30</f>
        <v>12.599010403265037</v>
      </c>
      <c r="F28" s="2" t="str">
        <f>'C'!B30</f>
        <v>Ryan Johansen</v>
      </c>
      <c r="G28" s="27">
        <f>'C'!U30</f>
        <v>12.577295880511901</v>
      </c>
      <c r="H28" s="2" t="str">
        <f>'R'!B30</f>
        <v>Teuvo Teravainen</v>
      </c>
      <c r="I28" s="27">
        <f>'R'!U30</f>
        <v>10.866612590051886</v>
      </c>
      <c r="J28" s="2" t="str">
        <f>L!B30</f>
        <v>Kyle Connor</v>
      </c>
      <c r="K28" s="30">
        <f>L!U30</f>
        <v>11.69222515391882</v>
      </c>
    </row>
    <row r="29" spans="1:11" x14ac:dyDescent="0.25">
      <c r="A29" s="22">
        <v>29</v>
      </c>
      <c r="B29" s="39" t="str">
        <f>G!B31</f>
        <v>Tuukka Rask</v>
      </c>
      <c r="C29" s="41">
        <f>G!M31</f>
        <v>1080</v>
      </c>
      <c r="D29" s="2" t="str">
        <f>D!B31</f>
        <v>Darnell Nurse</v>
      </c>
      <c r="E29" s="27">
        <f>D!U31</f>
        <v>12.474969033520189</v>
      </c>
      <c r="F29" s="2" t="str">
        <f>'C'!B31</f>
        <v>Tyler Seguin</v>
      </c>
      <c r="G29" s="27">
        <f>'C'!U31</f>
        <v>12.329596791230077</v>
      </c>
      <c r="H29" s="2" t="str">
        <f>'R'!B31</f>
        <v>J.T. Compher</v>
      </c>
      <c r="I29" s="27">
        <f>'R'!U31</f>
        <v>10.782420546343271</v>
      </c>
      <c r="J29" s="2" t="str">
        <f>L!B31</f>
        <v>Nick Ritchie</v>
      </c>
      <c r="K29" s="30">
        <f>L!U31</f>
        <v>11.647688777747627</v>
      </c>
    </row>
    <row r="30" spans="1:11" ht="15.75" thickBot="1" x14ac:dyDescent="0.3">
      <c r="A30" s="23">
        <v>30</v>
      </c>
      <c r="B30" s="40" t="str">
        <f>G!B32</f>
        <v>Robin Lehner</v>
      </c>
      <c r="C30" s="53">
        <f>G!M32</f>
        <v>1063</v>
      </c>
      <c r="D30" s="2" t="str">
        <f>D!B32</f>
        <v>Brandon Montour</v>
      </c>
      <c r="E30" s="27">
        <f>D!U32</f>
        <v>12.362990348475712</v>
      </c>
      <c r="F30" s="2" t="str">
        <f>'C'!B32</f>
        <v>Bo Horvat</v>
      </c>
      <c r="G30" s="27">
        <f>'C'!U32</f>
        <v>12.191702485381779</v>
      </c>
      <c r="H30" s="2" t="str">
        <f>'R'!B32</f>
        <v>Patric Hornqvist</v>
      </c>
      <c r="I30" s="27">
        <f>'R'!U32</f>
        <v>10.620026710923916</v>
      </c>
      <c r="J30" s="2" t="str">
        <f>L!B32</f>
        <v>Nikolaj Ehlers</v>
      </c>
      <c r="K30" s="30">
        <f>L!U32</f>
        <v>11.324105401350073</v>
      </c>
    </row>
    <row r="31" spans="1:11" x14ac:dyDescent="0.25">
      <c r="A31" s="21">
        <v>31</v>
      </c>
      <c r="B31" s="38" t="str">
        <f>G!B33</f>
        <v>Darcy Kuemper</v>
      </c>
      <c r="C31" s="41">
        <f>G!M33</f>
        <v>1057</v>
      </c>
      <c r="D31" s="24" t="str">
        <f>D!B33</f>
        <v>Duncan Keith</v>
      </c>
      <c r="E31" s="26">
        <f>D!U33</f>
        <v>12.336131186682218</v>
      </c>
      <c r="F31" s="24" t="str">
        <f>'C'!B33</f>
        <v>Sean Couturier</v>
      </c>
      <c r="G31" s="26">
        <f>'C'!U33</f>
        <v>12.038222844059245</v>
      </c>
      <c r="H31" s="24" t="str">
        <f>'R'!B33</f>
        <v>Kasperi Kapanen</v>
      </c>
      <c r="I31" s="26">
        <f>'R'!U33</f>
        <v>10.36781644828508</v>
      </c>
      <c r="J31" s="24" t="str">
        <f>L!B33</f>
        <v>J.T. Miller</v>
      </c>
      <c r="K31" s="29">
        <f>L!U33</f>
        <v>11.322724620689709</v>
      </c>
    </row>
    <row r="32" spans="1:11" x14ac:dyDescent="0.25">
      <c r="A32" s="22">
        <v>32</v>
      </c>
      <c r="B32" s="39" t="str">
        <f>G!B34</f>
        <v>Jonathan Bernier</v>
      </c>
      <c r="C32" s="41">
        <f>G!M34</f>
        <v>1010</v>
      </c>
      <c r="D32" s="2" t="str">
        <f>D!B34</f>
        <v>Matt Niskanen</v>
      </c>
      <c r="E32" s="27">
        <f>D!U34</f>
        <v>12.220581849350168</v>
      </c>
      <c r="F32" s="2" t="str">
        <f>'C'!B34</f>
        <v>Paul Stastny</v>
      </c>
      <c r="G32" s="27">
        <f>'C'!U34</f>
        <v>11.800811604161533</v>
      </c>
      <c r="H32" s="2" t="str">
        <f>'R'!B34</f>
        <v>T.J. Oshie</v>
      </c>
      <c r="I32" s="27">
        <f>'R'!U34</f>
        <v>10.302241980943551</v>
      </c>
      <c r="J32" s="2" t="str">
        <f>L!B34</f>
        <v>Rickard Rakell</v>
      </c>
      <c r="K32" s="30">
        <f>L!U34</f>
        <v>11.294042447251368</v>
      </c>
    </row>
    <row r="33" spans="1:11" x14ac:dyDescent="0.25">
      <c r="A33" s="22">
        <v>33</v>
      </c>
      <c r="B33" s="39" t="str">
        <f>G!B35</f>
        <v>Jonathan Quick</v>
      </c>
      <c r="C33" s="41">
        <f>G!M35</f>
        <v>1004</v>
      </c>
      <c r="D33" s="2" t="str">
        <f>D!B35</f>
        <v>Hampus Lindholm</v>
      </c>
      <c r="E33" s="27">
        <f>D!U35</f>
        <v>12.183314846117739</v>
      </c>
      <c r="F33" s="2" t="str">
        <f>'C'!B35</f>
        <v>Brayden Schenn</v>
      </c>
      <c r="G33" s="27">
        <f>'C'!U35</f>
        <v>11.375172863997751</v>
      </c>
      <c r="H33" s="2" t="str">
        <f>'R'!B35</f>
        <v>Reilly Smith</v>
      </c>
      <c r="I33" s="27">
        <f>'R'!U35</f>
        <v>10.222881229093412</v>
      </c>
      <c r="J33" s="2" t="str">
        <f>L!B35</f>
        <v>Max Pacioretty</v>
      </c>
      <c r="K33" s="30">
        <f>L!U35</f>
        <v>11.227371896222142</v>
      </c>
    </row>
    <row r="34" spans="1:11" x14ac:dyDescent="0.25">
      <c r="A34" s="22">
        <v>34</v>
      </c>
      <c r="B34" s="39" t="str">
        <f>G!B36</f>
        <v>Roberto Luongo</v>
      </c>
      <c r="C34" s="41">
        <f>G!M36</f>
        <v>998</v>
      </c>
      <c r="D34" s="2" t="str">
        <f>D!B36</f>
        <v>Esa Lindell</v>
      </c>
      <c r="E34" s="27">
        <f>D!U36</f>
        <v>12.017275605702176</v>
      </c>
      <c r="F34" s="2" t="str">
        <f>'C'!B36</f>
        <v>Nico Hischier</v>
      </c>
      <c r="G34" s="27">
        <f>'C'!U36</f>
        <v>11.344539712691896</v>
      </c>
      <c r="H34" s="2" t="str">
        <f>'R'!B36</f>
        <v>Brendan Gallagher</v>
      </c>
      <c r="I34" s="27">
        <f>'R'!U36</f>
        <v>10.008097246706908</v>
      </c>
      <c r="J34" s="2" t="str">
        <f>L!B36</f>
        <v>Jaden Schwartz</v>
      </c>
      <c r="K34" s="30">
        <f>L!U36</f>
        <v>10.804742871093422</v>
      </c>
    </row>
    <row r="35" spans="1:11" ht="15.75" thickBot="1" x14ac:dyDescent="0.3">
      <c r="A35" s="23">
        <v>35</v>
      </c>
      <c r="B35" s="40" t="str">
        <f>G!B37</f>
        <v>Cam Ward</v>
      </c>
      <c r="C35" s="53">
        <f>G!M37</f>
        <v>970</v>
      </c>
      <c r="D35" s="2" t="str">
        <f>D!B37</f>
        <v>Jake Gardiner</v>
      </c>
      <c r="E35" s="27">
        <f>D!U37</f>
        <v>11.996408130150787</v>
      </c>
      <c r="F35" s="2" t="str">
        <f>'C'!B37</f>
        <v>William Karlsson</v>
      </c>
      <c r="G35" s="27">
        <f>'C'!U37</f>
        <v>11.34271667464678</v>
      </c>
      <c r="H35" s="2" t="str">
        <f>'R'!B37</f>
        <v>Mats Zuccarello</v>
      </c>
      <c r="I35" s="27">
        <f>'R'!U37</f>
        <v>9.9945629027370781</v>
      </c>
      <c r="J35" s="2" t="str">
        <f>L!B37</f>
        <v>Sven Baertschi</v>
      </c>
      <c r="K35" s="30">
        <f>L!U37</f>
        <v>10.461385675143436</v>
      </c>
    </row>
    <row r="36" spans="1:11" x14ac:dyDescent="0.25">
      <c r="A36" s="21">
        <v>36</v>
      </c>
      <c r="B36" s="38" t="str">
        <f>G!B38</f>
        <v>Petr Mrazek</v>
      </c>
      <c r="C36" s="41">
        <f>G!M38</f>
        <v>950</v>
      </c>
      <c r="D36" s="24" t="str">
        <f>D!B38</f>
        <v>Zach Werenski</v>
      </c>
      <c r="E36" s="26">
        <f>D!U38</f>
        <v>11.984958976394708</v>
      </c>
      <c r="F36" s="24" t="str">
        <f>'C'!B38</f>
        <v>Anze Kopitar</v>
      </c>
      <c r="G36" s="26">
        <f>'C'!U38</f>
        <v>11.271565683747959</v>
      </c>
      <c r="H36" s="24" t="str">
        <f>'R'!B38</f>
        <v>Vladimir Tarasenko</v>
      </c>
      <c r="I36" s="26">
        <f>'R'!U38</f>
        <v>9.7972300696745194</v>
      </c>
      <c r="J36" s="24" t="str">
        <f>L!B38</f>
        <v>Brandon Saad</v>
      </c>
      <c r="K36" s="29">
        <f>L!U38</f>
        <v>10.44259331582905</v>
      </c>
    </row>
    <row r="37" spans="1:11" x14ac:dyDescent="0.25">
      <c r="A37" s="22">
        <v>37</v>
      </c>
      <c r="B37" s="39" t="str">
        <f>G!B39</f>
        <v>Philipp Grubauer</v>
      </c>
      <c r="C37" s="41">
        <f>G!M39</f>
        <v>932</v>
      </c>
      <c r="D37" s="2" t="str">
        <f>D!B39</f>
        <v>Mike Matheson</v>
      </c>
      <c r="E37" s="27">
        <f>D!U39</f>
        <v>11.905125929033535</v>
      </c>
      <c r="F37" s="2" t="str">
        <f>'C'!B39</f>
        <v>Eric Staal</v>
      </c>
      <c r="G37" s="27">
        <f>'C'!U39</f>
        <v>10.725083751020058</v>
      </c>
      <c r="H37" s="2" t="str">
        <f>'R'!B39</f>
        <v>Andreas Athanasiou</v>
      </c>
      <c r="I37" s="27">
        <f>'R'!U39</f>
        <v>9.7713975625806242</v>
      </c>
      <c r="J37" s="2" t="str">
        <f>L!B39</f>
        <v>Ondrej Palat</v>
      </c>
      <c r="K37" s="30">
        <f>L!U39</f>
        <v>10.43292315857029</v>
      </c>
    </row>
    <row r="38" spans="1:11" x14ac:dyDescent="0.25">
      <c r="A38" s="22">
        <v>38</v>
      </c>
      <c r="B38" s="39" t="str">
        <f>G!B40</f>
        <v>Anton Khudobin</v>
      </c>
      <c r="C38" s="41">
        <f>G!M40</f>
        <v>914</v>
      </c>
      <c r="D38" s="2" t="str">
        <f>D!B40</f>
        <v>Jacob Trouba</v>
      </c>
      <c r="E38" s="27">
        <f>D!U40</f>
        <v>11.855606207631844</v>
      </c>
      <c r="F38" s="2" t="str">
        <f>'C'!B40</f>
        <v>Nazem Kadri</v>
      </c>
      <c r="G38" s="27">
        <f>'C'!U40</f>
        <v>10.642848794762845</v>
      </c>
      <c r="H38" s="2" t="str">
        <f>'R'!B40</f>
        <v>Travis Konecny</v>
      </c>
      <c r="I38" s="27">
        <f>'R'!U40</f>
        <v>9.4727633474812727</v>
      </c>
      <c r="J38" s="2" t="str">
        <f>L!B40</f>
        <v>James van Riemsdyk</v>
      </c>
      <c r="K38" s="30">
        <f>L!U40</f>
        <v>10.392746051649198</v>
      </c>
    </row>
    <row r="39" spans="1:11" x14ac:dyDescent="0.25">
      <c r="A39" s="22">
        <v>39</v>
      </c>
      <c r="B39" s="39" t="str">
        <f>G!B41</f>
        <v>Matt Murray</v>
      </c>
      <c r="C39" s="41">
        <f>G!M41</f>
        <v>878</v>
      </c>
      <c r="D39" s="2" t="str">
        <f>D!B41</f>
        <v>Colin Miller</v>
      </c>
      <c r="E39" s="27">
        <f>D!U41</f>
        <v>11.853434474880961</v>
      </c>
      <c r="F39" s="2" t="str">
        <f>'C'!B41</f>
        <v>Colin White</v>
      </c>
      <c r="G39" s="27">
        <f>'C'!U41</f>
        <v>10.323073672259884</v>
      </c>
      <c r="H39" s="2" t="str">
        <f>'R'!B41</f>
        <v>Andrei Svechnikov</v>
      </c>
      <c r="I39" s="27">
        <f>'R'!U41</f>
        <v>9.234412593715934</v>
      </c>
      <c r="J39" s="2" t="str">
        <f>L!B41</f>
        <v>Alexander Steen</v>
      </c>
      <c r="K39" s="30">
        <f>L!U41</f>
        <v>10.34605093576565</v>
      </c>
    </row>
    <row r="40" spans="1:11" ht="15.75" thickBot="1" x14ac:dyDescent="0.3">
      <c r="A40" s="23">
        <v>40</v>
      </c>
      <c r="B40" s="40" t="str">
        <f>G!B42</f>
        <v>Brian Elliott</v>
      </c>
      <c r="C40" s="53">
        <f>G!M42</f>
        <v>787</v>
      </c>
      <c r="D40" s="2" t="str">
        <f>D!B42</f>
        <v>Jared Spurgeon</v>
      </c>
      <c r="E40" s="27">
        <f>D!U42</f>
        <v>11.820370678081215</v>
      </c>
      <c r="F40" s="2" t="str">
        <f>'C'!B42</f>
        <v>Nick Schmaltz</v>
      </c>
      <c r="G40" s="27">
        <f>'C'!U42</f>
        <v>10.174113302625017</v>
      </c>
      <c r="H40" s="2" t="str">
        <f>'R'!B42</f>
        <v>Anthony Mantha</v>
      </c>
      <c r="I40" s="27">
        <f>'R'!U42</f>
        <v>9.2321370468266437</v>
      </c>
      <c r="J40" s="2" t="str">
        <f>L!B42</f>
        <v>Alexander Kerfoot</v>
      </c>
      <c r="K40" s="30">
        <f>L!U42</f>
        <v>10.328473041256002</v>
      </c>
    </row>
    <row r="41" spans="1:11" x14ac:dyDescent="0.25">
      <c r="A41" s="21">
        <v>41</v>
      </c>
      <c r="B41" s="38" t="str">
        <f>G!B43</f>
        <v>Linus Ullmark</v>
      </c>
      <c r="C41" s="41">
        <f>G!M43</f>
        <v>774</v>
      </c>
      <c r="D41" s="24" t="str">
        <f>D!B43</f>
        <v>Alex Pietrangelo</v>
      </c>
      <c r="E41" s="26">
        <f>D!U43</f>
        <v>11.774244809292112</v>
      </c>
      <c r="F41" s="24" t="str">
        <f>'C'!B43</f>
        <v>Alex Galchenyuk</v>
      </c>
      <c r="G41" s="26">
        <f>'C'!U43</f>
        <v>10.13300079687691</v>
      </c>
      <c r="H41" s="24" t="str">
        <f>'R'!B43</f>
        <v>Wayne Simmonds</v>
      </c>
      <c r="I41" s="26">
        <f>'R'!U43</f>
        <v>9.2110659654536899</v>
      </c>
      <c r="J41" s="24" t="str">
        <f>L!B43</f>
        <v>Kevin Labanc</v>
      </c>
      <c r="K41" s="29">
        <f>L!U43</f>
        <v>10.322204727456572</v>
      </c>
    </row>
    <row r="42" spans="1:11" x14ac:dyDescent="0.25">
      <c r="A42" s="22">
        <v>42</v>
      </c>
      <c r="B42" s="39" t="str">
        <f>G!B44</f>
        <v>Aaron Dell</v>
      </c>
      <c r="C42" s="41">
        <f>G!M44</f>
        <v>773</v>
      </c>
      <c r="D42" s="2" t="str">
        <f>D!B44</f>
        <v>Jake Muzzin</v>
      </c>
      <c r="E42" s="27">
        <f>D!U44</f>
        <v>11.747445283109755</v>
      </c>
      <c r="F42" s="2" t="str">
        <f>'C'!B44</f>
        <v>Kyle Turris</v>
      </c>
      <c r="G42" s="27">
        <f>'C'!U44</f>
        <v>9.9767280828474885</v>
      </c>
      <c r="H42" s="2" t="str">
        <f>'R'!B44</f>
        <v>Nikolay Goldobin</v>
      </c>
      <c r="I42" s="27">
        <f>'R'!U44</f>
        <v>9.1314581438204243</v>
      </c>
      <c r="J42" s="2" t="str">
        <f>L!B44</f>
        <v>Zach Hyman</v>
      </c>
      <c r="K42" s="30">
        <f>L!U44</f>
        <v>10.312170157774215</v>
      </c>
    </row>
    <row r="43" spans="1:11" x14ac:dyDescent="0.25">
      <c r="A43" s="22">
        <v>43</v>
      </c>
      <c r="B43" s="39" t="str">
        <f>G!B45</f>
        <v>Juuse Saros</v>
      </c>
      <c r="C43" s="41">
        <f>G!M45</f>
        <v>767</v>
      </c>
      <c r="D43" s="2" t="str">
        <f>D!B45</f>
        <v>Ryan Ellis</v>
      </c>
      <c r="E43" s="27">
        <f>D!U45</f>
        <v>11.73789952581544</v>
      </c>
      <c r="F43" s="2" t="str">
        <f>'C'!B45</f>
        <v>Dylan Strome</v>
      </c>
      <c r="G43" s="27">
        <f>'C'!U45</f>
        <v>9.1450115493160222</v>
      </c>
      <c r="H43" s="2" t="str">
        <f>'R'!B45</f>
        <v>Jakob Silfverberg</v>
      </c>
      <c r="I43" s="27">
        <f>'R'!U45</f>
        <v>9.1235111120270798</v>
      </c>
      <c r="J43" s="2" t="str">
        <f>L!B45</f>
        <v>Jimmy Vesey</v>
      </c>
      <c r="K43" s="30">
        <f>L!U45</f>
        <v>10.273026709930084</v>
      </c>
    </row>
    <row r="44" spans="1:11" x14ac:dyDescent="0.25">
      <c r="A44" s="22">
        <v>44</v>
      </c>
      <c r="B44" s="39" t="str">
        <f>G!B46</f>
        <v>Anders Nilsson</v>
      </c>
      <c r="C44" s="41">
        <f>G!M46</f>
        <v>718</v>
      </c>
      <c r="D44" s="2" t="str">
        <f>D!B46</f>
        <v>Ryan Pulock</v>
      </c>
      <c r="E44" s="27">
        <f>D!U46</f>
        <v>11.68141798738986</v>
      </c>
      <c r="F44" s="2" t="str">
        <f>'C'!B46</f>
        <v>Derek Stepan</v>
      </c>
      <c r="G44" s="27">
        <f>'C'!U46</f>
        <v>9.0175446410839584</v>
      </c>
      <c r="H44" s="2" t="str">
        <f>'R'!B46</f>
        <v>Alex Iafallo</v>
      </c>
      <c r="I44" s="27">
        <f>'R'!U46</f>
        <v>9.0681662371273575</v>
      </c>
      <c r="J44" s="2" t="str">
        <f>L!B46</f>
        <v>Tyler Bertuzzi</v>
      </c>
      <c r="K44" s="30">
        <f>L!U46</f>
        <v>10.16789639527002</v>
      </c>
    </row>
    <row r="45" spans="1:11" ht="15.75" thickBot="1" x14ac:dyDescent="0.3">
      <c r="A45" s="23">
        <v>45</v>
      </c>
      <c r="B45" s="40" t="str">
        <f>G!B47</f>
        <v>Antti Raanta</v>
      </c>
      <c r="C45" s="53">
        <f>G!M47</f>
        <v>687</v>
      </c>
      <c r="D45" s="2" t="str">
        <f>D!B47</f>
        <v>Oscar Klefbom</v>
      </c>
      <c r="E45" s="27">
        <f>D!U47</f>
        <v>11.646335356517824</v>
      </c>
      <c r="F45" s="2" t="str">
        <f>'C'!B47</f>
        <v>Jeff Carter</v>
      </c>
      <c r="G45" s="27">
        <f>'C'!U47</f>
        <v>9.0113432856677012</v>
      </c>
      <c r="H45" s="2" t="str">
        <f>'R'!B47</f>
        <v>Charlie Coyle</v>
      </c>
      <c r="I45" s="27">
        <f>'R'!U47</f>
        <v>8.9433185821372909</v>
      </c>
      <c r="J45" s="2" t="str">
        <f>L!B47</f>
        <v>Jason Zucker</v>
      </c>
      <c r="K45" s="30">
        <f>L!U47</f>
        <v>10.099808790309948</v>
      </c>
    </row>
    <row r="46" spans="1:11" x14ac:dyDescent="0.25">
      <c r="A46" s="21">
        <v>46</v>
      </c>
      <c r="B46" s="38" t="str">
        <f>G!B48</f>
        <v>Joonas Korpisalo</v>
      </c>
      <c r="C46" s="41">
        <f>G!M48</f>
        <v>671</v>
      </c>
      <c r="D46" s="24" t="str">
        <f>D!B48</f>
        <v>Sami Vatanen</v>
      </c>
      <c r="E46" s="26">
        <f>D!U48</f>
        <v>11.564751605154594</v>
      </c>
      <c r="F46" s="24" t="str">
        <f>'C'!B48</f>
        <v>Alexander Wennberg</v>
      </c>
      <c r="G46" s="26">
        <f>'C'!U48</f>
        <v>8.9127276833610996</v>
      </c>
      <c r="H46" s="24" t="str">
        <f>'R'!B48</f>
        <v>Jordan Eberle</v>
      </c>
      <c r="I46" s="26">
        <f>'R'!U48</f>
        <v>8.7288140380000669</v>
      </c>
      <c r="J46" s="24" t="str">
        <f>L!B48</f>
        <v>Jakub Vrana</v>
      </c>
      <c r="K46" s="29">
        <f>L!U48</f>
        <v>10.036785513726379</v>
      </c>
    </row>
    <row r="47" spans="1:11" x14ac:dyDescent="0.25">
      <c r="A47" s="22">
        <v>47</v>
      </c>
      <c r="B47" s="39" t="str">
        <f>G!B49</f>
        <v>Antti Niemi</v>
      </c>
      <c r="C47" s="41">
        <f>G!M49</f>
        <v>658</v>
      </c>
      <c r="D47" s="2" t="str">
        <f>D!B49</f>
        <v>Noah Hanifin</v>
      </c>
      <c r="E47" s="27">
        <f>D!U49</f>
        <v>11.491476324121088</v>
      </c>
      <c r="F47" s="2" t="str">
        <f>'C'!B49</f>
        <v>Anthony Cirelli</v>
      </c>
      <c r="G47" s="27">
        <f>'C'!U49</f>
        <v>8.9084074570350431</v>
      </c>
      <c r="H47" s="2" t="str">
        <f>'R'!B49</f>
        <v>Jake Virtanen</v>
      </c>
      <c r="I47" s="27">
        <f>'R'!U49</f>
        <v>8.7264190259881236</v>
      </c>
      <c r="J47" s="2" t="str">
        <f>L!B49</f>
        <v>Ilya Kovalchuk</v>
      </c>
      <c r="K47" s="30">
        <f>L!U49</f>
        <v>9.9768342499232023</v>
      </c>
    </row>
    <row r="48" spans="1:11" x14ac:dyDescent="0.25">
      <c r="A48" s="22">
        <v>48</v>
      </c>
      <c r="B48" s="39" t="str">
        <f>G!B50</f>
        <v>Cal Petersen</v>
      </c>
      <c r="C48" s="41">
        <f>G!M50</f>
        <v>622</v>
      </c>
      <c r="D48" s="2" t="str">
        <f>D!B50</f>
        <v>Brady Skjei</v>
      </c>
      <c r="E48" s="27">
        <f>D!U50</f>
        <v>11.255586799984005</v>
      </c>
      <c r="F48" s="2" t="str">
        <f>'C'!B50</f>
        <v>Jesperi Kotkaniemi</v>
      </c>
      <c r="G48" s="27">
        <f>'C'!U50</f>
        <v>8.6521700098156167</v>
      </c>
      <c r="H48" s="2" t="str">
        <f>'R'!B50</f>
        <v>Pavel Buchnevich</v>
      </c>
      <c r="I48" s="27">
        <f>'R'!U50</f>
        <v>8.6654814818489374</v>
      </c>
      <c r="J48" s="2" t="str">
        <f>L!B50</f>
        <v>Kevin Fiala</v>
      </c>
      <c r="K48" s="30">
        <f>L!U50</f>
        <v>9.8363977520493862</v>
      </c>
    </row>
    <row r="49" spans="1:11" x14ac:dyDescent="0.25">
      <c r="A49" s="22">
        <v>49</v>
      </c>
      <c r="B49" s="39" t="str">
        <f>G!B51</f>
        <v>Laurent Brossoit</v>
      </c>
      <c r="C49" s="41">
        <f>G!M51</f>
        <v>596</v>
      </c>
      <c r="D49" s="2" t="str">
        <f>D!B51</f>
        <v>Travis Hamonic</v>
      </c>
      <c r="E49" s="27">
        <f>D!U51</f>
        <v>11.237527724009936</v>
      </c>
      <c r="F49" s="2" t="str">
        <f>'C'!B51</f>
        <v>Brett Howden</v>
      </c>
      <c r="G49" s="27">
        <f>'C'!U51</f>
        <v>8.3125695390157048</v>
      </c>
      <c r="H49" s="2" t="str">
        <f>'R'!B51</f>
        <v>Joonas Donskoi</v>
      </c>
      <c r="I49" s="27">
        <f>'R'!U51</f>
        <v>8.5210898071666534</v>
      </c>
      <c r="J49" s="2" t="str">
        <f>L!B51</f>
        <v>Patrick Marleau</v>
      </c>
      <c r="K49" s="30">
        <f>L!U51</f>
        <v>9.6925583694293937</v>
      </c>
    </row>
    <row r="50" spans="1:11" ht="15.75" thickBot="1" x14ac:dyDescent="0.3">
      <c r="A50" s="23">
        <v>50</v>
      </c>
      <c r="B50" s="40" t="str">
        <f>G!B52</f>
        <v>Chad Johnson</v>
      </c>
      <c r="C50" s="53">
        <f>G!M52</f>
        <v>590</v>
      </c>
      <c r="D50" s="2" t="str">
        <f>D!B52</f>
        <v>Vince Dunn</v>
      </c>
      <c r="E50" s="27">
        <f>D!U52</f>
        <v>11.197014270315481</v>
      </c>
      <c r="F50" s="2" t="str">
        <f>'C'!B52</f>
        <v>Jason Dickinson</v>
      </c>
      <c r="G50" s="27">
        <f>'C'!U52</f>
        <v>8.1733504869246332</v>
      </c>
      <c r="H50" s="2" t="str">
        <f>'R'!B52</f>
        <v>Kyle Okposo</v>
      </c>
      <c r="I50" s="27">
        <f>'R'!U52</f>
        <v>8.1723607613939713</v>
      </c>
      <c r="J50" s="2" t="str">
        <f>L!B52</f>
        <v>Nino Niederreiter</v>
      </c>
      <c r="K50" s="30">
        <f>L!U52</f>
        <v>9.5590178488964455</v>
      </c>
    </row>
    <row r="51" spans="1:11" x14ac:dyDescent="0.25">
      <c r="A51" s="21">
        <v>51</v>
      </c>
      <c r="B51" s="38" t="str">
        <f>G!B53</f>
        <v>Alexandar Georgiev</v>
      </c>
      <c r="C51" s="41">
        <f>G!M53</f>
        <v>563</v>
      </c>
      <c r="D51" s="24" t="str">
        <f>D!B53</f>
        <v>Ben Hutton</v>
      </c>
      <c r="E51" s="26">
        <f>D!U53</f>
        <v>11.18990278848219</v>
      </c>
      <c r="F51" s="24" t="str">
        <f>'C'!B53</f>
        <v>Robert Thomas</v>
      </c>
      <c r="G51" s="26">
        <f>'C'!U53</f>
        <v>8.0000051376772987</v>
      </c>
      <c r="H51" s="24" t="str">
        <f>'R'!B53</f>
        <v>Tyler Toffoli</v>
      </c>
      <c r="I51" s="26">
        <f>'R'!U53</f>
        <v>7.9238618848416005</v>
      </c>
      <c r="J51" s="24" t="str">
        <f>L!B53</f>
        <v>Andreas Johnsson</v>
      </c>
      <c r="K51" s="29">
        <f>L!U53</f>
        <v>9.5065316110358502</v>
      </c>
    </row>
    <row r="52" spans="1:11" x14ac:dyDescent="0.25">
      <c r="A52" s="22">
        <v>52</v>
      </c>
      <c r="B52" s="39" t="str">
        <f>G!B54</f>
        <v>Alex Stalock</v>
      </c>
      <c r="C52" s="41">
        <f>G!M54</f>
        <v>508</v>
      </c>
      <c r="D52" s="2" t="str">
        <f>D!B54</f>
        <v>Rasmus Dahlin</v>
      </c>
      <c r="E52" s="27">
        <f>D!U54</f>
        <v>11.187384815804492</v>
      </c>
      <c r="F52" s="2" t="str">
        <f>'C'!B54</f>
        <v>Nolan Patrick</v>
      </c>
      <c r="G52" s="27">
        <f>'C'!U54</f>
        <v>7.8583045377932139</v>
      </c>
      <c r="H52" s="2" t="str">
        <f>'R'!B54</f>
        <v>Anthony Duclair</v>
      </c>
      <c r="I52" s="27">
        <f>'R'!U54</f>
        <v>7.5723016028029466</v>
      </c>
      <c r="J52" s="2" t="str">
        <f>L!B54</f>
        <v>Vladislav Namestnikov</v>
      </c>
      <c r="K52" s="30">
        <f>L!U54</f>
        <v>9.4571015171639381</v>
      </c>
    </row>
    <row r="53" spans="1:11" x14ac:dyDescent="0.25">
      <c r="A53" s="22">
        <v>53</v>
      </c>
      <c r="B53" s="39" t="str">
        <f>G!B55</f>
        <v>Scott Darling</v>
      </c>
      <c r="C53" s="41">
        <f>G!M55</f>
        <v>486</v>
      </c>
      <c r="D53" s="2" t="str">
        <f>D!B55</f>
        <v>Ivan Provorov</v>
      </c>
      <c r="E53" s="27">
        <f>D!U55</f>
        <v>11.127629695141199</v>
      </c>
      <c r="F53" s="2" t="str">
        <f>'C'!B55</f>
        <v>Adrian Kempe</v>
      </c>
      <c r="G53" s="27">
        <f>'C'!U55</f>
        <v>7.710277497720587</v>
      </c>
      <c r="H53" s="2" t="str">
        <f>'R'!B55</f>
        <v>David Backes</v>
      </c>
      <c r="I53" s="27">
        <f>'R'!U55</f>
        <v>7.4525242345672176</v>
      </c>
      <c r="J53" s="2" t="str">
        <f>L!B55</f>
        <v>Jake DeBrusk</v>
      </c>
      <c r="K53" s="30">
        <f>L!U55</f>
        <v>9.299485963002688</v>
      </c>
    </row>
    <row r="54" spans="1:11" x14ac:dyDescent="0.25">
      <c r="A54" s="22">
        <v>54</v>
      </c>
      <c r="B54" s="39" t="str">
        <f>G!B56</f>
        <v>Calvin Pickard</v>
      </c>
      <c r="C54" s="41">
        <f>G!M56</f>
        <v>464</v>
      </c>
      <c r="D54" s="2" t="str">
        <f>D!B56</f>
        <v>Aaron Ekblad</v>
      </c>
      <c r="E54" s="27">
        <f>D!U56</f>
        <v>11.074275250068156</v>
      </c>
      <c r="F54" s="2" t="str">
        <f>'C'!B56</f>
        <v>Filip Chytil</v>
      </c>
      <c r="G54" s="27">
        <f>'C'!U56</f>
        <v>7.6143461272143762</v>
      </c>
      <c r="H54" s="2" t="str">
        <f>'R'!B56</f>
        <v>Dominik Kahun</v>
      </c>
      <c r="I54" s="27">
        <f>'R'!U56</f>
        <v>7.3306556835490904</v>
      </c>
      <c r="J54" s="2" t="str">
        <f>L!B56</f>
        <v>Thomas Vanek</v>
      </c>
      <c r="K54" s="30">
        <f>L!U56</f>
        <v>9.290789736205749</v>
      </c>
    </row>
    <row r="55" spans="1:11" ht="15.75" thickBot="1" x14ac:dyDescent="0.3">
      <c r="A55" s="23">
        <v>55</v>
      </c>
      <c r="B55" s="40" t="str">
        <f>G!B57</f>
        <v>Anthony Stolarz</v>
      </c>
      <c r="C55" s="53">
        <f>G!M57</f>
        <v>446</v>
      </c>
      <c r="D55" s="2" t="str">
        <f>D!B57</f>
        <v>Justin Faulk</v>
      </c>
      <c r="E55" s="27">
        <f>D!U57</f>
        <v>11.010878227939891</v>
      </c>
      <c r="F55" s="2" t="str">
        <f>'C'!B57</f>
        <v>Pavel Zacha</v>
      </c>
      <c r="G55" s="27">
        <f>'C'!U57</f>
        <v>7.5134712248835136</v>
      </c>
      <c r="H55" s="2" t="str">
        <f>'R'!B57</f>
        <v>Ty Rattie</v>
      </c>
      <c r="I55" s="27">
        <f>'R'!U57</f>
        <v>7.2318743623931772</v>
      </c>
      <c r="J55" s="2" t="str">
        <f>L!B57</f>
        <v>Frank Vatrano</v>
      </c>
      <c r="K55" s="30">
        <f>L!U57</f>
        <v>9.2724686060170498</v>
      </c>
    </row>
    <row r="56" spans="1:11" x14ac:dyDescent="0.25">
      <c r="A56" s="21">
        <v>56</v>
      </c>
      <c r="B56" s="38" t="str">
        <f>G!B58</f>
        <v>Malcolm Subban</v>
      </c>
      <c r="C56" s="41">
        <f>G!M58</f>
        <v>387</v>
      </c>
      <c r="D56" s="24" t="str">
        <f>D!B58</f>
        <v>Alex Goligoski</v>
      </c>
      <c r="E56" s="26">
        <f>D!U58</f>
        <v>10.981974566686024</v>
      </c>
      <c r="F56" s="24" t="str">
        <f>'C'!B58</f>
        <v>Jordan Greenway</v>
      </c>
      <c r="G56" s="26">
        <f>'C'!U58</f>
        <v>7.3831884615543766</v>
      </c>
      <c r="H56" s="24" t="str">
        <f>'R'!B58</f>
        <v>Christian Fischer</v>
      </c>
      <c r="I56" s="26">
        <f>'R'!U58</f>
        <v>7.1793621131941778</v>
      </c>
      <c r="J56" s="24" t="str">
        <f>L!B58</f>
        <v>Zach Aston-Reese</v>
      </c>
      <c r="K56" s="29">
        <f>L!U58</f>
        <v>9.0266765084104321</v>
      </c>
    </row>
    <row r="57" spans="1:11" x14ac:dyDescent="0.25">
      <c r="A57" s="22">
        <v>57</v>
      </c>
      <c r="B57" s="39" t="str">
        <f>G!B59</f>
        <v>Cory Schneider</v>
      </c>
      <c r="C57" s="41">
        <f>G!M59</f>
        <v>373</v>
      </c>
      <c r="D57" s="2" t="str">
        <f>D!B59</f>
        <v>Jaccob Slavin</v>
      </c>
      <c r="E57" s="27">
        <f>D!U59</f>
        <v>10.976813853903607</v>
      </c>
      <c r="F57" s="2" t="str">
        <f>'C'!B59</f>
        <v>Tyson Jost</v>
      </c>
      <c r="G57" s="27">
        <f>'C'!U59</f>
        <v>7.2140556595749876</v>
      </c>
      <c r="H57" s="2" t="str">
        <f>'R'!B59</f>
        <v>Oliver Bjorkstrand</v>
      </c>
      <c r="I57" s="27">
        <f>'R'!U59</f>
        <v>7.1252670083910452</v>
      </c>
      <c r="J57" s="2" t="str">
        <f>L!B59</f>
        <v>Sam Bennett</v>
      </c>
      <c r="K57" s="30">
        <f>L!U59</f>
        <v>8.8883593480994509</v>
      </c>
    </row>
    <row r="58" spans="1:11" x14ac:dyDescent="0.25">
      <c r="A58" s="22">
        <v>58</v>
      </c>
      <c r="B58" s="39" t="str">
        <f>G!B60</f>
        <v>Mackenzie Blackwood</v>
      </c>
      <c r="C58" s="41">
        <f>G!M60</f>
        <v>287</v>
      </c>
      <c r="D58" s="2" t="str">
        <f>D!B60</f>
        <v>Shea Theodore</v>
      </c>
      <c r="E58" s="27">
        <f>D!U60</f>
        <v>10.969131760658019</v>
      </c>
      <c r="F58" s="2" t="str">
        <f>'C'!B60</f>
        <v>Jakob Forsbacka Karlsson</v>
      </c>
      <c r="G58" s="27">
        <f>'C'!U60</f>
        <v>6.9849231614784415</v>
      </c>
      <c r="H58" s="2" t="str">
        <f>'R'!B60</f>
        <v>Daniel Sprong</v>
      </c>
      <c r="I58" s="27">
        <f>'R'!U60</f>
        <v>7.0837187992079942</v>
      </c>
      <c r="J58" s="2" t="str">
        <f>L!B60</f>
        <v>Pat Maroon</v>
      </c>
      <c r="K58" s="30">
        <f>L!U60</f>
        <v>8.6210561366303118</v>
      </c>
    </row>
    <row r="59" spans="1:11" x14ac:dyDescent="0.25">
      <c r="A59" s="22">
        <v>59</v>
      </c>
      <c r="B59" s="39" t="str">
        <f>G!B61</f>
        <v>Carter Hart</v>
      </c>
      <c r="C59" s="41">
        <f>G!M61</f>
        <v>259</v>
      </c>
      <c r="D59" s="2" t="str">
        <f>D!B61</f>
        <v>Tony DeAngelo</v>
      </c>
      <c r="E59" s="27">
        <f>D!U61</f>
        <v>10.949100625500577</v>
      </c>
      <c r="F59" s="2" t="str">
        <f>'C'!B61</f>
        <v>Casey Mittelstadt</v>
      </c>
      <c r="G59" s="27">
        <f>'C'!U61</f>
        <v>6.8960333623121928</v>
      </c>
      <c r="H59" s="2" t="str">
        <f>'R'!B61</f>
        <v>William Nylander</v>
      </c>
      <c r="I59" s="27">
        <f>'R'!U61</f>
        <v>6.9549155041856148</v>
      </c>
      <c r="J59" s="2" t="str">
        <f>L!B61</f>
        <v>Anthony Beauvillier</v>
      </c>
      <c r="K59" s="30">
        <f>L!U61</f>
        <v>8.5491445687447012</v>
      </c>
    </row>
    <row r="60" spans="1:11" ht="15.75" thickBot="1" x14ac:dyDescent="0.3">
      <c r="A60" s="23">
        <v>60</v>
      </c>
      <c r="B60" s="40" t="str">
        <f>G!B62</f>
        <v>Michal Neuvirth</v>
      </c>
      <c r="C60" s="53">
        <f>G!M62</f>
        <v>249</v>
      </c>
      <c r="D60" s="2" t="str">
        <f>D!B62</f>
        <v>Erik Johnson</v>
      </c>
      <c r="E60" s="27">
        <f>D!U62</f>
        <v>10.909310764862939</v>
      </c>
      <c r="F60" s="2" t="str">
        <f>'C'!B62</f>
        <v>Ryan Donato</v>
      </c>
      <c r="G60" s="27">
        <f>'C'!U62</f>
        <v>6.8577791234951722</v>
      </c>
      <c r="H60" s="2" t="str">
        <f>'R'!B62</f>
        <v>Danton Heinen</v>
      </c>
      <c r="I60" s="27">
        <f>'R'!U62</f>
        <v>6.9449409710515226</v>
      </c>
      <c r="J60" s="2" t="str">
        <f>L!B62</f>
        <v>Mattias Janmark</v>
      </c>
      <c r="K60" s="30">
        <f>L!U62</f>
        <v>8.3865142740209002</v>
      </c>
    </row>
    <row r="61" spans="1:11" x14ac:dyDescent="0.25">
      <c r="A61" s="21">
        <v>61</v>
      </c>
      <c r="B61" s="38" t="str">
        <f>G!B63</f>
        <v>Michael Hutchinson</v>
      </c>
      <c r="C61" s="41">
        <f>G!M63</f>
        <v>201</v>
      </c>
      <c r="D61" s="24" t="str">
        <f>D!B63</f>
        <v>Miro Heiskanen</v>
      </c>
      <c r="E61" s="26">
        <f>D!U63</f>
        <v>10.898196309236136</v>
      </c>
      <c r="F61" s="24" t="str">
        <f>'C'!B63</f>
        <v>Lias Andersson</v>
      </c>
      <c r="G61" s="26">
        <f>'C'!U63</f>
        <v>6.8190354955525816</v>
      </c>
      <c r="H61" s="24" t="str">
        <f>'R'!B63</f>
        <v>Denis Gurianov</v>
      </c>
      <c r="I61" s="26">
        <f>'R'!U63</f>
        <v>6.86927807486631</v>
      </c>
      <c r="J61" s="24" t="str">
        <f>L!B63</f>
        <v>Conor Sheary</v>
      </c>
      <c r="K61" s="29">
        <f>L!U63</f>
        <v>8.3541539723915488</v>
      </c>
    </row>
    <row r="62" spans="1:11" x14ac:dyDescent="0.25">
      <c r="A62" s="22">
        <v>62</v>
      </c>
      <c r="B62" s="39" t="str">
        <f>G!B64</f>
        <v>Tristan Jarry</v>
      </c>
      <c r="C62" s="41">
        <f>G!M64</f>
        <v>120</v>
      </c>
      <c r="D62" s="2" t="str">
        <f>D!B64</f>
        <v>Jakob Chychrun</v>
      </c>
      <c r="E62" s="27">
        <f>D!U64</f>
        <v>10.818311290095625</v>
      </c>
      <c r="F62" s="2" t="str">
        <f>'C'!B64</f>
        <v>Sam Steel</v>
      </c>
      <c r="G62" s="27">
        <f>'C'!U64</f>
        <v>6.6415821827309021</v>
      </c>
      <c r="H62" s="2" t="str">
        <f>'R'!B64</f>
        <v>Tomas Hyka</v>
      </c>
      <c r="I62" s="27">
        <f>'R'!U64</f>
        <v>6.4804500837768257</v>
      </c>
      <c r="J62" s="2" t="str">
        <f>L!B64</f>
        <v>Nick Cousins</v>
      </c>
      <c r="K62" s="30">
        <f>L!U64</f>
        <v>8.2656153924282663</v>
      </c>
    </row>
    <row r="63" spans="1:11" x14ac:dyDescent="0.25">
      <c r="A63" s="22">
        <v>63</v>
      </c>
      <c r="B63" s="39" t="str">
        <f>G!B65</f>
        <v>Mike Condon</v>
      </c>
      <c r="C63" s="41">
        <f>G!M65</f>
        <v>75</v>
      </c>
      <c r="D63" s="2" t="str">
        <f>D!B65</f>
        <v>Brett Pesce</v>
      </c>
      <c r="E63" s="27">
        <f>D!U65</f>
        <v>10.646682519635959</v>
      </c>
      <c r="F63" s="2" t="str">
        <f>'C'!B65</f>
        <v>Tage Thompson</v>
      </c>
      <c r="G63" s="27">
        <f>'C'!U65</f>
        <v>6.5847365703682659</v>
      </c>
      <c r="H63" s="2" t="str">
        <f>'R'!B65</f>
        <v>James Neal</v>
      </c>
      <c r="I63" s="27">
        <f>'R'!U65</f>
        <v>6.434490959347853</v>
      </c>
      <c r="J63" s="2" t="str">
        <f>L!B65</f>
        <v>Tyler Motte</v>
      </c>
      <c r="K63" s="30">
        <f>L!U65</f>
        <v>8.2531066022641486</v>
      </c>
    </row>
    <row r="64" spans="1:11" x14ac:dyDescent="0.25">
      <c r="A64" s="22">
        <v>64</v>
      </c>
      <c r="B64" s="39" t="str">
        <f>G!B66</f>
        <v>Alex Lyon</v>
      </c>
      <c r="C64" s="41">
        <f>G!M66</f>
        <v>71</v>
      </c>
      <c r="D64" s="2" t="str">
        <f>D!B66</f>
        <v>TJ Brodie</v>
      </c>
      <c r="E64" s="27">
        <f>D!U66</f>
        <v>10.611014224114454</v>
      </c>
      <c r="F64" s="2" t="str">
        <f>'C'!B66</f>
        <v>Joel Eriksson Ek</v>
      </c>
      <c r="G64" s="27">
        <f>'C'!U66</f>
        <v>6.4365051574524275</v>
      </c>
      <c r="H64" s="2" t="str">
        <f>'R'!B66</f>
        <v>Jesse Puljujarvi</v>
      </c>
      <c r="I64" s="27">
        <f>'R'!U66</f>
        <v>6.3772548907410114</v>
      </c>
      <c r="J64" s="2" t="str">
        <f>L!B66</f>
        <v>Ivan Barbashev</v>
      </c>
      <c r="K64" s="30">
        <f>L!U66</f>
        <v>7.9200142272032537</v>
      </c>
    </row>
    <row r="65" spans="1:11" ht="15.75" thickBot="1" x14ac:dyDescent="0.3">
      <c r="A65" s="23">
        <v>65</v>
      </c>
      <c r="B65" s="40" t="str">
        <f>G!B67</f>
        <v>Jordan Binnington</v>
      </c>
      <c r="C65" s="53">
        <f>G!M67</f>
        <v>68</v>
      </c>
      <c r="D65" s="2" t="str">
        <f>D!B67</f>
        <v>Madison Bowey</v>
      </c>
      <c r="E65" s="27">
        <f>D!U67</f>
        <v>10.490795183804629</v>
      </c>
      <c r="F65" s="2">
        <f>'C'!B67</f>
        <v>0</v>
      </c>
      <c r="G65" s="27">
        <f>'C'!U67</f>
        <v>0</v>
      </c>
      <c r="H65" s="2" t="str">
        <f>'R'!B67</f>
        <v>Valeri Nichushkin</v>
      </c>
      <c r="I65" s="27">
        <f>'R'!U67</f>
        <v>6.2475179375254086</v>
      </c>
      <c r="J65" s="2" t="str">
        <f>L!B67</f>
        <v>Lawson Crouse</v>
      </c>
      <c r="K65" s="30">
        <f>L!U67</f>
        <v>7.7547140599968349</v>
      </c>
    </row>
    <row r="66" spans="1:11" x14ac:dyDescent="0.25">
      <c r="A66" s="21">
        <v>66</v>
      </c>
      <c r="B66" s="38" t="str">
        <f>G!B68</f>
        <v>Pavel Francouz</v>
      </c>
      <c r="C66" s="41">
        <f>G!M68</f>
        <v>29</v>
      </c>
      <c r="D66" s="24" t="str">
        <f>D!B68</f>
        <v>Shayne Gostisbehere</v>
      </c>
      <c r="E66" s="26">
        <f>D!U68</f>
        <v>10.404423868484397</v>
      </c>
      <c r="F66" s="24">
        <f>'C'!B68</f>
        <v>0</v>
      </c>
      <c r="G66" s="26">
        <f>'C'!U68</f>
        <v>0</v>
      </c>
      <c r="H66" s="24" t="str">
        <f>'R'!B68</f>
        <v>Jack Roslovic</v>
      </c>
      <c r="I66" s="26">
        <f>'R'!U68</f>
        <v>6.1074357268147352</v>
      </c>
      <c r="J66" s="24" t="str">
        <f>L!B68</f>
        <v>Michael Rasmussen</v>
      </c>
      <c r="K66" s="29">
        <f>L!U68</f>
        <v>7.7411911021222686</v>
      </c>
    </row>
    <row r="67" spans="1:11" x14ac:dyDescent="0.25">
      <c r="A67" s="22">
        <v>67</v>
      </c>
      <c r="B67" s="39">
        <f>G!B69</f>
        <v>0</v>
      </c>
      <c r="C67" s="41">
        <f>G!M69</f>
        <v>0</v>
      </c>
      <c r="D67" s="2" t="str">
        <f>D!B69</f>
        <v>Troy Stecher</v>
      </c>
      <c r="E67" s="27">
        <f>D!U69</f>
        <v>10.31427569375014</v>
      </c>
      <c r="F67" s="2">
        <f>'C'!B69</f>
        <v>0</v>
      </c>
      <c r="G67" s="27">
        <f>'C'!U69</f>
        <v>0</v>
      </c>
      <c r="H67" s="2" t="str">
        <f>'R'!B69</f>
        <v>Kailer Yamamoto</v>
      </c>
      <c r="I67" s="27">
        <f>'R'!U69</f>
        <v>6.0412017996969212</v>
      </c>
      <c r="J67" s="2" t="str">
        <f>L!B69</f>
        <v>Milan Lucic</v>
      </c>
      <c r="K67" s="30">
        <f>L!U69</f>
        <v>7.3192739143186367</v>
      </c>
    </row>
    <row r="68" spans="1:11" x14ac:dyDescent="0.25">
      <c r="A68" s="22">
        <v>68</v>
      </c>
      <c r="B68" s="39">
        <f>G!B70</f>
        <v>0</v>
      </c>
      <c r="C68" s="41">
        <f>G!M70</f>
        <v>0</v>
      </c>
      <c r="D68" s="2" t="str">
        <f>D!B70</f>
        <v>Noah Juulsen</v>
      </c>
      <c r="E68" s="27">
        <f>D!U70</f>
        <v>10.166020666368627</v>
      </c>
      <c r="F68" s="2">
        <f>'C'!B70</f>
        <v>0</v>
      </c>
      <c r="G68" s="27">
        <f>'C'!U70</f>
        <v>0</v>
      </c>
      <c r="H68" s="2" t="str">
        <f>'R'!B70</f>
        <v>Jordan Kyrou</v>
      </c>
      <c r="I68" s="27">
        <f>'R'!U70</f>
        <v>5.9497767702122166</v>
      </c>
      <c r="J68" s="2" t="str">
        <f>L!B70</f>
        <v>Sven Andrighetto</v>
      </c>
      <c r="K68" s="30">
        <f>L!U70</f>
        <v>7.1894233856007368</v>
      </c>
    </row>
    <row r="69" spans="1:11" x14ac:dyDescent="0.25">
      <c r="A69" s="22">
        <v>69</v>
      </c>
      <c r="B69" s="39">
        <f>G!B71</f>
        <v>0</v>
      </c>
      <c r="C69" s="41">
        <f>G!M71</f>
        <v>0</v>
      </c>
      <c r="D69" s="2" t="str">
        <f>D!B71</f>
        <v>Dennis Cholowski</v>
      </c>
      <c r="E69" s="27">
        <f>D!U71</f>
        <v>10.067658617426934</v>
      </c>
      <c r="F69" s="2">
        <f>'C'!B71</f>
        <v>0</v>
      </c>
      <c r="G69" s="27">
        <f>'C'!U71</f>
        <v>0</v>
      </c>
      <c r="H69" s="2" t="str">
        <f>'R'!B71</f>
        <v>Valentin Zykov</v>
      </c>
      <c r="I69" s="27">
        <f>'R'!U71</f>
        <v>5.8773888343216063</v>
      </c>
      <c r="J69" s="2" t="str">
        <f>L!B71</f>
        <v>Brendan Lemieux</v>
      </c>
      <c r="K69" s="30">
        <f>L!U71</f>
        <v>6.9031444066550218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Colton Parayko</v>
      </c>
      <c r="E70" s="27">
        <f>D!U72</f>
        <v>9.9784196791841975</v>
      </c>
      <c r="F70" s="2">
        <f>'C'!B72</f>
        <v>0</v>
      </c>
      <c r="G70" s="27">
        <f>'C'!U72</f>
        <v>0</v>
      </c>
      <c r="H70" s="2" t="str">
        <f>'R'!B72</f>
        <v>Sammy Blais</v>
      </c>
      <c r="I70" s="27">
        <f>'R'!U72</f>
        <v>5.6201545618247284</v>
      </c>
      <c r="J70" s="2" t="str">
        <f>L!B72</f>
        <v>Brendan Perlini</v>
      </c>
      <c r="K70" s="30">
        <f>L!U72</f>
        <v>6.8849442294664547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Dougie Hamilton</v>
      </c>
      <c r="E71" s="26">
        <f>D!U73</f>
        <v>9.9469494772746003</v>
      </c>
      <c r="F71" s="24">
        <f>'C'!B73</f>
        <v>0</v>
      </c>
      <c r="G71" s="26">
        <f>'C'!U73</f>
        <v>0</v>
      </c>
      <c r="H71" s="24">
        <f>'R'!B73</f>
        <v>0</v>
      </c>
      <c r="I71" s="26">
        <f>'R'!U73</f>
        <v>0</v>
      </c>
      <c r="J71" s="24" t="str">
        <f>L!B73</f>
        <v>Andre Burakovsky</v>
      </c>
      <c r="K71" s="29">
        <f>L!U73</f>
        <v>6.8613466958850626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Mikhail Sergachev</v>
      </c>
      <c r="E72" s="27">
        <f>D!U74</f>
        <v>9.9023774856970661</v>
      </c>
      <c r="F72" s="2">
        <f>'C'!B74</f>
        <v>0</v>
      </c>
      <c r="G72" s="27">
        <f>'C'!U74</f>
        <v>0</v>
      </c>
      <c r="H72" s="2">
        <f>'R'!B74</f>
        <v>0</v>
      </c>
      <c r="I72" s="27">
        <f>'R'!U74</f>
        <v>0</v>
      </c>
      <c r="J72" s="2" t="str">
        <f>L!B74</f>
        <v>Robby Fabbri</v>
      </c>
      <c r="K72" s="30">
        <f>L!U74</f>
        <v>6.8497552250672804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Nick Leddy</v>
      </c>
      <c r="E73" s="27">
        <f>D!U75</f>
        <v>9.6870745553819599</v>
      </c>
      <c r="F73" s="2">
        <f>'C'!B75</f>
        <v>0</v>
      </c>
      <c r="G73" s="27">
        <f>'C'!U75</f>
        <v>0</v>
      </c>
      <c r="H73" s="2">
        <f>'R'!B75</f>
        <v>0</v>
      </c>
      <c r="I73" s="27">
        <f>'R'!U75</f>
        <v>0</v>
      </c>
      <c r="J73" s="2" t="str">
        <f>L!B75</f>
        <v>Warren Foegele</v>
      </c>
      <c r="K73" s="30">
        <f>L!U75</f>
        <v>6.8235471687498892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Travis Sanheim</v>
      </c>
      <c r="E74" s="27">
        <f>D!U76</f>
        <v>9.6253124149807192</v>
      </c>
      <c r="F74" s="2">
        <f>'C'!B76</f>
        <v>0</v>
      </c>
      <c r="G74" s="27">
        <f>'C'!U76</f>
        <v>0</v>
      </c>
      <c r="H74" s="2">
        <f>'R'!B76</f>
        <v>0</v>
      </c>
      <c r="I74" s="27">
        <f>'R'!U76</f>
        <v>0</v>
      </c>
      <c r="J74" s="2" t="str">
        <f>L!B76</f>
        <v>Vladislav Kamenev</v>
      </c>
      <c r="K74" s="30">
        <f>L!U76</f>
        <v>6.8121952080201948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Brandon Carlo</v>
      </c>
      <c r="E75" s="27">
        <f>D!U77</f>
        <v>9.5693706785857628</v>
      </c>
      <c r="F75" s="2">
        <f>'C'!B77</f>
        <v>0</v>
      </c>
      <c r="G75" s="27">
        <f>'C'!U77</f>
        <v>0</v>
      </c>
      <c r="H75" s="2">
        <f>'R'!B77</f>
        <v>0</v>
      </c>
      <c r="I75" s="27">
        <f>'R'!U77</f>
        <v>0</v>
      </c>
      <c r="J75" s="2" t="str">
        <f>L!B77</f>
        <v>Nic Petan</v>
      </c>
      <c r="K75" s="30">
        <f>L!U77</f>
        <v>5.948676575023514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Xavier Ouellet</v>
      </c>
      <c r="E76" s="26">
        <f>D!U78</f>
        <v>9.5309612539767699</v>
      </c>
      <c r="F76" s="24">
        <f>'C'!B78</f>
        <v>0</v>
      </c>
      <c r="G76" s="26">
        <f>'C'!U78</f>
        <v>0</v>
      </c>
      <c r="H76" s="24"/>
      <c r="I76" s="26"/>
      <c r="J76" s="24" t="str">
        <f>L!B78</f>
        <v>Isac Lundestrom</v>
      </c>
      <c r="K76" s="29">
        <f>L!U78</f>
        <v>5.9267181573513916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Will Butcher</v>
      </c>
      <c r="E77" s="27">
        <f>D!U79</f>
        <v>9.4256308153678798</v>
      </c>
      <c r="F77" s="2">
        <f>'C'!B79</f>
        <v>0</v>
      </c>
      <c r="G77" s="27">
        <f>'C'!U79</f>
        <v>0</v>
      </c>
      <c r="J77" s="2">
        <f>L!B79</f>
        <v>0</v>
      </c>
      <c r="K77" s="30">
        <f>L!U79</f>
        <v>0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Kevin Shattenkirk</v>
      </c>
      <c r="E78" s="27">
        <f>D!U80</f>
        <v>9.3923043641376545</v>
      </c>
      <c r="F78" s="2">
        <f>'C'!B80</f>
        <v>0</v>
      </c>
      <c r="G78" s="27">
        <f>'C'!U80</f>
        <v>0</v>
      </c>
      <c r="J78" s="2">
        <f>L!B80</f>
        <v>0</v>
      </c>
      <c r="K78" s="30">
        <f>L!U80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Samuel Girard</v>
      </c>
      <c r="E79" s="27">
        <f>D!U81</f>
        <v>9.1525866092474004</v>
      </c>
      <c r="F79" s="2">
        <f>'C'!B81</f>
        <v>0</v>
      </c>
      <c r="G79" s="27">
        <f>'C'!U81</f>
        <v>0</v>
      </c>
      <c r="J79" s="2">
        <f>L!B81</f>
        <v>0</v>
      </c>
      <c r="K79" s="30">
        <f>L!U81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Derrick Pouliot</v>
      </c>
      <c r="E80" s="27">
        <f>D!U82</f>
        <v>8.9499721485157409</v>
      </c>
      <c r="F80" s="2">
        <f>'C'!B82</f>
        <v>0</v>
      </c>
      <c r="G80" s="27">
        <f>'C'!U82</f>
        <v>0</v>
      </c>
      <c r="J80" s="2">
        <f>L!B82</f>
        <v>0</v>
      </c>
      <c r="K80" s="30">
        <f>L!U82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Juuso Valimaki</v>
      </c>
      <c r="E81" s="26">
        <f>D!U83</f>
        <v>8.7705832595470135</v>
      </c>
      <c r="F81" s="24"/>
      <c r="G81" s="26"/>
      <c r="H81" s="24"/>
      <c r="I81" s="26"/>
      <c r="J81" s="24">
        <f>L!B83</f>
        <v>0</v>
      </c>
      <c r="K81" s="29">
        <f>L!U83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Julius Honka</v>
      </c>
      <c r="E82" s="27">
        <f>D!U84</f>
        <v>8.7508325178970594</v>
      </c>
      <c r="J82" s="2">
        <f>L!B84</f>
        <v>0</v>
      </c>
      <c r="K82" s="30">
        <f>L!U84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Nikita Zaitsev</v>
      </c>
      <c r="E83" s="27">
        <f>D!U85</f>
        <v>8.6987647137362405</v>
      </c>
      <c r="J83" s="2">
        <f>L!B85</f>
        <v>0</v>
      </c>
      <c r="K83" s="30">
        <f>L!U85</f>
        <v>0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Victor Mete</v>
      </c>
      <c r="E84" s="27">
        <f>D!U86</f>
        <v>8.4026663582700252</v>
      </c>
      <c r="J84" s="2">
        <f>L!B86</f>
        <v>0</v>
      </c>
      <c r="K84" s="30">
        <f>L!U86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Oliver Kylington</v>
      </c>
      <c r="E85" s="27">
        <f>D!U87</f>
        <v>7.9581368903557408</v>
      </c>
      <c r="H85" s="25"/>
      <c r="I85" s="28"/>
      <c r="J85" s="2">
        <f>L!B87</f>
        <v>0</v>
      </c>
      <c r="K85" s="30">
        <f>L!U87</f>
        <v>0</v>
      </c>
    </row>
    <row r="86" spans="1:11" x14ac:dyDescent="0.25">
      <c r="A86" s="21">
        <v>86</v>
      </c>
      <c r="B86" s="34"/>
      <c r="C86" s="42"/>
      <c r="D86" s="24" t="str">
        <f>D!B88</f>
        <v>Haydn Fleury</v>
      </c>
      <c r="E86" s="26">
        <f>D!U88</f>
        <v>7.6962906301296607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str">
        <f>D!B89</f>
        <v>Jordan Schmaltz</v>
      </c>
      <c r="E87" s="27">
        <f>D!U89</f>
        <v>7.6946997780993485</v>
      </c>
    </row>
    <row r="88" spans="1:11" x14ac:dyDescent="0.25">
      <c r="A88" s="22">
        <v>88</v>
      </c>
      <c r="D88" s="2">
        <f>D!B90</f>
        <v>0</v>
      </c>
      <c r="E88" s="27">
        <f>D!U90</f>
        <v>0</v>
      </c>
    </row>
    <row r="89" spans="1:11" x14ac:dyDescent="0.25">
      <c r="A89" s="22">
        <v>89</v>
      </c>
      <c r="D89" s="2">
        <f>D!B91</f>
        <v>0</v>
      </c>
      <c r="E89" s="27">
        <f>D!U91</f>
        <v>0</v>
      </c>
    </row>
    <row r="90" spans="1:11" ht="15.75" thickBot="1" x14ac:dyDescent="0.3">
      <c r="A90" s="23">
        <v>90</v>
      </c>
      <c r="B90" s="36"/>
      <c r="C90" s="44"/>
      <c r="D90" s="2">
        <f>D!B92</f>
        <v>0</v>
      </c>
      <c r="E90" s="27">
        <f>D!U92</f>
        <v>0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>
        <f>D!B93</f>
        <v>0</v>
      </c>
      <c r="E91" s="26">
        <f>D!U93</f>
        <v>0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>
        <f>D!B94</f>
        <v>0</v>
      </c>
      <c r="E92" s="27">
        <f>D!U94</f>
        <v>0</v>
      </c>
    </row>
    <row r="93" spans="1:11" x14ac:dyDescent="0.25">
      <c r="A93" s="22">
        <v>93</v>
      </c>
      <c r="D93" s="2">
        <f>D!B95</f>
        <v>0</v>
      </c>
      <c r="E93" s="27">
        <f>D!U95</f>
        <v>0</v>
      </c>
    </row>
    <row r="94" spans="1:11" x14ac:dyDescent="0.25">
      <c r="A94" s="22">
        <v>94</v>
      </c>
      <c r="D94" s="2">
        <f>D!B96</f>
        <v>0</v>
      </c>
      <c r="E94" s="27">
        <f>D!U96</f>
        <v>0</v>
      </c>
    </row>
    <row r="95" spans="1:11" ht="15.75" thickBot="1" x14ac:dyDescent="0.3">
      <c r="A95" s="23">
        <v>95</v>
      </c>
      <c r="B95" s="36"/>
      <c r="C95" s="44"/>
      <c r="D95" s="2">
        <f>D!B97</f>
        <v>0</v>
      </c>
      <c r="E95" s="27">
        <f>D!U97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D!B98</f>
        <v>0</v>
      </c>
      <c r="E96" s="26">
        <f>D!U98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D!B99</f>
        <v>0</v>
      </c>
      <c r="E97" s="27">
        <f>D!U99</f>
        <v>0</v>
      </c>
    </row>
    <row r="98" spans="1:11" s="20" customFormat="1" x14ac:dyDescent="0.25">
      <c r="A98" s="22">
        <v>98</v>
      </c>
      <c r="B98" s="35"/>
      <c r="C98" s="43"/>
      <c r="D98" s="2">
        <f>D!B100</f>
        <v>0</v>
      </c>
      <c r="E98" s="27">
        <f>D!U100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D!B101</f>
        <v>0</v>
      </c>
      <c r="E99" s="27">
        <f>D!U101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D!B102</f>
        <v>0</v>
      </c>
      <c r="E100" s="27">
        <f>D!U102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tabSelected="1" topLeftCell="A19"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2" t="s">
        <v>304</v>
      </c>
      <c r="R5" s="73"/>
      <c r="S5" s="73"/>
      <c r="T5" s="73"/>
      <c r="U5" s="74"/>
    </row>
    <row r="6" spans="17:21" x14ac:dyDescent="0.25">
      <c r="Q6" s="54"/>
      <c r="R6" s="55" t="s">
        <v>399</v>
      </c>
      <c r="S6" s="55" t="s">
        <v>400</v>
      </c>
      <c r="T6" s="55" t="s">
        <v>401</v>
      </c>
      <c r="U6" s="56" t="s">
        <v>305</v>
      </c>
    </row>
    <row r="7" spans="17:21" x14ac:dyDescent="0.25">
      <c r="Q7" s="54" t="s">
        <v>31</v>
      </c>
      <c r="R7" s="20">
        <f>COUNTIF(G!C3:C7,"SUN")</f>
        <v>1</v>
      </c>
      <c r="S7" s="20">
        <f>COUNTIF(G!C8:C12,"SUN")</f>
        <v>1</v>
      </c>
      <c r="T7" s="20">
        <f>COUNTIF(G!C13:C17,"SUN")</f>
        <v>1</v>
      </c>
      <c r="U7" s="56">
        <f>SUM(R7:T7)</f>
        <v>3</v>
      </c>
    </row>
    <row r="8" spans="17:21" x14ac:dyDescent="0.25">
      <c r="Q8" s="54" t="s">
        <v>36</v>
      </c>
      <c r="R8" s="20">
        <f>COUNTIF(G!C3:C7,"RAM")</f>
        <v>3</v>
      </c>
      <c r="S8" s="20">
        <f>COUNTIF(G!C8:C12,"RAM")</f>
        <v>1</v>
      </c>
      <c r="T8" s="20">
        <f>COUNTIF(G!C13:C17,"RAM")</f>
        <v>0</v>
      </c>
      <c r="U8" s="56">
        <f t="shared" ref="U8:U11" si="0">SUM(R8:T8)</f>
        <v>4</v>
      </c>
    </row>
    <row r="9" spans="17:21" x14ac:dyDescent="0.25">
      <c r="Q9" s="54" t="s">
        <v>33</v>
      </c>
      <c r="R9" s="20">
        <f>COUNTIF(G!C3:C7,"PAC")</f>
        <v>0</v>
      </c>
      <c r="S9" s="20">
        <f>COUNTIF(G!C8:C12,"PAC")</f>
        <v>1</v>
      </c>
      <c r="T9" s="20">
        <f>COUNTIF(G!C13:C17,"PAC")</f>
        <v>1</v>
      </c>
      <c r="U9" s="56">
        <f t="shared" si="0"/>
        <v>2</v>
      </c>
    </row>
    <row r="10" spans="17:21" x14ac:dyDescent="0.25">
      <c r="Q10" s="54" t="s">
        <v>42</v>
      </c>
      <c r="R10" s="20">
        <f>COUNTIF(G!C3:C7,"BUC")</f>
        <v>0</v>
      </c>
      <c r="S10" s="20">
        <f>COUNTIF(G!C8:C12,"BUC")</f>
        <v>2</v>
      </c>
      <c r="T10" s="20">
        <f>COUNTIF(G!C13:C17,"BUC")</f>
        <v>0</v>
      </c>
      <c r="U10" s="56">
        <f t="shared" si="0"/>
        <v>2</v>
      </c>
    </row>
    <row r="11" spans="17:21" x14ac:dyDescent="0.25">
      <c r="Q11" s="54" t="s">
        <v>38</v>
      </c>
      <c r="R11" s="20">
        <f>COUNTIF(G!C3:C7,"REB")</f>
        <v>1</v>
      </c>
      <c r="S11" s="20">
        <f>COUNTIF(G!C8:C12,"REB")</f>
        <v>0</v>
      </c>
      <c r="T11" s="20">
        <f>COUNTIF(G!C13:C17,"REB")</f>
        <v>3</v>
      </c>
      <c r="U11" s="56">
        <f t="shared" si="0"/>
        <v>4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2" t="s">
        <v>13</v>
      </c>
      <c r="R20" s="73"/>
      <c r="S20" s="73"/>
      <c r="T20" s="73"/>
      <c r="U20" s="74"/>
      <c r="V20" s="63"/>
      <c r="W20" s="64"/>
      <c r="X20" s="20"/>
    </row>
    <row r="21" spans="17:24" x14ac:dyDescent="0.25">
      <c r="Q21" s="54"/>
      <c r="R21" s="55" t="s">
        <v>301</v>
      </c>
      <c r="S21" s="55" t="s">
        <v>302</v>
      </c>
      <c r="T21" s="55" t="s">
        <v>303</v>
      </c>
      <c r="U21" s="56" t="s">
        <v>305</v>
      </c>
    </row>
    <row r="22" spans="17:24" x14ac:dyDescent="0.25">
      <c r="Q22" s="54" t="s">
        <v>31</v>
      </c>
      <c r="R22" s="20">
        <f>COUNTIF(D!C3:C12,"SUN")</f>
        <v>3</v>
      </c>
      <c r="S22" s="20">
        <f>COUNTIF(D!C13:C22,"SUN")</f>
        <v>1</v>
      </c>
      <c r="T22" s="20">
        <f>COUNTIF(D!C23:C32,"SUN")</f>
        <v>3</v>
      </c>
      <c r="U22" s="56">
        <f>SUM(R22:T22)</f>
        <v>7</v>
      </c>
    </row>
    <row r="23" spans="17:24" x14ac:dyDescent="0.25">
      <c r="Q23" s="54" t="s">
        <v>36</v>
      </c>
      <c r="R23" s="20">
        <f>COUNTIF(D!C3:C12,"RAM")</f>
        <v>0</v>
      </c>
      <c r="S23" s="20">
        <f>COUNTIF(D!C13:C22,"RAM")</f>
        <v>2</v>
      </c>
      <c r="T23" s="20">
        <f>COUNTIF(D!C23:C32,"RAM")</f>
        <v>3</v>
      </c>
      <c r="U23" s="56">
        <f>SUM(R23:T23)</f>
        <v>5</v>
      </c>
    </row>
    <row r="24" spans="17:24" x14ac:dyDescent="0.25">
      <c r="Q24" s="54" t="s">
        <v>33</v>
      </c>
      <c r="R24" s="20">
        <f>COUNTIF(D!C3:C12,"PAC")</f>
        <v>3</v>
      </c>
      <c r="S24" s="20">
        <f>COUNTIF(D!C13:C22,"PAC")</f>
        <v>1</v>
      </c>
      <c r="T24" s="20">
        <f>COUNTIF(D!C23:C32,"PAC")</f>
        <v>2</v>
      </c>
      <c r="U24" s="56">
        <f>SUM(R24:T24)</f>
        <v>6</v>
      </c>
    </row>
    <row r="25" spans="17:24" x14ac:dyDescent="0.25">
      <c r="Q25" s="54" t="s">
        <v>42</v>
      </c>
      <c r="R25" s="20">
        <f>COUNTIF(D!C3:C12,"BUC")</f>
        <v>2</v>
      </c>
      <c r="S25" s="20">
        <f>COUNTIF(D!C13:C22,"BUC")</f>
        <v>3</v>
      </c>
      <c r="T25" s="20">
        <f>COUNTIF(D!C23:C32,"BUC")</f>
        <v>1</v>
      </c>
      <c r="U25" s="56">
        <f>SUM(R25:T25)</f>
        <v>6</v>
      </c>
    </row>
    <row r="26" spans="17:24" x14ac:dyDescent="0.25">
      <c r="Q26" s="54" t="s">
        <v>38</v>
      </c>
      <c r="R26" s="20">
        <f>COUNTIF(D!C3:C12,"REB")</f>
        <v>2</v>
      </c>
      <c r="S26" s="20">
        <f>COUNTIF(D!C13:C22,"REB")</f>
        <v>3</v>
      </c>
      <c r="T26" s="20">
        <f>COUNTIF(D!C23:C32,"REB")</f>
        <v>1</v>
      </c>
      <c r="U26" s="56">
        <f>SUM(R26:T26)</f>
        <v>6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2" t="s">
        <v>306</v>
      </c>
      <c r="R34" s="73"/>
      <c r="S34" s="73"/>
      <c r="T34" s="73"/>
      <c r="U34" s="73"/>
      <c r="V34" s="74"/>
    </row>
    <row r="35" spans="17:22" x14ac:dyDescent="0.25">
      <c r="Q35" s="54"/>
      <c r="R35" s="55" t="s">
        <v>399</v>
      </c>
      <c r="S35" s="55" t="s">
        <v>400</v>
      </c>
      <c r="T35" s="55" t="s">
        <v>401</v>
      </c>
      <c r="U35" s="55" t="s">
        <v>936</v>
      </c>
      <c r="V35" s="56" t="s">
        <v>305</v>
      </c>
    </row>
    <row r="36" spans="17:22" x14ac:dyDescent="0.25">
      <c r="Q36" s="54" t="s">
        <v>31</v>
      </c>
      <c r="R36" s="20">
        <f>COUNTIF('C'!C3:C7,"SUN")</f>
        <v>0</v>
      </c>
      <c r="S36" s="20">
        <f>COUNTIF('C'!C8:C12,"SUN")</f>
        <v>2</v>
      </c>
      <c r="T36" s="20">
        <f>COUNTIF('C'!C13:C17,"SUN")</f>
        <v>2</v>
      </c>
      <c r="U36" s="20">
        <f>COUNTIF('C'!C18:C22,"SUN")</f>
        <v>2</v>
      </c>
      <c r="V36" s="56">
        <f>SUM(R36:U36)</f>
        <v>6</v>
      </c>
    </row>
    <row r="37" spans="17:22" x14ac:dyDescent="0.25">
      <c r="Q37" s="54" t="s">
        <v>36</v>
      </c>
      <c r="R37" s="20">
        <f>COUNTIF('C'!C3:C7,"RAM")</f>
        <v>3</v>
      </c>
      <c r="S37" s="20">
        <f>COUNTIF('C'!C8:C12,"RAM")</f>
        <v>1</v>
      </c>
      <c r="T37" s="20">
        <f>COUNTIF('C'!C13:C17,"RAM")</f>
        <v>1</v>
      </c>
      <c r="U37" s="20">
        <f>COUNTIF('C'!C18:C22,"RAM")</f>
        <v>0</v>
      </c>
      <c r="V37" s="56">
        <f t="shared" ref="V37:V40" si="4">SUM(R37:U37)</f>
        <v>5</v>
      </c>
    </row>
    <row r="38" spans="17:22" x14ac:dyDescent="0.25">
      <c r="Q38" s="54" t="s">
        <v>33</v>
      </c>
      <c r="R38" s="20">
        <f>COUNTIF('C'!C3:C7,"PAC")</f>
        <v>0</v>
      </c>
      <c r="S38" s="20">
        <f>COUNTIF('C'!C8:C12,"PAC")</f>
        <v>1</v>
      </c>
      <c r="T38" s="20">
        <f>COUNTIF('C'!C13:C17,"PAC")</f>
        <v>1</v>
      </c>
      <c r="U38" s="20">
        <f>COUNTIF('C'!C18:C22,"PAC")</f>
        <v>2</v>
      </c>
      <c r="V38" s="56">
        <f t="shared" si="4"/>
        <v>4</v>
      </c>
    </row>
    <row r="39" spans="17:22" x14ac:dyDescent="0.25">
      <c r="Q39" s="54" t="s">
        <v>42</v>
      </c>
      <c r="R39" s="20">
        <f>COUNTIF('C'!C3:C7,"BUC")</f>
        <v>0</v>
      </c>
      <c r="S39" s="20">
        <f>COUNTIF('C'!C8:C12,"BUC")</f>
        <v>1</v>
      </c>
      <c r="T39" s="20">
        <f>COUNTIF('C'!C13:C17,"BUC")</f>
        <v>1</v>
      </c>
      <c r="U39" s="20">
        <f>COUNTIF('C'!C18:C22,"BUC")</f>
        <v>0</v>
      </c>
      <c r="V39" s="56">
        <f t="shared" si="4"/>
        <v>2</v>
      </c>
    </row>
    <row r="40" spans="17:22" x14ac:dyDescent="0.25">
      <c r="Q40" s="54" t="s">
        <v>38</v>
      </c>
      <c r="R40" s="20">
        <f>COUNTIF('C'!C3:C7,"REB")</f>
        <v>2</v>
      </c>
      <c r="S40" s="20">
        <f>COUNTIF('C'!C8:C12,"REB")</f>
        <v>0</v>
      </c>
      <c r="T40" s="20">
        <f>COUNTIF('C'!C13:C17,"REB")</f>
        <v>0</v>
      </c>
      <c r="U40" s="20">
        <f>COUNTIF('C'!C18:C22,"REB")</f>
        <v>1</v>
      </c>
      <c r="V40" s="56">
        <f t="shared" si="4"/>
        <v>3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2" t="s">
        <v>308</v>
      </c>
      <c r="R49" s="73"/>
      <c r="S49" s="73"/>
      <c r="T49" s="73"/>
      <c r="U49" s="73"/>
      <c r="V49" s="74"/>
    </row>
    <row r="50" spans="17:22" x14ac:dyDescent="0.25">
      <c r="Q50" s="54"/>
      <c r="R50" s="55" t="s">
        <v>399</v>
      </c>
      <c r="S50" s="55" t="s">
        <v>400</v>
      </c>
      <c r="T50" s="55" t="s">
        <v>401</v>
      </c>
      <c r="U50" s="55" t="s">
        <v>936</v>
      </c>
      <c r="V50" s="56" t="s">
        <v>305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0</v>
      </c>
      <c r="T51" s="20">
        <f>COUNTIF('R'!C13:C17,"SUN")</f>
        <v>1</v>
      </c>
      <c r="U51" s="20">
        <f>COUNTIF('R'!C18:C22,"SUN")</f>
        <v>1</v>
      </c>
      <c r="V51" s="56">
        <f>SUM(R51:U51)</f>
        <v>2</v>
      </c>
    </row>
    <row r="52" spans="17:22" x14ac:dyDescent="0.25">
      <c r="Q52" s="54" t="s">
        <v>36</v>
      </c>
      <c r="R52" s="20">
        <f>COUNTIF('R'!C3:C7,"RAM")</f>
        <v>2</v>
      </c>
      <c r="S52" s="20">
        <f>COUNTIF('R'!C8:C12,"RAM")</f>
        <v>0</v>
      </c>
      <c r="T52" s="20">
        <f>COUNTIF('R'!C13:C17,"RAM")</f>
        <v>1</v>
      </c>
      <c r="U52" s="20">
        <f>COUNTIF('R'!C18:C22,"RAM")</f>
        <v>1</v>
      </c>
      <c r="V52" s="56">
        <f t="shared" ref="V52:V55" si="7">SUM(R52:U52)</f>
        <v>4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3</v>
      </c>
      <c r="T53" s="20">
        <f>COUNTIF('R'!C13:C17,"PAC")</f>
        <v>1</v>
      </c>
      <c r="U53" s="20">
        <f>COUNTIF('R'!C18:C22,"PAC")</f>
        <v>1</v>
      </c>
      <c r="V53" s="56">
        <f t="shared" si="7"/>
        <v>6</v>
      </c>
    </row>
    <row r="54" spans="17:22" x14ac:dyDescent="0.25">
      <c r="Q54" s="54" t="s">
        <v>42</v>
      </c>
      <c r="R54" s="20">
        <f>COUNTIF('R'!C3:C7,"BUC")</f>
        <v>1</v>
      </c>
      <c r="S54" s="20">
        <f>COUNTIF('R'!C8:C12,"BUC")</f>
        <v>1</v>
      </c>
      <c r="T54" s="20">
        <f>COUNTIF('R'!C13:C17,"BUC")</f>
        <v>2</v>
      </c>
      <c r="U54" s="20">
        <f>COUNTIF('R'!C18:C22,"BUC")</f>
        <v>2</v>
      </c>
      <c r="V54" s="56">
        <f t="shared" si="7"/>
        <v>6</v>
      </c>
    </row>
    <row r="55" spans="17:22" x14ac:dyDescent="0.25">
      <c r="Q55" s="54" t="s">
        <v>38</v>
      </c>
      <c r="R55" s="20">
        <f>COUNTIF('R'!C3:C7,"REB")</f>
        <v>1</v>
      </c>
      <c r="S55" s="20">
        <f>COUNTIF('R'!C8:C12,"REB")</f>
        <v>1</v>
      </c>
      <c r="T55" s="20">
        <f>COUNTIF('R'!C13:C17,"REB")</f>
        <v>0</v>
      </c>
      <c r="U55" s="20">
        <f>COUNTIF('R'!C18:C22,"REB")</f>
        <v>0</v>
      </c>
      <c r="V55" s="56">
        <f t="shared" si="7"/>
        <v>2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2" t="s">
        <v>307</v>
      </c>
      <c r="R64" s="73"/>
      <c r="S64" s="73"/>
      <c r="T64" s="73"/>
      <c r="U64" s="73"/>
      <c r="V64" s="74"/>
    </row>
    <row r="65" spans="17:22" x14ac:dyDescent="0.25">
      <c r="Q65" s="54"/>
      <c r="R65" s="55" t="s">
        <v>399</v>
      </c>
      <c r="S65" s="55" t="s">
        <v>400</v>
      </c>
      <c r="T65" s="55" t="s">
        <v>401</v>
      </c>
      <c r="U65" s="55" t="s">
        <v>936</v>
      </c>
      <c r="V65" s="56" t="s">
        <v>305</v>
      </c>
    </row>
    <row r="66" spans="17:22" x14ac:dyDescent="0.25">
      <c r="Q66" s="54" t="s">
        <v>31</v>
      </c>
      <c r="R66" s="20">
        <f>COUNTIF(L!C3:C7,"SUN")</f>
        <v>1</v>
      </c>
      <c r="S66" s="20">
        <f>COUNTIF(L!C8:C12,"SUN")</f>
        <v>1</v>
      </c>
      <c r="T66" s="20">
        <f>COUNTIF(L!C13:C17,"SUN")</f>
        <v>1</v>
      </c>
      <c r="U66" s="20">
        <f>COUNTIF(L!C18:C22,"SUN")</f>
        <v>1</v>
      </c>
      <c r="V66" s="56">
        <f>SUM(R66:U66)</f>
        <v>4</v>
      </c>
    </row>
    <row r="67" spans="17:22" x14ac:dyDescent="0.25">
      <c r="Q67" s="54" t="s">
        <v>36</v>
      </c>
      <c r="R67" s="20">
        <f>COUNTIF(L!C3:C7,"RAM")</f>
        <v>1</v>
      </c>
      <c r="S67" s="20">
        <f>COUNTIF(L!C8:C12,"RAM")</f>
        <v>1</v>
      </c>
      <c r="T67" s="20">
        <f>COUNTIF(L!C13:C17,"RAM")</f>
        <v>2</v>
      </c>
      <c r="U67" s="20">
        <f>COUNTIF(L!C18:C22,"RAM")</f>
        <v>0</v>
      </c>
      <c r="V67" s="56">
        <f t="shared" ref="V67:V70" si="10">SUM(R67:U67)</f>
        <v>4</v>
      </c>
    </row>
    <row r="68" spans="17:22" x14ac:dyDescent="0.25">
      <c r="Q68" s="54" t="s">
        <v>33</v>
      </c>
      <c r="R68" s="20">
        <f>COUNTIF(L!C3:C7,"PAC")</f>
        <v>2</v>
      </c>
      <c r="S68" s="20">
        <f>COUNTIF(L!C8:C12,"PAC")</f>
        <v>1</v>
      </c>
      <c r="T68" s="20">
        <f>COUNTIF(L!C13:C17,"PAC")</f>
        <v>1</v>
      </c>
      <c r="U68" s="20">
        <f>COUNTIF(L!C18:C22,"PAC")</f>
        <v>0</v>
      </c>
      <c r="V68" s="56">
        <f t="shared" si="10"/>
        <v>4</v>
      </c>
    </row>
    <row r="69" spans="17:22" x14ac:dyDescent="0.25">
      <c r="Q69" s="54" t="s">
        <v>42</v>
      </c>
      <c r="R69" s="20">
        <f>COUNTIF(L!C3:C7,"BUC")</f>
        <v>1</v>
      </c>
      <c r="S69" s="20">
        <f>COUNTIF(L!C8:C12,"BUC")</f>
        <v>1</v>
      </c>
      <c r="T69" s="20">
        <f>COUNTIF(L!C13:C17,"BUC")</f>
        <v>1</v>
      </c>
      <c r="U69" s="20">
        <f>COUNTIF(L!C18:C22,"BUC")</f>
        <v>0</v>
      </c>
      <c r="V69" s="56">
        <f t="shared" si="10"/>
        <v>3</v>
      </c>
    </row>
    <row r="70" spans="17:22" x14ac:dyDescent="0.25">
      <c r="Q70" s="54" t="s">
        <v>38</v>
      </c>
      <c r="R70" s="20">
        <f>COUNTIF(L!C3:C7,"REB")</f>
        <v>0</v>
      </c>
      <c r="S70" s="20">
        <f>COUNTIF(L!C8:C12,"REB")</f>
        <v>1</v>
      </c>
      <c r="T70" s="20">
        <f>COUNTIF(L!C13:C17,"REB")</f>
        <v>0</v>
      </c>
      <c r="U70" s="20">
        <f>COUNTIF(L!C18:C22,"REB")</f>
        <v>4</v>
      </c>
      <c r="V70" s="56">
        <f t="shared" si="10"/>
        <v>5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2019-01-04T12:23:22Z</dcterms:modified>
</cp:coreProperties>
</file>