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a\Documents\GitHub\pureSunsette\tools\"/>
    </mc:Choice>
  </mc:AlternateContent>
  <xr:revisionPtr revIDLastSave="0" documentId="8_{A0F3089E-3F16-422F-A6C6-994A7B291753}" xr6:coauthVersionLast="47" xr6:coauthVersionMax="47" xr10:uidLastSave="{00000000-0000-0000-0000-000000000000}"/>
  <bookViews>
    <workbookView xWindow="-120" yWindow="-120" windowWidth="51840" windowHeight="21120" xr2:uid="{2E3DB378-C927-4E14-85EB-03DBDFE394F7}"/>
  </bookViews>
  <sheets>
    <sheet name="Type Chart (Edited)" sheetId="3" r:id="rId1"/>
    <sheet name="palette reference" sheetId="6" r:id="rId2"/>
    <sheet name="Experimental" sheetId="1" state="hidden" r:id="rId3"/>
    <sheet name="scratch" sheetId="2" r:id="rId4"/>
  </sheets>
  <definedNames>
    <definedName name="_xlnm._FilterDatabase" localSheetId="3" hidden="1">scratch!$A$1:$D$1</definedName>
    <definedName name="ExternalData_2" localSheetId="1" hidden="1">'palette reference'!$A$1:$L$48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0" i="6" l="1"/>
  <c r="AY10" i="6" s="1"/>
  <c r="AU10" i="6"/>
  <c r="AX10" i="6" s="1"/>
  <c r="AT10" i="6"/>
  <c r="AW10" i="6" s="1"/>
  <c r="Y2" i="6"/>
  <c r="AK2" i="6" s="1"/>
  <c r="Y3" i="6"/>
  <c r="AK3" i="6" s="1"/>
  <c r="Y4" i="6"/>
  <c r="AK4" i="6" s="1"/>
  <c r="Y5" i="6"/>
  <c r="AK5" i="6" s="1"/>
  <c r="Y6" i="6"/>
  <c r="AK6" i="6" s="1"/>
  <c r="Y7" i="6"/>
  <c r="AK7" i="6" s="1"/>
  <c r="Y8" i="6"/>
  <c r="AK8" i="6" s="1"/>
  <c r="Y9" i="6"/>
  <c r="AK9" i="6" s="1"/>
  <c r="Y10" i="6"/>
  <c r="AK10" i="6" s="1"/>
  <c r="Y11" i="6"/>
  <c r="AK11" i="6" s="1"/>
  <c r="Y12" i="6"/>
  <c r="AK12" i="6" s="1"/>
  <c r="Y13" i="6"/>
  <c r="AK13" i="6" s="1"/>
  <c r="Y14" i="6"/>
  <c r="AK14" i="6" s="1"/>
  <c r="Y15" i="6"/>
  <c r="AK15" i="6" s="1"/>
  <c r="Y16" i="6"/>
  <c r="AK16" i="6" s="1"/>
  <c r="Y17" i="6"/>
  <c r="AK17" i="6" s="1"/>
  <c r="Y18" i="6"/>
  <c r="AK18" i="6" s="1"/>
  <c r="Y19" i="6"/>
  <c r="AK19" i="6" s="1"/>
  <c r="Y20" i="6"/>
  <c r="AK20" i="6" s="1"/>
  <c r="Y21" i="6"/>
  <c r="AK21" i="6" s="1"/>
  <c r="Y22" i="6"/>
  <c r="AK22" i="6" s="1"/>
  <c r="Y23" i="6"/>
  <c r="AK23" i="6" s="1"/>
  <c r="Y24" i="6"/>
  <c r="AK24" i="6" s="1"/>
  <c r="Y25" i="6"/>
  <c r="AK25" i="6" s="1"/>
  <c r="Y26" i="6"/>
  <c r="AK26" i="6" s="1"/>
  <c r="Y27" i="6"/>
  <c r="AK27" i="6" s="1"/>
  <c r="Y28" i="6"/>
  <c r="AK28" i="6" s="1"/>
  <c r="Y29" i="6"/>
  <c r="AK29" i="6" s="1"/>
  <c r="Y30" i="6"/>
  <c r="AK30" i="6" s="1"/>
  <c r="Y31" i="6"/>
  <c r="AK31" i="6" s="1"/>
  <c r="Y32" i="6"/>
  <c r="AK32" i="6" s="1"/>
  <c r="Y33" i="6"/>
  <c r="AK33" i="6" s="1"/>
  <c r="Y34" i="6"/>
  <c r="AK34" i="6" s="1"/>
  <c r="Y35" i="6"/>
  <c r="AK35" i="6" s="1"/>
  <c r="Y36" i="6"/>
  <c r="AK36" i="6" s="1"/>
  <c r="Y37" i="6"/>
  <c r="AK37" i="6" s="1"/>
  <c r="Y38" i="6"/>
  <c r="AK38" i="6" s="1"/>
  <c r="Y39" i="6"/>
  <c r="AK39" i="6" s="1"/>
  <c r="Y40" i="6"/>
  <c r="AK40" i="6" s="1"/>
  <c r="Y41" i="6"/>
  <c r="AK41" i="6" s="1"/>
  <c r="Y42" i="6"/>
  <c r="AK42" i="6" s="1"/>
  <c r="Y43" i="6"/>
  <c r="AK43" i="6" s="1"/>
  <c r="Y44" i="6"/>
  <c r="AK44" i="6" s="1"/>
  <c r="Y45" i="6"/>
  <c r="AK45" i="6" s="1"/>
  <c r="Y46" i="6"/>
  <c r="AK46" i="6" s="1"/>
  <c r="Y47" i="6"/>
  <c r="AK47" i="6" s="1"/>
  <c r="Y48" i="6"/>
  <c r="AK48" i="6" s="1"/>
  <c r="X2" i="6"/>
  <c r="AJ2" i="6" s="1"/>
  <c r="X3" i="6"/>
  <c r="AJ3" i="6" s="1"/>
  <c r="X4" i="6"/>
  <c r="AJ4" i="6" s="1"/>
  <c r="X5" i="6"/>
  <c r="AJ5" i="6" s="1"/>
  <c r="X6" i="6"/>
  <c r="AJ6" i="6" s="1"/>
  <c r="X7" i="6"/>
  <c r="AJ7" i="6" s="1"/>
  <c r="X8" i="6"/>
  <c r="AJ8" i="6" s="1"/>
  <c r="X9" i="6"/>
  <c r="AJ9" i="6" s="1"/>
  <c r="X10" i="6"/>
  <c r="AJ10" i="6" s="1"/>
  <c r="X11" i="6"/>
  <c r="AJ11" i="6" s="1"/>
  <c r="X12" i="6"/>
  <c r="AJ12" i="6" s="1"/>
  <c r="X13" i="6"/>
  <c r="AJ13" i="6" s="1"/>
  <c r="X14" i="6"/>
  <c r="AJ14" i="6" s="1"/>
  <c r="X15" i="6"/>
  <c r="AJ15" i="6" s="1"/>
  <c r="X16" i="6"/>
  <c r="AJ16" i="6" s="1"/>
  <c r="X17" i="6"/>
  <c r="AJ17" i="6" s="1"/>
  <c r="X18" i="6"/>
  <c r="AJ18" i="6" s="1"/>
  <c r="X19" i="6"/>
  <c r="AJ19" i="6" s="1"/>
  <c r="X20" i="6"/>
  <c r="AJ20" i="6" s="1"/>
  <c r="X21" i="6"/>
  <c r="AJ21" i="6" s="1"/>
  <c r="X22" i="6"/>
  <c r="AJ22" i="6" s="1"/>
  <c r="X23" i="6"/>
  <c r="AJ23" i="6" s="1"/>
  <c r="X24" i="6"/>
  <c r="AJ24" i="6" s="1"/>
  <c r="X25" i="6"/>
  <c r="AJ25" i="6" s="1"/>
  <c r="X26" i="6"/>
  <c r="AJ26" i="6" s="1"/>
  <c r="X27" i="6"/>
  <c r="AJ27" i="6" s="1"/>
  <c r="X28" i="6"/>
  <c r="AJ28" i="6" s="1"/>
  <c r="X29" i="6"/>
  <c r="AJ29" i="6" s="1"/>
  <c r="X30" i="6"/>
  <c r="AJ30" i="6" s="1"/>
  <c r="X31" i="6"/>
  <c r="AJ31" i="6" s="1"/>
  <c r="X32" i="6"/>
  <c r="AJ32" i="6" s="1"/>
  <c r="X33" i="6"/>
  <c r="AJ33" i="6" s="1"/>
  <c r="X34" i="6"/>
  <c r="AJ34" i="6" s="1"/>
  <c r="X35" i="6"/>
  <c r="AJ35" i="6" s="1"/>
  <c r="X36" i="6"/>
  <c r="AJ36" i="6" s="1"/>
  <c r="X37" i="6"/>
  <c r="AJ37" i="6" s="1"/>
  <c r="X38" i="6"/>
  <c r="AJ38" i="6" s="1"/>
  <c r="X39" i="6"/>
  <c r="AJ39" i="6" s="1"/>
  <c r="X40" i="6"/>
  <c r="AJ40" i="6" s="1"/>
  <c r="X41" i="6"/>
  <c r="AJ41" i="6" s="1"/>
  <c r="X42" i="6"/>
  <c r="AJ42" i="6" s="1"/>
  <c r="X43" i="6"/>
  <c r="AJ43" i="6" s="1"/>
  <c r="X44" i="6"/>
  <c r="AJ44" i="6" s="1"/>
  <c r="X45" i="6"/>
  <c r="AJ45" i="6" s="1"/>
  <c r="X46" i="6"/>
  <c r="AJ46" i="6" s="1"/>
  <c r="X47" i="6"/>
  <c r="AJ47" i="6" s="1"/>
  <c r="X48" i="6"/>
  <c r="AJ48" i="6" s="1"/>
  <c r="W2" i="6"/>
  <c r="AI2" i="6" s="1"/>
  <c r="W3" i="6"/>
  <c r="AI3" i="6" s="1"/>
  <c r="AO3" i="6" s="1"/>
  <c r="W4" i="6"/>
  <c r="AI4" i="6" s="1"/>
  <c r="W5" i="6"/>
  <c r="AI5" i="6" s="1"/>
  <c r="W6" i="6"/>
  <c r="AI6" i="6" s="1"/>
  <c r="W7" i="6"/>
  <c r="AI7" i="6" s="1"/>
  <c r="W8" i="6"/>
  <c r="AI8" i="6" s="1"/>
  <c r="W9" i="6"/>
  <c r="AI9" i="6" s="1"/>
  <c r="W10" i="6"/>
  <c r="AI10" i="6" s="1"/>
  <c r="W11" i="6"/>
  <c r="AI11" i="6" s="1"/>
  <c r="W12" i="6"/>
  <c r="AI12" i="6" s="1"/>
  <c r="W13" i="6"/>
  <c r="AI13" i="6" s="1"/>
  <c r="W14" i="6"/>
  <c r="AI14" i="6" s="1"/>
  <c r="W15" i="6"/>
  <c r="AI15" i="6" s="1"/>
  <c r="W16" i="6"/>
  <c r="AI16" i="6" s="1"/>
  <c r="W17" i="6"/>
  <c r="AI17" i="6" s="1"/>
  <c r="W18" i="6"/>
  <c r="AI18" i="6" s="1"/>
  <c r="W19" i="6"/>
  <c r="AI19" i="6" s="1"/>
  <c r="AO19" i="6" s="1"/>
  <c r="W20" i="6"/>
  <c r="AI20" i="6" s="1"/>
  <c r="W21" i="6"/>
  <c r="AI21" i="6" s="1"/>
  <c r="W22" i="6"/>
  <c r="AI22" i="6" s="1"/>
  <c r="W23" i="6"/>
  <c r="AI23" i="6" s="1"/>
  <c r="W24" i="6"/>
  <c r="AI24" i="6" s="1"/>
  <c r="W25" i="6"/>
  <c r="AI25" i="6" s="1"/>
  <c r="AO25" i="6" s="1"/>
  <c r="W26" i="6"/>
  <c r="AI26" i="6" s="1"/>
  <c r="W27" i="6"/>
  <c r="AI27" i="6" s="1"/>
  <c r="W28" i="6"/>
  <c r="AI28" i="6" s="1"/>
  <c r="W29" i="6"/>
  <c r="AI29" i="6" s="1"/>
  <c r="W30" i="6"/>
  <c r="AI30" i="6" s="1"/>
  <c r="W31" i="6"/>
  <c r="AI31" i="6" s="1"/>
  <c r="W32" i="6"/>
  <c r="AI32" i="6" s="1"/>
  <c r="AO32" i="6" s="1"/>
  <c r="W33" i="6"/>
  <c r="AI33" i="6" s="1"/>
  <c r="W34" i="6"/>
  <c r="AI34" i="6" s="1"/>
  <c r="W35" i="6"/>
  <c r="AI35" i="6" s="1"/>
  <c r="W36" i="6"/>
  <c r="AI36" i="6" s="1"/>
  <c r="W37" i="6"/>
  <c r="AI37" i="6" s="1"/>
  <c r="W38" i="6"/>
  <c r="AI38" i="6" s="1"/>
  <c r="AO38" i="6" s="1"/>
  <c r="W39" i="6"/>
  <c r="AI39" i="6" s="1"/>
  <c r="W40" i="6"/>
  <c r="AI40" i="6" s="1"/>
  <c r="W41" i="6"/>
  <c r="AI41" i="6" s="1"/>
  <c r="W42" i="6"/>
  <c r="AI42" i="6" s="1"/>
  <c r="W43" i="6"/>
  <c r="AI43" i="6" s="1"/>
  <c r="W44" i="6"/>
  <c r="AI44" i="6" s="1"/>
  <c r="W45" i="6"/>
  <c r="AI45" i="6" s="1"/>
  <c r="W46" i="6"/>
  <c r="AI46" i="6" s="1"/>
  <c r="W47" i="6"/>
  <c r="AI47" i="6" s="1"/>
  <c r="AO47" i="6" s="1"/>
  <c r="W48" i="6"/>
  <c r="AI48" i="6" s="1"/>
  <c r="AO48" i="6" s="1"/>
  <c r="V2" i="6"/>
  <c r="AH2" i="6" s="1"/>
  <c r="V3" i="6"/>
  <c r="AH3" i="6" s="1"/>
  <c r="V4" i="6"/>
  <c r="AH4" i="6" s="1"/>
  <c r="V5" i="6"/>
  <c r="AH5" i="6" s="1"/>
  <c r="V6" i="6"/>
  <c r="AH6" i="6" s="1"/>
  <c r="V7" i="6"/>
  <c r="AH7" i="6" s="1"/>
  <c r="V8" i="6"/>
  <c r="AH8" i="6" s="1"/>
  <c r="V9" i="6"/>
  <c r="AH9" i="6" s="1"/>
  <c r="V10" i="6"/>
  <c r="AH10" i="6" s="1"/>
  <c r="V11" i="6"/>
  <c r="AH11" i="6" s="1"/>
  <c r="V12" i="6"/>
  <c r="AH12" i="6" s="1"/>
  <c r="V13" i="6"/>
  <c r="AH13" i="6" s="1"/>
  <c r="V14" i="6"/>
  <c r="AH14" i="6" s="1"/>
  <c r="V15" i="6"/>
  <c r="AH15" i="6" s="1"/>
  <c r="V16" i="6"/>
  <c r="AH16" i="6" s="1"/>
  <c r="V17" i="6"/>
  <c r="AH17" i="6" s="1"/>
  <c r="V18" i="6"/>
  <c r="AH18" i="6" s="1"/>
  <c r="V19" i="6"/>
  <c r="AH19" i="6" s="1"/>
  <c r="V20" i="6"/>
  <c r="AH20" i="6" s="1"/>
  <c r="V21" i="6"/>
  <c r="AH21" i="6" s="1"/>
  <c r="V22" i="6"/>
  <c r="AH22" i="6" s="1"/>
  <c r="V23" i="6"/>
  <c r="AH23" i="6" s="1"/>
  <c r="V24" i="6"/>
  <c r="AH24" i="6" s="1"/>
  <c r="V25" i="6"/>
  <c r="AH25" i="6" s="1"/>
  <c r="V26" i="6"/>
  <c r="AH26" i="6" s="1"/>
  <c r="V27" i="6"/>
  <c r="AH27" i="6" s="1"/>
  <c r="V28" i="6"/>
  <c r="AH28" i="6" s="1"/>
  <c r="V29" i="6"/>
  <c r="AH29" i="6" s="1"/>
  <c r="V30" i="6"/>
  <c r="AH30" i="6" s="1"/>
  <c r="V31" i="6"/>
  <c r="AH31" i="6" s="1"/>
  <c r="V32" i="6"/>
  <c r="AH32" i="6" s="1"/>
  <c r="V33" i="6"/>
  <c r="AH33" i="6" s="1"/>
  <c r="V34" i="6"/>
  <c r="AH34" i="6" s="1"/>
  <c r="V35" i="6"/>
  <c r="AH35" i="6" s="1"/>
  <c r="V36" i="6"/>
  <c r="AH36" i="6" s="1"/>
  <c r="V37" i="6"/>
  <c r="AH37" i="6" s="1"/>
  <c r="V38" i="6"/>
  <c r="AH38" i="6" s="1"/>
  <c r="V39" i="6"/>
  <c r="AH39" i="6" s="1"/>
  <c r="V40" i="6"/>
  <c r="AH40" i="6" s="1"/>
  <c r="V41" i="6"/>
  <c r="AH41" i="6" s="1"/>
  <c r="V42" i="6"/>
  <c r="AH42" i="6" s="1"/>
  <c r="V43" i="6"/>
  <c r="AH43" i="6" s="1"/>
  <c r="V44" i="6"/>
  <c r="AH44" i="6" s="1"/>
  <c r="V45" i="6"/>
  <c r="AH45" i="6" s="1"/>
  <c r="V46" i="6"/>
  <c r="AH46" i="6" s="1"/>
  <c r="V47" i="6"/>
  <c r="AH47" i="6" s="1"/>
  <c r="V48" i="6"/>
  <c r="AH48" i="6" s="1"/>
  <c r="U2" i="6"/>
  <c r="AG2" i="6" s="1"/>
  <c r="U3" i="6"/>
  <c r="AG3" i="6" s="1"/>
  <c r="U4" i="6"/>
  <c r="AG4" i="6" s="1"/>
  <c r="U5" i="6"/>
  <c r="AG5" i="6" s="1"/>
  <c r="U6" i="6"/>
  <c r="AG6" i="6" s="1"/>
  <c r="U7" i="6"/>
  <c r="AG7" i="6" s="1"/>
  <c r="U8" i="6"/>
  <c r="AG8" i="6" s="1"/>
  <c r="U9" i="6"/>
  <c r="AG9" i="6" s="1"/>
  <c r="U10" i="6"/>
  <c r="AG10" i="6" s="1"/>
  <c r="U11" i="6"/>
  <c r="AG11" i="6" s="1"/>
  <c r="U12" i="6"/>
  <c r="AG12" i="6" s="1"/>
  <c r="U13" i="6"/>
  <c r="AG13" i="6" s="1"/>
  <c r="U14" i="6"/>
  <c r="AG14" i="6" s="1"/>
  <c r="U15" i="6"/>
  <c r="AG15" i="6" s="1"/>
  <c r="U16" i="6"/>
  <c r="AG16" i="6" s="1"/>
  <c r="U17" i="6"/>
  <c r="AG17" i="6" s="1"/>
  <c r="U18" i="6"/>
  <c r="AG18" i="6" s="1"/>
  <c r="U19" i="6"/>
  <c r="AG19" i="6" s="1"/>
  <c r="U20" i="6"/>
  <c r="AG20" i="6" s="1"/>
  <c r="U21" i="6"/>
  <c r="AG21" i="6" s="1"/>
  <c r="U22" i="6"/>
  <c r="AG22" i="6" s="1"/>
  <c r="U23" i="6"/>
  <c r="AG23" i="6" s="1"/>
  <c r="U24" i="6"/>
  <c r="AG24" i="6" s="1"/>
  <c r="U25" i="6"/>
  <c r="AG25" i="6" s="1"/>
  <c r="U26" i="6"/>
  <c r="AG26" i="6" s="1"/>
  <c r="U27" i="6"/>
  <c r="AG27" i="6" s="1"/>
  <c r="U28" i="6"/>
  <c r="AG28" i="6" s="1"/>
  <c r="U29" i="6"/>
  <c r="AG29" i="6" s="1"/>
  <c r="U30" i="6"/>
  <c r="AG30" i="6" s="1"/>
  <c r="U31" i="6"/>
  <c r="AG31" i="6" s="1"/>
  <c r="U32" i="6"/>
  <c r="AG32" i="6" s="1"/>
  <c r="U33" i="6"/>
  <c r="AG33" i="6" s="1"/>
  <c r="U34" i="6"/>
  <c r="AG34" i="6" s="1"/>
  <c r="U35" i="6"/>
  <c r="AG35" i="6" s="1"/>
  <c r="U36" i="6"/>
  <c r="AG36" i="6" s="1"/>
  <c r="U37" i="6"/>
  <c r="AG37" i="6" s="1"/>
  <c r="U38" i="6"/>
  <c r="AG38" i="6" s="1"/>
  <c r="U39" i="6"/>
  <c r="AG39" i="6" s="1"/>
  <c r="U40" i="6"/>
  <c r="AG40" i="6" s="1"/>
  <c r="U41" i="6"/>
  <c r="AG41" i="6" s="1"/>
  <c r="U42" i="6"/>
  <c r="AG42" i="6" s="1"/>
  <c r="U43" i="6"/>
  <c r="AG43" i="6" s="1"/>
  <c r="U44" i="6"/>
  <c r="AG44" i="6" s="1"/>
  <c r="U45" i="6"/>
  <c r="AG45" i="6" s="1"/>
  <c r="U46" i="6"/>
  <c r="AG46" i="6" s="1"/>
  <c r="U47" i="6"/>
  <c r="AG47" i="6" s="1"/>
  <c r="U48" i="6"/>
  <c r="AG48" i="6" s="1"/>
  <c r="T2" i="6"/>
  <c r="AF2" i="6" s="1"/>
  <c r="T3" i="6"/>
  <c r="AF3" i="6" s="1"/>
  <c r="T4" i="6"/>
  <c r="AF4" i="6" s="1"/>
  <c r="T5" i="6"/>
  <c r="AF5" i="6" s="1"/>
  <c r="T6" i="6"/>
  <c r="AF6" i="6" s="1"/>
  <c r="T7" i="6"/>
  <c r="AF7" i="6" s="1"/>
  <c r="T8" i="6"/>
  <c r="AF8" i="6" s="1"/>
  <c r="T9" i="6"/>
  <c r="AF9" i="6" s="1"/>
  <c r="T10" i="6"/>
  <c r="AF10" i="6" s="1"/>
  <c r="T11" i="6"/>
  <c r="AF11" i="6" s="1"/>
  <c r="T12" i="6"/>
  <c r="AF12" i="6" s="1"/>
  <c r="T13" i="6"/>
  <c r="AF13" i="6" s="1"/>
  <c r="AN13" i="6" s="1"/>
  <c r="T14" i="6"/>
  <c r="AF14" i="6" s="1"/>
  <c r="T15" i="6"/>
  <c r="AF15" i="6" s="1"/>
  <c r="T16" i="6"/>
  <c r="AF16" i="6" s="1"/>
  <c r="T17" i="6"/>
  <c r="AF17" i="6" s="1"/>
  <c r="T18" i="6"/>
  <c r="AF18" i="6" s="1"/>
  <c r="T19" i="6"/>
  <c r="AF19" i="6" s="1"/>
  <c r="T20" i="6"/>
  <c r="AF20" i="6" s="1"/>
  <c r="T21" i="6"/>
  <c r="AF21" i="6" s="1"/>
  <c r="T22" i="6"/>
  <c r="AF22" i="6" s="1"/>
  <c r="T23" i="6"/>
  <c r="AF23" i="6" s="1"/>
  <c r="T24" i="6"/>
  <c r="AF24" i="6" s="1"/>
  <c r="T25" i="6"/>
  <c r="AF25" i="6" s="1"/>
  <c r="T26" i="6"/>
  <c r="AF26" i="6" s="1"/>
  <c r="T27" i="6"/>
  <c r="AF27" i="6" s="1"/>
  <c r="T28" i="6"/>
  <c r="AF28" i="6" s="1"/>
  <c r="T29" i="6"/>
  <c r="AF29" i="6" s="1"/>
  <c r="T30" i="6"/>
  <c r="AF30" i="6" s="1"/>
  <c r="T31" i="6"/>
  <c r="AF31" i="6" s="1"/>
  <c r="T32" i="6"/>
  <c r="AF32" i="6" s="1"/>
  <c r="T33" i="6"/>
  <c r="AF33" i="6" s="1"/>
  <c r="T34" i="6"/>
  <c r="AF34" i="6" s="1"/>
  <c r="T35" i="6"/>
  <c r="AF35" i="6" s="1"/>
  <c r="T36" i="6"/>
  <c r="AF36" i="6" s="1"/>
  <c r="T37" i="6"/>
  <c r="AF37" i="6" s="1"/>
  <c r="T38" i="6"/>
  <c r="AF38" i="6" s="1"/>
  <c r="T39" i="6"/>
  <c r="AF39" i="6" s="1"/>
  <c r="T40" i="6"/>
  <c r="AF40" i="6" s="1"/>
  <c r="T41" i="6"/>
  <c r="AF41" i="6" s="1"/>
  <c r="T42" i="6"/>
  <c r="AF42" i="6" s="1"/>
  <c r="T43" i="6"/>
  <c r="AF43" i="6" s="1"/>
  <c r="T44" i="6"/>
  <c r="AF44" i="6" s="1"/>
  <c r="T45" i="6"/>
  <c r="AF45" i="6" s="1"/>
  <c r="T46" i="6"/>
  <c r="AF46" i="6" s="1"/>
  <c r="T47" i="6"/>
  <c r="AF47" i="6" s="1"/>
  <c r="T48" i="6"/>
  <c r="AF48" i="6" s="1"/>
  <c r="S2" i="6"/>
  <c r="AE2" i="6" s="1"/>
  <c r="S3" i="6"/>
  <c r="AE3" i="6" s="1"/>
  <c r="S4" i="6"/>
  <c r="AE4" i="6" s="1"/>
  <c r="S5" i="6"/>
  <c r="AE5" i="6" s="1"/>
  <c r="S6" i="6"/>
  <c r="AE6" i="6" s="1"/>
  <c r="S7" i="6"/>
  <c r="AE7" i="6" s="1"/>
  <c r="S8" i="6"/>
  <c r="AE8" i="6" s="1"/>
  <c r="S9" i="6"/>
  <c r="AE9" i="6" s="1"/>
  <c r="S10" i="6"/>
  <c r="AE10" i="6" s="1"/>
  <c r="S11" i="6"/>
  <c r="AE11" i="6" s="1"/>
  <c r="S12" i="6"/>
  <c r="AE12" i="6" s="1"/>
  <c r="S13" i="6"/>
  <c r="AE13" i="6" s="1"/>
  <c r="S14" i="6"/>
  <c r="AE14" i="6" s="1"/>
  <c r="S15" i="6"/>
  <c r="AE15" i="6" s="1"/>
  <c r="S16" i="6"/>
  <c r="AE16" i="6" s="1"/>
  <c r="S17" i="6"/>
  <c r="AE17" i="6" s="1"/>
  <c r="S18" i="6"/>
  <c r="AE18" i="6" s="1"/>
  <c r="S19" i="6"/>
  <c r="AE19" i="6" s="1"/>
  <c r="S20" i="6"/>
  <c r="AE20" i="6" s="1"/>
  <c r="S21" i="6"/>
  <c r="AE21" i="6" s="1"/>
  <c r="S22" i="6"/>
  <c r="AE22" i="6" s="1"/>
  <c r="S23" i="6"/>
  <c r="AE23" i="6" s="1"/>
  <c r="S24" i="6"/>
  <c r="AE24" i="6" s="1"/>
  <c r="S25" i="6"/>
  <c r="AE25" i="6" s="1"/>
  <c r="S26" i="6"/>
  <c r="AE26" i="6" s="1"/>
  <c r="S27" i="6"/>
  <c r="AE27" i="6" s="1"/>
  <c r="S28" i="6"/>
  <c r="AE28" i="6" s="1"/>
  <c r="S29" i="6"/>
  <c r="AE29" i="6" s="1"/>
  <c r="S30" i="6"/>
  <c r="AE30" i="6" s="1"/>
  <c r="S31" i="6"/>
  <c r="AE31" i="6" s="1"/>
  <c r="S32" i="6"/>
  <c r="AE32" i="6" s="1"/>
  <c r="S33" i="6"/>
  <c r="AE33" i="6" s="1"/>
  <c r="S34" i="6"/>
  <c r="AE34" i="6" s="1"/>
  <c r="S35" i="6"/>
  <c r="AE35" i="6" s="1"/>
  <c r="S36" i="6"/>
  <c r="AE36" i="6" s="1"/>
  <c r="S37" i="6"/>
  <c r="AE37" i="6" s="1"/>
  <c r="S38" i="6"/>
  <c r="AE38" i="6" s="1"/>
  <c r="S39" i="6"/>
  <c r="AE39" i="6" s="1"/>
  <c r="S40" i="6"/>
  <c r="AE40" i="6" s="1"/>
  <c r="S41" i="6"/>
  <c r="AE41" i="6" s="1"/>
  <c r="S42" i="6"/>
  <c r="AE42" i="6" s="1"/>
  <c r="S43" i="6"/>
  <c r="AE43" i="6" s="1"/>
  <c r="S44" i="6"/>
  <c r="AE44" i="6" s="1"/>
  <c r="S45" i="6"/>
  <c r="AE45" i="6" s="1"/>
  <c r="S46" i="6"/>
  <c r="AE46" i="6" s="1"/>
  <c r="S47" i="6"/>
  <c r="AE47" i="6" s="1"/>
  <c r="S48" i="6"/>
  <c r="AE48" i="6" s="1"/>
  <c r="R2" i="6"/>
  <c r="AD2" i="6" s="1"/>
  <c r="R3" i="6"/>
  <c r="AD3" i="6" s="1"/>
  <c r="R4" i="6"/>
  <c r="AD4" i="6" s="1"/>
  <c r="R5" i="6"/>
  <c r="AD5" i="6" s="1"/>
  <c r="R6" i="6"/>
  <c r="AD6" i="6" s="1"/>
  <c r="R7" i="6"/>
  <c r="AD7" i="6" s="1"/>
  <c r="R8" i="6"/>
  <c r="AD8" i="6" s="1"/>
  <c r="R9" i="6"/>
  <c r="AD9" i="6" s="1"/>
  <c r="R10" i="6"/>
  <c r="AD10" i="6" s="1"/>
  <c r="R11" i="6"/>
  <c r="AD11" i="6" s="1"/>
  <c r="R12" i="6"/>
  <c r="AD12" i="6" s="1"/>
  <c r="R13" i="6"/>
  <c r="AD13" i="6" s="1"/>
  <c r="R14" i="6"/>
  <c r="AD14" i="6" s="1"/>
  <c r="R15" i="6"/>
  <c r="AD15" i="6" s="1"/>
  <c r="R16" i="6"/>
  <c r="AD16" i="6" s="1"/>
  <c r="R17" i="6"/>
  <c r="AD17" i="6" s="1"/>
  <c r="R18" i="6"/>
  <c r="AD18" i="6" s="1"/>
  <c r="R19" i="6"/>
  <c r="AD19" i="6" s="1"/>
  <c r="R20" i="6"/>
  <c r="AD20" i="6" s="1"/>
  <c r="R21" i="6"/>
  <c r="AD21" i="6" s="1"/>
  <c r="R22" i="6"/>
  <c r="AD22" i="6" s="1"/>
  <c r="R23" i="6"/>
  <c r="AD23" i="6" s="1"/>
  <c r="R24" i="6"/>
  <c r="AD24" i="6" s="1"/>
  <c r="R25" i="6"/>
  <c r="AD25" i="6" s="1"/>
  <c r="R26" i="6"/>
  <c r="AD26" i="6" s="1"/>
  <c r="R27" i="6"/>
  <c r="AD27" i="6" s="1"/>
  <c r="R28" i="6"/>
  <c r="AD28" i="6" s="1"/>
  <c r="R29" i="6"/>
  <c r="AD29" i="6" s="1"/>
  <c r="R30" i="6"/>
  <c r="AD30" i="6" s="1"/>
  <c r="R31" i="6"/>
  <c r="AD31" i="6" s="1"/>
  <c r="R32" i="6"/>
  <c r="AD32" i="6" s="1"/>
  <c r="R33" i="6"/>
  <c r="AD33" i="6" s="1"/>
  <c r="R34" i="6"/>
  <c r="AD34" i="6" s="1"/>
  <c r="R35" i="6"/>
  <c r="AD35" i="6" s="1"/>
  <c r="R36" i="6"/>
  <c r="AD36" i="6" s="1"/>
  <c r="R37" i="6"/>
  <c r="AD37" i="6" s="1"/>
  <c r="R38" i="6"/>
  <c r="AD38" i="6" s="1"/>
  <c r="R39" i="6"/>
  <c r="AD39" i="6" s="1"/>
  <c r="R40" i="6"/>
  <c r="AD40" i="6" s="1"/>
  <c r="R41" i="6"/>
  <c r="AD41" i="6" s="1"/>
  <c r="R42" i="6"/>
  <c r="AD42" i="6" s="1"/>
  <c r="R43" i="6"/>
  <c r="AD43" i="6" s="1"/>
  <c r="R44" i="6"/>
  <c r="AD44" i="6" s="1"/>
  <c r="R45" i="6"/>
  <c r="AD45" i="6" s="1"/>
  <c r="R46" i="6"/>
  <c r="AD46" i="6" s="1"/>
  <c r="R47" i="6"/>
  <c r="AD47" i="6" s="1"/>
  <c r="R48" i="6"/>
  <c r="AD48" i="6" s="1"/>
  <c r="Q2" i="6"/>
  <c r="AC2" i="6" s="1"/>
  <c r="Q3" i="6"/>
  <c r="AC3" i="6" s="1"/>
  <c r="Q4" i="6"/>
  <c r="AC4" i="6" s="1"/>
  <c r="Q5" i="6"/>
  <c r="AC5" i="6" s="1"/>
  <c r="Q6" i="6"/>
  <c r="AC6" i="6" s="1"/>
  <c r="Q7" i="6"/>
  <c r="AC7" i="6" s="1"/>
  <c r="Q8" i="6"/>
  <c r="AC8" i="6" s="1"/>
  <c r="Q9" i="6"/>
  <c r="AC9" i="6" s="1"/>
  <c r="Q10" i="6"/>
  <c r="AC10" i="6" s="1"/>
  <c r="Q11" i="6"/>
  <c r="AC11" i="6" s="1"/>
  <c r="Q12" i="6"/>
  <c r="AC12" i="6" s="1"/>
  <c r="Q13" i="6"/>
  <c r="AC13" i="6" s="1"/>
  <c r="Q14" i="6"/>
  <c r="AC14" i="6" s="1"/>
  <c r="Q15" i="6"/>
  <c r="AC15" i="6" s="1"/>
  <c r="Q16" i="6"/>
  <c r="AC16" i="6" s="1"/>
  <c r="Q17" i="6"/>
  <c r="AC17" i="6" s="1"/>
  <c r="Q18" i="6"/>
  <c r="AC18" i="6" s="1"/>
  <c r="Q19" i="6"/>
  <c r="AC19" i="6" s="1"/>
  <c r="Q20" i="6"/>
  <c r="AC20" i="6" s="1"/>
  <c r="Q21" i="6"/>
  <c r="AC21" i="6" s="1"/>
  <c r="Q22" i="6"/>
  <c r="AC22" i="6" s="1"/>
  <c r="Q23" i="6"/>
  <c r="AC23" i="6" s="1"/>
  <c r="Q24" i="6"/>
  <c r="AC24" i="6" s="1"/>
  <c r="Q25" i="6"/>
  <c r="AC25" i="6" s="1"/>
  <c r="Q26" i="6"/>
  <c r="AC26" i="6" s="1"/>
  <c r="Q27" i="6"/>
  <c r="AC27" i="6" s="1"/>
  <c r="Q28" i="6"/>
  <c r="AC28" i="6" s="1"/>
  <c r="Q29" i="6"/>
  <c r="AC29" i="6" s="1"/>
  <c r="Q30" i="6"/>
  <c r="AC30" i="6" s="1"/>
  <c r="Q31" i="6"/>
  <c r="AC31" i="6" s="1"/>
  <c r="Q32" i="6"/>
  <c r="AC32" i="6" s="1"/>
  <c r="Q33" i="6"/>
  <c r="AC33" i="6" s="1"/>
  <c r="Q34" i="6"/>
  <c r="AC34" i="6" s="1"/>
  <c r="Q35" i="6"/>
  <c r="AC35" i="6" s="1"/>
  <c r="Q36" i="6"/>
  <c r="AC36" i="6" s="1"/>
  <c r="Q37" i="6"/>
  <c r="AC37" i="6" s="1"/>
  <c r="Q38" i="6"/>
  <c r="AC38" i="6" s="1"/>
  <c r="Q39" i="6"/>
  <c r="AC39" i="6" s="1"/>
  <c r="Q40" i="6"/>
  <c r="AC40" i="6" s="1"/>
  <c r="Q41" i="6"/>
  <c r="AC41" i="6" s="1"/>
  <c r="Q42" i="6"/>
  <c r="AC42" i="6" s="1"/>
  <c r="Q43" i="6"/>
  <c r="AC43" i="6" s="1"/>
  <c r="Q44" i="6"/>
  <c r="AC44" i="6" s="1"/>
  <c r="Q45" i="6"/>
  <c r="AC45" i="6" s="1"/>
  <c r="Q46" i="6"/>
  <c r="AC46" i="6" s="1"/>
  <c r="Q47" i="6"/>
  <c r="AC47" i="6" s="1"/>
  <c r="Q48" i="6"/>
  <c r="AC48" i="6" s="1"/>
  <c r="P2" i="6"/>
  <c r="AB2" i="6" s="1"/>
  <c r="P3" i="6"/>
  <c r="AB3" i="6" s="1"/>
  <c r="P4" i="6"/>
  <c r="AB4" i="6" s="1"/>
  <c r="P5" i="6"/>
  <c r="AB5" i="6" s="1"/>
  <c r="P6" i="6"/>
  <c r="AB6" i="6" s="1"/>
  <c r="P7" i="6"/>
  <c r="AB7" i="6" s="1"/>
  <c r="P8" i="6"/>
  <c r="AB8" i="6" s="1"/>
  <c r="P9" i="6"/>
  <c r="AB9" i="6" s="1"/>
  <c r="P10" i="6"/>
  <c r="AB10" i="6" s="1"/>
  <c r="P11" i="6"/>
  <c r="AB11" i="6" s="1"/>
  <c r="P12" i="6"/>
  <c r="AB12" i="6" s="1"/>
  <c r="P13" i="6"/>
  <c r="AB13" i="6" s="1"/>
  <c r="P14" i="6"/>
  <c r="AB14" i="6" s="1"/>
  <c r="P15" i="6"/>
  <c r="AB15" i="6" s="1"/>
  <c r="P16" i="6"/>
  <c r="AB16" i="6" s="1"/>
  <c r="P17" i="6"/>
  <c r="AB17" i="6" s="1"/>
  <c r="P18" i="6"/>
  <c r="AB18" i="6" s="1"/>
  <c r="P19" i="6"/>
  <c r="AB19" i="6" s="1"/>
  <c r="P20" i="6"/>
  <c r="AB20" i="6" s="1"/>
  <c r="P21" i="6"/>
  <c r="AB21" i="6" s="1"/>
  <c r="P22" i="6"/>
  <c r="AB22" i="6" s="1"/>
  <c r="P23" i="6"/>
  <c r="AB23" i="6" s="1"/>
  <c r="P24" i="6"/>
  <c r="AB24" i="6" s="1"/>
  <c r="P25" i="6"/>
  <c r="AB25" i="6" s="1"/>
  <c r="P26" i="6"/>
  <c r="AB26" i="6" s="1"/>
  <c r="P27" i="6"/>
  <c r="AB27" i="6" s="1"/>
  <c r="P28" i="6"/>
  <c r="AB28" i="6" s="1"/>
  <c r="P29" i="6"/>
  <c r="AB29" i="6" s="1"/>
  <c r="P30" i="6"/>
  <c r="AB30" i="6" s="1"/>
  <c r="P31" i="6"/>
  <c r="AB31" i="6" s="1"/>
  <c r="P32" i="6"/>
  <c r="AB32" i="6" s="1"/>
  <c r="P33" i="6"/>
  <c r="AB33" i="6" s="1"/>
  <c r="P34" i="6"/>
  <c r="AB34" i="6" s="1"/>
  <c r="P35" i="6"/>
  <c r="AB35" i="6" s="1"/>
  <c r="P36" i="6"/>
  <c r="AB36" i="6" s="1"/>
  <c r="P37" i="6"/>
  <c r="AB37" i="6" s="1"/>
  <c r="P38" i="6"/>
  <c r="AB38" i="6" s="1"/>
  <c r="P39" i="6"/>
  <c r="AB39" i="6" s="1"/>
  <c r="P40" i="6"/>
  <c r="AB40" i="6" s="1"/>
  <c r="P41" i="6"/>
  <c r="AB41" i="6" s="1"/>
  <c r="P42" i="6"/>
  <c r="AB42" i="6" s="1"/>
  <c r="P43" i="6"/>
  <c r="AB43" i="6" s="1"/>
  <c r="P44" i="6"/>
  <c r="AB44" i="6" s="1"/>
  <c r="P45" i="6"/>
  <c r="AB45" i="6" s="1"/>
  <c r="P46" i="6"/>
  <c r="AB46" i="6" s="1"/>
  <c r="P47" i="6"/>
  <c r="AB47" i="6" s="1"/>
  <c r="P48" i="6"/>
  <c r="AB48" i="6" s="1"/>
  <c r="O2" i="6"/>
  <c r="AA2" i="6" s="1"/>
  <c r="O3" i="6"/>
  <c r="AA3" i="6" s="1"/>
  <c r="O4" i="6"/>
  <c r="AA4" i="6" s="1"/>
  <c r="O5" i="6"/>
  <c r="AA5" i="6" s="1"/>
  <c r="O6" i="6"/>
  <c r="AA6" i="6" s="1"/>
  <c r="O7" i="6"/>
  <c r="AA7" i="6" s="1"/>
  <c r="O8" i="6"/>
  <c r="AA8" i="6" s="1"/>
  <c r="O9" i="6"/>
  <c r="AA9" i="6" s="1"/>
  <c r="O10" i="6"/>
  <c r="AA10" i="6" s="1"/>
  <c r="O11" i="6"/>
  <c r="AA11" i="6" s="1"/>
  <c r="O12" i="6"/>
  <c r="AA12" i="6" s="1"/>
  <c r="O13" i="6"/>
  <c r="AA13" i="6" s="1"/>
  <c r="O14" i="6"/>
  <c r="AA14" i="6" s="1"/>
  <c r="O15" i="6"/>
  <c r="AA15" i="6" s="1"/>
  <c r="O16" i="6"/>
  <c r="AA16" i="6" s="1"/>
  <c r="O17" i="6"/>
  <c r="AA17" i="6" s="1"/>
  <c r="O18" i="6"/>
  <c r="AA18" i="6" s="1"/>
  <c r="O19" i="6"/>
  <c r="AA19" i="6" s="1"/>
  <c r="O20" i="6"/>
  <c r="AA20" i="6" s="1"/>
  <c r="O21" i="6"/>
  <c r="AA21" i="6" s="1"/>
  <c r="O22" i="6"/>
  <c r="AA22" i="6" s="1"/>
  <c r="O23" i="6"/>
  <c r="AA23" i="6" s="1"/>
  <c r="O24" i="6"/>
  <c r="AA24" i="6" s="1"/>
  <c r="O25" i="6"/>
  <c r="AA25" i="6" s="1"/>
  <c r="O26" i="6"/>
  <c r="AA26" i="6" s="1"/>
  <c r="O27" i="6"/>
  <c r="AA27" i="6" s="1"/>
  <c r="O28" i="6"/>
  <c r="AA28" i="6" s="1"/>
  <c r="O29" i="6"/>
  <c r="AA29" i="6" s="1"/>
  <c r="O30" i="6"/>
  <c r="AA30" i="6" s="1"/>
  <c r="O31" i="6"/>
  <c r="AA31" i="6" s="1"/>
  <c r="O32" i="6"/>
  <c r="AA32" i="6" s="1"/>
  <c r="O33" i="6"/>
  <c r="AA33" i="6" s="1"/>
  <c r="O34" i="6"/>
  <c r="AA34" i="6" s="1"/>
  <c r="O35" i="6"/>
  <c r="AA35" i="6" s="1"/>
  <c r="O36" i="6"/>
  <c r="AA36" i="6" s="1"/>
  <c r="O37" i="6"/>
  <c r="AA37" i="6" s="1"/>
  <c r="O38" i="6"/>
  <c r="AA38" i="6" s="1"/>
  <c r="O39" i="6"/>
  <c r="AA39" i="6" s="1"/>
  <c r="O40" i="6"/>
  <c r="AA40" i="6" s="1"/>
  <c r="O41" i="6"/>
  <c r="AA41" i="6" s="1"/>
  <c r="O42" i="6"/>
  <c r="AA42" i="6" s="1"/>
  <c r="O43" i="6"/>
  <c r="AA43" i="6" s="1"/>
  <c r="O44" i="6"/>
  <c r="AA44" i="6" s="1"/>
  <c r="O45" i="6"/>
  <c r="AA45" i="6" s="1"/>
  <c r="O46" i="6"/>
  <c r="AA46" i="6" s="1"/>
  <c r="O47" i="6"/>
  <c r="AA47" i="6" s="1"/>
  <c r="O48" i="6"/>
  <c r="AA48" i="6" s="1"/>
  <c r="N2" i="6"/>
  <c r="Z2" i="6" s="1"/>
  <c r="N3" i="6"/>
  <c r="Z3" i="6" s="1"/>
  <c r="N4" i="6"/>
  <c r="Z4" i="6" s="1"/>
  <c r="N5" i="6"/>
  <c r="Z5" i="6" s="1"/>
  <c r="N6" i="6"/>
  <c r="Z6" i="6" s="1"/>
  <c r="N7" i="6"/>
  <c r="Z7" i="6" s="1"/>
  <c r="N8" i="6"/>
  <c r="Z8" i="6" s="1"/>
  <c r="N9" i="6"/>
  <c r="Z9" i="6" s="1"/>
  <c r="N10" i="6"/>
  <c r="Z10" i="6" s="1"/>
  <c r="N11" i="6"/>
  <c r="Z11" i="6" s="1"/>
  <c r="N12" i="6"/>
  <c r="Z12" i="6" s="1"/>
  <c r="N13" i="6"/>
  <c r="Z13" i="6" s="1"/>
  <c r="N14" i="6"/>
  <c r="Z14" i="6" s="1"/>
  <c r="N15" i="6"/>
  <c r="Z15" i="6" s="1"/>
  <c r="N16" i="6"/>
  <c r="Z16" i="6" s="1"/>
  <c r="N17" i="6"/>
  <c r="Z17" i="6" s="1"/>
  <c r="N18" i="6"/>
  <c r="Z18" i="6" s="1"/>
  <c r="N19" i="6"/>
  <c r="Z19" i="6" s="1"/>
  <c r="N20" i="6"/>
  <c r="Z20" i="6" s="1"/>
  <c r="N21" i="6"/>
  <c r="Z21" i="6" s="1"/>
  <c r="N22" i="6"/>
  <c r="Z22" i="6" s="1"/>
  <c r="N23" i="6"/>
  <c r="Z23" i="6" s="1"/>
  <c r="N24" i="6"/>
  <c r="Z24" i="6" s="1"/>
  <c r="N25" i="6"/>
  <c r="Z25" i="6" s="1"/>
  <c r="N26" i="6"/>
  <c r="Z26" i="6" s="1"/>
  <c r="N27" i="6"/>
  <c r="Z27" i="6" s="1"/>
  <c r="N28" i="6"/>
  <c r="Z28" i="6" s="1"/>
  <c r="N29" i="6"/>
  <c r="Z29" i="6" s="1"/>
  <c r="N30" i="6"/>
  <c r="Z30" i="6" s="1"/>
  <c r="N31" i="6"/>
  <c r="Z31" i="6" s="1"/>
  <c r="N32" i="6"/>
  <c r="Z32" i="6" s="1"/>
  <c r="N33" i="6"/>
  <c r="Z33" i="6" s="1"/>
  <c r="N34" i="6"/>
  <c r="Z34" i="6" s="1"/>
  <c r="N35" i="6"/>
  <c r="Z35" i="6" s="1"/>
  <c r="N36" i="6"/>
  <c r="Z36" i="6" s="1"/>
  <c r="N37" i="6"/>
  <c r="Z37" i="6" s="1"/>
  <c r="N38" i="6"/>
  <c r="Z38" i="6" s="1"/>
  <c r="N39" i="6"/>
  <c r="Z39" i="6" s="1"/>
  <c r="N40" i="6"/>
  <c r="Z40" i="6" s="1"/>
  <c r="N41" i="6"/>
  <c r="Z41" i="6" s="1"/>
  <c r="N42" i="6"/>
  <c r="Z42" i="6" s="1"/>
  <c r="N43" i="6"/>
  <c r="Z43" i="6" s="1"/>
  <c r="N44" i="6"/>
  <c r="Z44" i="6" s="1"/>
  <c r="N45" i="6"/>
  <c r="Z45" i="6" s="1"/>
  <c r="AL45" i="6" s="1"/>
  <c r="N46" i="6"/>
  <c r="Z46" i="6" s="1"/>
  <c r="N47" i="6"/>
  <c r="Z47" i="6" s="1"/>
  <c r="N48" i="6"/>
  <c r="Z48" i="6" s="1"/>
  <c r="BN6" i="3"/>
  <c r="BO6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V17" i="3"/>
  <c r="U17" i="3"/>
  <c r="T17" i="3"/>
  <c r="S17" i="3"/>
  <c r="V16" i="3"/>
  <c r="U16" i="3"/>
  <c r="T16" i="3"/>
  <c r="S16" i="3"/>
  <c r="V15" i="3"/>
  <c r="U15" i="3"/>
  <c r="T15" i="3"/>
  <c r="S15" i="3"/>
  <c r="V14" i="3"/>
  <c r="U14" i="3"/>
  <c r="T14" i="3"/>
  <c r="S14" i="3"/>
  <c r="V13" i="3"/>
  <c r="U13" i="3"/>
  <c r="T13" i="3"/>
  <c r="S13" i="3"/>
  <c r="V12" i="3"/>
  <c r="U12" i="3"/>
  <c r="T12" i="3"/>
  <c r="S12" i="3"/>
  <c r="V11" i="3"/>
  <c r="U11" i="3"/>
  <c r="T11" i="3"/>
  <c r="S11" i="3"/>
  <c r="V10" i="3"/>
  <c r="U10" i="3"/>
  <c r="T10" i="3"/>
  <c r="S10" i="3"/>
  <c r="V9" i="3"/>
  <c r="U9" i="3"/>
  <c r="T9" i="3"/>
  <c r="S9" i="3"/>
  <c r="V8" i="3"/>
  <c r="U8" i="3"/>
  <c r="T8" i="3"/>
  <c r="S8" i="3"/>
  <c r="AB3" i="3" a="1"/>
  <c r="AB3" i="3" s="1"/>
  <c r="AA3" i="3" a="1"/>
  <c r="V7" i="3"/>
  <c r="U7" i="3"/>
  <c r="T7" i="3"/>
  <c r="S7" i="3"/>
  <c r="V6" i="3"/>
  <c r="U6" i="3"/>
  <c r="T6" i="3"/>
  <c r="S6" i="3"/>
  <c r="V5" i="3"/>
  <c r="U5" i="3"/>
  <c r="T5" i="3"/>
  <c r="S5" i="3"/>
  <c r="V4" i="3"/>
  <c r="U4" i="3"/>
  <c r="T4" i="3"/>
  <c r="S4" i="3"/>
  <c r="V3" i="3"/>
  <c r="U3" i="3"/>
  <c r="T3" i="3"/>
  <c r="S3" i="3"/>
  <c r="AE5" i="1"/>
  <c r="AB7" i="1" a="1"/>
  <c r="AB7" i="1" s="1"/>
  <c r="AA7" i="1" a="1"/>
  <c r="AA7" i="1" s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22" i="1"/>
  <c r="C21" i="1"/>
  <c r="C20" i="1"/>
  <c r="C19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AO46" i="6" l="1"/>
  <c r="AM35" i="6"/>
  <c r="AN47" i="6"/>
  <c r="AN26" i="6"/>
  <c r="AL30" i="6"/>
  <c r="AM34" i="6"/>
  <c r="AO37" i="6"/>
  <c r="AL43" i="6"/>
  <c r="AL10" i="6"/>
  <c r="AN11" i="6"/>
  <c r="AM36" i="6"/>
  <c r="AN17" i="6"/>
  <c r="AO23" i="6"/>
  <c r="AO7" i="6"/>
  <c r="AM26" i="6"/>
  <c r="AN45" i="6"/>
  <c r="AO22" i="6"/>
  <c r="AN15" i="6"/>
  <c r="AO34" i="6"/>
  <c r="AO21" i="6"/>
  <c r="AO5" i="6"/>
  <c r="AL20" i="6"/>
  <c r="AL4" i="6"/>
  <c r="AM24" i="6"/>
  <c r="AM8" i="6"/>
  <c r="AN43" i="6"/>
  <c r="AN14" i="6"/>
  <c r="AO33" i="6"/>
  <c r="AO20" i="6"/>
  <c r="AO4" i="6"/>
  <c r="AN10" i="6"/>
  <c r="AN9" i="6"/>
  <c r="AO44" i="6"/>
  <c r="AO15" i="6"/>
  <c r="AM18" i="6"/>
  <c r="AM2" i="6"/>
  <c r="AO43" i="6"/>
  <c r="AM46" i="6"/>
  <c r="AM17" i="6"/>
  <c r="AO42" i="6"/>
  <c r="AM45" i="6"/>
  <c r="AO26" i="6"/>
  <c r="AL39" i="6"/>
  <c r="AL7" i="6"/>
  <c r="AM16" i="6"/>
  <c r="AN37" i="6"/>
  <c r="AL25" i="6"/>
  <c r="AM43" i="6"/>
  <c r="AN24" i="6"/>
  <c r="AN8" i="6"/>
  <c r="AL21" i="6"/>
  <c r="AL36" i="6"/>
  <c r="AM29" i="6"/>
  <c r="AM14" i="6"/>
  <c r="AN35" i="6"/>
  <c r="AO16" i="6"/>
  <c r="AL23" i="6"/>
  <c r="AM44" i="6"/>
  <c r="AL34" i="6"/>
  <c r="AL37" i="6"/>
  <c r="AL9" i="6"/>
  <c r="AM15" i="6"/>
  <c r="AN36" i="6"/>
  <c r="AM13" i="6"/>
  <c r="AN34" i="6"/>
  <c r="AN6" i="6"/>
  <c r="AL12" i="6"/>
  <c r="AL19" i="6"/>
  <c r="AM28" i="6"/>
  <c r="AM12" i="6"/>
  <c r="AL18" i="6"/>
  <c r="AM27" i="6"/>
  <c r="AM11" i="6"/>
  <c r="AN4" i="6"/>
  <c r="AN19" i="6"/>
  <c r="AN3" i="6"/>
  <c r="AL31" i="6"/>
  <c r="AL47" i="6"/>
  <c r="AM37" i="6"/>
  <c r="AN46" i="6"/>
  <c r="AN2" i="6"/>
  <c r="AO11" i="6"/>
  <c r="AO10" i="6"/>
  <c r="AL14" i="6"/>
  <c r="AM23" i="6"/>
  <c r="AN44" i="6"/>
  <c r="AN16" i="6"/>
  <c r="AO9" i="6"/>
  <c r="AO36" i="6"/>
  <c r="AO6" i="6"/>
  <c r="AM47" i="6"/>
  <c r="AM19" i="6"/>
  <c r="AM3" i="6"/>
  <c r="AM25" i="6"/>
  <c r="AN40" i="6"/>
  <c r="AN28" i="6"/>
  <c r="AN12" i="6"/>
  <c r="AN23" i="6"/>
  <c r="AM6" i="6"/>
  <c r="AM9" i="6"/>
  <c r="AN33" i="6"/>
  <c r="AN27" i="6"/>
  <c r="AN25" i="6"/>
  <c r="AN38" i="6"/>
  <c r="AL41" i="6"/>
  <c r="AN18" i="6"/>
  <c r="AO41" i="6"/>
  <c r="AO14" i="6"/>
  <c r="AL40" i="6"/>
  <c r="AL13" i="6"/>
  <c r="AM5" i="6"/>
  <c r="AO13" i="6"/>
  <c r="AM20" i="6"/>
  <c r="AO39" i="6"/>
  <c r="AO12" i="6"/>
  <c r="AL38" i="6"/>
  <c r="AL11" i="6"/>
  <c r="AL35" i="6"/>
  <c r="AL24" i="6"/>
  <c r="AL8" i="6"/>
  <c r="AM30" i="6"/>
  <c r="AN39" i="6"/>
  <c r="AO35" i="6"/>
  <c r="AO24" i="6"/>
  <c r="AO8" i="6"/>
  <c r="AL6" i="6"/>
  <c r="AL26" i="6"/>
  <c r="AL48" i="6"/>
  <c r="AO40" i="6"/>
  <c r="AL5" i="6"/>
  <c r="AL3" i="6"/>
  <c r="AL2" i="6"/>
  <c r="AO45" i="6"/>
  <c r="AO18" i="6"/>
  <c r="AO2" i="6"/>
  <c r="AL22" i="6"/>
  <c r="AL44" i="6"/>
  <c r="AL17" i="6"/>
  <c r="AN21" i="6"/>
  <c r="AN5" i="6"/>
  <c r="AO17" i="6"/>
  <c r="AL46" i="6"/>
  <c r="AL16" i="6"/>
  <c r="AL42" i="6"/>
  <c r="AL15" i="6"/>
  <c r="AM7" i="6"/>
  <c r="AM38" i="6"/>
  <c r="AN22" i="6"/>
  <c r="AN48" i="6"/>
  <c r="AM48" i="6"/>
  <c r="AO27" i="6"/>
  <c r="AL33" i="6"/>
  <c r="AL32" i="6"/>
  <c r="AL29" i="6"/>
  <c r="AN7" i="6"/>
  <c r="AM4" i="6"/>
  <c r="AM39" i="6"/>
  <c r="AN30" i="6"/>
  <c r="AM32" i="6"/>
  <c r="AN29" i="6"/>
  <c r="AL28" i="6"/>
  <c r="AO31" i="6"/>
  <c r="AM31" i="6"/>
  <c r="AO30" i="6"/>
  <c r="AL27" i="6"/>
  <c r="AN32" i="6"/>
  <c r="AO29" i="6"/>
  <c r="AM33" i="6"/>
  <c r="AN31" i="6"/>
  <c r="AO28" i="6"/>
  <c r="AN20" i="6"/>
  <c r="AM22" i="6"/>
  <c r="AM21" i="6"/>
  <c r="AN42" i="6"/>
  <c r="AM42" i="6"/>
  <c r="AN41" i="6"/>
  <c r="AM41" i="6"/>
  <c r="AM40" i="6"/>
  <c r="AM10" i="6"/>
  <c r="AC17" i="3"/>
  <c r="AC6" i="3"/>
  <c r="AC8" i="3"/>
  <c r="AC10" i="3"/>
  <c r="AC11" i="3"/>
  <c r="AC5" i="3"/>
  <c r="AC7" i="3"/>
  <c r="AC12" i="3"/>
  <c r="AC9" i="3"/>
  <c r="AC13" i="3"/>
  <c r="AC14" i="3"/>
  <c r="AC15" i="3"/>
  <c r="AC4" i="3"/>
  <c r="AD4" i="3" s="1"/>
  <c r="AC16" i="3"/>
  <c r="AA3" i="3"/>
  <c r="AC3" i="3" s="1"/>
  <c r="AC21" i="1"/>
  <c r="AD21" i="1" s="1"/>
  <c r="AC20" i="1"/>
  <c r="AD20" i="1" s="1"/>
  <c r="AC7" i="1"/>
  <c r="AD7" i="1" s="1"/>
  <c r="AC8" i="1"/>
  <c r="AD8" i="1" s="1"/>
  <c r="AC9" i="1"/>
  <c r="AD9" i="1" s="1"/>
  <c r="AC10" i="1"/>
  <c r="AD10" i="1" s="1"/>
  <c r="AC11" i="1"/>
  <c r="AD11" i="1" s="1"/>
  <c r="AC12" i="1"/>
  <c r="AD12" i="1" s="1"/>
  <c r="AC13" i="1"/>
  <c r="AD13" i="1" s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D5" i="3" l="1"/>
  <c r="AD3" i="3"/>
  <c r="AD13" i="3"/>
  <c r="AD10" i="3"/>
  <c r="AD9" i="3"/>
  <c r="AD8" i="3"/>
  <c r="AD6" i="3"/>
  <c r="AD17" i="3"/>
  <c r="AD16" i="3"/>
  <c r="AD11" i="3"/>
  <c r="AD15" i="3"/>
  <c r="AD14" i="3"/>
  <c r="AD7" i="3"/>
  <c r="AD12" i="3"/>
  <c r="AQ8" i="3" l="1" a="1"/>
  <c r="AQ8" i="3" s="1"/>
  <c r="AQ11" i="3" a="1"/>
  <c r="AQ11" i="3" s="1"/>
  <c r="AQ9" i="3" a="1"/>
  <c r="AQ9" i="3" s="1"/>
  <c r="AQ12" i="3" a="1"/>
  <c r="AQ12" i="3" s="1"/>
  <c r="AQ10" i="3" a="1"/>
  <c r="AQ10" i="3" s="1"/>
  <c r="AK9" i="3"/>
  <c r="AK10" i="3"/>
  <c r="AK11" i="3"/>
  <c r="AK12" i="3"/>
  <c r="AK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FDE03-C31A-4EE8-8525-760AC38AC687}" keepAlive="1" name="Query - palette reference" description="Connection to the 'palette reference' query in the workbook." type="5" refreshedVersion="0" background="1">
    <dbPr connection="Provider=Microsoft.Mashup.OleDb.1;Data Source=$Workbook$;Location=&quot;palette reference&quot;;Extended Properties=&quot;&quot;" command="SELECT * FROM [palette reference]"/>
  </connection>
  <connection id="2" xr16:uid="{2BA3BA05-3F11-45EC-B867-7B43D1FC0DB3}" keepAlive="1" name="Query - palette reference (2)" description="Connection to the 'palette reference (2)' query in the workbook." type="5" refreshedVersion="8" background="1" saveData="1">
    <dbPr connection="Provider=Microsoft.Mashup.OleDb.1;Data Source=$Workbook$;Location=&quot;palette reference (2)&quot;;Extended Properties=&quot;&quot;" command="SELECT * FROM [palette referenc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1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</valueMetadata>
</metadata>
</file>

<file path=xl/sharedStrings.xml><?xml version="1.0" encoding="utf-8"?>
<sst xmlns="http://schemas.openxmlformats.org/spreadsheetml/2006/main" count="878" uniqueCount="370">
  <si>
    <t>Normal</t>
  </si>
  <si>
    <t>Fighting</t>
  </si>
  <si>
    <t>Flying</t>
  </si>
  <si>
    <t>Poison</t>
  </si>
  <si>
    <t>Ground</t>
  </si>
  <si>
    <t>Rock</t>
  </si>
  <si>
    <t>Bug</t>
  </si>
  <si>
    <t>Ghost</t>
  </si>
  <si>
    <t>Fire</t>
  </si>
  <si>
    <t>Water</t>
  </si>
  <si>
    <t>Grass</t>
  </si>
  <si>
    <t>Electric</t>
  </si>
  <si>
    <t>Psychic</t>
  </si>
  <si>
    <t>Ice</t>
  </si>
  <si>
    <t>Dragon</t>
  </si>
  <si>
    <t>Defender</t>
  </si>
  <si>
    <t>Attacker</t>
  </si>
  <si>
    <t>SE</t>
  </si>
  <si>
    <t>NVE</t>
  </si>
  <si>
    <t>IE</t>
  </si>
  <si>
    <t>E</t>
  </si>
  <si>
    <t>Weak</t>
  </si>
  <si>
    <t>Resist</t>
  </si>
  <si>
    <t>Immune</t>
  </si>
  <si>
    <t>Type Query</t>
  </si>
  <si>
    <t>Type 1</t>
  </si>
  <si>
    <t>Type 2</t>
  </si>
  <si>
    <t>POUND</t>
  </si>
  <si>
    <t>KARATE CHOP</t>
  </si>
  <si>
    <t>DOUBLESLAP</t>
  </si>
  <si>
    <t>COMET PUNCH</t>
  </si>
  <si>
    <t>MEGA PUNCH</t>
  </si>
  <si>
    <t>PAY DAY</t>
  </si>
  <si>
    <t>THUNDERPUNCH</t>
  </si>
  <si>
    <t>SCRATCH</t>
  </si>
  <si>
    <t>VICEGRIP</t>
  </si>
  <si>
    <t>GUILLOTINE</t>
  </si>
  <si>
    <t>SWORDS_DANCE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</si>
  <si>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</si>
  <si>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</si>
  <si>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</si>
  <si>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</si>
  <si>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</si>
  <si>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</si>
  <si>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</si>
  <si>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</si>
  <si>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</si>
  <si>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</si>
  <si>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</si>
  <si>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SAND-ATTACK</t>
  </si>
  <si>
    <t>HEADBUTT</t>
  </si>
  <si>
    <t>TAKE DOWN</t>
  </si>
  <si>
    <t>LEER</t>
  </si>
  <si>
    <t>BITE</t>
  </si>
  <si>
    <t>SONICBOOM</t>
  </si>
  <si>
    <t>WATER GUN</t>
  </si>
  <si>
    <t>COUNTER</t>
  </si>
  <si>
    <t>POISONPOWDER</t>
  </si>
  <si>
    <t>STUN SPORE</t>
  </si>
  <si>
    <t>SLEEP POWDER</t>
  </si>
  <si>
    <t>FIRE SPIN</t>
  </si>
  <si>
    <t>FISSURE</t>
  </si>
  <si>
    <t>WITHDRAW</t>
  </si>
  <si>
    <t>METRONOME</t>
  </si>
  <si>
    <t>LICK</t>
  </si>
  <si>
    <t>WATERFALL</t>
  </si>
  <si>
    <t>CLAMP</t>
  </si>
  <si>
    <t>SWIFT</t>
  </si>
  <si>
    <t>CONSTRICT</t>
  </si>
  <si>
    <t>KINESIS</t>
  </si>
  <si>
    <t>GLARE</t>
  </si>
  <si>
    <t>LOVELY KISS</t>
  </si>
  <si>
    <t>SPLASH</t>
  </si>
  <si>
    <t>BLAZE SWEEP</t>
  </si>
  <si>
    <t>COLD CLOCK</t>
  </si>
  <si>
    <t>ZAP SNAP</t>
  </si>
  <si>
    <t>ROOST</t>
  </si>
  <si>
    <t>MIRAGE</t>
  </si>
  <si>
    <t>JUMP ATTACK</t>
  </si>
  <si>
    <t>ROCK-N-ROLL</t>
  </si>
  <si>
    <t>POISON JAB</t>
  </si>
  <si>
    <t>GRAVE FURY</t>
  </si>
  <si>
    <t>DRILL RUN</t>
  </si>
  <si>
    <t>TACKLE</t>
  </si>
  <si>
    <t>BODY SLAM</t>
  </si>
  <si>
    <t>WRAP</t>
  </si>
  <si>
    <t>THRASH</t>
  </si>
  <si>
    <t>DOUBLE-EDGE</t>
  </si>
  <si>
    <t>TAIL WHIP</t>
  </si>
  <si>
    <t>POISON STING</t>
  </si>
  <si>
    <t>TWINEEDLE</t>
  </si>
  <si>
    <t>PIN MISSILE</t>
  </si>
  <si>
    <t>MUDSLAP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</si>
  <si>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</si>
  <si>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</si>
  <si>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</si>
  <si>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</si>
  <si>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</si>
  <si>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</si>
  <si>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</si>
  <si>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</si>
  <si>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</si>
  <si>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</si>
  <si>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HYDRO PUMP</t>
  </si>
  <si>
    <t>SURF</t>
  </si>
  <si>
    <t>ICE BEAM</t>
  </si>
  <si>
    <t>BLIZZARD</t>
  </si>
  <si>
    <t>PSYBEAM</t>
  </si>
  <si>
    <t>BUBBLEBEAM</t>
  </si>
  <si>
    <t>HEAT DRAIN</t>
  </si>
  <si>
    <t>HYPER BEAM</t>
  </si>
  <si>
    <t>PECK</t>
  </si>
  <si>
    <t>DRILL PECK</t>
  </si>
  <si>
    <t>SUBMISSION</t>
  </si>
  <si>
    <t>LEG SWEEP</t>
  </si>
  <si>
    <t>DRAIN PUNCH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</si>
  <si>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</si>
  <si>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</si>
  <si>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</si>
  <si>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</si>
  <si>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</si>
  <si>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</si>
  <si>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</si>
  <si>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SOLARBEAM</t>
  </si>
  <si>
    <t>POISON DUST</t>
  </si>
  <si>
    <t>BLITZBLOSSOM</t>
  </si>
  <si>
    <t>STRING SHOT</t>
  </si>
  <si>
    <t>DRAGON RAGE</t>
  </si>
  <si>
    <t>THUNDERSHOCK</t>
  </si>
  <si>
    <t>THUNDERBOLT</t>
  </si>
  <si>
    <t>THUNDER WAVE</t>
  </si>
  <si>
    <t>THUNDER</t>
  </si>
  <si>
    <t>ROCK THROW</t>
  </si>
  <si>
    <t>EARTHQUAKE</t>
  </si>
  <si>
    <t>SOUL STEAL</t>
  </si>
  <si>
    <t>DIG</t>
  </si>
  <si>
    <t>TOXIC</t>
  </si>
  <si>
    <t>CONFUSION</t>
  </si>
  <si>
    <t>PSYCHIC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</si>
  <si>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</si>
  <si>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</si>
  <si>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</si>
  <si>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</si>
  <si>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</si>
  <si>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</si>
  <si>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</si>
  <si>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</si>
  <si>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</si>
  <si>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SHADOW CLONE</t>
  </si>
  <si>
    <t>RECOVER</t>
  </si>
  <si>
    <t>HARDEN</t>
  </si>
  <si>
    <t>MINIMIZE</t>
  </si>
  <si>
    <t>SMOKESCREEN</t>
  </si>
  <si>
    <t>CONFUSE RAY</t>
  </si>
  <si>
    <t>SUBMERGE</t>
  </si>
  <si>
    <t>DEFENSE CURL</t>
  </si>
  <si>
    <t>BARRIER</t>
  </si>
  <si>
    <t>LIGHT SCREEN</t>
  </si>
  <si>
    <t>HAZE</t>
  </si>
  <si>
    <t>REFLECT</t>
  </si>
  <si>
    <t>FOCUS ENERGY</t>
  </si>
  <si>
    <t>BIDE</t>
  </si>
  <si>
    <t>EFFLUENCE</t>
  </si>
  <si>
    <t>MIRROR MOVE</t>
  </si>
  <si>
    <t>SELFDESTRUCT</t>
  </si>
  <si>
    <t>SURPRISE!</t>
  </si>
  <si>
    <t>SMOG</t>
  </si>
  <si>
    <t>SLUDGE</t>
  </si>
  <si>
    <t>BONE CLUB</t>
  </si>
  <si>
    <t>FIRE BLAST</t>
  </si>
  <si>
    <t>RIPTIDE</t>
  </si>
  <si>
    <t>TEMPEST</t>
  </si>
  <si>
    <t>METEORA</t>
  </si>
  <si>
    <t>CANNONBALL</t>
  </si>
  <si>
    <t>SPIKE CANNON</t>
  </si>
  <si>
    <t>STRANGLEVINE</t>
  </si>
  <si>
    <t>AMNESIA</t>
  </si>
  <si>
    <t>FIRESTORM</t>
  </si>
  <si>
    <t>SOFTBOILED</t>
  </si>
  <si>
    <t>FLYING KICK</t>
  </si>
  <si>
    <t>EAGLE EYE</t>
  </si>
  <si>
    <t>HEARTBREAKER</t>
  </si>
  <si>
    <t>POISON GAS</t>
  </si>
  <si>
    <t>BARRAGE</t>
  </si>
  <si>
    <t>LEECH LIFE</t>
  </si>
  <si>
    <t>SKY ATTACK</t>
  </si>
  <si>
    <t>TRANSFORM</t>
  </si>
  <si>
    <t>BUBBLE</t>
  </si>
  <si>
    <t>DIZZY PUNCH</t>
  </si>
  <si>
    <t>SPORE</t>
  </si>
  <si>
    <t>FLASH</t>
  </si>
  <si>
    <t>PSYWAVE</t>
  </si>
  <si>
    <t>MUD ARMOR</t>
  </si>
  <si>
    <t>CRABHAMMER</t>
  </si>
  <si>
    <t>EXPLOSION</t>
  </si>
  <si>
    <t>VENOM STRIKE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</si>
  <si>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</si>
  <si>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</si>
  <si>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</si>
  <si>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</si>
  <si>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</si>
  <si>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</si>
  <si>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</si>
  <si>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</si>
  <si>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</si>
  <si>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</si>
  <si>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</si>
  <si>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db</t>
  </si>
  <si>
    <t>prefix</t>
  </si>
  <si>
    <t>name</t>
  </si>
  <si>
    <t>id</t>
  </si>
  <si>
    <t>KARATE_CHOP</t>
  </si>
  <si>
    <t>COMET_PUNCH</t>
  </si>
  <si>
    <t>MEGA_PUNCH</t>
  </si>
  <si>
    <t>PAY_DAY</t>
  </si>
  <si>
    <t>FIRE_PUNCH</t>
  </si>
  <si>
    <t>ICE_PUNCH</t>
  </si>
  <si>
    <t>RAZOR_WIND</t>
  </si>
  <si>
    <t>WING_ATTACK</t>
  </si>
  <si>
    <t>VINE_WHIP</t>
  </si>
  <si>
    <t>DOUBLE_KICK</t>
  </si>
  <si>
    <t>MEGA_KICK</t>
  </si>
  <si>
    <t>JUMP_KICK</t>
  </si>
  <si>
    <t>ROLLING_KICK</t>
  </si>
  <si>
    <t>HORN_ATTACK</t>
  </si>
  <si>
    <t>FURY_ATTACK</t>
  </si>
  <si>
    <t>HORN_DRILL</t>
  </si>
  <si>
    <t>BODY_SLAM</t>
  </si>
  <si>
    <t>TAKE_DOWN</t>
  </si>
  <si>
    <t>TAIL_WHIP</t>
  </si>
  <si>
    <t>POISON_STING</t>
  </si>
  <si>
    <t>PIN_MISSILE</t>
  </si>
  <si>
    <t>WATER_GUN</t>
  </si>
  <si>
    <t>HYDRO_PUMP</t>
  </si>
  <si>
    <t>ICE_BEAM</t>
  </si>
  <si>
    <t>AURORA_BEAM</t>
  </si>
  <si>
    <t>HYPER_BEAM</t>
  </si>
  <si>
    <t>DRILL_PECK</t>
  </si>
  <si>
    <t>LOW_KICK</t>
  </si>
  <si>
    <t>SEISMIC_TOSS</t>
  </si>
  <si>
    <t>MEGA_DRAIN</t>
  </si>
  <si>
    <t>LEECH_SEED</t>
  </si>
  <si>
    <t>RAZOR_LEAF</t>
  </si>
  <si>
    <t>STUN_SPORE</t>
  </si>
  <si>
    <t>SLEEP_POWDER</t>
  </si>
  <si>
    <t>PETAL_DANCE</t>
  </si>
  <si>
    <t>STRING_SHOT</t>
  </si>
  <si>
    <t>DRAGON_RAGE</t>
  </si>
  <si>
    <t>FIRE_SPIN</t>
  </si>
  <si>
    <t>THUNDER_WAVE</t>
  </si>
  <si>
    <t>ROCK_THROW</t>
  </si>
  <si>
    <t>QUICK_ATTACK</t>
  </si>
  <si>
    <t>NIGHT_SHADE</t>
  </si>
  <si>
    <t>DOUBLE_TEAM</t>
  </si>
  <si>
    <t>CONFUSE_RAY</t>
  </si>
  <si>
    <t>DEFENSE_CURL</t>
  </si>
  <si>
    <t>LIGHT_SCREEN</t>
  </si>
  <si>
    <t>FOCUS_ENERGY</t>
  </si>
  <si>
    <t>MIRROR_MOVE</t>
  </si>
  <si>
    <t>EGG_BOMB</t>
  </si>
  <si>
    <t>BONE_CLUB</t>
  </si>
  <si>
    <t>FIRE_BLAST</t>
  </si>
  <si>
    <t>SKULL_BASH</t>
  </si>
  <si>
    <t>SPIKE_CANNON</t>
  </si>
  <si>
    <t>HI_JUMP_KICK</t>
  </si>
  <si>
    <t>DREAM_EATER</t>
  </si>
  <si>
    <t>POISON_GAS</t>
  </si>
  <si>
    <t>LEECH_LIFE</t>
  </si>
  <si>
    <t>LOVELY_KISS</t>
  </si>
  <si>
    <t>SKY_ATTACK</t>
  </si>
  <si>
    <t>DIZZY_PUNCH</t>
  </si>
  <si>
    <t>ACID_ARMOR</t>
  </si>
  <si>
    <t>FURY_SWIPES</t>
  </si>
  <si>
    <t>ROCK_SLIDE</t>
  </si>
  <si>
    <t>HYPER_FANG</t>
  </si>
  <si>
    <t>TRI_ATTACK</t>
  </si>
  <si>
    <t>SUPER_FANG</t>
  </si>
  <si>
    <t>resistances,</t>
  </si>
  <si>
    <t>immunities</t>
  </si>
  <si>
    <t>weaknesses,</t>
  </si>
  <si>
    <r>
      <t xml:space="preserve">of them </t>
    </r>
    <r>
      <rPr>
        <b/>
        <i/>
        <sz val="22"/>
        <color theme="0"/>
        <rFont val="Aptos Narrow"/>
        <family val="2"/>
        <scheme val="minor"/>
      </rPr>
      <t>severe</t>
    </r>
  </si>
  <si>
    <r>
      <t xml:space="preserve">of them </t>
    </r>
    <r>
      <rPr>
        <b/>
        <i/>
        <sz val="22"/>
        <color theme="0"/>
        <rFont val="Aptos Narrow"/>
        <family val="2"/>
        <scheme val="minor"/>
      </rPr>
      <t>strong</t>
    </r>
  </si>
  <si>
    <t>Column1</t>
  </si>
  <si>
    <t>Column2</t>
  </si>
  <si>
    <t xml:space="preserve"> PAL_ROUTE</t>
  </si>
  <si>
    <t xml:space="preserve"> PAL_PALLET</t>
  </si>
  <si>
    <t xml:space="preserve"> PAL_VIRIDIAN</t>
  </si>
  <si>
    <t xml:space="preserve"> PAL_PEWTER</t>
  </si>
  <si>
    <t xml:space="preserve"> PAL_CERULEAN</t>
  </si>
  <si>
    <t xml:space="preserve"> PAL_LAVENDER</t>
  </si>
  <si>
    <t xml:space="preserve"> PAL_VERMILION</t>
  </si>
  <si>
    <t xml:space="preserve"> PAL_CELADON</t>
  </si>
  <si>
    <t xml:space="preserve"> PAL_SAFFRON</t>
  </si>
  <si>
    <t xml:space="preserve"> PAL_FUCHSIA</t>
  </si>
  <si>
    <t xml:space="preserve"> PAL_CINNABAR</t>
  </si>
  <si>
    <t xml:space="preserve"> PAL_INDIGO</t>
  </si>
  <si>
    <t xml:space="preserve"> PAL_TOWNMAP</t>
  </si>
  <si>
    <t xml:space="preserve"> PAL_LOGO2</t>
  </si>
  <si>
    <t xml:space="preserve"> PAL_0F</t>
  </si>
  <si>
    <t xml:space="preserve"> PAL_MEWMON</t>
  </si>
  <si>
    <t xml:space="preserve"> PAL_BLUEMON</t>
  </si>
  <si>
    <t xml:space="preserve"> PAL_REDMON</t>
  </si>
  <si>
    <t xml:space="preserve"> PAL_CYANMON</t>
  </si>
  <si>
    <t xml:space="preserve"> PAL_PURPLEMON</t>
  </si>
  <si>
    <t xml:space="preserve"> PAL_BROWNMON</t>
  </si>
  <si>
    <t xml:space="preserve"> PAL_GREENMON</t>
  </si>
  <si>
    <t xml:space="preserve"> PAL_PINKMON</t>
  </si>
  <si>
    <t xml:space="preserve"> PAL_YELLOWMON</t>
  </si>
  <si>
    <t xml:space="preserve"> PAL_GREYMON</t>
  </si>
  <si>
    <t xml:space="preserve"> PAL_SLOTS1</t>
  </si>
  <si>
    <t xml:space="preserve"> PAL_SLOTS2</t>
  </si>
  <si>
    <t xml:space="preserve"> PAL_SLOTS3</t>
  </si>
  <si>
    <t xml:space="preserve"> PAL_SLOTS4</t>
  </si>
  <si>
    <t xml:space="preserve"> PAL_BLACK</t>
  </si>
  <si>
    <t xml:space="preserve"> PAL_GREENBAR</t>
  </si>
  <si>
    <t xml:space="preserve"> PAL_YELLOWBAR</t>
  </si>
  <si>
    <t xml:space="preserve"> PAL_REDBAR</t>
  </si>
  <si>
    <t xml:space="preserve"> PAL_BADGE</t>
  </si>
  <si>
    <t xml:space="preserve"> PAL_CAVE</t>
  </si>
  <si>
    <t xml:space="preserve"> PAL_GAMEFREAK</t>
  </si>
  <si>
    <t xml:space="preserve"> PAL_BLACKMON</t>
  </si>
  <si>
    <t xml:space="preserve"> PAL_WHITEMON</t>
  </si>
  <si>
    <t xml:space="preserve"> PAL_BLACK2</t>
  </si>
  <si>
    <t xml:space="preserve"> PAL_ULTRABALL</t>
  </si>
  <si>
    <t xml:space="preserve"> PAL_SAFARIBALL</t>
  </si>
  <si>
    <t xml:space="preserve"> PAL_SECRETLAB</t>
  </si>
  <si>
    <t xml:space="preserve"> PAL_VOLCANO</t>
  </si>
  <si>
    <t xml:space="preserve"> PAL_REALLY_REDMON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</si>
  <si>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</si>
  <si>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</si>
  <si>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</si>
  <si>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</si>
  <si>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</si>
  <si>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</si>
  <si>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</si>
  <si>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</si>
  <si>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</si>
  <si>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</si>
  <si>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</si>
  <si>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</si>
  <si>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</si>
  <si>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</si>
  <si>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</si>
  <si>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</si>
  <si>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</si>
  <si>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</si>
  <si>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</si>
  <si>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</si>
  <si>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</si>
  <si>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</si>
  <si>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</si>
  <si>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</si>
  <si>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</si>
  <si>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</si>
  <si>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</si>
  <si>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</si>
  <si>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</si>
  <si>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</si>
  <si>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</si>
  <si>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</si>
  <si>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</si>
  <si>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</si>
  <si>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</si>
  <si>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</si>
  <si>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</si>
  <si>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</si>
  <si>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</si>
  <si>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fb</t>
  </si>
  <si>
    <t>cd</t>
  </si>
  <si>
    <t xml:space="preserve"> PAL_REDPURPLEMON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</si>
</sst>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i/>
      <sz val="22"/>
      <color theme="0"/>
      <name val="Aptos Narrow"/>
      <family val="2"/>
      <scheme val="minor"/>
    </font>
    <font>
      <b/>
      <i/>
      <sz val="18"/>
      <color theme="1" tint="0.34998626667073579"/>
      <name val="Aptos Narrow"/>
      <family val="2"/>
      <scheme val="minor"/>
    </font>
    <font>
      <b/>
      <sz val="22"/>
      <color theme="1" tint="0.34998626667073579"/>
      <name val="Aptos Narrow"/>
      <family val="2"/>
      <scheme val="minor"/>
    </font>
    <font>
      <sz val="8"/>
      <name val="Aptos Narrow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68A3DE"/>
        <bgColor indexed="64"/>
      </patternFill>
    </fill>
    <fill>
      <patternFill patternType="solid">
        <fgColor rgb="FFFCDC8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A7D7FF"/>
        <bgColor indexed="64"/>
      </patternFill>
    </fill>
    <fill>
      <patternFill patternType="solid">
        <fgColor rgb="FFCF8FAF"/>
        <bgColor indexed="64"/>
      </patternFill>
    </fill>
    <fill>
      <patternFill patternType="solid">
        <fgColor rgb="FFAFE75F"/>
        <bgColor indexed="64"/>
      </patternFill>
    </fill>
    <fill>
      <patternFill patternType="solid">
        <fgColor rgb="FFCFE7DF"/>
        <bgColor indexed="64"/>
      </patternFill>
    </fill>
    <fill>
      <patternFill patternType="solid">
        <fgColor rgb="FFF79707"/>
        <bgColor indexed="64"/>
      </patternFill>
    </fill>
    <fill>
      <patternFill patternType="solid">
        <fgColor rgb="FF87F7B7"/>
        <bgColor indexed="64"/>
      </patternFill>
    </fill>
    <fill>
      <patternFill patternType="solid">
        <fgColor rgb="FFFF7FB7"/>
        <bgColor indexed="64"/>
      </patternFill>
    </fill>
    <fill>
      <patternFill patternType="solid">
        <fgColor rgb="FFD75737"/>
        <bgColor indexed="64"/>
      </patternFill>
    </fill>
    <fill>
      <patternFill patternType="solid">
        <fgColor rgb="FFB777C7"/>
        <bgColor indexed="64"/>
      </patternFill>
    </fill>
    <fill>
      <patternFill patternType="solid">
        <fgColor rgb="FFF7F78F"/>
        <bgColor indexed="64"/>
      </patternFill>
    </fill>
    <fill>
      <patternFill patternType="solid">
        <fgColor rgb="FF9797C7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575F5F"/>
        <bgColor indexed="64"/>
      </patternFill>
    </fill>
    <fill>
      <patternFill patternType="solid">
        <fgColor rgb="FFF7D77F"/>
        <bgColor indexed="64"/>
      </patternFill>
    </fill>
    <fill>
      <patternFill patternType="solid">
        <fgColor rgb="FFC7A7F7"/>
        <bgColor indexed="64"/>
      </patternFill>
    </fill>
    <fill>
      <patternFill patternType="solid">
        <fgColor rgb="FF5FA7F7"/>
        <bgColor indexed="64"/>
      </patternFill>
    </fill>
    <fill>
      <patternFill patternType="solid">
        <fgColor rgb="FFF7B78F"/>
        <bgColor indexed="64"/>
      </patternFill>
    </fill>
    <fill>
      <patternFill patternType="solid">
        <fgColor rgb="FF87779F"/>
        <bgColor indexed="64"/>
      </patternFill>
    </fill>
    <fill>
      <patternFill patternType="solid">
        <fgColor rgb="FF5F7FBF"/>
        <bgColor indexed="64"/>
      </patternFill>
    </fill>
    <fill>
      <patternFill patternType="solid">
        <fgColor rgb="FFFFA757"/>
        <bgColor indexed="64"/>
      </patternFill>
    </fill>
    <fill>
      <patternFill patternType="solid">
        <fgColor rgb="FF879FEF"/>
        <bgColor indexed="64"/>
      </patternFill>
    </fill>
    <fill>
      <patternFill patternType="solid">
        <fgColor rgb="FFA7D787"/>
        <bgColor indexed="64"/>
      </patternFill>
    </fill>
    <fill>
      <patternFill patternType="solid">
        <fgColor rgb="FF4FA75F"/>
        <bgColor indexed="64"/>
      </patternFill>
    </fill>
    <fill>
      <patternFill patternType="solid">
        <fgColor rgb="FFF7B7C7"/>
        <bgColor indexed="64"/>
      </patternFill>
    </fill>
    <fill>
      <patternFill patternType="solid">
        <fgColor rgb="FFE77FAF"/>
        <bgColor indexed="64"/>
      </patternFill>
    </fill>
    <fill>
      <patternFill patternType="solid">
        <fgColor rgb="FFFFE777"/>
        <bgColor indexed="64"/>
      </patternFill>
    </fill>
    <fill>
      <patternFill patternType="solid">
        <fgColor rgb="FFD7A707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EFD727"/>
        <bgColor indexed="64"/>
      </patternFill>
    </fill>
    <fill>
      <patternFill patternType="solid">
        <fgColor rgb="FF97BF67"/>
        <bgColor indexed="64"/>
      </patternFill>
    </fill>
    <fill>
      <patternFill patternType="solid">
        <fgColor rgb="FF171F1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778FFF"/>
        <bgColor indexed="64"/>
      </patternFill>
    </fill>
    <fill>
      <patternFill patternType="solid">
        <fgColor rgb="FFEF270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737A7"/>
        <bgColor indexed="64"/>
      </patternFill>
    </fill>
    <fill>
      <patternFill patternType="solid">
        <fgColor rgb="FF8FD7F7"/>
        <bgColor indexed="64"/>
      </patternFill>
    </fill>
    <fill>
      <patternFill patternType="solid">
        <fgColor rgb="FFE7A77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rgb="FFAFE777"/>
        <bgColor indexed="64"/>
      </patternFill>
    </fill>
    <fill>
      <patternFill patternType="solid">
        <fgColor rgb="FF4F7F5F"/>
        <bgColor indexed="64"/>
      </patternFill>
    </fill>
    <fill>
      <patternFill patternType="solid">
        <fgColor rgb="FFCF6F7F"/>
        <bgColor indexed="64"/>
      </patternFill>
    </fill>
    <fill>
      <patternFill patternType="solid">
        <fgColor rgb="FF6787F7"/>
        <bgColor indexed="64"/>
      </patternFill>
    </fill>
    <fill>
      <patternFill patternType="solid">
        <fgColor rgb="FFD7B7FF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FE7D7"/>
        <bgColor indexed="64"/>
      </patternFill>
    </fill>
    <fill>
      <patternFill patternType="solid">
        <fgColor rgb="FFBF7F5F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7F4F37"/>
        <bgColor indexed="64"/>
      </patternFill>
    </fill>
    <fill>
      <patternFill patternType="solid">
        <fgColor rgb="FFCF3F2F"/>
        <bgColor indexed="64"/>
      </patternFill>
    </fill>
    <fill>
      <patternFill patternType="solid">
        <fgColor rgb="FF7F2F27"/>
        <bgColor indexed="64"/>
      </patternFill>
    </fill>
    <fill>
      <patternFill patternType="solid">
        <fgColor rgb="FF8F4727"/>
        <bgColor indexed="64"/>
      </patternFill>
    </fill>
    <fill>
      <patternFill patternType="solid">
        <fgColor rgb="FFCF5F3F"/>
        <bgColor indexed="64"/>
      </patternFill>
    </fill>
    <fill>
      <patternFill patternType="solid">
        <fgColor rgb="FF678FD7"/>
        <bgColor indexed="64"/>
      </patternFill>
    </fill>
    <fill>
      <patternFill patternType="solid">
        <fgColor rgb="FF272F2F"/>
        <bgColor indexed="64"/>
      </patternFill>
    </fill>
    <fill>
      <patternFill patternType="solid">
        <fgColor rgb="FF7777DF"/>
        <bgColor indexed="64"/>
      </patternFill>
    </fill>
    <fill>
      <patternFill patternType="solid">
        <fgColor rgb="FF6F371F"/>
        <bgColor indexed="64"/>
      </patternFill>
    </fill>
    <fill>
      <patternFill patternType="solid">
        <fgColor rgb="FF1F6F2F"/>
        <bgColor indexed="64"/>
      </patternFill>
    </fill>
    <fill>
      <patternFill patternType="solid">
        <fgColor rgb="FF97B7A7"/>
        <bgColor indexed="64"/>
      </patternFill>
    </fill>
    <fill>
      <patternFill patternType="solid">
        <fgColor rgb="FF876757"/>
        <bgColor indexed="64"/>
      </patternFill>
    </fill>
    <fill>
      <patternFill patternType="solid">
        <fgColor rgb="FFB7D7F7"/>
        <bgColor indexed="64"/>
      </patternFill>
    </fill>
    <fill>
      <patternFill patternType="solid">
        <fgColor rgb="FF5F575F"/>
        <bgColor indexed="64"/>
      </patternFill>
    </fill>
    <fill>
      <patternFill patternType="solid">
        <fgColor rgb="FFD7A7E7"/>
        <bgColor indexed="64"/>
      </patternFill>
    </fill>
    <fill>
      <patternFill patternType="solid">
        <fgColor rgb="FF9F1F7F"/>
        <bgColor indexed="64"/>
      </patternFill>
    </fill>
    <fill>
      <patternFill patternType="solid">
        <fgColor rgb="FF57973F"/>
        <bgColor indexed="64"/>
      </patternFill>
    </fill>
    <fill>
      <patternFill patternType="solid">
        <fgColor rgb="FF9F5FB7"/>
        <bgColor indexed="64"/>
      </patternFill>
    </fill>
    <fill>
      <patternFill patternType="solid">
        <fgColor rgb="FF5F7FCF"/>
        <bgColor indexed="64"/>
      </patternFill>
    </fill>
    <fill>
      <patternFill patternType="solid">
        <fgColor rgb="FF9FD787"/>
        <bgColor indexed="64"/>
      </patternFill>
    </fill>
    <fill>
      <patternFill patternType="solid">
        <fgColor rgb="FF27376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 indent="2"/>
    </xf>
    <xf numFmtId="0" fontId="4" fillId="5" borderId="0" xfId="0" applyFont="1" applyFill="1" applyAlignment="1">
      <alignment horizontal="left" vertical="center" indent="4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 indent="2"/>
    </xf>
    <xf numFmtId="0" fontId="4" fillId="6" borderId="0" xfId="0" applyFont="1" applyFill="1" applyAlignment="1">
      <alignment horizontal="left" vertical="center" indent="4"/>
    </xf>
    <xf numFmtId="0" fontId="6" fillId="3" borderId="0" xfId="0" applyFont="1" applyFill="1" applyAlignment="1">
      <alignment horizontal="left" vertical="center" indent="1"/>
    </xf>
    <xf numFmtId="0" fontId="6" fillId="3" borderId="0" xfId="0" applyFont="1" applyFill="1" applyAlignment="1">
      <alignment horizontal="left" vertical="center" wrapText="1" indent="3"/>
    </xf>
    <xf numFmtId="0" fontId="6" fillId="3" borderId="0" xfId="0" applyFont="1" applyFill="1" applyAlignment="1">
      <alignment horizontal="left" vertical="center" wrapText="1" indent="1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left" vertical="center" indent="2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2" xfId="0" applyFont="1" applyBorder="1"/>
    <xf numFmtId="0" fontId="0" fillId="8" borderId="0" xfId="0" applyNumberFormat="1" applyFill="1"/>
    <xf numFmtId="0" fontId="1" fillId="9" borderId="0" xfId="0" applyNumberFormat="1" applyFont="1" applyFill="1"/>
    <xf numFmtId="0" fontId="0" fillId="10" borderId="0" xfId="0" applyNumberFormat="1" applyFill="1"/>
    <xf numFmtId="0" fontId="0" fillId="11" borderId="0" xfId="0" applyNumberFormat="1" applyFill="1"/>
    <xf numFmtId="0" fontId="0" fillId="12" borderId="0" xfId="0" applyNumberFormat="1" applyFill="1"/>
    <xf numFmtId="0" fontId="0" fillId="13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1" fontId="0" fillId="0" borderId="0" xfId="0" applyNumberFormat="1"/>
    <xf numFmtId="0" fontId="0" fillId="16" borderId="0" xfId="0" applyNumberFormat="1" applyFill="1"/>
    <xf numFmtId="0" fontId="0" fillId="17" borderId="0" xfId="0" applyNumberFormat="1" applyFill="1"/>
    <xf numFmtId="0" fontId="0" fillId="18" borderId="0" xfId="0" applyNumberFormat="1" applyFill="1"/>
    <xf numFmtId="0" fontId="0" fillId="19" borderId="0" xfId="0" applyNumberFormat="1" applyFill="1"/>
    <xf numFmtId="0" fontId="0" fillId="20" borderId="0" xfId="0" applyNumberFormat="1" applyFill="1"/>
    <xf numFmtId="0" fontId="0" fillId="21" borderId="0" xfId="0" applyNumberFormat="1" applyFill="1"/>
    <xf numFmtId="0" fontId="0" fillId="23" borderId="0" xfId="0" applyNumberFormat="1" applyFill="1"/>
    <xf numFmtId="0" fontId="0" fillId="24" borderId="0" xfId="0" applyNumberFormat="1" applyFill="1"/>
    <xf numFmtId="0" fontId="0" fillId="25" borderId="0" xfId="0" applyNumberFormat="1" applyFill="1"/>
    <xf numFmtId="0" fontId="0" fillId="26" borderId="0" xfId="0" applyNumberFormat="1" applyFill="1"/>
    <xf numFmtId="0" fontId="0" fillId="27" borderId="0" xfId="0" applyNumberFormat="1" applyFill="1"/>
    <xf numFmtId="0" fontId="0" fillId="29" borderId="0" xfId="0" applyNumberFormat="1" applyFill="1"/>
    <xf numFmtId="0" fontId="0" fillId="30" borderId="0" xfId="0" applyNumberFormat="1" applyFill="1"/>
    <xf numFmtId="0" fontId="0" fillId="31" borderId="0" xfId="0" applyNumberFormat="1" applyFill="1"/>
    <xf numFmtId="0" fontId="0" fillId="33" borderId="0" xfId="0" applyNumberFormat="1" applyFill="1"/>
    <xf numFmtId="0" fontId="0" fillId="34" borderId="0" xfId="0" applyNumberFormat="1" applyFill="1"/>
    <xf numFmtId="0" fontId="0" fillId="35" borderId="0" xfId="0" applyNumberFormat="1" applyFill="1"/>
    <xf numFmtId="0" fontId="0" fillId="36" borderId="0" xfId="0" applyNumberFormat="1" applyFill="1"/>
    <xf numFmtId="0" fontId="0" fillId="37" borderId="0" xfId="0" applyNumberFormat="1" applyFill="1"/>
    <xf numFmtId="0" fontId="0" fillId="38" borderId="0" xfId="0" applyNumberFormat="1" applyFill="1"/>
    <xf numFmtId="0" fontId="0" fillId="39" borderId="0" xfId="0" applyNumberFormat="1" applyFill="1"/>
    <xf numFmtId="0" fontId="1" fillId="40" borderId="0" xfId="0" applyNumberFormat="1" applyFont="1" applyFill="1"/>
    <xf numFmtId="0" fontId="1" fillId="32" borderId="0" xfId="0" applyNumberFormat="1" applyFont="1" applyFill="1"/>
    <xf numFmtId="0" fontId="1" fillId="28" borderId="0" xfId="0" applyNumberFormat="1" applyFont="1" applyFill="1"/>
    <xf numFmtId="0" fontId="1" fillId="22" borderId="0" xfId="0" applyNumberFormat="1" applyFont="1" applyFill="1"/>
    <xf numFmtId="0" fontId="1" fillId="41" borderId="0" xfId="0" applyNumberFormat="1" applyFont="1" applyFill="1"/>
    <xf numFmtId="0" fontId="1" fillId="42" borderId="0" xfId="0" applyNumberFormat="1" applyFont="1" applyFill="1"/>
    <xf numFmtId="0" fontId="1" fillId="43" borderId="0" xfId="0" applyNumberFormat="1" applyFont="1" applyFill="1"/>
    <xf numFmtId="0" fontId="1" fillId="44" borderId="0" xfId="0" applyNumberFormat="1" applyFont="1" applyFill="1"/>
    <xf numFmtId="0" fontId="0" fillId="45" borderId="0" xfId="0" applyNumberFormat="1" applyFill="1"/>
    <xf numFmtId="0" fontId="1" fillId="46" borderId="0" xfId="0" applyNumberFormat="1" applyFont="1" applyFill="1"/>
    <xf numFmtId="0" fontId="0" fillId="47" borderId="0" xfId="0" applyNumberFormat="1" applyFill="1"/>
    <xf numFmtId="0" fontId="0" fillId="48" borderId="0" xfId="0" applyNumberFormat="1" applyFill="1"/>
    <xf numFmtId="0" fontId="0" fillId="49" borderId="0" xfId="0" applyNumberFormat="1" applyFill="1"/>
    <xf numFmtId="0" fontId="0" fillId="50" borderId="0" xfId="0" applyNumberFormat="1" applyFill="1"/>
    <xf numFmtId="0" fontId="1" fillId="51" borderId="0" xfId="0" applyNumberFormat="1" applyFont="1" applyFill="1"/>
    <xf numFmtId="0" fontId="1" fillId="52" borderId="0" xfId="0" applyNumberFormat="1" applyFont="1" applyFill="1"/>
    <xf numFmtId="0" fontId="1" fillId="53" borderId="0" xfId="0" applyNumberFormat="1" applyFont="1" applyFill="1"/>
    <xf numFmtId="0" fontId="0" fillId="54" borderId="0" xfId="0" applyNumberFormat="1" applyFill="1"/>
    <xf numFmtId="0" fontId="0" fillId="3" borderId="0" xfId="0" applyNumberFormat="1" applyFill="1"/>
    <xf numFmtId="0" fontId="1" fillId="55" borderId="0" xfId="0" applyNumberFormat="1" applyFont="1" applyFill="1"/>
    <xf numFmtId="0" fontId="0" fillId="56" borderId="0" xfId="0" applyNumberFormat="1" applyFill="1"/>
    <xf numFmtId="0" fontId="0" fillId="57" borderId="0" xfId="0" applyNumberFormat="1" applyFill="1"/>
    <xf numFmtId="0" fontId="0" fillId="58" borderId="0" xfId="0" applyNumberFormat="1" applyFill="1"/>
    <xf numFmtId="0" fontId="1" fillId="59" borderId="0" xfId="0" applyNumberFormat="1" applyFont="1" applyFill="1"/>
    <xf numFmtId="0" fontId="1" fillId="60" borderId="0" xfId="0" applyNumberFormat="1" applyFont="1" applyFill="1"/>
    <xf numFmtId="0" fontId="1" fillId="61" borderId="0" xfId="0" applyNumberFormat="1" applyFont="1" applyFill="1"/>
    <xf numFmtId="0" fontId="1" fillId="62" borderId="0" xfId="0" applyNumberFormat="1" applyFont="1" applyFill="1"/>
    <xf numFmtId="0" fontId="1" fillId="63" borderId="0" xfId="0" applyNumberFormat="1" applyFont="1" applyFill="1"/>
    <xf numFmtId="0" fontId="0" fillId="61" borderId="0" xfId="0" applyNumberFormat="1" applyFill="1"/>
    <xf numFmtId="0" fontId="1" fillId="64" borderId="0" xfId="0" applyNumberFormat="1" applyFont="1" applyFill="1"/>
    <xf numFmtId="0" fontId="1" fillId="17" borderId="0" xfId="0" applyNumberFormat="1" applyFont="1" applyFill="1"/>
    <xf numFmtId="0" fontId="1" fillId="65" borderId="0" xfId="0" applyNumberFormat="1" applyFont="1" applyFill="1"/>
    <xf numFmtId="0" fontId="1" fillId="27" borderId="0" xfId="0" applyNumberFormat="1" applyFont="1" applyFill="1"/>
    <xf numFmtId="0" fontId="1" fillId="66" borderId="0" xfId="0" applyNumberFormat="1" applyFont="1" applyFill="1"/>
    <xf numFmtId="0" fontId="1" fillId="67" borderId="0" xfId="0" applyNumberFormat="1" applyFont="1" applyFill="1"/>
    <xf numFmtId="0" fontId="7" fillId="0" borderId="0" xfId="0" applyFont="1" applyFill="1" applyAlignment="1">
      <alignment horizontal="center" vertical="center"/>
    </xf>
    <xf numFmtId="0" fontId="1" fillId="68" borderId="0" xfId="0" applyNumberFormat="1" applyFont="1" applyFill="1"/>
    <xf numFmtId="0" fontId="1" fillId="69" borderId="0" xfId="0" applyNumberFormat="1" applyFont="1" applyFill="1"/>
    <xf numFmtId="0" fontId="1" fillId="70" borderId="0" xfId="0" applyNumberFormat="1" applyFont="1" applyFill="1"/>
    <xf numFmtId="0" fontId="1" fillId="71" borderId="0" xfId="0" applyNumberFormat="1" applyFont="1" applyFill="1"/>
    <xf numFmtId="0" fontId="0" fillId="72" borderId="0" xfId="0" applyNumberFormat="1" applyFill="1"/>
    <xf numFmtId="0" fontId="1" fillId="73" borderId="0" xfId="0" applyNumberFormat="1" applyFont="1" applyFill="1"/>
    <xf numFmtId="0" fontId="0" fillId="74" borderId="0" xfId="0" applyNumberFormat="1" applyFill="1"/>
    <xf numFmtId="0" fontId="1" fillId="75" borderId="0" xfId="0" applyNumberFormat="1" applyFont="1" applyFill="1"/>
    <xf numFmtId="0" fontId="1" fillId="76" borderId="0" xfId="0" applyNumberFormat="1" applyFont="1" applyFill="1"/>
    <xf numFmtId="0" fontId="1" fillId="77" borderId="0" xfId="0" applyNumberFormat="1" applyFont="1" applyFill="1"/>
    <xf numFmtId="0" fontId="1" fillId="78" borderId="0" xfId="0" applyNumberFormat="1" applyFont="1" applyFill="1"/>
    <xf numFmtId="0" fontId="0" fillId="79" borderId="0" xfId="0" applyNumberFormat="1" applyFill="1"/>
    <xf numFmtId="0" fontId="1" fillId="80" borderId="0" xfId="0" applyNumberFormat="1" applyFont="1" applyFill="1"/>
  </cellXfs>
  <cellStyles count="1">
    <cellStyle name="Normal" xfId="0" builtinId="0"/>
  </cellStyles>
  <dxfs count="39"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CDC80"/>
        </patternFill>
      </fill>
    </dxf>
    <dxf>
      <font>
        <color theme="0"/>
      </font>
      <fill>
        <patternFill>
          <bgColor rgb="FFFF9393"/>
        </patternFill>
      </fill>
    </dxf>
    <dxf>
      <font>
        <color theme="0"/>
      </font>
      <fill>
        <patternFill>
          <bgColor rgb="FF68A3DE"/>
        </patternFill>
      </fill>
    </dxf>
    <dxf>
      <font>
        <color theme="0"/>
      </font>
      <fill>
        <patternFill>
          <bgColor theme="3" tint="0.24994659260841701"/>
        </patternFill>
      </fill>
    </dxf>
    <dxf>
      <font>
        <color theme="0"/>
      </font>
      <fill>
        <patternFill>
          <bgColor rgb="FFDA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7376F"/>
      <color rgb="FF9FD787"/>
      <color rgb="FF5F7FCF"/>
      <color rgb="FF9F5FB7"/>
      <color rgb="FF57973F"/>
      <color rgb="FF9F1F7F"/>
      <color rgb="FFD7A7E7"/>
      <color rgb="FF5F575F"/>
      <color rgb="FF5F7FBF"/>
      <color rgb="FFB7D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" Target="richData/rdrichvalu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B103AD0-63D0-43E0-94E4-72AD6BA3FA90}" autoFormatId="16" applyNumberFormats="0" applyBorderFormats="0" applyFontFormats="0" applyPatternFormats="0" applyAlignmentFormats="0" applyWidthHeightFormats="0">
  <queryTableRefresh nextId="42" unboundColumnsRight="29">
    <queryTableFields count="4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44A21C-8FB0-46C4-BAB3-E62F7AFB0A45}" name="palette_reference__2" displayName="palette_reference__2" ref="A1:AO48" tableType="queryTable" totalsRowShown="0">
  <autoFilter ref="A1:AO48" xr:uid="{6944A21C-8FB0-46C4-BAB3-E62F7AFB0A45}"/>
  <tableColumns count="41">
    <tableColumn id="1" xr3:uid="{5BEF3F39-80DB-4D37-8EAF-D3345BAA42AE}" uniqueName="1" name="Column1" queryTableFieldId="1"/>
    <tableColumn id="2" xr3:uid="{E9A53091-C7B9-460F-BFAB-363D075030C2}" uniqueName="2" name="Column2" queryTableFieldId="2"/>
    <tableColumn id="3" xr3:uid="{C10537D5-D11E-41A2-A5EA-DB225F083EC4}" uniqueName="3" name="Column3" queryTableFieldId="3"/>
    <tableColumn id="4" xr3:uid="{6EEE13F6-A63C-40D8-9937-C8CFC19AFD28}" uniqueName="4" name="Column4" queryTableFieldId="4"/>
    <tableColumn id="5" xr3:uid="{E23B879F-55F3-4EDE-9A0A-1EBE03E2B607}" uniqueName="5" name="Column5" queryTableFieldId="5"/>
    <tableColumn id="6" xr3:uid="{CEFD4D87-87FE-4A1A-8C97-F8AEDD275317}" uniqueName="6" name="Column6" queryTableFieldId="6"/>
    <tableColumn id="7" xr3:uid="{25380DA5-C618-4112-A91B-9A55C771052C}" uniqueName="7" name="Column7" queryTableFieldId="7"/>
    <tableColumn id="8" xr3:uid="{1CD3B9F1-86AC-4132-AD4E-F45BFFC8179B}" uniqueName="8" name="Column8" queryTableFieldId="8"/>
    <tableColumn id="9" xr3:uid="{1E322058-CF20-4832-A7E8-A02D0E598F6A}" uniqueName="9" name="Column9" queryTableFieldId="9"/>
    <tableColumn id="10" xr3:uid="{3E00C818-3BCE-458B-9A95-C17F31F43F67}" uniqueName="10" name="Column10" queryTableFieldId="10"/>
    <tableColumn id="11" xr3:uid="{BA627B18-BF64-4BFD-98C7-EA5D07D2FFB0}" uniqueName="11" name="Column11" queryTableFieldId="11"/>
    <tableColumn id="12" xr3:uid="{C348CEEA-9E6D-4D4A-BB5C-A45E608857CC}" uniqueName="12" name="Column12" queryTableFieldId="12" dataDxfId="38"/>
    <tableColumn id="13" xr3:uid="{8C1C740E-FADE-4DA9-ADDC-F461324FA9BF}" uniqueName="13" name="Column13" queryTableFieldId="13" dataDxfId="37"/>
    <tableColumn id="14" xr3:uid="{B5D2F075-FD65-4C6C-9B33-75431DB27903}" uniqueName="14" name="Column14" queryTableFieldId="14" dataDxfId="36">
      <calculatedColumnFormula>((palette_reference__2[[#This Row],[Column1]]+1)*8)-1</calculatedColumnFormula>
    </tableColumn>
    <tableColumn id="15" xr3:uid="{88B069D1-1B70-4FD6-B209-A87174FA68E5}" uniqueName="15" name="Column15" queryTableFieldId="15" dataDxfId="35">
      <calculatedColumnFormula>((palette_reference__2[[#This Row],[Column2]]+1)*8)-1</calculatedColumnFormula>
    </tableColumn>
    <tableColumn id="16" xr3:uid="{4CF732FB-200B-4726-9F71-1599F56B25A1}" uniqueName="16" name="Column16" queryTableFieldId="16" dataDxfId="34">
      <calculatedColumnFormula>((palette_reference__2[[#This Row],[Column3]]+1)*8)-1</calculatedColumnFormula>
    </tableColumn>
    <tableColumn id="17" xr3:uid="{D8F7EC61-54A1-4777-9EAB-3874A6EA6B23}" uniqueName="17" name="Column17" queryTableFieldId="17" dataDxfId="33">
      <calculatedColumnFormula>((palette_reference__2[[#This Row],[Column4]]+1)*8)-1</calculatedColumnFormula>
    </tableColumn>
    <tableColumn id="18" xr3:uid="{2238D0E1-95F9-4E5C-B72C-A0488EDDB8E4}" uniqueName="18" name="Column18" queryTableFieldId="18" dataDxfId="32">
      <calculatedColumnFormula>((palette_reference__2[[#This Row],[Column5]]+1)*8)-1</calculatedColumnFormula>
    </tableColumn>
    <tableColumn id="19" xr3:uid="{92E3C2BA-C518-4D48-B355-D01FBB3FCD56}" uniqueName="19" name="Column19" queryTableFieldId="19" dataDxfId="31">
      <calculatedColumnFormula>((palette_reference__2[[#This Row],[Column6]]+1)*8)-1</calculatedColumnFormula>
    </tableColumn>
    <tableColumn id="20" xr3:uid="{4277430C-A1E9-4E92-8860-C0460348E3A1}" uniqueName="20" name="Column20" queryTableFieldId="20" dataDxfId="30">
      <calculatedColumnFormula>((palette_reference__2[[#This Row],[Column7]]+1)*8)-1</calculatedColumnFormula>
    </tableColumn>
    <tableColumn id="21" xr3:uid="{41092E01-8680-4A7D-BA2E-E3009C8FF484}" uniqueName="21" name="Column21" queryTableFieldId="21" dataDxfId="29">
      <calculatedColumnFormula>((palette_reference__2[[#This Row],[Column8]]+1)*8)-1</calculatedColumnFormula>
    </tableColumn>
    <tableColumn id="22" xr3:uid="{5A95409E-5E0C-4AAD-A815-0330E18B0158}" uniqueName="22" name="Column22" queryTableFieldId="22" dataDxfId="28">
      <calculatedColumnFormula>((palette_reference__2[[#This Row],[Column9]]+1)*8)-1</calculatedColumnFormula>
    </tableColumn>
    <tableColumn id="23" xr3:uid="{F2093102-EB96-478E-A79C-A499E1E0FB67}" uniqueName="23" name="Column23" queryTableFieldId="23" dataDxfId="27">
      <calculatedColumnFormula>((palette_reference__2[[#This Row],[Column10]]+1)*8)-1</calculatedColumnFormula>
    </tableColumn>
    <tableColumn id="24" xr3:uid="{184E5023-BC93-48D5-BFDA-2DA74B5EF8C4}" uniqueName="24" name="Column24" queryTableFieldId="24" dataDxfId="26">
      <calculatedColumnFormula>((palette_reference__2[[#This Row],[Column11]]+1)*8)-1</calculatedColumnFormula>
    </tableColumn>
    <tableColumn id="25" xr3:uid="{6A66FB83-FB99-4C85-9CC2-99884E6C4402}" uniqueName="25" name="Column25" queryTableFieldId="25" dataDxfId="25">
      <calculatedColumnFormula>((palette_reference__2[[#This Row],[Column12]]+1)*8)-1</calculatedColumnFormula>
    </tableColumn>
    <tableColumn id="26" xr3:uid="{73129A4B-0781-4D11-B315-BF07AB08E12B}" uniqueName="26" name="Column26" queryTableFieldId="26" dataDxfId="24">
      <calculatedColumnFormula>DEC2HEX(N2)</calculatedColumnFormula>
    </tableColumn>
    <tableColumn id="27" xr3:uid="{2D6B9265-0A70-4280-A7FC-490A21F0AEDA}" uniqueName="27" name="Column27" queryTableFieldId="27" dataDxfId="23">
      <calculatedColumnFormula>DEC2HEX(O2)</calculatedColumnFormula>
    </tableColumn>
    <tableColumn id="28" xr3:uid="{53318AC3-0AF9-4E8C-9011-392CA5F093C9}" uniqueName="28" name="Column28" queryTableFieldId="28" dataDxfId="22">
      <calculatedColumnFormula>DEC2HEX(P2)</calculatedColumnFormula>
    </tableColumn>
    <tableColumn id="29" xr3:uid="{BCE81A3A-667E-42C6-9401-C3DB4EDE8083}" uniqueName="29" name="Column29" queryTableFieldId="29" dataDxfId="21">
      <calculatedColumnFormula>DEC2HEX(Q2)</calculatedColumnFormula>
    </tableColumn>
    <tableColumn id="30" xr3:uid="{A498B9BF-CFA5-4CF3-91BB-C75E7E46BBC4}" uniqueName="30" name="Column30" queryTableFieldId="30" dataDxfId="20">
      <calculatedColumnFormula>DEC2HEX(R2)</calculatedColumnFormula>
    </tableColumn>
    <tableColumn id="31" xr3:uid="{1A5A4F50-5041-445D-BA01-7B6AF8764E27}" uniqueName="31" name="Column31" queryTableFieldId="31" dataDxfId="19">
      <calculatedColumnFormula>DEC2HEX(S2)</calculatedColumnFormula>
    </tableColumn>
    <tableColumn id="32" xr3:uid="{6776D695-3A66-4F6E-A7AA-8F239972F0C9}" uniqueName="32" name="Column32" queryTableFieldId="32" dataDxfId="18">
      <calculatedColumnFormula>DEC2HEX(T2)</calculatedColumnFormula>
    </tableColumn>
    <tableColumn id="33" xr3:uid="{96D1F494-061B-4C6E-B19D-9C9096B104DB}" uniqueName="33" name="Column33" queryTableFieldId="33" dataDxfId="17">
      <calculatedColumnFormula>DEC2HEX(U2)</calculatedColumnFormula>
    </tableColumn>
    <tableColumn id="34" xr3:uid="{516F9B87-FA7F-460B-B0E8-9533E13E819F}" uniqueName="34" name="Column34" queryTableFieldId="34" dataDxfId="16">
      <calculatedColumnFormula>DEC2HEX(V2)</calculatedColumnFormula>
    </tableColumn>
    <tableColumn id="35" xr3:uid="{2715BFE5-9A8A-4E68-A2BF-44D7DDE34F70}" uniqueName="35" name="Column35" queryTableFieldId="35" dataDxfId="15">
      <calculatedColumnFormula>DEC2HEX(W2)</calculatedColumnFormula>
    </tableColumn>
    <tableColumn id="36" xr3:uid="{1EDBE403-65A2-4788-8314-77E0152E1832}" uniqueName="36" name="Column36" queryTableFieldId="36" dataDxfId="14">
      <calculatedColumnFormula>DEC2HEX(X2)</calculatedColumnFormula>
    </tableColumn>
    <tableColumn id="37" xr3:uid="{E86ED2E9-C709-45C6-A2F7-C46697B1FC3A}" uniqueName="37" name="Column37" queryTableFieldId="37" dataDxfId="13">
      <calculatedColumnFormula>DEC2HEX(Y2)</calculatedColumnFormula>
    </tableColumn>
    <tableColumn id="38" xr3:uid="{8B5019AC-E54E-48FC-A14D-67ECABD8D299}" uniqueName="38" name="Column38" queryTableFieldId="38" dataDxfId="11">
      <calculatedColumnFormula>_xlfn.CONCAT(TEXT(Z2,"00"),TEXT(AA2,"00"),TEXT(AB2,"00"))</calculatedColumnFormula>
    </tableColumn>
    <tableColumn id="39" xr3:uid="{120200F5-6D40-4A4E-A3EF-44F386F567F0}" uniqueName="39" name="Column39" queryTableFieldId="39" dataDxfId="12">
      <calculatedColumnFormula>_xlfn.CONCAT(TEXT(AC2,"00"),TEXT(AD2,"00"),TEXT(AE2,"00"))</calculatedColumnFormula>
    </tableColumn>
    <tableColumn id="40" xr3:uid="{56C41E24-03B2-4D06-8A09-E8C001FC102E}" uniqueName="40" name="Column40" queryTableFieldId="40" dataDxfId="9">
      <calculatedColumnFormula>_xlfn.CONCAT(TEXT(AF2,"00"),TEXT(AG2,"00"),TEXT(AH2,"00"))</calculatedColumnFormula>
    </tableColumn>
    <tableColumn id="41" xr3:uid="{3172A862-B6C0-4C0A-8CAA-D09F6AAC04F6}" uniqueName="41" name="Column41" queryTableFieldId="41" dataDxfId="10">
      <calculatedColumnFormula>_xlfn.CONCAT(TEXT(AI2,"00"),TEXT(AJ2,"00"),TEXT(AK2,"00"))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1CE4-C636-4012-8D5C-F65489BFBD78}">
  <dimension ref="A1:BO22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RowHeight="15" x14ac:dyDescent="0.25"/>
  <cols>
    <col min="2" max="2" width="9.140625" customWidth="1"/>
    <col min="26" max="26" width="18" customWidth="1"/>
    <col min="27" max="28" width="0" hidden="1" customWidth="1"/>
    <col min="34" max="34" width="0" hidden="1" customWidth="1"/>
  </cols>
  <sheetData>
    <row r="1" spans="1:67" ht="48" customHeight="1" x14ac:dyDescent="0.25">
      <c r="A1" s="5"/>
      <c r="B1" s="4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S1" s="3" t="s">
        <v>17</v>
      </c>
      <c r="T1" s="3" t="s">
        <v>20</v>
      </c>
      <c r="U1" s="3" t="s">
        <v>18</v>
      </c>
      <c r="V1" s="3" t="s">
        <v>19</v>
      </c>
    </row>
    <row r="2" spans="1:67" ht="48" customHeight="1" x14ac:dyDescent="0.25">
      <c r="A2" s="4" t="s">
        <v>16</v>
      </c>
      <c r="B2" s="5"/>
    </row>
    <row r="3" spans="1:67" ht="48" customHeight="1" x14ac:dyDescent="0.25">
      <c r="A3" s="3" t="s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0.5</v>
      </c>
      <c r="I3" s="6">
        <v>1</v>
      </c>
      <c r="J3" s="6">
        <v>0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1"/>
      <c r="S3" s="1">
        <f>COUNTIF(C3:Q3,2)</f>
        <v>0</v>
      </c>
      <c r="T3" s="1">
        <f>COUNTIF(C3:Q3,1)</f>
        <v>13</v>
      </c>
      <c r="U3" s="1">
        <f>COUNTIF(C3:Q3,0.5)</f>
        <v>1</v>
      </c>
      <c r="V3" s="1">
        <f>COUNTIF(C3:Q3,0)</f>
        <v>1</v>
      </c>
      <c r="X3" t="e" vm="1">
        <v>#VALUE!</v>
      </c>
      <c r="Y3" s="23" t="s">
        <v>0</v>
      </c>
      <c r="Z3" s="23"/>
      <c r="AA3" s="2" cm="1">
        <f t="array" ref="AA3:AA17">_xlfn._xlws.FILTER(C3:Q17,C1:Q1=AM4)</f>
        <v>1</v>
      </c>
      <c r="AB3" s="2" cm="1">
        <f t="array" ref="AB3:AB17">_xlfn._xlws.FILTER(C3:Q17,C1:Q1=AM5)</f>
        <v>1</v>
      </c>
      <c r="AC3" s="9">
        <f>IF($BN$6,IF($BO$6,AA3,AA3*AB3),AA3)</f>
        <v>1</v>
      </c>
      <c r="AD3" s="22" t="str">
        <f>IF(AC3&lt;1,IF(AC3=0,"IMMUNE",IF(AC3=0.25,"QUAD RESIST","RESIST")),IF(AC3&gt;1,IF(AC3=4,"QUAD WEAK","WEAK"),"NEUTRAL"))</f>
        <v>NEUTRAL</v>
      </c>
      <c r="AE3" s="22"/>
      <c r="AF3" s="22"/>
      <c r="AG3" s="22"/>
      <c r="AH3" s="22"/>
      <c r="AK3" s="10" t="s">
        <v>24</v>
      </c>
      <c r="AL3" s="10"/>
      <c r="AM3" s="10"/>
      <c r="AN3" s="10"/>
    </row>
    <row r="4" spans="1:67" ht="48" customHeight="1" x14ac:dyDescent="0.25">
      <c r="A4" s="3" t="s">
        <v>1</v>
      </c>
      <c r="C4" s="6">
        <v>1</v>
      </c>
      <c r="D4" s="6">
        <v>1</v>
      </c>
      <c r="E4" s="6">
        <v>0.5</v>
      </c>
      <c r="F4" s="6">
        <v>0.5</v>
      </c>
      <c r="G4" s="6">
        <v>1</v>
      </c>
      <c r="H4" s="6">
        <v>2</v>
      </c>
      <c r="I4" s="6">
        <v>0.5</v>
      </c>
      <c r="J4" s="6">
        <v>0</v>
      </c>
      <c r="K4" s="6">
        <v>1</v>
      </c>
      <c r="L4" s="6">
        <v>0.5</v>
      </c>
      <c r="M4" s="6">
        <v>1</v>
      </c>
      <c r="N4" s="6">
        <v>1</v>
      </c>
      <c r="O4" s="6">
        <v>0.5</v>
      </c>
      <c r="P4" s="6">
        <v>2</v>
      </c>
      <c r="Q4" s="6">
        <v>2</v>
      </c>
      <c r="R4" s="1"/>
      <c r="S4" s="1">
        <f t="shared" ref="S4:S17" si="0">COUNTIF(C4:Q4,2)</f>
        <v>3</v>
      </c>
      <c r="T4" s="1">
        <f t="shared" ref="T4:T17" si="1">COUNTIF(C4:Q4,1)</f>
        <v>6</v>
      </c>
      <c r="U4" s="1">
        <f t="shared" ref="U4:U17" si="2">COUNTIF(C4:Q4,0.5)</f>
        <v>5</v>
      </c>
      <c r="V4" s="1">
        <f t="shared" ref="V4:V17" si="3">COUNTIF(C4:Q4,0)</f>
        <v>1</v>
      </c>
      <c r="X4" t="e" vm="2">
        <v>#VALUE!</v>
      </c>
      <c r="Y4" s="23" t="s">
        <v>1</v>
      </c>
      <c r="Z4" s="23"/>
      <c r="AA4" s="2">
        <v>0.5</v>
      </c>
      <c r="AB4" s="2">
        <v>1</v>
      </c>
      <c r="AC4" s="9">
        <f>IF($BN$6,IF($BO$6,AA4,AA4*AB4),AA4)</f>
        <v>0.5</v>
      </c>
      <c r="AD4" s="22" t="str">
        <f t="shared" ref="AD4:AD17" si="4">IF(AC4&lt;1,IF(AC4=0,"IMMUNE",IF(AC4=0.25,"QUAD RESIST","RESIST")),IF(AC4&gt;1,IF(AC4=4,"QUAD WEAK","WEAK"),"NEUTRAL"))</f>
        <v>RESIST</v>
      </c>
      <c r="AE4" s="22"/>
      <c r="AF4" s="22"/>
      <c r="AG4" s="22"/>
      <c r="AH4" s="22"/>
      <c r="AK4" s="10" t="s">
        <v>25</v>
      </c>
      <c r="AL4" s="10"/>
      <c r="AM4" s="10" t="s">
        <v>6</v>
      </c>
      <c r="AN4" s="10"/>
    </row>
    <row r="5" spans="1:67" ht="48" customHeight="1" x14ac:dyDescent="0.25">
      <c r="A5" s="3" t="s">
        <v>2</v>
      </c>
      <c r="C5" s="6">
        <v>1</v>
      </c>
      <c r="D5" s="6">
        <v>2</v>
      </c>
      <c r="E5" s="6">
        <v>2</v>
      </c>
      <c r="F5" s="6">
        <v>1</v>
      </c>
      <c r="G5" s="6">
        <v>1</v>
      </c>
      <c r="H5" s="6">
        <v>0.5</v>
      </c>
      <c r="I5" s="6">
        <v>2</v>
      </c>
      <c r="J5" s="6">
        <v>1</v>
      </c>
      <c r="K5" s="6">
        <v>1</v>
      </c>
      <c r="L5" s="6">
        <v>1</v>
      </c>
      <c r="M5" s="6">
        <v>1</v>
      </c>
      <c r="N5" s="6">
        <v>0.5</v>
      </c>
      <c r="O5" s="6">
        <v>1</v>
      </c>
      <c r="P5" s="6">
        <v>0.5</v>
      </c>
      <c r="Q5" s="6">
        <v>0.5</v>
      </c>
      <c r="R5" s="1"/>
      <c r="S5" s="1">
        <f t="shared" si="0"/>
        <v>3</v>
      </c>
      <c r="T5" s="1">
        <f t="shared" si="1"/>
        <v>8</v>
      </c>
      <c r="U5" s="1">
        <f t="shared" si="2"/>
        <v>4</v>
      </c>
      <c r="V5" s="1">
        <f t="shared" si="3"/>
        <v>0</v>
      </c>
      <c r="X5" t="e" vm="3">
        <v>#VALUE!</v>
      </c>
      <c r="Y5" s="23" t="s">
        <v>2</v>
      </c>
      <c r="Z5" s="23"/>
      <c r="AA5" s="2">
        <v>2</v>
      </c>
      <c r="AB5" s="2">
        <v>1</v>
      </c>
      <c r="AC5" s="9">
        <f>IF($BN$6,IF($BO$6,AA5,AA5*AB5),AA5)</f>
        <v>2</v>
      </c>
      <c r="AD5" s="22" t="str">
        <f t="shared" si="4"/>
        <v>WEAK</v>
      </c>
      <c r="AE5" s="22"/>
      <c r="AF5" s="22"/>
      <c r="AG5" s="22"/>
      <c r="AH5" s="22"/>
      <c r="AK5" s="10" t="s">
        <v>26</v>
      </c>
      <c r="AL5" s="10"/>
      <c r="AM5" s="10" t="s">
        <v>0</v>
      </c>
      <c r="AN5" s="10"/>
    </row>
    <row r="6" spans="1:67" ht="48" customHeight="1" x14ac:dyDescent="0.25">
      <c r="A6" s="3" t="s">
        <v>3</v>
      </c>
      <c r="C6" s="6">
        <v>1</v>
      </c>
      <c r="D6" s="6">
        <v>1</v>
      </c>
      <c r="E6" s="6">
        <v>1</v>
      </c>
      <c r="F6" s="6">
        <v>1</v>
      </c>
      <c r="G6" s="6">
        <v>0.5</v>
      </c>
      <c r="H6" s="6">
        <v>0.5</v>
      </c>
      <c r="I6" s="6">
        <v>1</v>
      </c>
      <c r="J6" s="6">
        <v>0.5</v>
      </c>
      <c r="K6" s="6">
        <v>1</v>
      </c>
      <c r="L6" s="6">
        <v>2</v>
      </c>
      <c r="M6" s="6">
        <v>2</v>
      </c>
      <c r="N6" s="6">
        <v>1</v>
      </c>
      <c r="O6" s="6">
        <v>1</v>
      </c>
      <c r="P6" s="6">
        <v>1</v>
      </c>
      <c r="Q6" s="6">
        <v>1</v>
      </c>
      <c r="R6" s="1"/>
      <c r="S6" s="1">
        <f t="shared" si="0"/>
        <v>2</v>
      </c>
      <c r="T6" s="1">
        <f t="shared" si="1"/>
        <v>10</v>
      </c>
      <c r="U6" s="1">
        <f t="shared" si="2"/>
        <v>3</v>
      </c>
      <c r="V6" s="1">
        <f t="shared" si="3"/>
        <v>0</v>
      </c>
      <c r="X6" t="e" vm="4">
        <v>#VALUE!</v>
      </c>
      <c r="Y6" s="23" t="s">
        <v>3</v>
      </c>
      <c r="Z6" s="23"/>
      <c r="AA6" s="2">
        <v>1</v>
      </c>
      <c r="AB6" s="2">
        <v>1</v>
      </c>
      <c r="AC6" s="9">
        <f>IF($BN$6,IF($BO$6,AA6,AA6*AB6),AA6)</f>
        <v>1</v>
      </c>
      <c r="AD6" s="22" t="str">
        <f t="shared" si="4"/>
        <v>NEUTRAL</v>
      </c>
      <c r="AE6" s="22"/>
      <c r="AF6" s="22"/>
      <c r="AG6" s="22"/>
      <c r="AH6" s="22"/>
      <c r="BJ6" s="1"/>
      <c r="BK6" s="1"/>
      <c r="BL6" s="1"/>
      <c r="BM6" s="1"/>
      <c r="BN6" s="2" t="b">
        <f>NOT(ISBLANK(AM5))</f>
        <v>1</v>
      </c>
      <c r="BO6" s="2" t="b">
        <f>IF(AM4=AM5,TRUE,FALSE)</f>
        <v>0</v>
      </c>
    </row>
    <row r="7" spans="1:67" ht="48" customHeight="1" x14ac:dyDescent="0.25">
      <c r="A7" s="3" t="s">
        <v>4</v>
      </c>
      <c r="C7" s="6">
        <v>1</v>
      </c>
      <c r="D7" s="6">
        <v>1</v>
      </c>
      <c r="E7" s="6">
        <v>0</v>
      </c>
      <c r="F7" s="6">
        <v>2</v>
      </c>
      <c r="G7" s="6">
        <v>0.5</v>
      </c>
      <c r="H7" s="6">
        <v>2</v>
      </c>
      <c r="I7" s="6">
        <v>0</v>
      </c>
      <c r="J7" s="6">
        <v>1</v>
      </c>
      <c r="K7" s="6">
        <v>2</v>
      </c>
      <c r="L7" s="6">
        <v>0.5</v>
      </c>
      <c r="M7" s="6">
        <v>0.5</v>
      </c>
      <c r="N7" s="6">
        <v>2</v>
      </c>
      <c r="O7" s="6">
        <v>1</v>
      </c>
      <c r="P7" s="6">
        <v>1</v>
      </c>
      <c r="Q7" s="6">
        <v>1</v>
      </c>
      <c r="R7" s="1"/>
      <c r="S7" s="1">
        <f t="shared" si="0"/>
        <v>4</v>
      </c>
      <c r="T7" s="1">
        <f t="shared" si="1"/>
        <v>6</v>
      </c>
      <c r="U7" s="1">
        <f t="shared" si="2"/>
        <v>3</v>
      </c>
      <c r="V7" s="1">
        <f t="shared" si="3"/>
        <v>2</v>
      </c>
      <c r="X7" t="e" vm="5">
        <v>#VALUE!</v>
      </c>
      <c r="Y7" s="23" t="s">
        <v>4</v>
      </c>
      <c r="Z7" s="23"/>
      <c r="AA7" s="2">
        <v>0</v>
      </c>
      <c r="AB7" s="2">
        <v>1</v>
      </c>
      <c r="AC7" s="9">
        <f>IF($BN$6,IF($BO$6,AA7,AA7*AB7),AA7)</f>
        <v>0</v>
      </c>
      <c r="AD7" s="91" t="str">
        <f t="shared" si="4"/>
        <v>IMMUNE</v>
      </c>
      <c r="AE7" s="91"/>
      <c r="AF7" s="91"/>
      <c r="AG7" s="91"/>
      <c r="AH7" s="91"/>
    </row>
    <row r="8" spans="1:67" ht="48" customHeight="1" x14ac:dyDescent="0.25">
      <c r="A8" s="3" t="s">
        <v>5</v>
      </c>
      <c r="C8" s="6">
        <v>1</v>
      </c>
      <c r="D8" s="6">
        <v>0.5</v>
      </c>
      <c r="E8" s="6">
        <v>1</v>
      </c>
      <c r="F8" s="6">
        <v>1</v>
      </c>
      <c r="G8" s="6">
        <v>0.5</v>
      </c>
      <c r="H8" s="6">
        <v>1</v>
      </c>
      <c r="I8" s="6">
        <v>2</v>
      </c>
      <c r="J8" s="6">
        <v>1</v>
      </c>
      <c r="K8" s="6">
        <v>2</v>
      </c>
      <c r="L8" s="6">
        <v>1</v>
      </c>
      <c r="M8" s="6">
        <v>0.5</v>
      </c>
      <c r="N8" s="6">
        <v>1</v>
      </c>
      <c r="O8" s="6">
        <v>1</v>
      </c>
      <c r="P8" s="6">
        <v>2</v>
      </c>
      <c r="Q8" s="6">
        <v>1</v>
      </c>
      <c r="R8" s="1"/>
      <c r="S8" s="1">
        <f t="shared" si="0"/>
        <v>3</v>
      </c>
      <c r="T8" s="1">
        <f t="shared" si="1"/>
        <v>9</v>
      </c>
      <c r="U8" s="1">
        <f t="shared" si="2"/>
        <v>3</v>
      </c>
      <c r="V8" s="1">
        <f t="shared" si="3"/>
        <v>0</v>
      </c>
      <c r="X8" t="e" vm="6">
        <v>#VALUE!</v>
      </c>
      <c r="Y8" s="23" t="s">
        <v>5</v>
      </c>
      <c r="Z8" s="23"/>
      <c r="AA8" s="2">
        <v>2</v>
      </c>
      <c r="AB8" s="2">
        <v>1</v>
      </c>
      <c r="AC8" s="9">
        <f>IF($BN$6,IF($BO$6,AA8,AA8*AB8),AA8)</f>
        <v>2</v>
      </c>
      <c r="AD8" s="22" t="str">
        <f t="shared" si="4"/>
        <v>WEAK</v>
      </c>
      <c r="AE8" s="22"/>
      <c r="AF8" s="22"/>
      <c r="AG8" s="22"/>
      <c r="AH8" s="22"/>
      <c r="AK8" s="11">
        <f>COUNTIF($AD$3:$AG$17,"WEAK")+COUNTIF($AD$3:$AG$17,"QUAD WEAK")</f>
        <v>4</v>
      </c>
      <c r="AL8" s="12" t="s">
        <v>279</v>
      </c>
      <c r="AM8" s="12"/>
      <c r="AN8" s="12"/>
      <c r="AO8" s="12"/>
      <c r="AP8" s="12"/>
      <c r="AQ8" s="17" t="str" cm="1">
        <f t="array" ref="AQ8">_xlfn.CONCAT("(",_xlfn.TEXTJOIN(", ",TRUE,IF(ISNUMBER(SEARCH("weak",$AD$3:$AD$17)),LOWER($Y$3:$Y$17),"")),")")</f>
        <v>(flying, rock, fire, dragon)</v>
      </c>
      <c r="AR8" s="17"/>
      <c r="AS8" s="17"/>
      <c r="AT8" s="17"/>
      <c r="AU8" s="17"/>
      <c r="AV8" s="17"/>
      <c r="AW8" s="17"/>
      <c r="AX8" s="17"/>
      <c r="AY8" s="17"/>
      <c r="AZ8" s="17"/>
      <c r="BA8" s="17"/>
    </row>
    <row r="9" spans="1:67" ht="48" customHeight="1" x14ac:dyDescent="0.25">
      <c r="A9" s="3" t="s">
        <v>6</v>
      </c>
      <c r="C9" s="6">
        <v>1</v>
      </c>
      <c r="D9" s="6">
        <v>0.5</v>
      </c>
      <c r="E9" s="6">
        <v>0.5</v>
      </c>
      <c r="F9" s="6">
        <v>0.5</v>
      </c>
      <c r="G9" s="6">
        <v>1</v>
      </c>
      <c r="H9" s="6">
        <v>1</v>
      </c>
      <c r="I9" s="6">
        <v>1</v>
      </c>
      <c r="J9" s="6">
        <v>0.5</v>
      </c>
      <c r="K9" s="6">
        <v>0.5</v>
      </c>
      <c r="L9" s="6">
        <v>1</v>
      </c>
      <c r="M9" s="6">
        <v>2</v>
      </c>
      <c r="N9" s="6">
        <v>1</v>
      </c>
      <c r="O9" s="6">
        <v>2</v>
      </c>
      <c r="P9" s="6">
        <v>1</v>
      </c>
      <c r="Q9" s="6">
        <v>2</v>
      </c>
      <c r="R9" s="1"/>
      <c r="S9" s="1">
        <f t="shared" si="0"/>
        <v>3</v>
      </c>
      <c r="T9" s="1">
        <f t="shared" si="1"/>
        <v>7</v>
      </c>
      <c r="U9" s="1">
        <f t="shared" si="2"/>
        <v>5</v>
      </c>
      <c r="V9" s="1">
        <f t="shared" si="3"/>
        <v>0</v>
      </c>
      <c r="X9" t="e" vm="7">
        <v>#VALUE!</v>
      </c>
      <c r="Y9" s="23" t="s">
        <v>6</v>
      </c>
      <c r="Z9" s="23"/>
      <c r="AA9" s="2">
        <v>1</v>
      </c>
      <c r="AB9" s="2">
        <v>1</v>
      </c>
      <c r="AC9" s="9">
        <f>IF($BN$6,IF($BO$6,AA9,AA9*AB9),AA9)</f>
        <v>1</v>
      </c>
      <c r="AD9" s="22" t="str">
        <f t="shared" si="4"/>
        <v>NEUTRAL</v>
      </c>
      <c r="AE9" s="22"/>
      <c r="AF9" s="22"/>
      <c r="AG9" s="22"/>
      <c r="AH9" s="22"/>
      <c r="AK9" s="11">
        <f>COUNTIF($AD$3:$AG$17,"QUAD WEAK")</f>
        <v>0</v>
      </c>
      <c r="AL9" s="13" t="s">
        <v>280</v>
      </c>
      <c r="AM9" s="13"/>
      <c r="AN9" s="13"/>
      <c r="AO9" s="13"/>
      <c r="AP9" s="13"/>
      <c r="AQ9" s="18" t="str" cm="1">
        <f t="array" ref="AQ9">_xlfn.TEXTJOIN(", ",TRUE,IF(ISNUMBER(SEARCH("quad weak",$AD$3:$AD$17)),LOWER($Y$3:$Y$17),""))</f>
        <v/>
      </c>
      <c r="AR9" s="18"/>
      <c r="AS9" s="18"/>
      <c r="AT9" s="18"/>
      <c r="AU9" s="18"/>
      <c r="AV9" s="18"/>
      <c r="AW9" s="18"/>
      <c r="AX9" s="18"/>
      <c r="AY9" s="18"/>
      <c r="AZ9" s="18"/>
      <c r="BA9" s="18"/>
    </row>
    <row r="10" spans="1:67" ht="48" customHeight="1" x14ac:dyDescent="0.25">
      <c r="A10" s="3" t="s">
        <v>7</v>
      </c>
      <c r="C10" s="6">
        <v>0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0.5</v>
      </c>
      <c r="J10" s="6">
        <v>2</v>
      </c>
      <c r="K10" s="6">
        <v>0.5</v>
      </c>
      <c r="L10" s="6">
        <v>1</v>
      </c>
      <c r="M10" s="6">
        <v>1</v>
      </c>
      <c r="N10" s="6">
        <v>0.5</v>
      </c>
      <c r="O10" s="6">
        <v>2</v>
      </c>
      <c r="P10" s="6">
        <v>1</v>
      </c>
      <c r="Q10" s="6">
        <v>1</v>
      </c>
      <c r="R10" s="1"/>
      <c r="S10" s="1">
        <f t="shared" si="0"/>
        <v>2</v>
      </c>
      <c r="T10" s="1">
        <f t="shared" si="1"/>
        <v>9</v>
      </c>
      <c r="U10" s="1">
        <f t="shared" si="2"/>
        <v>3</v>
      </c>
      <c r="V10" s="1">
        <f t="shared" si="3"/>
        <v>1</v>
      </c>
      <c r="X10" t="e" vm="8">
        <v>#VALUE!</v>
      </c>
      <c r="Y10" s="23" t="s">
        <v>7</v>
      </c>
      <c r="Z10" s="23"/>
      <c r="AA10" s="2">
        <v>0.5</v>
      </c>
      <c r="AB10" s="2">
        <v>0</v>
      </c>
      <c r="AC10" s="9">
        <f>IF($BN$6,IF($BO$6,AA10,AA10*AB10),AA10)</f>
        <v>0</v>
      </c>
      <c r="AD10" s="22" t="str">
        <f t="shared" si="4"/>
        <v>IMMUNE</v>
      </c>
      <c r="AE10" s="22"/>
      <c r="AF10" s="22"/>
      <c r="AG10" s="22"/>
      <c r="AH10" s="22"/>
      <c r="AK10" s="14">
        <f>COUNTIF($AD$3:$AG$17,"RESIST")+COUNTIF($AD$3:$AG$17,"QUAD RESIST")</f>
        <v>3</v>
      </c>
      <c r="AL10" s="15" t="s">
        <v>277</v>
      </c>
      <c r="AM10" s="15"/>
      <c r="AN10" s="15"/>
      <c r="AO10" s="15"/>
      <c r="AP10" s="15"/>
      <c r="AQ10" s="19" t="str" cm="1">
        <f t="array" ref="AQ10">_xlfn.CONCAT("(",_xlfn.TEXTJOIN(", ",TRUE,IF(ISNUMBER(SEARCH("resist",$AD$3:$AD$17)),LOWER($Y$3:$Y$17),"")),")")</f>
        <v>(fighting, grass, psychic)</v>
      </c>
      <c r="AR10" s="19"/>
      <c r="AS10" s="19"/>
      <c r="AT10" s="19"/>
      <c r="AU10" s="19"/>
      <c r="AV10" s="19"/>
      <c r="AW10" s="19"/>
      <c r="AX10" s="19"/>
      <c r="AY10" s="19"/>
      <c r="AZ10" s="19"/>
      <c r="BA10" s="19"/>
    </row>
    <row r="11" spans="1:67" ht="48" customHeight="1" x14ac:dyDescent="0.25">
      <c r="A11" s="3" t="s">
        <v>8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6">
        <v>2</v>
      </c>
      <c r="J11" s="6">
        <v>1</v>
      </c>
      <c r="K11" s="6">
        <v>0.5</v>
      </c>
      <c r="L11" s="6">
        <v>0.5</v>
      </c>
      <c r="M11" s="6">
        <v>2</v>
      </c>
      <c r="N11" s="6">
        <v>1</v>
      </c>
      <c r="O11" s="6">
        <v>1</v>
      </c>
      <c r="P11" s="6">
        <v>2</v>
      </c>
      <c r="Q11" s="6">
        <v>0.5</v>
      </c>
      <c r="R11" s="1"/>
      <c r="S11" s="1">
        <f t="shared" si="0"/>
        <v>3</v>
      </c>
      <c r="T11" s="1">
        <f t="shared" si="1"/>
        <v>8</v>
      </c>
      <c r="U11" s="1">
        <f t="shared" si="2"/>
        <v>3</v>
      </c>
      <c r="V11" s="1">
        <f t="shared" si="3"/>
        <v>1</v>
      </c>
      <c r="X11" t="e" vm="9">
        <v>#VALUE!</v>
      </c>
      <c r="Y11" s="23" t="s">
        <v>8</v>
      </c>
      <c r="Z11" s="23"/>
      <c r="AA11" s="2">
        <v>2</v>
      </c>
      <c r="AB11" s="2">
        <v>1</v>
      </c>
      <c r="AC11" s="9">
        <f>IF($BN$6,IF($BO$6,AA11,AA11*AB11),AA11)</f>
        <v>2</v>
      </c>
      <c r="AD11" s="22" t="str">
        <f t="shared" si="4"/>
        <v>WEAK</v>
      </c>
      <c r="AE11" s="22"/>
      <c r="AF11" s="22"/>
      <c r="AG11" s="22"/>
      <c r="AH11" s="22"/>
      <c r="AK11" s="14">
        <f>COUNTIF($AD$3:$AG$17,"QUAD RESIST")</f>
        <v>0</v>
      </c>
      <c r="AL11" s="16" t="s">
        <v>281</v>
      </c>
      <c r="AM11" s="16"/>
      <c r="AN11" s="16"/>
      <c r="AO11" s="16"/>
      <c r="AP11" s="16"/>
      <c r="AQ11" s="18" t="str" cm="1">
        <f t="array" ref="AQ11">_xlfn.TEXTJOIN(", ",TRUE,IF(ISNUMBER(SEARCH("quad resist",$AD$3:$AD$17)),LOWER($Y$3:$Y$17),""))</f>
        <v/>
      </c>
      <c r="AR11" s="18"/>
      <c r="AS11" s="18"/>
      <c r="AT11" s="18"/>
      <c r="AU11" s="18"/>
      <c r="AV11" s="18"/>
      <c r="AW11" s="18"/>
      <c r="AX11" s="18"/>
      <c r="AY11" s="18"/>
      <c r="AZ11" s="18"/>
      <c r="BA11" s="18"/>
    </row>
    <row r="12" spans="1:67" ht="48" customHeight="1" x14ac:dyDescent="0.25">
      <c r="A12" s="3" t="s">
        <v>9</v>
      </c>
      <c r="C12" s="6">
        <v>1</v>
      </c>
      <c r="D12" s="6">
        <v>1</v>
      </c>
      <c r="E12" s="6">
        <v>1</v>
      </c>
      <c r="F12" s="6">
        <v>1</v>
      </c>
      <c r="G12" s="6">
        <v>2</v>
      </c>
      <c r="H12" s="6">
        <v>1</v>
      </c>
      <c r="I12" s="6">
        <v>1</v>
      </c>
      <c r="J12" s="6">
        <v>1</v>
      </c>
      <c r="K12" s="6">
        <v>2</v>
      </c>
      <c r="L12" s="6">
        <v>0.5</v>
      </c>
      <c r="M12" s="6">
        <v>0.5</v>
      </c>
      <c r="N12" s="6">
        <v>1</v>
      </c>
      <c r="O12" s="6">
        <v>1</v>
      </c>
      <c r="P12" s="6">
        <v>0.5</v>
      </c>
      <c r="Q12" s="6">
        <v>0.5</v>
      </c>
      <c r="R12" s="1"/>
      <c r="S12" s="1">
        <f t="shared" si="0"/>
        <v>2</v>
      </c>
      <c r="T12" s="1">
        <f t="shared" si="1"/>
        <v>9</v>
      </c>
      <c r="U12" s="1">
        <f t="shared" si="2"/>
        <v>4</v>
      </c>
      <c r="V12" s="1">
        <f t="shared" si="3"/>
        <v>0</v>
      </c>
      <c r="X12" t="e" vm="10">
        <v>#VALUE!</v>
      </c>
      <c r="Y12" s="8" t="s">
        <v>9</v>
      </c>
      <c r="Z12" s="8"/>
      <c r="AA12" s="2">
        <v>1</v>
      </c>
      <c r="AB12" s="2">
        <v>1</v>
      </c>
      <c r="AC12" s="9">
        <f>IF($BN$6,IF($BO$6,AA12,AA12*AB12),AA12)</f>
        <v>1</v>
      </c>
      <c r="AD12" s="22" t="str">
        <f t="shared" si="4"/>
        <v>NEUTRAL</v>
      </c>
      <c r="AE12" s="22"/>
      <c r="AF12" s="22"/>
      <c r="AG12" s="22"/>
      <c r="AH12" s="22"/>
      <c r="AK12" s="20">
        <f>COUNTIF($AD$3:$AG$17,"IMMUNE")</f>
        <v>2</v>
      </c>
      <c r="AL12" s="21" t="s">
        <v>278</v>
      </c>
      <c r="AM12" s="21"/>
      <c r="AN12" s="21"/>
      <c r="AO12" s="21"/>
      <c r="AP12" s="21"/>
      <c r="AQ12" s="19" t="str" cm="1">
        <f t="array" ref="AQ12">_xlfn.CONCAT("(",_xlfn.TEXTJOIN(", ",TRUE,IF(ISNUMBER(SEARCH("immune",$AD$3:$AD$17)),LOWER($Y$3:$Y$17),"")),")")</f>
        <v>(ground, ghost)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67" ht="48" customHeight="1" x14ac:dyDescent="0.25">
      <c r="A13" s="3" t="s">
        <v>10</v>
      </c>
      <c r="C13" s="6">
        <v>1</v>
      </c>
      <c r="D13" s="6">
        <v>1</v>
      </c>
      <c r="E13" s="6">
        <v>0.5</v>
      </c>
      <c r="F13" s="6">
        <v>0.5</v>
      </c>
      <c r="G13" s="6">
        <v>2</v>
      </c>
      <c r="H13" s="6">
        <v>2</v>
      </c>
      <c r="I13" s="6">
        <v>0.5</v>
      </c>
      <c r="J13" s="6">
        <v>1</v>
      </c>
      <c r="K13" s="6">
        <v>0.5</v>
      </c>
      <c r="L13" s="6">
        <v>2</v>
      </c>
      <c r="M13" s="6">
        <v>0.5</v>
      </c>
      <c r="N13" s="6">
        <v>1</v>
      </c>
      <c r="O13" s="6">
        <v>1</v>
      </c>
      <c r="P13" s="6">
        <v>1</v>
      </c>
      <c r="Q13" s="6">
        <v>0.5</v>
      </c>
      <c r="R13" s="1"/>
      <c r="S13" s="1">
        <f t="shared" si="0"/>
        <v>3</v>
      </c>
      <c r="T13" s="1">
        <f t="shared" si="1"/>
        <v>6</v>
      </c>
      <c r="U13" s="1">
        <f t="shared" si="2"/>
        <v>6</v>
      </c>
      <c r="V13" s="1">
        <f t="shared" si="3"/>
        <v>0</v>
      </c>
      <c r="X13" t="e" vm="11">
        <v>#VALUE!</v>
      </c>
      <c r="Y13" s="8" t="s">
        <v>10</v>
      </c>
      <c r="Z13" s="8"/>
      <c r="AA13" s="2">
        <v>0.5</v>
      </c>
      <c r="AB13" s="2">
        <v>1</v>
      </c>
      <c r="AC13" s="9">
        <f>IF($BN$6,IF($BO$6,AA13,AA13*AB13),AA13)</f>
        <v>0.5</v>
      </c>
      <c r="AD13" s="22" t="str">
        <f t="shared" si="4"/>
        <v>RESIST</v>
      </c>
      <c r="AE13" s="22"/>
      <c r="AF13" s="22"/>
      <c r="AG13" s="22"/>
      <c r="AH13" s="22"/>
    </row>
    <row r="14" spans="1:67" ht="48" customHeight="1" x14ac:dyDescent="0.25">
      <c r="A14" s="3" t="s">
        <v>11</v>
      </c>
      <c r="C14" s="6">
        <v>1</v>
      </c>
      <c r="D14" s="6">
        <v>1</v>
      </c>
      <c r="E14" s="6">
        <v>2</v>
      </c>
      <c r="F14" s="6">
        <v>1</v>
      </c>
      <c r="G14" s="6">
        <v>0</v>
      </c>
      <c r="H14" s="6">
        <v>1</v>
      </c>
      <c r="I14" s="6">
        <v>1</v>
      </c>
      <c r="J14" s="6">
        <v>1</v>
      </c>
      <c r="K14" s="6">
        <v>1</v>
      </c>
      <c r="L14" s="6">
        <v>2</v>
      </c>
      <c r="M14" s="6">
        <v>0.5</v>
      </c>
      <c r="N14" s="6">
        <v>0.5</v>
      </c>
      <c r="O14" s="6">
        <v>1</v>
      </c>
      <c r="P14" s="6">
        <v>1</v>
      </c>
      <c r="Q14" s="6">
        <v>0.5</v>
      </c>
      <c r="R14" s="1"/>
      <c r="S14" s="1">
        <f t="shared" si="0"/>
        <v>2</v>
      </c>
      <c r="T14" s="1">
        <f t="shared" si="1"/>
        <v>9</v>
      </c>
      <c r="U14" s="1">
        <f t="shared" si="2"/>
        <v>3</v>
      </c>
      <c r="V14" s="1">
        <f t="shared" si="3"/>
        <v>1</v>
      </c>
      <c r="X14" t="e" vm="12">
        <v>#VALUE!</v>
      </c>
      <c r="Y14" s="8" t="s">
        <v>11</v>
      </c>
      <c r="Z14" s="8"/>
      <c r="AA14" s="2">
        <v>1</v>
      </c>
      <c r="AB14" s="2">
        <v>1</v>
      </c>
      <c r="AC14" s="9">
        <f>IF($BN$6,IF($BO$6,AA14,AA14*AB14),AA14)</f>
        <v>1</v>
      </c>
      <c r="AD14" s="22" t="str">
        <f t="shared" si="4"/>
        <v>NEUTRAL</v>
      </c>
      <c r="AE14" s="22"/>
      <c r="AF14" s="22"/>
      <c r="AG14" s="22"/>
      <c r="AH14" s="22"/>
    </row>
    <row r="15" spans="1:67" ht="48" customHeight="1" x14ac:dyDescent="0.25">
      <c r="A15" s="3" t="s">
        <v>12</v>
      </c>
      <c r="C15" s="6">
        <v>0.5</v>
      </c>
      <c r="D15" s="6">
        <v>2</v>
      </c>
      <c r="E15" s="6">
        <v>1</v>
      </c>
      <c r="F15" s="6">
        <v>2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0.5</v>
      </c>
      <c r="N15" s="6">
        <v>1</v>
      </c>
      <c r="O15" s="6">
        <v>0.5</v>
      </c>
      <c r="P15" s="6">
        <v>1</v>
      </c>
      <c r="Q15" s="6">
        <v>1</v>
      </c>
      <c r="R15" s="1"/>
      <c r="S15" s="1">
        <f t="shared" si="0"/>
        <v>2</v>
      </c>
      <c r="T15" s="1">
        <f t="shared" si="1"/>
        <v>10</v>
      </c>
      <c r="U15" s="1">
        <f t="shared" si="2"/>
        <v>3</v>
      </c>
      <c r="V15" s="1">
        <f t="shared" si="3"/>
        <v>0</v>
      </c>
      <c r="X15" t="e" vm="13">
        <v>#VALUE!</v>
      </c>
      <c r="Y15" s="8" t="s">
        <v>12</v>
      </c>
      <c r="Z15" s="8"/>
      <c r="AA15" s="2">
        <v>1</v>
      </c>
      <c r="AB15" s="2">
        <v>0.5</v>
      </c>
      <c r="AC15" s="9">
        <f>IF($BN$6,IF($BO$6,AA15,AA15*AB15),AA15)</f>
        <v>0.5</v>
      </c>
      <c r="AD15" s="22" t="str">
        <f t="shared" si="4"/>
        <v>RESIST</v>
      </c>
      <c r="AE15" s="22"/>
      <c r="AF15" s="22"/>
      <c r="AG15" s="22"/>
      <c r="AH15" s="22"/>
    </row>
    <row r="16" spans="1:67" ht="48" customHeight="1" x14ac:dyDescent="0.25">
      <c r="A16" s="3" t="s">
        <v>13</v>
      </c>
      <c r="C16" s="6">
        <v>1</v>
      </c>
      <c r="D16" s="6">
        <v>1</v>
      </c>
      <c r="E16" s="6">
        <v>2</v>
      </c>
      <c r="F16" s="6">
        <v>1</v>
      </c>
      <c r="G16" s="6">
        <v>2</v>
      </c>
      <c r="H16" s="6">
        <v>0.5</v>
      </c>
      <c r="I16" s="6">
        <v>1</v>
      </c>
      <c r="J16" s="6">
        <v>1</v>
      </c>
      <c r="K16" s="6">
        <v>0.5</v>
      </c>
      <c r="L16" s="6">
        <v>0.5</v>
      </c>
      <c r="M16" s="6">
        <v>2</v>
      </c>
      <c r="N16" s="6">
        <v>1</v>
      </c>
      <c r="O16" s="6">
        <v>1</v>
      </c>
      <c r="P16" s="6">
        <v>1</v>
      </c>
      <c r="Q16" s="6">
        <v>2</v>
      </c>
      <c r="R16" s="1"/>
      <c r="S16" s="1">
        <f t="shared" si="0"/>
        <v>4</v>
      </c>
      <c r="T16" s="1">
        <f t="shared" si="1"/>
        <v>8</v>
      </c>
      <c r="U16" s="1">
        <f t="shared" si="2"/>
        <v>3</v>
      </c>
      <c r="V16" s="1">
        <f t="shared" si="3"/>
        <v>0</v>
      </c>
      <c r="X16" t="e" vm="14">
        <v>#VALUE!</v>
      </c>
      <c r="Y16" s="8" t="s">
        <v>13</v>
      </c>
      <c r="Z16" s="8"/>
      <c r="AA16" s="2">
        <v>1</v>
      </c>
      <c r="AB16" s="2">
        <v>1</v>
      </c>
      <c r="AC16" s="9">
        <f>IF($BN$6,IF($BO$6,AA16,AA16*AB16),AA16)</f>
        <v>1</v>
      </c>
      <c r="AD16" s="22" t="str">
        <f t="shared" si="4"/>
        <v>NEUTRAL</v>
      </c>
      <c r="AE16" s="22"/>
      <c r="AF16" s="22"/>
      <c r="AG16" s="22"/>
      <c r="AH16" s="22"/>
    </row>
    <row r="17" spans="1:34" ht="48" customHeight="1" x14ac:dyDescent="0.25">
      <c r="A17" s="3" t="s">
        <v>14</v>
      </c>
      <c r="C17" s="6">
        <v>2</v>
      </c>
      <c r="D17" s="6">
        <v>1</v>
      </c>
      <c r="E17" s="6">
        <v>0.5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0.5</v>
      </c>
      <c r="P17" s="6">
        <v>0.5</v>
      </c>
      <c r="Q17" s="6">
        <v>2</v>
      </c>
      <c r="R17" s="1"/>
      <c r="S17" s="1">
        <f t="shared" si="0"/>
        <v>2</v>
      </c>
      <c r="T17" s="1">
        <f t="shared" si="1"/>
        <v>10</v>
      </c>
      <c r="U17" s="1">
        <f t="shared" si="2"/>
        <v>3</v>
      </c>
      <c r="V17" s="1">
        <f t="shared" si="3"/>
        <v>0</v>
      </c>
      <c r="X17" t="e" vm="15">
        <v>#VALUE!</v>
      </c>
      <c r="Y17" s="8" t="s">
        <v>14</v>
      </c>
      <c r="Z17" s="8"/>
      <c r="AA17" s="2">
        <v>1</v>
      </c>
      <c r="AB17" s="2">
        <v>2</v>
      </c>
      <c r="AC17" s="9">
        <f>IF($BN$6,IF($BO$6,AA17,AA17*AB17),AA17)</f>
        <v>2</v>
      </c>
      <c r="AD17" s="22" t="str">
        <f t="shared" si="4"/>
        <v>WEAK</v>
      </c>
      <c r="AE17" s="22"/>
      <c r="AF17" s="22"/>
      <c r="AG17" s="22"/>
      <c r="AH17" s="22"/>
    </row>
    <row r="18" spans="1:34" ht="48" customHeight="1" x14ac:dyDescent="0.25"/>
    <row r="19" spans="1:34" ht="48" customHeight="1" x14ac:dyDescent="0.25">
      <c r="A19" s="3" t="s">
        <v>21</v>
      </c>
      <c r="C19" s="1">
        <f>COUNTIF(C3:C17,2)</f>
        <v>1</v>
      </c>
      <c r="D19" s="1">
        <f t="shared" ref="D19:Q19" si="5">COUNTIF(D3:D17,2)</f>
        <v>2</v>
      </c>
      <c r="E19" s="1">
        <f t="shared" si="5"/>
        <v>3</v>
      </c>
      <c r="F19" s="1">
        <f t="shared" si="5"/>
        <v>2</v>
      </c>
      <c r="G19" s="1">
        <f t="shared" si="5"/>
        <v>3</v>
      </c>
      <c r="H19" s="1">
        <f t="shared" si="5"/>
        <v>3</v>
      </c>
      <c r="I19" s="1">
        <f t="shared" si="5"/>
        <v>3</v>
      </c>
      <c r="J19" s="1">
        <f t="shared" si="5"/>
        <v>1</v>
      </c>
      <c r="K19" s="1">
        <f t="shared" si="5"/>
        <v>3</v>
      </c>
      <c r="L19" s="1">
        <f t="shared" si="5"/>
        <v>3</v>
      </c>
      <c r="M19" s="1">
        <f t="shared" si="5"/>
        <v>4</v>
      </c>
      <c r="N19" s="1">
        <f t="shared" si="5"/>
        <v>1</v>
      </c>
      <c r="O19" s="1">
        <f t="shared" si="5"/>
        <v>2</v>
      </c>
      <c r="P19" s="1">
        <f t="shared" si="5"/>
        <v>3</v>
      </c>
      <c r="Q19" s="1">
        <f t="shared" si="5"/>
        <v>4</v>
      </c>
    </row>
    <row r="20" spans="1:34" ht="48" customHeight="1" x14ac:dyDescent="0.25">
      <c r="A20" s="3" t="s">
        <v>20</v>
      </c>
      <c r="C20" s="1">
        <f>COUNTIF(C3:C17,1)</f>
        <v>12</v>
      </c>
      <c r="D20" s="1">
        <f t="shared" ref="D20:Q20" si="6">COUNTIF(D3:D17,1)</f>
        <v>11</v>
      </c>
      <c r="E20" s="1">
        <f t="shared" si="6"/>
        <v>7</v>
      </c>
      <c r="F20" s="1">
        <f t="shared" si="6"/>
        <v>10</v>
      </c>
      <c r="G20" s="1">
        <f t="shared" si="6"/>
        <v>8</v>
      </c>
      <c r="H20" s="1">
        <f t="shared" si="6"/>
        <v>7</v>
      </c>
      <c r="I20" s="1">
        <f t="shared" si="6"/>
        <v>8</v>
      </c>
      <c r="J20" s="1">
        <f t="shared" si="6"/>
        <v>10</v>
      </c>
      <c r="K20" s="1">
        <f t="shared" si="6"/>
        <v>7</v>
      </c>
      <c r="L20" s="1">
        <f t="shared" si="6"/>
        <v>7</v>
      </c>
      <c r="M20" s="1">
        <f t="shared" si="6"/>
        <v>5</v>
      </c>
      <c r="N20" s="1">
        <f t="shared" si="6"/>
        <v>11</v>
      </c>
      <c r="O20" s="1">
        <f t="shared" si="6"/>
        <v>10</v>
      </c>
      <c r="P20" s="1">
        <f t="shared" si="6"/>
        <v>9</v>
      </c>
      <c r="Q20" s="1">
        <f t="shared" si="6"/>
        <v>6</v>
      </c>
    </row>
    <row r="21" spans="1:34" ht="48" customHeight="1" x14ac:dyDescent="0.25">
      <c r="A21" s="3" t="s">
        <v>22</v>
      </c>
      <c r="C21" s="1">
        <f>COUNTIF(C3:C17,0.5)</f>
        <v>1</v>
      </c>
      <c r="D21" s="1">
        <f t="shared" ref="D21:Q21" si="7">COUNTIF(D3:D17,0.5)</f>
        <v>2</v>
      </c>
      <c r="E21" s="1">
        <f t="shared" si="7"/>
        <v>4</v>
      </c>
      <c r="F21" s="1">
        <f t="shared" si="7"/>
        <v>3</v>
      </c>
      <c r="G21" s="1">
        <f t="shared" si="7"/>
        <v>3</v>
      </c>
      <c r="H21" s="1">
        <f t="shared" si="7"/>
        <v>4</v>
      </c>
      <c r="I21" s="1">
        <f t="shared" si="7"/>
        <v>3</v>
      </c>
      <c r="J21" s="1">
        <f t="shared" si="7"/>
        <v>2</v>
      </c>
      <c r="K21" s="1">
        <f t="shared" si="7"/>
        <v>5</v>
      </c>
      <c r="L21" s="1">
        <f t="shared" si="7"/>
        <v>5</v>
      </c>
      <c r="M21" s="1">
        <f t="shared" si="7"/>
        <v>6</v>
      </c>
      <c r="N21" s="1">
        <f t="shared" si="7"/>
        <v>3</v>
      </c>
      <c r="O21" s="1">
        <f t="shared" si="7"/>
        <v>3</v>
      </c>
      <c r="P21" s="1">
        <f t="shared" si="7"/>
        <v>3</v>
      </c>
      <c r="Q21" s="1">
        <f t="shared" si="7"/>
        <v>5</v>
      </c>
    </row>
    <row r="22" spans="1:34" ht="48" customHeight="1" x14ac:dyDescent="0.25">
      <c r="A22" s="3" t="s">
        <v>23</v>
      </c>
      <c r="C22" s="1">
        <f>COUNTIF(C3:C17,0)</f>
        <v>1</v>
      </c>
      <c r="D22" s="1">
        <f t="shared" ref="D22:Q22" si="8">COUNTIF(D3:D17,0)</f>
        <v>0</v>
      </c>
      <c r="E22" s="1">
        <f t="shared" si="8"/>
        <v>1</v>
      </c>
      <c r="F22" s="1">
        <f t="shared" si="8"/>
        <v>0</v>
      </c>
      <c r="G22" s="1">
        <f t="shared" si="8"/>
        <v>1</v>
      </c>
      <c r="H22" s="1">
        <f t="shared" si="8"/>
        <v>1</v>
      </c>
      <c r="I22" s="1">
        <f t="shared" si="8"/>
        <v>1</v>
      </c>
      <c r="J22" s="1">
        <f t="shared" si="8"/>
        <v>2</v>
      </c>
      <c r="K22" s="1">
        <f t="shared" si="8"/>
        <v>0</v>
      </c>
      <c r="L22" s="1">
        <f t="shared" si="8"/>
        <v>0</v>
      </c>
      <c r="M22" s="1">
        <f t="shared" si="8"/>
        <v>0</v>
      </c>
      <c r="N22" s="1">
        <f t="shared" si="8"/>
        <v>0</v>
      </c>
      <c r="O22" s="1">
        <f t="shared" si="8"/>
        <v>0</v>
      </c>
      <c r="P22" s="1">
        <f t="shared" si="8"/>
        <v>0</v>
      </c>
      <c r="Q22" s="1">
        <f t="shared" si="8"/>
        <v>0</v>
      </c>
    </row>
  </sheetData>
  <mergeCells count="45">
    <mergeCell ref="AQ8:BA8"/>
    <mergeCell ref="AQ9:BA9"/>
    <mergeCell ref="AQ10:BA10"/>
    <mergeCell ref="AQ11:BA11"/>
    <mergeCell ref="AQ12:BA12"/>
    <mergeCell ref="AD14:AH14"/>
    <mergeCell ref="AD15:AH15"/>
    <mergeCell ref="AD16:AH16"/>
    <mergeCell ref="AD17:AH17"/>
    <mergeCell ref="AL8:AP8"/>
    <mergeCell ref="AL9:AP9"/>
    <mergeCell ref="AL10:AP10"/>
    <mergeCell ref="AL11:AP11"/>
    <mergeCell ref="AL12:AP12"/>
    <mergeCell ref="Y3:Z3"/>
    <mergeCell ref="AD3:AH3"/>
    <mergeCell ref="AD4:AH4"/>
    <mergeCell ref="AD5:AH5"/>
    <mergeCell ref="AK3:AN3"/>
    <mergeCell ref="AK4:AL4"/>
    <mergeCell ref="AM4:AN4"/>
    <mergeCell ref="AK5:AL5"/>
    <mergeCell ref="AM5:AN5"/>
    <mergeCell ref="Y4:Z4"/>
    <mergeCell ref="Y5:Z5"/>
    <mergeCell ref="Y6:Z6"/>
    <mergeCell ref="AD6:AH6"/>
    <mergeCell ref="Y7:Z7"/>
    <mergeCell ref="Y8:Z8"/>
    <mergeCell ref="Y9:Z9"/>
    <mergeCell ref="AD7:AH7"/>
    <mergeCell ref="AD8:AH8"/>
    <mergeCell ref="AD9:AH9"/>
    <mergeCell ref="Y10:Z10"/>
    <mergeCell ref="Y11:Z11"/>
    <mergeCell ref="Y12:Z12"/>
    <mergeCell ref="AD10:AH10"/>
    <mergeCell ref="AD11:AH11"/>
    <mergeCell ref="AD12:AH12"/>
    <mergeCell ref="Y16:Z16"/>
    <mergeCell ref="Y17:Z17"/>
    <mergeCell ref="Y13:Z13"/>
    <mergeCell ref="Y14:Z14"/>
    <mergeCell ref="Y15:Z15"/>
    <mergeCell ref="AD13:AH13"/>
  </mergeCells>
  <conditionalFormatting sqref="C3:Q17">
    <cfRule type="cellIs" dxfId="8" priority="16" operator="equal">
      <formula>0.5</formula>
    </cfRule>
    <cfRule type="cellIs" dxfId="7" priority="17" operator="equal">
      <formula>0</formula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Q19">
    <cfRule type="colorScale" priority="10">
      <colorScale>
        <cfvo type="min"/>
        <cfvo type="max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Q21">
    <cfRule type="colorScale" priority="13">
      <colorScale>
        <cfvo type="min"/>
        <cfvo type="max"/>
        <color rgb="FFFFEF9C"/>
        <color rgb="FF63BE7B"/>
      </colorScale>
    </cfRule>
  </conditionalFormatting>
  <conditionalFormatting sqref="S3:S17">
    <cfRule type="colorScale" priority="9">
      <colorScale>
        <cfvo type="min"/>
        <cfvo type="max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:U17">
    <cfRule type="colorScale" priority="12">
      <colorScale>
        <cfvo type="min"/>
        <cfvo type="max"/>
        <color rgb="FFFFEF9C"/>
        <color rgb="FF63BE7B"/>
      </colorScale>
    </cfRule>
  </conditionalFormatting>
  <conditionalFormatting sqref="AD3:AD17">
    <cfRule type="containsText" dxfId="6" priority="1" operator="containsText" text="QUAD WEAK">
      <formula>NOT(ISERROR(SEARCH("QUAD WEAK",AD3)))</formula>
    </cfRule>
    <cfRule type="containsText" dxfId="5" priority="2" operator="containsText" text="QUAD RESIST">
      <formula>NOT(ISERROR(SEARCH("QUAD RESIST",AD3)))</formula>
    </cfRule>
    <cfRule type="containsText" dxfId="4" priority="3" operator="containsText" text="RESIST">
      <formula>NOT(ISERROR(SEARCH("RESIST",AD3)))</formula>
    </cfRule>
    <cfRule type="containsText" dxfId="3" priority="4" operator="containsText" text="WEAK">
      <formula>NOT(ISERROR(SEARCH("WEAK",AD3)))</formula>
    </cfRule>
    <cfRule type="containsText" dxfId="2" priority="6" operator="containsText" text="IMMUNE">
      <formula>NOT(ISERROR(SEARCH("IMMUNE",AD3)))</formula>
    </cfRule>
  </conditionalFormatting>
  <dataValidations count="1">
    <dataValidation type="list" allowBlank="1" showInputMessage="1" showErrorMessage="1" sqref="AM4:AN5" xr:uid="{65628CDA-5AB0-40D7-8D39-ACFDE79A3D0F}">
      <formula1>$C$1:$Q$1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D6A3-D50A-4F80-8FF2-2CF6A433D6F1}">
  <dimension ref="A1:AY53"/>
  <sheetViews>
    <sheetView workbookViewId="0">
      <selection activeCell="AN28" sqref="AN28"/>
    </sheetView>
  </sheetViews>
  <sheetFormatPr defaultRowHeight="15" x14ac:dyDescent="0.25"/>
  <cols>
    <col min="1" max="12" width="3.7109375" customWidth="1"/>
    <col min="13" max="13" width="20.42578125" bestFit="1" customWidth="1"/>
    <col min="14" max="25" width="4.7109375" customWidth="1"/>
    <col min="26" max="37" width="3.7109375" customWidth="1"/>
    <col min="43" max="43" width="2.7109375" bestFit="1" customWidth="1"/>
    <col min="44" max="44" width="3.140625" bestFit="1" customWidth="1"/>
    <col min="45" max="45" width="2" bestFit="1" customWidth="1"/>
    <col min="46" max="47" width="4" bestFit="1" customWidth="1"/>
    <col min="48" max="48" width="2" bestFit="1" customWidth="1"/>
    <col min="49" max="50" width="3" bestFit="1" customWidth="1"/>
    <col min="51" max="51" width="2" bestFit="1" customWidth="1"/>
  </cols>
  <sheetData>
    <row r="1" spans="1:51" x14ac:dyDescent="0.25">
      <c r="A1" t="s">
        <v>282</v>
      </c>
      <c r="B1" t="s">
        <v>283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</row>
    <row r="2" spans="1:51" x14ac:dyDescent="0.25">
      <c r="A2">
        <v>31</v>
      </c>
      <c r="B2">
        <v>31</v>
      </c>
      <c r="C2">
        <v>31</v>
      </c>
      <c r="D2">
        <v>21</v>
      </c>
      <c r="E2">
        <v>28</v>
      </c>
      <c r="F2">
        <v>11</v>
      </c>
      <c r="G2">
        <v>20</v>
      </c>
      <c r="H2">
        <v>26</v>
      </c>
      <c r="I2">
        <v>31</v>
      </c>
      <c r="J2">
        <v>0</v>
      </c>
      <c r="K2">
        <v>0</v>
      </c>
      <c r="L2">
        <v>0</v>
      </c>
      <c r="M2" s="24" t="s">
        <v>284</v>
      </c>
      <c r="N2">
        <f>((palette_reference__2[[#This Row],[Column1]]+1)*8)-1</f>
        <v>255</v>
      </c>
      <c r="O2" s="24">
        <f>((palette_reference__2[[#This Row],[Column2]]+1)*8)-1</f>
        <v>255</v>
      </c>
      <c r="P2" s="24">
        <f>((palette_reference__2[[#This Row],[Column3]]+1)*8)-1</f>
        <v>255</v>
      </c>
      <c r="Q2" s="24">
        <f>((palette_reference__2[[#This Row],[Column4]]+1)*8)-1</f>
        <v>175</v>
      </c>
      <c r="R2" s="24">
        <f>((palette_reference__2[[#This Row],[Column5]]+1)*8)-1</f>
        <v>231</v>
      </c>
      <c r="S2" s="24">
        <f>((palette_reference__2[[#This Row],[Column6]]+1)*8)-1</f>
        <v>95</v>
      </c>
      <c r="T2" s="24">
        <f>((palette_reference__2[[#This Row],[Column7]]+1)*8)-1</f>
        <v>167</v>
      </c>
      <c r="U2" s="24">
        <f>((palette_reference__2[[#This Row],[Column8]]+1)*8)-1</f>
        <v>215</v>
      </c>
      <c r="V2" s="24">
        <f>((palette_reference__2[[#This Row],[Column9]]+1)*8)-1</f>
        <v>255</v>
      </c>
      <c r="W2" s="24">
        <f>((palette_reference__2[[#This Row],[Column10]]+1)*8)-1</f>
        <v>7</v>
      </c>
      <c r="X2" s="24">
        <f>((palette_reference__2[[#This Row],[Column11]]+1)*8)-1</f>
        <v>7</v>
      </c>
      <c r="Y2" s="24">
        <f>((palette_reference__2[[#This Row],[Column12]]+1)*8)-1</f>
        <v>7</v>
      </c>
      <c r="Z2" s="24" t="str">
        <f t="shared" ref="Z2:Z31" si="0">DEC2HEX(N2)</f>
        <v>FF</v>
      </c>
      <c r="AA2" s="24" t="str">
        <f t="shared" ref="AA2:AA48" si="1">DEC2HEX(O2)</f>
        <v>FF</v>
      </c>
      <c r="AB2" s="24" t="str">
        <f t="shared" ref="AB2:AB48" si="2">DEC2HEX(P2)</f>
        <v>FF</v>
      </c>
      <c r="AC2" s="24" t="str">
        <f t="shared" ref="AC2:AC48" si="3">DEC2HEX(Q2)</f>
        <v>AF</v>
      </c>
      <c r="AD2" s="24" t="str">
        <f t="shared" ref="AD2:AD48" si="4">DEC2HEX(R2)</f>
        <v>E7</v>
      </c>
      <c r="AE2" s="24" t="str">
        <f t="shared" ref="AE2:AE48" si="5">DEC2HEX(S2)</f>
        <v>5F</v>
      </c>
      <c r="AF2" s="24" t="str">
        <f t="shared" ref="AF2:AF48" si="6">DEC2HEX(T2)</f>
        <v>A7</v>
      </c>
      <c r="AG2" s="24" t="str">
        <f t="shared" ref="AG2:AG48" si="7">DEC2HEX(U2)</f>
        <v>D7</v>
      </c>
      <c r="AH2" s="24" t="str">
        <f t="shared" ref="AH2:AH48" si="8">DEC2HEX(V2)</f>
        <v>FF</v>
      </c>
      <c r="AI2" s="24" t="str">
        <f t="shared" ref="AI2:AI48" si="9">DEC2HEX(W2)</f>
        <v>7</v>
      </c>
      <c r="AJ2" s="24" t="str">
        <f t="shared" ref="AJ2:AJ48" si="10">DEC2HEX(X2)</f>
        <v>7</v>
      </c>
      <c r="AK2" s="24" t="str">
        <f t="shared" ref="AK2:AK48" si="11">DEC2HEX(Y2)</f>
        <v>7</v>
      </c>
      <c r="AL2" s="74" t="str">
        <f t="shared" ref="AL2:AL31" si="12">_xlfn.CONCAT(TEXT(Z2,"00"),TEXT(AA2,"00"),TEXT(AB2,"00"))</f>
        <v>FFFFFF</v>
      </c>
      <c r="AM2" s="30" t="str">
        <f t="shared" ref="AM2:AM31" si="13">_xlfn.CONCAT(TEXT(AC2,"00"),TEXT(AD2,"00"),TEXT(AE2,"00"))</f>
        <v>AFE75F</v>
      </c>
      <c r="AN2" s="28" t="str">
        <f t="shared" ref="AN2:AN31" si="14">_xlfn.CONCAT(TEXT(AF2,"00"),TEXT(AG2,"00"),TEXT(AH2,"00"))</f>
        <v>A7D7FF</v>
      </c>
      <c r="AO2" s="75" t="str">
        <f t="shared" ref="AO2:AO31" si="15">_xlfn.CONCAT(TEXT(AI2,"00"),TEXT(AJ2,"00"),TEXT(AK2,"00"))</f>
        <v>070707</v>
      </c>
    </row>
    <row r="3" spans="1:51" x14ac:dyDescent="0.25">
      <c r="A3">
        <v>31</v>
      </c>
      <c r="B3">
        <v>31</v>
      </c>
      <c r="C3">
        <v>31</v>
      </c>
      <c r="D3">
        <v>25</v>
      </c>
      <c r="E3">
        <v>28</v>
      </c>
      <c r="F3">
        <v>27</v>
      </c>
      <c r="G3">
        <v>20</v>
      </c>
      <c r="H3">
        <v>26</v>
      </c>
      <c r="I3">
        <v>31</v>
      </c>
      <c r="J3">
        <v>0</v>
      </c>
      <c r="K3">
        <v>0</v>
      </c>
      <c r="L3">
        <v>0</v>
      </c>
      <c r="M3" s="24" t="s">
        <v>285</v>
      </c>
      <c r="N3">
        <f>((palette_reference__2[[#This Row],[Column1]]+1)*8)-1</f>
        <v>255</v>
      </c>
      <c r="O3" s="24">
        <f>((palette_reference__2[[#This Row],[Column2]]+1)*8)-1</f>
        <v>255</v>
      </c>
      <c r="P3" s="24">
        <f>((palette_reference__2[[#This Row],[Column3]]+1)*8)-1</f>
        <v>255</v>
      </c>
      <c r="Q3" s="24">
        <f>((palette_reference__2[[#This Row],[Column4]]+1)*8)-1</f>
        <v>207</v>
      </c>
      <c r="R3" s="24">
        <f>((palette_reference__2[[#This Row],[Column5]]+1)*8)-1</f>
        <v>231</v>
      </c>
      <c r="S3" s="24">
        <f>((palette_reference__2[[#This Row],[Column6]]+1)*8)-1</f>
        <v>223</v>
      </c>
      <c r="T3" s="24">
        <f>((palette_reference__2[[#This Row],[Column7]]+1)*8)-1</f>
        <v>167</v>
      </c>
      <c r="U3" s="24">
        <f>((palette_reference__2[[#This Row],[Column8]]+1)*8)-1</f>
        <v>215</v>
      </c>
      <c r="V3" s="24">
        <f>((palette_reference__2[[#This Row],[Column9]]+1)*8)-1</f>
        <v>255</v>
      </c>
      <c r="W3" s="24">
        <f>((palette_reference__2[[#This Row],[Column10]]+1)*8)-1</f>
        <v>7</v>
      </c>
      <c r="X3" s="24">
        <f>((palette_reference__2[[#This Row],[Column11]]+1)*8)-1</f>
        <v>7</v>
      </c>
      <c r="Y3" s="24">
        <f>((palette_reference__2[[#This Row],[Column12]]+1)*8)-1</f>
        <v>7</v>
      </c>
      <c r="Z3" s="24" t="str">
        <f t="shared" si="0"/>
        <v>FF</v>
      </c>
      <c r="AA3" s="24" t="str">
        <f t="shared" si="1"/>
        <v>FF</v>
      </c>
      <c r="AB3" s="24" t="str">
        <f t="shared" si="2"/>
        <v>FF</v>
      </c>
      <c r="AC3" s="24" t="str">
        <f t="shared" si="3"/>
        <v>CF</v>
      </c>
      <c r="AD3" s="24" t="str">
        <f t="shared" si="4"/>
        <v>E7</v>
      </c>
      <c r="AE3" s="24" t="str">
        <f t="shared" si="5"/>
        <v>DF</v>
      </c>
      <c r="AF3" s="24" t="str">
        <f t="shared" si="6"/>
        <v>A7</v>
      </c>
      <c r="AG3" s="24" t="str">
        <f t="shared" si="7"/>
        <v>D7</v>
      </c>
      <c r="AH3" s="24" t="str">
        <f t="shared" si="8"/>
        <v>FF</v>
      </c>
      <c r="AI3" s="24" t="str">
        <f t="shared" si="9"/>
        <v>7</v>
      </c>
      <c r="AJ3" s="24" t="str">
        <f t="shared" si="10"/>
        <v>7</v>
      </c>
      <c r="AK3" s="24" t="str">
        <f t="shared" si="11"/>
        <v>7</v>
      </c>
      <c r="AL3" s="74" t="str">
        <f t="shared" si="12"/>
        <v>FFFFFF</v>
      </c>
      <c r="AM3" s="31" t="str">
        <f t="shared" si="13"/>
        <v>CFE7DF</v>
      </c>
      <c r="AN3" s="28" t="str">
        <f t="shared" si="14"/>
        <v>A7D7FF</v>
      </c>
      <c r="AO3" s="75" t="str">
        <f t="shared" si="15"/>
        <v>070707</v>
      </c>
    </row>
    <row r="4" spans="1:51" x14ac:dyDescent="0.25">
      <c r="A4">
        <v>31</v>
      </c>
      <c r="B4">
        <v>31</v>
      </c>
      <c r="C4">
        <v>31</v>
      </c>
      <c r="D4">
        <v>21</v>
      </c>
      <c r="E4">
        <v>28</v>
      </c>
      <c r="F4">
        <v>14</v>
      </c>
      <c r="G4">
        <v>9</v>
      </c>
      <c r="H4">
        <v>15</v>
      </c>
      <c r="I4">
        <v>11</v>
      </c>
      <c r="J4">
        <v>0</v>
      </c>
      <c r="K4">
        <v>0</v>
      </c>
      <c r="L4">
        <v>0</v>
      </c>
      <c r="M4" s="24" t="s">
        <v>286</v>
      </c>
      <c r="N4">
        <f>((palette_reference__2[[#This Row],[Column1]]+1)*8)-1</f>
        <v>255</v>
      </c>
      <c r="O4" s="24">
        <f>((palette_reference__2[[#This Row],[Column2]]+1)*8)-1</f>
        <v>255</v>
      </c>
      <c r="P4" s="24">
        <f>((palette_reference__2[[#This Row],[Column3]]+1)*8)-1</f>
        <v>255</v>
      </c>
      <c r="Q4" s="24">
        <f>((palette_reference__2[[#This Row],[Column4]]+1)*8)-1</f>
        <v>175</v>
      </c>
      <c r="R4" s="24">
        <f>((palette_reference__2[[#This Row],[Column5]]+1)*8)-1</f>
        <v>231</v>
      </c>
      <c r="S4" s="24">
        <f>((palette_reference__2[[#This Row],[Column6]]+1)*8)-1</f>
        <v>119</v>
      </c>
      <c r="T4" s="24">
        <f>((palette_reference__2[[#This Row],[Column7]]+1)*8)-1</f>
        <v>79</v>
      </c>
      <c r="U4" s="24">
        <f>((palette_reference__2[[#This Row],[Column8]]+1)*8)-1</f>
        <v>127</v>
      </c>
      <c r="V4" s="24">
        <f>((palette_reference__2[[#This Row],[Column9]]+1)*8)-1</f>
        <v>95</v>
      </c>
      <c r="W4" s="24">
        <f>((palette_reference__2[[#This Row],[Column10]]+1)*8)-1</f>
        <v>7</v>
      </c>
      <c r="X4" s="24">
        <f>((palette_reference__2[[#This Row],[Column11]]+1)*8)-1</f>
        <v>7</v>
      </c>
      <c r="Y4" s="24">
        <f>((palette_reference__2[[#This Row],[Column12]]+1)*8)-1</f>
        <v>7</v>
      </c>
      <c r="Z4" s="24" t="str">
        <f t="shared" si="0"/>
        <v>FF</v>
      </c>
      <c r="AA4" s="24" t="str">
        <f t="shared" si="1"/>
        <v>FF</v>
      </c>
      <c r="AB4" s="24" t="str">
        <f t="shared" si="2"/>
        <v>FF</v>
      </c>
      <c r="AC4" s="24" t="str">
        <f t="shared" si="3"/>
        <v>AF</v>
      </c>
      <c r="AD4" s="24" t="str">
        <f t="shared" si="4"/>
        <v>E7</v>
      </c>
      <c r="AE4" s="24" t="str">
        <f t="shared" si="5"/>
        <v>77</v>
      </c>
      <c r="AF4" s="24" t="str">
        <f t="shared" si="6"/>
        <v>4F</v>
      </c>
      <c r="AG4" s="24" t="str">
        <f t="shared" si="7"/>
        <v>7F</v>
      </c>
      <c r="AH4" s="24" t="str">
        <f t="shared" si="8"/>
        <v>5F</v>
      </c>
      <c r="AI4" s="24" t="str">
        <f t="shared" si="9"/>
        <v>7</v>
      </c>
      <c r="AJ4" s="24" t="str">
        <f t="shared" si="10"/>
        <v>7</v>
      </c>
      <c r="AK4" s="24" t="str">
        <f t="shared" si="11"/>
        <v>7</v>
      </c>
      <c r="AL4" s="74" t="str">
        <f t="shared" si="12"/>
        <v>FFFFFF</v>
      </c>
      <c r="AM4" s="69" t="str">
        <f t="shared" si="13"/>
        <v>AFE777</v>
      </c>
      <c r="AN4" s="70" t="str">
        <f t="shared" si="14"/>
        <v>4F7F5F</v>
      </c>
      <c r="AO4" s="75" t="str">
        <f t="shared" si="15"/>
        <v>070707</v>
      </c>
    </row>
    <row r="5" spans="1:51" x14ac:dyDescent="0.25">
      <c r="A5">
        <v>31</v>
      </c>
      <c r="B5">
        <v>31</v>
      </c>
      <c r="C5">
        <v>31</v>
      </c>
      <c r="D5">
        <v>23</v>
      </c>
      <c r="E5">
        <v>23</v>
      </c>
      <c r="F5">
        <v>23</v>
      </c>
      <c r="G5">
        <v>11</v>
      </c>
      <c r="H5">
        <v>15</v>
      </c>
      <c r="I5">
        <v>23</v>
      </c>
      <c r="J5">
        <v>0</v>
      </c>
      <c r="K5">
        <v>0</v>
      </c>
      <c r="L5">
        <v>0</v>
      </c>
      <c r="M5" s="24" t="s">
        <v>287</v>
      </c>
      <c r="N5">
        <f>((palette_reference__2[[#This Row],[Column1]]+1)*8)-1</f>
        <v>255</v>
      </c>
      <c r="O5" s="24">
        <f>((palette_reference__2[[#This Row],[Column2]]+1)*8)-1</f>
        <v>255</v>
      </c>
      <c r="P5" s="24">
        <f>((palette_reference__2[[#This Row],[Column3]]+1)*8)-1</f>
        <v>255</v>
      </c>
      <c r="Q5" s="24">
        <f>((palette_reference__2[[#This Row],[Column4]]+1)*8)-1</f>
        <v>191</v>
      </c>
      <c r="R5" s="24">
        <f>((palette_reference__2[[#This Row],[Column5]]+1)*8)-1</f>
        <v>191</v>
      </c>
      <c r="S5" s="24">
        <f>((palette_reference__2[[#This Row],[Column6]]+1)*8)-1</f>
        <v>191</v>
      </c>
      <c r="T5" s="24">
        <f>((palette_reference__2[[#This Row],[Column7]]+1)*8)-1</f>
        <v>95</v>
      </c>
      <c r="U5" s="24">
        <f>((palette_reference__2[[#This Row],[Column8]]+1)*8)-1</f>
        <v>127</v>
      </c>
      <c r="V5" s="24">
        <f>((palette_reference__2[[#This Row],[Column9]]+1)*8)-1</f>
        <v>191</v>
      </c>
      <c r="W5" s="24">
        <f>((palette_reference__2[[#This Row],[Column10]]+1)*8)-1</f>
        <v>7</v>
      </c>
      <c r="X5" s="24">
        <f>((palette_reference__2[[#This Row],[Column11]]+1)*8)-1</f>
        <v>7</v>
      </c>
      <c r="Y5" s="24">
        <f>((palette_reference__2[[#This Row],[Column12]]+1)*8)-1</f>
        <v>7</v>
      </c>
      <c r="Z5" s="24" t="str">
        <f t="shared" si="0"/>
        <v>FF</v>
      </c>
      <c r="AA5" s="24" t="str">
        <f t="shared" si="1"/>
        <v>FF</v>
      </c>
      <c r="AB5" s="24" t="str">
        <f t="shared" si="2"/>
        <v>FF</v>
      </c>
      <c r="AC5" s="24" t="str">
        <f t="shared" si="3"/>
        <v>BF</v>
      </c>
      <c r="AD5" s="24" t="str">
        <f t="shared" si="4"/>
        <v>BF</v>
      </c>
      <c r="AE5" s="24" t="str">
        <f t="shared" si="5"/>
        <v>BF</v>
      </c>
      <c r="AF5" s="24" t="str">
        <f t="shared" si="6"/>
        <v>5F</v>
      </c>
      <c r="AG5" s="24" t="str">
        <f t="shared" si="7"/>
        <v>7F</v>
      </c>
      <c r="AH5" s="24" t="str">
        <f t="shared" si="8"/>
        <v>BF</v>
      </c>
      <c r="AI5" s="24" t="str">
        <f t="shared" si="9"/>
        <v>7</v>
      </c>
      <c r="AJ5" s="24" t="str">
        <f t="shared" si="10"/>
        <v>7</v>
      </c>
      <c r="AK5" s="24" t="str">
        <f t="shared" si="11"/>
        <v>7</v>
      </c>
      <c r="AL5" s="74" t="str">
        <f t="shared" si="12"/>
        <v>FFFFFF</v>
      </c>
      <c r="AM5" s="64" t="str">
        <f t="shared" si="13"/>
        <v>BFBFBF</v>
      </c>
      <c r="AN5" s="58" t="str">
        <f t="shared" si="14"/>
        <v>5F7FBF</v>
      </c>
      <c r="AO5" s="75" t="str">
        <f t="shared" si="15"/>
        <v>070707</v>
      </c>
    </row>
    <row r="6" spans="1:51" x14ac:dyDescent="0.25">
      <c r="A6">
        <v>31</v>
      </c>
      <c r="B6">
        <v>31</v>
      </c>
      <c r="C6">
        <v>31</v>
      </c>
      <c r="D6">
        <v>17</v>
      </c>
      <c r="E6">
        <v>26</v>
      </c>
      <c r="F6">
        <v>30</v>
      </c>
      <c r="G6">
        <v>14</v>
      </c>
      <c r="H6">
        <v>14</v>
      </c>
      <c r="I6">
        <v>27</v>
      </c>
      <c r="J6">
        <v>0</v>
      </c>
      <c r="K6">
        <v>0</v>
      </c>
      <c r="L6">
        <v>0</v>
      </c>
      <c r="M6" s="24" t="s">
        <v>288</v>
      </c>
      <c r="N6">
        <f>((palette_reference__2[[#This Row],[Column1]]+1)*8)-1</f>
        <v>255</v>
      </c>
      <c r="O6" s="24">
        <f>((palette_reference__2[[#This Row],[Column2]]+1)*8)-1</f>
        <v>255</v>
      </c>
      <c r="P6" s="24">
        <f>((palette_reference__2[[#This Row],[Column3]]+1)*8)-1</f>
        <v>255</v>
      </c>
      <c r="Q6" s="24">
        <f>((palette_reference__2[[#This Row],[Column4]]+1)*8)-1</f>
        <v>143</v>
      </c>
      <c r="R6" s="24">
        <f>((palette_reference__2[[#This Row],[Column5]]+1)*8)-1</f>
        <v>215</v>
      </c>
      <c r="S6" s="24">
        <f>((palette_reference__2[[#This Row],[Column6]]+1)*8)-1</f>
        <v>247</v>
      </c>
      <c r="T6" s="24">
        <f>((palette_reference__2[[#This Row],[Column7]]+1)*8)-1</f>
        <v>119</v>
      </c>
      <c r="U6" s="24">
        <f>((palette_reference__2[[#This Row],[Column8]]+1)*8)-1</f>
        <v>119</v>
      </c>
      <c r="V6" s="24">
        <f>((palette_reference__2[[#This Row],[Column9]]+1)*8)-1</f>
        <v>223</v>
      </c>
      <c r="W6" s="24">
        <f>((palette_reference__2[[#This Row],[Column10]]+1)*8)-1</f>
        <v>7</v>
      </c>
      <c r="X6" s="24">
        <f>((palette_reference__2[[#This Row],[Column11]]+1)*8)-1</f>
        <v>7</v>
      </c>
      <c r="Y6" s="24">
        <f>((palette_reference__2[[#This Row],[Column12]]+1)*8)-1</f>
        <v>7</v>
      </c>
      <c r="Z6" s="24" t="str">
        <f t="shared" si="0"/>
        <v>FF</v>
      </c>
      <c r="AA6" s="24" t="str">
        <f t="shared" si="1"/>
        <v>FF</v>
      </c>
      <c r="AB6" s="24" t="str">
        <f t="shared" si="2"/>
        <v>FF</v>
      </c>
      <c r="AC6" s="24" t="str">
        <f t="shared" si="3"/>
        <v>8F</v>
      </c>
      <c r="AD6" s="24" t="str">
        <f t="shared" si="4"/>
        <v>D7</v>
      </c>
      <c r="AE6" s="24" t="str">
        <f t="shared" si="5"/>
        <v>F7</v>
      </c>
      <c r="AF6" s="24" t="str">
        <f t="shared" si="6"/>
        <v>77</v>
      </c>
      <c r="AG6" s="24" t="str">
        <f t="shared" si="7"/>
        <v>77</v>
      </c>
      <c r="AH6" s="24" t="str">
        <f t="shared" si="8"/>
        <v>DF</v>
      </c>
      <c r="AI6" s="24" t="str">
        <f t="shared" si="9"/>
        <v>7</v>
      </c>
      <c r="AJ6" s="24" t="str">
        <f t="shared" si="10"/>
        <v>7</v>
      </c>
      <c r="AK6" s="24" t="str">
        <f t="shared" si="11"/>
        <v>7</v>
      </c>
      <c r="AL6" s="74" t="str">
        <f t="shared" si="12"/>
        <v>FFFFFF</v>
      </c>
      <c r="AM6" s="66" t="str">
        <f t="shared" si="13"/>
        <v>8FD7F7</v>
      </c>
      <c r="AN6" s="90" t="str">
        <f t="shared" si="14"/>
        <v>7777DF</v>
      </c>
      <c r="AO6" s="75" t="str">
        <f t="shared" si="15"/>
        <v>070707</v>
      </c>
    </row>
    <row r="7" spans="1:51" x14ac:dyDescent="0.25">
      <c r="A7">
        <v>31</v>
      </c>
      <c r="B7">
        <v>31</v>
      </c>
      <c r="C7">
        <v>31</v>
      </c>
      <c r="D7">
        <v>26</v>
      </c>
      <c r="E7">
        <v>22</v>
      </c>
      <c r="F7">
        <v>31</v>
      </c>
      <c r="G7">
        <v>12</v>
      </c>
      <c r="H7">
        <v>16</v>
      </c>
      <c r="I7">
        <v>30</v>
      </c>
      <c r="J7">
        <v>0</v>
      </c>
      <c r="K7">
        <v>0</v>
      </c>
      <c r="L7">
        <v>0</v>
      </c>
      <c r="M7" s="24" t="s">
        <v>289</v>
      </c>
      <c r="N7">
        <f>((palette_reference__2[[#This Row],[Column1]]+1)*8)-1</f>
        <v>255</v>
      </c>
      <c r="O7" s="24">
        <f>((palette_reference__2[[#This Row],[Column2]]+1)*8)-1</f>
        <v>255</v>
      </c>
      <c r="P7" s="24">
        <f>((palette_reference__2[[#This Row],[Column3]]+1)*8)-1</f>
        <v>255</v>
      </c>
      <c r="Q7" s="24">
        <f>((palette_reference__2[[#This Row],[Column4]]+1)*8)-1</f>
        <v>215</v>
      </c>
      <c r="R7" s="24">
        <f>((palette_reference__2[[#This Row],[Column5]]+1)*8)-1</f>
        <v>183</v>
      </c>
      <c r="S7" s="24">
        <f>((palette_reference__2[[#This Row],[Column6]]+1)*8)-1</f>
        <v>255</v>
      </c>
      <c r="T7" s="24">
        <f>((palette_reference__2[[#This Row],[Column7]]+1)*8)-1</f>
        <v>103</v>
      </c>
      <c r="U7" s="24">
        <f>((palette_reference__2[[#This Row],[Column8]]+1)*8)-1</f>
        <v>135</v>
      </c>
      <c r="V7" s="24">
        <f>((palette_reference__2[[#This Row],[Column9]]+1)*8)-1</f>
        <v>247</v>
      </c>
      <c r="W7" s="24">
        <f>((palette_reference__2[[#This Row],[Column10]]+1)*8)-1</f>
        <v>7</v>
      </c>
      <c r="X7" s="24">
        <f>((palette_reference__2[[#This Row],[Column11]]+1)*8)-1</f>
        <v>7</v>
      </c>
      <c r="Y7" s="24">
        <f>((palette_reference__2[[#This Row],[Column12]]+1)*8)-1</f>
        <v>7</v>
      </c>
      <c r="Z7" s="24" t="str">
        <f t="shared" si="0"/>
        <v>FF</v>
      </c>
      <c r="AA7" s="24" t="str">
        <f t="shared" si="1"/>
        <v>FF</v>
      </c>
      <c r="AB7" s="24" t="str">
        <f t="shared" si="2"/>
        <v>FF</v>
      </c>
      <c r="AC7" s="24" t="str">
        <f t="shared" si="3"/>
        <v>D7</v>
      </c>
      <c r="AD7" s="24" t="str">
        <f t="shared" si="4"/>
        <v>B7</v>
      </c>
      <c r="AE7" s="24" t="str">
        <f t="shared" si="5"/>
        <v>FF</v>
      </c>
      <c r="AF7" s="24" t="str">
        <f t="shared" si="6"/>
        <v>67</v>
      </c>
      <c r="AG7" s="24" t="str">
        <f t="shared" si="7"/>
        <v>87</v>
      </c>
      <c r="AH7" s="24" t="str">
        <f t="shared" si="8"/>
        <v>F7</v>
      </c>
      <c r="AI7" s="24" t="str">
        <f t="shared" si="9"/>
        <v>7</v>
      </c>
      <c r="AJ7" s="24" t="str">
        <f t="shared" si="10"/>
        <v>7</v>
      </c>
      <c r="AK7" s="24" t="str">
        <f t="shared" si="11"/>
        <v>7</v>
      </c>
      <c r="AL7" s="74" t="str">
        <f t="shared" si="12"/>
        <v>FFFFFF</v>
      </c>
      <c r="AM7" s="73" t="str">
        <f t="shared" si="13"/>
        <v>D7B7FF</v>
      </c>
      <c r="AN7" s="72" t="str">
        <f t="shared" si="14"/>
        <v>6787F7</v>
      </c>
      <c r="AO7" s="75" t="str">
        <f t="shared" si="15"/>
        <v>070707</v>
      </c>
    </row>
    <row r="8" spans="1:51" x14ac:dyDescent="0.25">
      <c r="A8">
        <v>31</v>
      </c>
      <c r="B8">
        <v>31</v>
      </c>
      <c r="C8">
        <v>31</v>
      </c>
      <c r="D8">
        <v>30</v>
      </c>
      <c r="E8">
        <v>18</v>
      </c>
      <c r="F8">
        <v>0</v>
      </c>
      <c r="G8">
        <v>20</v>
      </c>
      <c r="H8">
        <v>26</v>
      </c>
      <c r="I8">
        <v>31</v>
      </c>
      <c r="J8">
        <v>0</v>
      </c>
      <c r="K8">
        <v>0</v>
      </c>
      <c r="L8">
        <v>0</v>
      </c>
      <c r="M8" s="24" t="s">
        <v>290</v>
      </c>
      <c r="N8">
        <f>((palette_reference__2[[#This Row],[Column1]]+1)*8)-1</f>
        <v>255</v>
      </c>
      <c r="O8" s="24">
        <f>((palette_reference__2[[#This Row],[Column2]]+1)*8)-1</f>
        <v>255</v>
      </c>
      <c r="P8" s="24">
        <f>((palette_reference__2[[#This Row],[Column3]]+1)*8)-1</f>
        <v>255</v>
      </c>
      <c r="Q8" s="24">
        <f>((palette_reference__2[[#This Row],[Column4]]+1)*8)-1</f>
        <v>247</v>
      </c>
      <c r="R8" s="24">
        <f>((palette_reference__2[[#This Row],[Column5]]+1)*8)-1</f>
        <v>151</v>
      </c>
      <c r="S8" s="24">
        <f>((palette_reference__2[[#This Row],[Column6]]+1)*8)-1</f>
        <v>7</v>
      </c>
      <c r="T8" s="24">
        <f>((palette_reference__2[[#This Row],[Column7]]+1)*8)-1</f>
        <v>167</v>
      </c>
      <c r="U8" s="24">
        <f>((palette_reference__2[[#This Row],[Column8]]+1)*8)-1</f>
        <v>215</v>
      </c>
      <c r="V8" s="24">
        <f>((palette_reference__2[[#This Row],[Column9]]+1)*8)-1</f>
        <v>255</v>
      </c>
      <c r="W8" s="24">
        <f>((palette_reference__2[[#This Row],[Column10]]+1)*8)-1</f>
        <v>7</v>
      </c>
      <c r="X8" s="24">
        <f>((palette_reference__2[[#This Row],[Column11]]+1)*8)-1</f>
        <v>7</v>
      </c>
      <c r="Y8" s="24">
        <f>((palette_reference__2[[#This Row],[Column12]]+1)*8)-1</f>
        <v>7</v>
      </c>
      <c r="Z8" s="24" t="str">
        <f t="shared" si="0"/>
        <v>FF</v>
      </c>
      <c r="AA8" s="24" t="str">
        <f t="shared" si="1"/>
        <v>FF</v>
      </c>
      <c r="AB8" s="24" t="str">
        <f t="shared" si="2"/>
        <v>FF</v>
      </c>
      <c r="AC8" s="24" t="str">
        <f t="shared" si="3"/>
        <v>F7</v>
      </c>
      <c r="AD8" s="24" t="str">
        <f t="shared" si="4"/>
        <v>97</v>
      </c>
      <c r="AE8" s="24" t="str">
        <f t="shared" si="5"/>
        <v>7</v>
      </c>
      <c r="AF8" s="24" t="str">
        <f t="shared" si="6"/>
        <v>A7</v>
      </c>
      <c r="AG8" s="24" t="str">
        <f t="shared" si="7"/>
        <v>D7</v>
      </c>
      <c r="AH8" s="24" t="str">
        <f t="shared" si="8"/>
        <v>FF</v>
      </c>
      <c r="AI8" s="24" t="str">
        <f t="shared" si="9"/>
        <v>7</v>
      </c>
      <c r="AJ8" s="24" t="str">
        <f t="shared" si="10"/>
        <v>7</v>
      </c>
      <c r="AK8" s="24" t="str">
        <f t="shared" si="11"/>
        <v>7</v>
      </c>
      <c r="AL8" s="74" t="str">
        <f t="shared" si="12"/>
        <v>FFFFFF</v>
      </c>
      <c r="AM8" s="32" t="str">
        <f t="shared" si="13"/>
        <v>F79707</v>
      </c>
      <c r="AN8" s="28" t="str">
        <f t="shared" si="14"/>
        <v>A7D7FF</v>
      </c>
      <c r="AO8" s="75" t="str">
        <f t="shared" si="15"/>
        <v>070707</v>
      </c>
    </row>
    <row r="9" spans="1:51" x14ac:dyDescent="0.25">
      <c r="A9">
        <v>31</v>
      </c>
      <c r="B9">
        <v>31</v>
      </c>
      <c r="C9">
        <v>31</v>
      </c>
      <c r="D9">
        <v>16</v>
      </c>
      <c r="E9">
        <v>30</v>
      </c>
      <c r="F9">
        <v>22</v>
      </c>
      <c r="G9">
        <v>20</v>
      </c>
      <c r="H9">
        <v>26</v>
      </c>
      <c r="I9">
        <v>31</v>
      </c>
      <c r="J9">
        <v>0</v>
      </c>
      <c r="K9">
        <v>0</v>
      </c>
      <c r="L9">
        <v>0</v>
      </c>
      <c r="M9" s="24" t="s">
        <v>291</v>
      </c>
      <c r="N9">
        <f>((palette_reference__2[[#This Row],[Column1]]+1)*8)-1</f>
        <v>255</v>
      </c>
      <c r="O9" s="24">
        <f>((palette_reference__2[[#This Row],[Column2]]+1)*8)-1</f>
        <v>255</v>
      </c>
      <c r="P9" s="24">
        <f>((palette_reference__2[[#This Row],[Column3]]+1)*8)-1</f>
        <v>255</v>
      </c>
      <c r="Q9" s="24">
        <f>((palette_reference__2[[#This Row],[Column4]]+1)*8)-1</f>
        <v>135</v>
      </c>
      <c r="R9" s="24">
        <f>((palette_reference__2[[#This Row],[Column5]]+1)*8)-1</f>
        <v>247</v>
      </c>
      <c r="S9" s="24">
        <f>((palette_reference__2[[#This Row],[Column6]]+1)*8)-1</f>
        <v>183</v>
      </c>
      <c r="T9" s="24">
        <f>((palette_reference__2[[#This Row],[Column7]]+1)*8)-1</f>
        <v>167</v>
      </c>
      <c r="U9" s="24">
        <f>((palette_reference__2[[#This Row],[Column8]]+1)*8)-1</f>
        <v>215</v>
      </c>
      <c r="V9" s="24">
        <f>((palette_reference__2[[#This Row],[Column9]]+1)*8)-1</f>
        <v>255</v>
      </c>
      <c r="W9" s="24">
        <f>((palette_reference__2[[#This Row],[Column10]]+1)*8)-1</f>
        <v>7</v>
      </c>
      <c r="X9" s="24">
        <f>((palette_reference__2[[#This Row],[Column11]]+1)*8)-1</f>
        <v>7</v>
      </c>
      <c r="Y9" s="24">
        <f>((palette_reference__2[[#This Row],[Column12]]+1)*8)-1</f>
        <v>7</v>
      </c>
      <c r="Z9" s="24" t="str">
        <f t="shared" si="0"/>
        <v>FF</v>
      </c>
      <c r="AA9" s="24" t="str">
        <f t="shared" si="1"/>
        <v>FF</v>
      </c>
      <c r="AB9" s="24" t="str">
        <f t="shared" si="2"/>
        <v>FF</v>
      </c>
      <c r="AC9" s="24" t="str">
        <f t="shared" si="3"/>
        <v>87</v>
      </c>
      <c r="AD9" s="24" t="str">
        <f t="shared" si="4"/>
        <v>F7</v>
      </c>
      <c r="AE9" s="24" t="str">
        <f t="shared" si="5"/>
        <v>B7</v>
      </c>
      <c r="AF9" s="24" t="str">
        <f t="shared" si="6"/>
        <v>A7</v>
      </c>
      <c r="AG9" s="24" t="str">
        <f t="shared" si="7"/>
        <v>D7</v>
      </c>
      <c r="AH9" s="24" t="str">
        <f t="shared" si="8"/>
        <v>FF</v>
      </c>
      <c r="AI9" s="24" t="str">
        <f t="shared" si="9"/>
        <v>7</v>
      </c>
      <c r="AJ9" s="24" t="str">
        <f t="shared" si="10"/>
        <v>7</v>
      </c>
      <c r="AK9" s="24" t="str">
        <f t="shared" si="11"/>
        <v>7</v>
      </c>
      <c r="AL9" s="74" t="str">
        <f t="shared" si="12"/>
        <v>FFFFFF</v>
      </c>
      <c r="AM9" s="33" t="str">
        <f t="shared" si="13"/>
        <v>87F7B7</v>
      </c>
      <c r="AN9" s="28" t="str">
        <f t="shared" si="14"/>
        <v>A7D7FF</v>
      </c>
      <c r="AO9" s="75" t="str">
        <f t="shared" si="15"/>
        <v>070707</v>
      </c>
    </row>
    <row r="10" spans="1:51" x14ac:dyDescent="0.25">
      <c r="A10">
        <v>31</v>
      </c>
      <c r="B10">
        <v>31</v>
      </c>
      <c r="C10">
        <v>31</v>
      </c>
      <c r="D10">
        <v>30</v>
      </c>
      <c r="E10">
        <v>26</v>
      </c>
      <c r="F10">
        <v>15</v>
      </c>
      <c r="G10">
        <v>25</v>
      </c>
      <c r="H10">
        <v>13</v>
      </c>
      <c r="I10">
        <v>15</v>
      </c>
      <c r="J10">
        <v>0</v>
      </c>
      <c r="K10">
        <v>0</v>
      </c>
      <c r="L10">
        <v>0</v>
      </c>
      <c r="M10" s="24" t="s">
        <v>292</v>
      </c>
      <c r="N10">
        <f>((palette_reference__2[[#This Row],[Column1]]+1)*8)-1</f>
        <v>255</v>
      </c>
      <c r="O10" s="24">
        <f>((palette_reference__2[[#This Row],[Column2]]+1)*8)-1</f>
        <v>255</v>
      </c>
      <c r="P10" s="24">
        <f>((palette_reference__2[[#This Row],[Column3]]+1)*8)-1</f>
        <v>255</v>
      </c>
      <c r="Q10" s="24">
        <f>((palette_reference__2[[#This Row],[Column4]]+1)*8)-1</f>
        <v>247</v>
      </c>
      <c r="R10" s="24">
        <f>((palette_reference__2[[#This Row],[Column5]]+1)*8)-1</f>
        <v>215</v>
      </c>
      <c r="S10" s="24">
        <f>((palette_reference__2[[#This Row],[Column6]]+1)*8)-1</f>
        <v>127</v>
      </c>
      <c r="T10" s="24">
        <f>((palette_reference__2[[#This Row],[Column7]]+1)*8)-1</f>
        <v>207</v>
      </c>
      <c r="U10" s="24">
        <f>((palette_reference__2[[#This Row],[Column8]]+1)*8)-1</f>
        <v>111</v>
      </c>
      <c r="V10" s="24">
        <f>((palette_reference__2[[#This Row],[Column9]]+1)*8)-1</f>
        <v>127</v>
      </c>
      <c r="W10" s="24">
        <f>((palette_reference__2[[#This Row],[Column10]]+1)*8)-1</f>
        <v>7</v>
      </c>
      <c r="X10" s="24">
        <f>((palette_reference__2[[#This Row],[Column11]]+1)*8)-1</f>
        <v>7</v>
      </c>
      <c r="Y10" s="24">
        <f>((palette_reference__2[[#This Row],[Column12]]+1)*8)-1</f>
        <v>7</v>
      </c>
      <c r="Z10" s="24" t="str">
        <f t="shared" si="0"/>
        <v>FF</v>
      </c>
      <c r="AA10" s="24" t="str">
        <f t="shared" si="1"/>
        <v>FF</v>
      </c>
      <c r="AB10" s="24" t="str">
        <f t="shared" si="2"/>
        <v>FF</v>
      </c>
      <c r="AC10" s="24" t="str">
        <f t="shared" si="3"/>
        <v>F7</v>
      </c>
      <c r="AD10" s="24" t="str">
        <f t="shared" si="4"/>
        <v>D7</v>
      </c>
      <c r="AE10" s="24" t="str">
        <f t="shared" si="5"/>
        <v>7F</v>
      </c>
      <c r="AF10" s="24" t="str">
        <f t="shared" si="6"/>
        <v>CF</v>
      </c>
      <c r="AG10" s="24" t="str">
        <f t="shared" si="7"/>
        <v>6F</v>
      </c>
      <c r="AH10" s="24" t="str">
        <f t="shared" si="8"/>
        <v>7F</v>
      </c>
      <c r="AI10" s="24" t="str">
        <f t="shared" si="9"/>
        <v>7</v>
      </c>
      <c r="AJ10" s="24" t="str">
        <f t="shared" si="10"/>
        <v>7</v>
      </c>
      <c r="AK10" s="24" t="str">
        <f t="shared" si="11"/>
        <v>7</v>
      </c>
      <c r="AL10" s="74" t="str">
        <f t="shared" si="12"/>
        <v>FFFFFF</v>
      </c>
      <c r="AM10" s="41" t="str">
        <f t="shared" si="13"/>
        <v>F7D77F</v>
      </c>
      <c r="AN10" s="71" t="str">
        <f t="shared" si="14"/>
        <v>CF6F7F</v>
      </c>
      <c r="AO10" s="75" t="str">
        <f t="shared" si="15"/>
        <v>070707</v>
      </c>
      <c r="AQ10" t="s">
        <v>367</v>
      </c>
      <c r="AR10" t="s">
        <v>368</v>
      </c>
      <c r="AS10">
        <v>0</v>
      </c>
      <c r="AT10">
        <f>HEX2DEC(AQ10)</f>
        <v>251</v>
      </c>
      <c r="AU10">
        <f>HEX2DEC(AR10)</f>
        <v>205</v>
      </c>
      <c r="AV10">
        <f>HEX2DEC(AS10)</f>
        <v>0</v>
      </c>
      <c r="AW10" s="34">
        <f>IF(((FLOOR((AT10+1)/8,1))-1)&gt;0,((FLOOR((AT10+1)/8,1))-1),0)</f>
        <v>30</v>
      </c>
      <c r="AX10" s="34">
        <f>IF(((FLOOR((AU10+1)/8,1))-1)&gt;0,((FLOOR((AU10+1)/8,1))-1),0)</f>
        <v>24</v>
      </c>
      <c r="AY10" s="34">
        <f>IF(((FLOOR((AV10+1)/8,1))-1)&gt;0,((FLOOR((AV10+1)/8,1))-1),0)</f>
        <v>0</v>
      </c>
    </row>
    <row r="11" spans="1:51" x14ac:dyDescent="0.25">
      <c r="A11">
        <v>31</v>
      </c>
      <c r="B11">
        <v>31</v>
      </c>
      <c r="C11">
        <v>31</v>
      </c>
      <c r="D11">
        <v>31</v>
      </c>
      <c r="E11">
        <v>15</v>
      </c>
      <c r="F11">
        <v>22</v>
      </c>
      <c r="G11">
        <v>20</v>
      </c>
      <c r="H11">
        <v>26</v>
      </c>
      <c r="I11">
        <v>31</v>
      </c>
      <c r="J11">
        <v>0</v>
      </c>
      <c r="K11">
        <v>0</v>
      </c>
      <c r="L11">
        <v>0</v>
      </c>
      <c r="M11" s="24" t="s">
        <v>293</v>
      </c>
      <c r="N11">
        <f>((palette_reference__2[[#This Row],[Column1]]+1)*8)-1</f>
        <v>255</v>
      </c>
      <c r="O11" s="24">
        <f>((palette_reference__2[[#This Row],[Column2]]+1)*8)-1</f>
        <v>255</v>
      </c>
      <c r="P11" s="24">
        <f>((palette_reference__2[[#This Row],[Column3]]+1)*8)-1</f>
        <v>255</v>
      </c>
      <c r="Q11" s="24">
        <f>((palette_reference__2[[#This Row],[Column4]]+1)*8)-1</f>
        <v>255</v>
      </c>
      <c r="R11" s="24">
        <f>((palette_reference__2[[#This Row],[Column5]]+1)*8)-1</f>
        <v>127</v>
      </c>
      <c r="S11" s="24">
        <f>((palette_reference__2[[#This Row],[Column6]]+1)*8)-1</f>
        <v>183</v>
      </c>
      <c r="T11" s="24">
        <f>((palette_reference__2[[#This Row],[Column7]]+1)*8)-1</f>
        <v>167</v>
      </c>
      <c r="U11" s="24">
        <f>((palette_reference__2[[#This Row],[Column8]]+1)*8)-1</f>
        <v>215</v>
      </c>
      <c r="V11" s="24">
        <f>((palette_reference__2[[#This Row],[Column9]]+1)*8)-1</f>
        <v>255</v>
      </c>
      <c r="W11" s="24">
        <f>((palette_reference__2[[#This Row],[Column10]]+1)*8)-1</f>
        <v>7</v>
      </c>
      <c r="X11" s="24">
        <f>((palette_reference__2[[#This Row],[Column11]]+1)*8)-1</f>
        <v>7</v>
      </c>
      <c r="Y11" s="24">
        <f>((palette_reference__2[[#This Row],[Column12]]+1)*8)-1</f>
        <v>7</v>
      </c>
      <c r="Z11" s="24" t="str">
        <f t="shared" si="0"/>
        <v>FF</v>
      </c>
      <c r="AA11" s="24" t="str">
        <f t="shared" si="1"/>
        <v>FF</v>
      </c>
      <c r="AB11" s="24" t="str">
        <f t="shared" si="2"/>
        <v>FF</v>
      </c>
      <c r="AC11" s="24" t="str">
        <f t="shared" si="3"/>
        <v>FF</v>
      </c>
      <c r="AD11" s="24" t="str">
        <f t="shared" si="4"/>
        <v>7F</v>
      </c>
      <c r="AE11" s="24" t="str">
        <f t="shared" si="5"/>
        <v>B7</v>
      </c>
      <c r="AF11" s="24" t="str">
        <f t="shared" si="6"/>
        <v>A7</v>
      </c>
      <c r="AG11" s="24" t="str">
        <f t="shared" si="7"/>
        <v>D7</v>
      </c>
      <c r="AH11" s="24" t="str">
        <f t="shared" si="8"/>
        <v>FF</v>
      </c>
      <c r="AI11" s="24" t="str">
        <f t="shared" si="9"/>
        <v>7</v>
      </c>
      <c r="AJ11" s="24" t="str">
        <f t="shared" si="10"/>
        <v>7</v>
      </c>
      <c r="AK11" s="24" t="str">
        <f t="shared" si="11"/>
        <v>7</v>
      </c>
      <c r="AL11" s="74" t="str">
        <f t="shared" si="12"/>
        <v>FFFFFF</v>
      </c>
      <c r="AM11" s="35" t="str">
        <f t="shared" si="13"/>
        <v>FF7FB7</v>
      </c>
      <c r="AN11" s="28" t="str">
        <f t="shared" si="14"/>
        <v>A7D7FF</v>
      </c>
      <c r="AO11" s="75" t="str">
        <f t="shared" si="15"/>
        <v>070707</v>
      </c>
    </row>
    <row r="12" spans="1:51" x14ac:dyDescent="0.25">
      <c r="A12">
        <v>31</v>
      </c>
      <c r="B12">
        <v>31</v>
      </c>
      <c r="C12">
        <v>31</v>
      </c>
      <c r="D12">
        <v>26</v>
      </c>
      <c r="E12">
        <v>10</v>
      </c>
      <c r="F12">
        <v>6</v>
      </c>
      <c r="G12">
        <v>20</v>
      </c>
      <c r="H12">
        <v>26</v>
      </c>
      <c r="I12">
        <v>31</v>
      </c>
      <c r="J12">
        <v>0</v>
      </c>
      <c r="K12">
        <v>0</v>
      </c>
      <c r="L12">
        <v>0</v>
      </c>
      <c r="M12" s="24" t="s">
        <v>294</v>
      </c>
      <c r="N12">
        <f>((palette_reference__2[[#This Row],[Column1]]+1)*8)-1</f>
        <v>255</v>
      </c>
      <c r="O12" s="24">
        <f>((palette_reference__2[[#This Row],[Column2]]+1)*8)-1</f>
        <v>255</v>
      </c>
      <c r="P12" s="24">
        <f>((palette_reference__2[[#This Row],[Column3]]+1)*8)-1</f>
        <v>255</v>
      </c>
      <c r="Q12" s="24">
        <f>((palette_reference__2[[#This Row],[Column4]]+1)*8)-1</f>
        <v>215</v>
      </c>
      <c r="R12" s="24">
        <f>((palette_reference__2[[#This Row],[Column5]]+1)*8)-1</f>
        <v>87</v>
      </c>
      <c r="S12" s="24">
        <f>((palette_reference__2[[#This Row],[Column6]]+1)*8)-1</f>
        <v>55</v>
      </c>
      <c r="T12" s="24">
        <f>((palette_reference__2[[#This Row],[Column7]]+1)*8)-1</f>
        <v>167</v>
      </c>
      <c r="U12" s="24">
        <f>((palette_reference__2[[#This Row],[Column8]]+1)*8)-1</f>
        <v>215</v>
      </c>
      <c r="V12" s="24">
        <f>((palette_reference__2[[#This Row],[Column9]]+1)*8)-1</f>
        <v>255</v>
      </c>
      <c r="W12" s="24">
        <f>((palette_reference__2[[#This Row],[Column10]]+1)*8)-1</f>
        <v>7</v>
      </c>
      <c r="X12" s="24">
        <f>((palette_reference__2[[#This Row],[Column11]]+1)*8)-1</f>
        <v>7</v>
      </c>
      <c r="Y12" s="24">
        <f>((palette_reference__2[[#This Row],[Column12]]+1)*8)-1</f>
        <v>7</v>
      </c>
      <c r="Z12" s="24" t="str">
        <f t="shared" si="0"/>
        <v>FF</v>
      </c>
      <c r="AA12" s="24" t="str">
        <f t="shared" si="1"/>
        <v>FF</v>
      </c>
      <c r="AB12" s="24" t="str">
        <f t="shared" si="2"/>
        <v>FF</v>
      </c>
      <c r="AC12" s="24" t="str">
        <f t="shared" si="3"/>
        <v>D7</v>
      </c>
      <c r="AD12" s="24" t="str">
        <f t="shared" si="4"/>
        <v>57</v>
      </c>
      <c r="AE12" s="24" t="str">
        <f t="shared" si="5"/>
        <v>37</v>
      </c>
      <c r="AF12" s="24" t="str">
        <f t="shared" si="6"/>
        <v>A7</v>
      </c>
      <c r="AG12" s="24" t="str">
        <f t="shared" si="7"/>
        <v>D7</v>
      </c>
      <c r="AH12" s="24" t="str">
        <f t="shared" si="8"/>
        <v>FF</v>
      </c>
      <c r="AI12" s="24" t="str">
        <f t="shared" si="9"/>
        <v>7</v>
      </c>
      <c r="AJ12" s="24" t="str">
        <f t="shared" si="10"/>
        <v>7</v>
      </c>
      <c r="AK12" s="24" t="str">
        <f t="shared" si="11"/>
        <v>7</v>
      </c>
      <c r="AL12" s="74" t="str">
        <f t="shared" si="12"/>
        <v>FFFFFF</v>
      </c>
      <c r="AM12" s="36" t="str">
        <f t="shared" si="13"/>
        <v>D75737</v>
      </c>
      <c r="AN12" s="28" t="str">
        <f t="shared" si="14"/>
        <v>A7D7FF</v>
      </c>
      <c r="AO12" s="75" t="str">
        <f t="shared" si="15"/>
        <v>070707</v>
      </c>
    </row>
    <row r="13" spans="1:51" x14ac:dyDescent="0.25">
      <c r="A13">
        <v>31</v>
      </c>
      <c r="B13">
        <v>31</v>
      </c>
      <c r="C13">
        <v>31</v>
      </c>
      <c r="D13">
        <v>22</v>
      </c>
      <c r="E13">
        <v>14</v>
      </c>
      <c r="F13">
        <v>24</v>
      </c>
      <c r="G13">
        <v>20</v>
      </c>
      <c r="H13">
        <v>26</v>
      </c>
      <c r="I13">
        <v>31</v>
      </c>
      <c r="J13">
        <v>0</v>
      </c>
      <c r="K13">
        <v>0</v>
      </c>
      <c r="L13">
        <v>0</v>
      </c>
      <c r="M13" s="24" t="s">
        <v>295</v>
      </c>
      <c r="N13">
        <f>((palette_reference__2[[#This Row],[Column1]]+1)*8)-1</f>
        <v>255</v>
      </c>
      <c r="O13" s="24">
        <f>((palette_reference__2[[#This Row],[Column2]]+1)*8)-1</f>
        <v>255</v>
      </c>
      <c r="P13" s="24">
        <f>((palette_reference__2[[#This Row],[Column3]]+1)*8)-1</f>
        <v>255</v>
      </c>
      <c r="Q13" s="24">
        <f>((palette_reference__2[[#This Row],[Column4]]+1)*8)-1</f>
        <v>183</v>
      </c>
      <c r="R13" s="24">
        <f>((palette_reference__2[[#This Row],[Column5]]+1)*8)-1</f>
        <v>119</v>
      </c>
      <c r="S13" s="24">
        <f>((palette_reference__2[[#This Row],[Column6]]+1)*8)-1</f>
        <v>199</v>
      </c>
      <c r="T13" s="24">
        <f>((palette_reference__2[[#This Row],[Column7]]+1)*8)-1</f>
        <v>167</v>
      </c>
      <c r="U13" s="24">
        <f>((palette_reference__2[[#This Row],[Column8]]+1)*8)-1</f>
        <v>215</v>
      </c>
      <c r="V13" s="24">
        <f>((palette_reference__2[[#This Row],[Column9]]+1)*8)-1</f>
        <v>255</v>
      </c>
      <c r="W13" s="24">
        <f>((palette_reference__2[[#This Row],[Column10]]+1)*8)-1</f>
        <v>7</v>
      </c>
      <c r="X13" s="24">
        <f>((palette_reference__2[[#This Row],[Column11]]+1)*8)-1</f>
        <v>7</v>
      </c>
      <c r="Y13" s="24">
        <f>((palette_reference__2[[#This Row],[Column12]]+1)*8)-1</f>
        <v>7</v>
      </c>
      <c r="Z13" s="24" t="str">
        <f t="shared" si="0"/>
        <v>FF</v>
      </c>
      <c r="AA13" s="24" t="str">
        <f t="shared" si="1"/>
        <v>FF</v>
      </c>
      <c r="AB13" s="24" t="str">
        <f t="shared" si="2"/>
        <v>FF</v>
      </c>
      <c r="AC13" s="24" t="str">
        <f t="shared" si="3"/>
        <v>B7</v>
      </c>
      <c r="AD13" s="24" t="str">
        <f t="shared" si="4"/>
        <v>77</v>
      </c>
      <c r="AE13" s="24" t="str">
        <f t="shared" si="5"/>
        <v>C7</v>
      </c>
      <c r="AF13" s="24" t="str">
        <f t="shared" si="6"/>
        <v>A7</v>
      </c>
      <c r="AG13" s="24" t="str">
        <f t="shared" si="7"/>
        <v>D7</v>
      </c>
      <c r="AH13" s="24" t="str">
        <f t="shared" si="8"/>
        <v>FF</v>
      </c>
      <c r="AI13" s="24" t="str">
        <f t="shared" si="9"/>
        <v>7</v>
      </c>
      <c r="AJ13" s="24" t="str">
        <f t="shared" si="10"/>
        <v>7</v>
      </c>
      <c r="AK13" s="24" t="str">
        <f t="shared" si="11"/>
        <v>7</v>
      </c>
      <c r="AL13" s="74" t="str">
        <f t="shared" si="12"/>
        <v>FFFFFF</v>
      </c>
      <c r="AM13" s="37" t="str">
        <f t="shared" si="13"/>
        <v>B777C7</v>
      </c>
      <c r="AN13" s="28" t="str">
        <f t="shared" si="14"/>
        <v>A7D7FF</v>
      </c>
      <c r="AO13" s="75" t="str">
        <f t="shared" si="15"/>
        <v>070707</v>
      </c>
    </row>
    <row r="14" spans="1:51" x14ac:dyDescent="0.25">
      <c r="A14">
        <v>31</v>
      </c>
      <c r="B14">
        <v>31</v>
      </c>
      <c r="C14">
        <v>31</v>
      </c>
      <c r="D14">
        <v>20</v>
      </c>
      <c r="E14">
        <v>26</v>
      </c>
      <c r="F14">
        <v>31</v>
      </c>
      <c r="G14">
        <v>10</v>
      </c>
      <c r="H14">
        <v>18</v>
      </c>
      <c r="I14">
        <v>7</v>
      </c>
      <c r="J14">
        <v>0</v>
      </c>
      <c r="K14">
        <v>0</v>
      </c>
      <c r="L14">
        <v>0</v>
      </c>
      <c r="M14" s="24" t="s">
        <v>296</v>
      </c>
      <c r="N14">
        <f>((palette_reference__2[[#This Row],[Column1]]+1)*8)-1</f>
        <v>255</v>
      </c>
      <c r="O14" s="24">
        <f>((palette_reference__2[[#This Row],[Column2]]+1)*8)-1</f>
        <v>255</v>
      </c>
      <c r="P14" s="24">
        <f>((palette_reference__2[[#This Row],[Column3]]+1)*8)-1</f>
        <v>255</v>
      </c>
      <c r="Q14" s="24">
        <f>((palette_reference__2[[#This Row],[Column4]]+1)*8)-1</f>
        <v>167</v>
      </c>
      <c r="R14" s="24">
        <f>((palette_reference__2[[#This Row],[Column5]]+1)*8)-1</f>
        <v>215</v>
      </c>
      <c r="S14" s="24">
        <f>((palette_reference__2[[#This Row],[Column6]]+1)*8)-1</f>
        <v>255</v>
      </c>
      <c r="T14" s="24">
        <f>((palette_reference__2[[#This Row],[Column7]]+1)*8)-1</f>
        <v>87</v>
      </c>
      <c r="U14" s="24">
        <f>((palette_reference__2[[#This Row],[Column8]]+1)*8)-1</f>
        <v>151</v>
      </c>
      <c r="V14" s="24">
        <f>((palette_reference__2[[#This Row],[Column9]]+1)*8)-1</f>
        <v>63</v>
      </c>
      <c r="W14" s="24">
        <f>((palette_reference__2[[#This Row],[Column10]]+1)*8)-1</f>
        <v>7</v>
      </c>
      <c r="X14" s="24">
        <f>((palette_reference__2[[#This Row],[Column11]]+1)*8)-1</f>
        <v>7</v>
      </c>
      <c r="Y14" s="24">
        <f>((palette_reference__2[[#This Row],[Column12]]+1)*8)-1</f>
        <v>7</v>
      </c>
      <c r="Z14" s="24" t="str">
        <f t="shared" si="0"/>
        <v>FF</v>
      </c>
      <c r="AA14" s="24" t="str">
        <f t="shared" si="1"/>
        <v>FF</v>
      </c>
      <c r="AB14" s="24" t="str">
        <f t="shared" si="2"/>
        <v>FF</v>
      </c>
      <c r="AC14" s="24" t="str">
        <f t="shared" si="3"/>
        <v>A7</v>
      </c>
      <c r="AD14" s="24" t="str">
        <f t="shared" si="4"/>
        <v>D7</v>
      </c>
      <c r="AE14" s="24" t="str">
        <f t="shared" si="5"/>
        <v>FF</v>
      </c>
      <c r="AF14" s="24" t="str">
        <f t="shared" si="6"/>
        <v>57</v>
      </c>
      <c r="AG14" s="24" t="str">
        <f t="shared" si="7"/>
        <v>97</v>
      </c>
      <c r="AH14" s="24" t="str">
        <f t="shared" si="8"/>
        <v>3F</v>
      </c>
      <c r="AI14" s="24" t="str">
        <f t="shared" si="9"/>
        <v>7</v>
      </c>
      <c r="AJ14" s="24" t="str">
        <f t="shared" si="10"/>
        <v>7</v>
      </c>
      <c r="AK14" s="24" t="str">
        <f t="shared" si="11"/>
        <v>7</v>
      </c>
      <c r="AL14" s="74" t="str">
        <f t="shared" si="12"/>
        <v>FFFFFF</v>
      </c>
      <c r="AM14" s="28" t="str">
        <f t="shared" si="13"/>
        <v>A7D7FF</v>
      </c>
      <c r="AN14" s="100" t="str">
        <f t="shared" si="14"/>
        <v>57973F</v>
      </c>
      <c r="AO14" s="75" t="str">
        <f t="shared" si="15"/>
        <v>070707</v>
      </c>
    </row>
    <row r="15" spans="1:51" x14ac:dyDescent="0.25">
      <c r="A15">
        <v>31</v>
      </c>
      <c r="B15">
        <v>31</v>
      </c>
      <c r="C15">
        <v>31</v>
      </c>
      <c r="D15">
        <v>30</v>
      </c>
      <c r="E15">
        <v>30</v>
      </c>
      <c r="F15">
        <v>17</v>
      </c>
      <c r="G15">
        <v>18</v>
      </c>
      <c r="H15">
        <v>18</v>
      </c>
      <c r="I15">
        <v>24</v>
      </c>
      <c r="J15">
        <v>7</v>
      </c>
      <c r="K15">
        <v>7</v>
      </c>
      <c r="L15">
        <v>7</v>
      </c>
      <c r="M15" s="24" t="s">
        <v>297</v>
      </c>
      <c r="N15">
        <f>((palette_reference__2[[#This Row],[Column1]]+1)*8)-1</f>
        <v>255</v>
      </c>
      <c r="O15" s="24">
        <f>((palette_reference__2[[#This Row],[Column2]]+1)*8)-1</f>
        <v>255</v>
      </c>
      <c r="P15" s="24">
        <f>((palette_reference__2[[#This Row],[Column3]]+1)*8)-1</f>
        <v>255</v>
      </c>
      <c r="Q15" s="24">
        <f>((palette_reference__2[[#This Row],[Column4]]+1)*8)-1</f>
        <v>247</v>
      </c>
      <c r="R15" s="24">
        <f>((palette_reference__2[[#This Row],[Column5]]+1)*8)-1</f>
        <v>247</v>
      </c>
      <c r="S15" s="24">
        <f>((palette_reference__2[[#This Row],[Column6]]+1)*8)-1</f>
        <v>143</v>
      </c>
      <c r="T15" s="24">
        <f>((palette_reference__2[[#This Row],[Column7]]+1)*8)-1</f>
        <v>151</v>
      </c>
      <c r="U15" s="24">
        <f>((palette_reference__2[[#This Row],[Column8]]+1)*8)-1</f>
        <v>151</v>
      </c>
      <c r="V15" s="24">
        <f>((palette_reference__2[[#This Row],[Column9]]+1)*8)-1</f>
        <v>199</v>
      </c>
      <c r="W15" s="24">
        <f>((palette_reference__2[[#This Row],[Column10]]+1)*8)-1</f>
        <v>63</v>
      </c>
      <c r="X15" s="24">
        <f>((palette_reference__2[[#This Row],[Column11]]+1)*8)-1</f>
        <v>63</v>
      </c>
      <c r="Y15" s="24">
        <f>((palette_reference__2[[#This Row],[Column12]]+1)*8)-1</f>
        <v>63</v>
      </c>
      <c r="Z15" s="24" t="str">
        <f t="shared" si="0"/>
        <v>FF</v>
      </c>
      <c r="AA15" s="24" t="str">
        <f t="shared" si="1"/>
        <v>FF</v>
      </c>
      <c r="AB15" s="24" t="str">
        <f t="shared" si="2"/>
        <v>FF</v>
      </c>
      <c r="AC15" s="24" t="str">
        <f t="shared" si="3"/>
        <v>F7</v>
      </c>
      <c r="AD15" s="24" t="str">
        <f t="shared" si="4"/>
        <v>F7</v>
      </c>
      <c r="AE15" s="24" t="str">
        <f t="shared" si="5"/>
        <v>8F</v>
      </c>
      <c r="AF15" s="24" t="str">
        <f t="shared" si="6"/>
        <v>97</v>
      </c>
      <c r="AG15" s="24" t="str">
        <f t="shared" si="7"/>
        <v>97</v>
      </c>
      <c r="AH15" s="24" t="str">
        <f t="shared" si="8"/>
        <v>C7</v>
      </c>
      <c r="AI15" s="24" t="str">
        <f t="shared" si="9"/>
        <v>3F</v>
      </c>
      <c r="AJ15" s="24" t="str">
        <f t="shared" si="10"/>
        <v>3F</v>
      </c>
      <c r="AK15" s="24" t="str">
        <f t="shared" si="11"/>
        <v>3F</v>
      </c>
      <c r="AL15" s="74" t="str">
        <f t="shared" si="12"/>
        <v>FFFFFF</v>
      </c>
      <c r="AM15" s="38" t="str">
        <f t="shared" si="13"/>
        <v>F7F78F</v>
      </c>
      <c r="AN15" s="39" t="str">
        <f t="shared" si="14"/>
        <v>9797C7</v>
      </c>
      <c r="AO15" s="27" t="str">
        <f t="shared" si="15"/>
        <v>3F3F3F</v>
      </c>
    </row>
    <row r="16" spans="1:51" x14ac:dyDescent="0.25">
      <c r="A16">
        <v>31</v>
      </c>
      <c r="B16">
        <v>31</v>
      </c>
      <c r="C16">
        <v>31</v>
      </c>
      <c r="D16">
        <v>24</v>
      </c>
      <c r="E16">
        <v>20</v>
      </c>
      <c r="F16">
        <v>30</v>
      </c>
      <c r="G16">
        <v>11</v>
      </c>
      <c r="H16">
        <v>20</v>
      </c>
      <c r="I16">
        <v>30</v>
      </c>
      <c r="J16">
        <v>0</v>
      </c>
      <c r="K16">
        <v>0</v>
      </c>
      <c r="L16">
        <v>0</v>
      </c>
      <c r="M16" s="24" t="s">
        <v>298</v>
      </c>
      <c r="N16">
        <f>((palette_reference__2[[#This Row],[Column1]]+1)*8)-1</f>
        <v>255</v>
      </c>
      <c r="O16" s="24">
        <f>((palette_reference__2[[#This Row],[Column2]]+1)*8)-1</f>
        <v>255</v>
      </c>
      <c r="P16" s="24">
        <f>((palette_reference__2[[#This Row],[Column3]]+1)*8)-1</f>
        <v>255</v>
      </c>
      <c r="Q16" s="24">
        <f>((palette_reference__2[[#This Row],[Column4]]+1)*8)-1</f>
        <v>199</v>
      </c>
      <c r="R16" s="24">
        <f>((palette_reference__2[[#This Row],[Column5]]+1)*8)-1</f>
        <v>167</v>
      </c>
      <c r="S16" s="24">
        <f>((palette_reference__2[[#This Row],[Column6]]+1)*8)-1</f>
        <v>247</v>
      </c>
      <c r="T16" s="24">
        <f>((palette_reference__2[[#This Row],[Column7]]+1)*8)-1</f>
        <v>95</v>
      </c>
      <c r="U16" s="24">
        <f>((palette_reference__2[[#This Row],[Column8]]+1)*8)-1</f>
        <v>167</v>
      </c>
      <c r="V16" s="24">
        <f>((palette_reference__2[[#This Row],[Column9]]+1)*8)-1</f>
        <v>247</v>
      </c>
      <c r="W16" s="24">
        <f>((palette_reference__2[[#This Row],[Column10]]+1)*8)-1</f>
        <v>7</v>
      </c>
      <c r="X16" s="24">
        <f>((palette_reference__2[[#This Row],[Column11]]+1)*8)-1</f>
        <v>7</v>
      </c>
      <c r="Y16" s="24">
        <f>((palette_reference__2[[#This Row],[Column12]]+1)*8)-1</f>
        <v>7</v>
      </c>
      <c r="Z16" s="24" t="str">
        <f t="shared" si="0"/>
        <v>FF</v>
      </c>
      <c r="AA16" s="24" t="str">
        <f t="shared" si="1"/>
        <v>FF</v>
      </c>
      <c r="AB16" s="24" t="str">
        <f t="shared" si="2"/>
        <v>FF</v>
      </c>
      <c r="AC16" s="24" t="str">
        <f t="shared" si="3"/>
        <v>C7</v>
      </c>
      <c r="AD16" s="24" t="str">
        <f t="shared" si="4"/>
        <v>A7</v>
      </c>
      <c r="AE16" s="24" t="str">
        <f t="shared" si="5"/>
        <v>F7</v>
      </c>
      <c r="AF16" s="24" t="str">
        <f t="shared" si="6"/>
        <v>5F</v>
      </c>
      <c r="AG16" s="24" t="str">
        <f t="shared" si="7"/>
        <v>A7</v>
      </c>
      <c r="AH16" s="24" t="str">
        <f t="shared" si="8"/>
        <v>F7</v>
      </c>
      <c r="AI16" s="24" t="str">
        <f t="shared" si="9"/>
        <v>7</v>
      </c>
      <c r="AJ16" s="24" t="str">
        <f t="shared" si="10"/>
        <v>7</v>
      </c>
      <c r="AK16" s="24" t="str">
        <f t="shared" si="11"/>
        <v>7</v>
      </c>
      <c r="AL16" s="74" t="str">
        <f t="shared" si="12"/>
        <v>FFFFFF</v>
      </c>
      <c r="AM16" s="42" t="str">
        <f t="shared" si="13"/>
        <v>C7A7F7</v>
      </c>
      <c r="AN16" s="43" t="str">
        <f t="shared" si="14"/>
        <v>5FA7F7</v>
      </c>
      <c r="AO16" s="75" t="str">
        <f t="shared" si="15"/>
        <v>070707</v>
      </c>
    </row>
    <row r="17" spans="1:41" x14ac:dyDescent="0.25">
      <c r="A17">
        <v>31</v>
      </c>
      <c r="B17">
        <v>31</v>
      </c>
      <c r="C17">
        <v>31</v>
      </c>
      <c r="D17">
        <v>30</v>
      </c>
      <c r="E17">
        <v>22</v>
      </c>
      <c r="F17">
        <v>17</v>
      </c>
      <c r="G17">
        <v>16</v>
      </c>
      <c r="H17">
        <v>14</v>
      </c>
      <c r="I17">
        <v>19</v>
      </c>
      <c r="J17">
        <v>0</v>
      </c>
      <c r="K17">
        <v>0</v>
      </c>
      <c r="L17">
        <v>0</v>
      </c>
      <c r="M17" s="24" t="s">
        <v>299</v>
      </c>
      <c r="N17">
        <f>((palette_reference__2[[#This Row],[Column1]]+1)*8)-1</f>
        <v>255</v>
      </c>
      <c r="O17" s="24">
        <f>((palette_reference__2[[#This Row],[Column2]]+1)*8)-1</f>
        <v>255</v>
      </c>
      <c r="P17" s="24">
        <f>((palette_reference__2[[#This Row],[Column3]]+1)*8)-1</f>
        <v>255</v>
      </c>
      <c r="Q17" s="24">
        <f>((palette_reference__2[[#This Row],[Column4]]+1)*8)-1</f>
        <v>247</v>
      </c>
      <c r="R17" s="24">
        <f>((palette_reference__2[[#This Row],[Column5]]+1)*8)-1</f>
        <v>183</v>
      </c>
      <c r="S17" s="24">
        <f>((palette_reference__2[[#This Row],[Column6]]+1)*8)-1</f>
        <v>143</v>
      </c>
      <c r="T17" s="24">
        <f>((palette_reference__2[[#This Row],[Column7]]+1)*8)-1</f>
        <v>135</v>
      </c>
      <c r="U17" s="24">
        <f>((palette_reference__2[[#This Row],[Column8]]+1)*8)-1</f>
        <v>119</v>
      </c>
      <c r="V17" s="24">
        <f>((palette_reference__2[[#This Row],[Column9]]+1)*8)-1</f>
        <v>159</v>
      </c>
      <c r="W17" s="24">
        <f>((palette_reference__2[[#This Row],[Column10]]+1)*8)-1</f>
        <v>7</v>
      </c>
      <c r="X17" s="24">
        <f>((palette_reference__2[[#This Row],[Column11]]+1)*8)-1</f>
        <v>7</v>
      </c>
      <c r="Y17" s="24">
        <f>((palette_reference__2[[#This Row],[Column12]]+1)*8)-1</f>
        <v>7</v>
      </c>
      <c r="Z17" s="24" t="str">
        <f t="shared" si="0"/>
        <v>FF</v>
      </c>
      <c r="AA17" s="24" t="str">
        <f t="shared" si="1"/>
        <v>FF</v>
      </c>
      <c r="AB17" s="24" t="str">
        <f t="shared" si="2"/>
        <v>FF</v>
      </c>
      <c r="AC17" s="24" t="str">
        <f t="shared" si="3"/>
        <v>F7</v>
      </c>
      <c r="AD17" s="24" t="str">
        <f t="shared" si="4"/>
        <v>B7</v>
      </c>
      <c r="AE17" s="24" t="str">
        <f t="shared" si="5"/>
        <v>8F</v>
      </c>
      <c r="AF17" s="24" t="str">
        <f t="shared" si="6"/>
        <v>87</v>
      </c>
      <c r="AG17" s="24" t="str">
        <f t="shared" si="7"/>
        <v>77</v>
      </c>
      <c r="AH17" s="24" t="str">
        <f t="shared" si="8"/>
        <v>9F</v>
      </c>
      <c r="AI17" s="24" t="str">
        <f t="shared" si="9"/>
        <v>7</v>
      </c>
      <c r="AJ17" s="24" t="str">
        <f t="shared" si="10"/>
        <v>7</v>
      </c>
      <c r="AK17" s="24" t="str">
        <f t="shared" si="11"/>
        <v>7</v>
      </c>
      <c r="AL17" s="74" t="str">
        <f t="shared" si="12"/>
        <v>FFFFFF</v>
      </c>
      <c r="AM17" s="44" t="str">
        <f t="shared" si="13"/>
        <v>F7B78F</v>
      </c>
      <c r="AN17" s="45" t="str">
        <f t="shared" si="14"/>
        <v>87779F</v>
      </c>
      <c r="AO17" s="75" t="str">
        <f t="shared" si="15"/>
        <v>070707</v>
      </c>
    </row>
    <row r="18" spans="1:41" x14ac:dyDescent="0.25">
      <c r="A18">
        <v>31</v>
      </c>
      <c r="B18">
        <v>31</v>
      </c>
      <c r="C18">
        <v>31</v>
      </c>
      <c r="D18">
        <v>12</v>
      </c>
      <c r="E18">
        <v>17</v>
      </c>
      <c r="F18">
        <v>26</v>
      </c>
      <c r="G18">
        <v>4</v>
      </c>
      <c r="H18">
        <v>6</v>
      </c>
      <c r="I18">
        <v>13</v>
      </c>
      <c r="J18">
        <v>0</v>
      </c>
      <c r="K18">
        <v>0</v>
      </c>
      <c r="L18">
        <v>0</v>
      </c>
      <c r="M18" s="24" t="s">
        <v>300</v>
      </c>
      <c r="N18">
        <f>((palette_reference__2[[#This Row],[Column1]]+1)*8)-1</f>
        <v>255</v>
      </c>
      <c r="O18" s="24">
        <f>((palette_reference__2[[#This Row],[Column2]]+1)*8)-1</f>
        <v>255</v>
      </c>
      <c r="P18" s="24">
        <f>((palette_reference__2[[#This Row],[Column3]]+1)*8)-1</f>
        <v>255</v>
      </c>
      <c r="Q18" s="24">
        <f>((palette_reference__2[[#This Row],[Column4]]+1)*8)-1</f>
        <v>103</v>
      </c>
      <c r="R18" s="24">
        <f>((palette_reference__2[[#This Row],[Column5]]+1)*8)-1</f>
        <v>143</v>
      </c>
      <c r="S18" s="24">
        <f>((palette_reference__2[[#This Row],[Column6]]+1)*8)-1</f>
        <v>215</v>
      </c>
      <c r="T18" s="24">
        <f>((palette_reference__2[[#This Row],[Column7]]+1)*8)-1</f>
        <v>39</v>
      </c>
      <c r="U18" s="24">
        <f>((palette_reference__2[[#This Row],[Column8]]+1)*8)-1</f>
        <v>55</v>
      </c>
      <c r="V18" s="24">
        <f>((palette_reference__2[[#This Row],[Column9]]+1)*8)-1</f>
        <v>111</v>
      </c>
      <c r="W18" s="24">
        <f>((palette_reference__2[[#This Row],[Column10]]+1)*8)-1</f>
        <v>7</v>
      </c>
      <c r="X18" s="24">
        <f>((palette_reference__2[[#This Row],[Column11]]+1)*8)-1</f>
        <v>7</v>
      </c>
      <c r="Y18" s="24">
        <f>((palette_reference__2[[#This Row],[Column12]]+1)*8)-1</f>
        <v>7</v>
      </c>
      <c r="Z18" s="24" t="str">
        <f t="shared" si="0"/>
        <v>FF</v>
      </c>
      <c r="AA18" s="24" t="str">
        <f t="shared" si="1"/>
        <v>FF</v>
      </c>
      <c r="AB18" s="24" t="str">
        <f t="shared" si="2"/>
        <v>FF</v>
      </c>
      <c r="AC18" s="24" t="str">
        <f t="shared" si="3"/>
        <v>67</v>
      </c>
      <c r="AD18" s="24" t="str">
        <f t="shared" si="4"/>
        <v>8F</v>
      </c>
      <c r="AE18" s="24" t="str">
        <f t="shared" si="5"/>
        <v>D7</v>
      </c>
      <c r="AF18" s="24" t="str">
        <f t="shared" si="6"/>
        <v>27</v>
      </c>
      <c r="AG18" s="24" t="str">
        <f t="shared" si="7"/>
        <v>37</v>
      </c>
      <c r="AH18" s="24" t="str">
        <f t="shared" si="8"/>
        <v>6F</v>
      </c>
      <c r="AI18" s="24" t="str">
        <f t="shared" si="9"/>
        <v>7</v>
      </c>
      <c r="AJ18" s="24" t="str">
        <f t="shared" si="10"/>
        <v>7</v>
      </c>
      <c r="AK18" s="24" t="str">
        <f t="shared" si="11"/>
        <v>7</v>
      </c>
      <c r="AL18" s="74" t="str">
        <f t="shared" si="12"/>
        <v>FFFFFF</v>
      </c>
      <c r="AM18" s="87" t="str">
        <f t="shared" si="13"/>
        <v>678FD7</v>
      </c>
      <c r="AN18" s="104" t="str">
        <f t="shared" si="14"/>
        <v>27376F</v>
      </c>
      <c r="AO18" s="75" t="str">
        <f t="shared" si="15"/>
        <v>070707</v>
      </c>
    </row>
    <row r="19" spans="1:41" x14ac:dyDescent="0.25">
      <c r="A19">
        <v>31</v>
      </c>
      <c r="B19">
        <v>31</v>
      </c>
      <c r="C19">
        <v>31</v>
      </c>
      <c r="D19">
        <v>31</v>
      </c>
      <c r="E19">
        <v>20</v>
      </c>
      <c r="F19">
        <v>10</v>
      </c>
      <c r="G19">
        <v>25</v>
      </c>
      <c r="H19">
        <v>7</v>
      </c>
      <c r="I19">
        <v>5</v>
      </c>
      <c r="J19">
        <v>0</v>
      </c>
      <c r="K19">
        <v>0</v>
      </c>
      <c r="L19">
        <v>0</v>
      </c>
      <c r="M19" s="24" t="s">
        <v>301</v>
      </c>
      <c r="N19">
        <f>((palette_reference__2[[#This Row],[Column1]]+1)*8)-1</f>
        <v>255</v>
      </c>
      <c r="O19" s="24">
        <f>((palette_reference__2[[#This Row],[Column2]]+1)*8)-1</f>
        <v>255</v>
      </c>
      <c r="P19" s="24">
        <f>((palette_reference__2[[#This Row],[Column3]]+1)*8)-1</f>
        <v>255</v>
      </c>
      <c r="Q19" s="24">
        <f>((palette_reference__2[[#This Row],[Column4]]+1)*8)-1</f>
        <v>255</v>
      </c>
      <c r="R19" s="24">
        <f>((palette_reference__2[[#This Row],[Column5]]+1)*8)-1</f>
        <v>167</v>
      </c>
      <c r="S19" s="24">
        <f>((palette_reference__2[[#This Row],[Column6]]+1)*8)-1</f>
        <v>87</v>
      </c>
      <c r="T19" s="24">
        <f>((palette_reference__2[[#This Row],[Column7]]+1)*8)-1</f>
        <v>207</v>
      </c>
      <c r="U19" s="24">
        <f>((palette_reference__2[[#This Row],[Column8]]+1)*8)-1</f>
        <v>63</v>
      </c>
      <c r="V19" s="24">
        <f>((palette_reference__2[[#This Row],[Column9]]+1)*8)-1</f>
        <v>47</v>
      </c>
      <c r="W19" s="24">
        <f>((palette_reference__2[[#This Row],[Column10]]+1)*8)-1</f>
        <v>7</v>
      </c>
      <c r="X19" s="24">
        <f>((palette_reference__2[[#This Row],[Column11]]+1)*8)-1</f>
        <v>7</v>
      </c>
      <c r="Y19" s="24">
        <f>((palette_reference__2[[#This Row],[Column12]]+1)*8)-1</f>
        <v>7</v>
      </c>
      <c r="Z19" s="24" t="str">
        <f t="shared" si="0"/>
        <v>FF</v>
      </c>
      <c r="AA19" s="24" t="str">
        <f t="shared" si="1"/>
        <v>FF</v>
      </c>
      <c r="AB19" s="24" t="str">
        <f t="shared" si="2"/>
        <v>FF</v>
      </c>
      <c r="AC19" s="24" t="str">
        <f t="shared" si="3"/>
        <v>FF</v>
      </c>
      <c r="AD19" s="24" t="str">
        <f t="shared" si="4"/>
        <v>A7</v>
      </c>
      <c r="AE19" s="24" t="str">
        <f t="shared" si="5"/>
        <v>57</v>
      </c>
      <c r="AF19" s="24" t="str">
        <f t="shared" si="6"/>
        <v>CF</v>
      </c>
      <c r="AG19" s="24" t="str">
        <f t="shared" si="7"/>
        <v>3F</v>
      </c>
      <c r="AH19" s="24" t="str">
        <f t="shared" si="8"/>
        <v>2F</v>
      </c>
      <c r="AI19" s="24" t="str">
        <f t="shared" si="9"/>
        <v>7</v>
      </c>
      <c r="AJ19" s="24" t="str">
        <f t="shared" si="10"/>
        <v>7</v>
      </c>
      <c r="AK19" s="24" t="str">
        <f t="shared" si="11"/>
        <v>7</v>
      </c>
      <c r="AL19" s="74" t="str">
        <f t="shared" si="12"/>
        <v>FFFFFF</v>
      </c>
      <c r="AM19" s="46" t="str">
        <f t="shared" si="13"/>
        <v>FFA757</v>
      </c>
      <c r="AN19" s="81" t="str">
        <f t="shared" si="14"/>
        <v>CF3F2F</v>
      </c>
      <c r="AO19" s="75" t="str">
        <f t="shared" si="15"/>
        <v>070707</v>
      </c>
    </row>
    <row r="20" spans="1:41" x14ac:dyDescent="0.25">
      <c r="A20">
        <v>31</v>
      </c>
      <c r="B20">
        <v>31</v>
      </c>
      <c r="C20">
        <v>31</v>
      </c>
      <c r="D20">
        <v>22</v>
      </c>
      <c r="E20">
        <v>26</v>
      </c>
      <c r="F20">
        <v>30</v>
      </c>
      <c r="G20">
        <v>11</v>
      </c>
      <c r="H20">
        <v>15</v>
      </c>
      <c r="I20">
        <v>23</v>
      </c>
      <c r="J20">
        <v>0</v>
      </c>
      <c r="K20">
        <v>0</v>
      </c>
      <c r="L20">
        <v>0</v>
      </c>
      <c r="M20" s="24" t="s">
        <v>302</v>
      </c>
      <c r="N20">
        <f>((palette_reference__2[[#This Row],[Column1]]+1)*8)-1</f>
        <v>255</v>
      </c>
      <c r="O20" s="24">
        <f>((palette_reference__2[[#This Row],[Column2]]+1)*8)-1</f>
        <v>255</v>
      </c>
      <c r="P20" s="24">
        <f>((palette_reference__2[[#This Row],[Column3]]+1)*8)-1</f>
        <v>255</v>
      </c>
      <c r="Q20" s="24">
        <f>((palette_reference__2[[#This Row],[Column4]]+1)*8)-1</f>
        <v>183</v>
      </c>
      <c r="R20" s="24">
        <f>((palette_reference__2[[#This Row],[Column5]]+1)*8)-1</f>
        <v>215</v>
      </c>
      <c r="S20" s="24">
        <f>((palette_reference__2[[#This Row],[Column6]]+1)*8)-1</f>
        <v>247</v>
      </c>
      <c r="T20" s="24">
        <f>((palette_reference__2[[#This Row],[Column7]]+1)*8)-1</f>
        <v>95</v>
      </c>
      <c r="U20" s="24">
        <f>((palette_reference__2[[#This Row],[Column8]]+1)*8)-1</f>
        <v>127</v>
      </c>
      <c r="V20" s="24">
        <f>((palette_reference__2[[#This Row],[Column9]]+1)*8)-1</f>
        <v>191</v>
      </c>
      <c r="W20" s="24">
        <f>((palette_reference__2[[#This Row],[Column10]]+1)*8)-1</f>
        <v>7</v>
      </c>
      <c r="X20" s="24">
        <f>((palette_reference__2[[#This Row],[Column11]]+1)*8)-1</f>
        <v>7</v>
      </c>
      <c r="Y20" s="24">
        <f>((palette_reference__2[[#This Row],[Column12]]+1)*8)-1</f>
        <v>7</v>
      </c>
      <c r="Z20" s="24" t="str">
        <f t="shared" si="0"/>
        <v>FF</v>
      </c>
      <c r="AA20" s="24" t="str">
        <f t="shared" si="1"/>
        <v>FF</v>
      </c>
      <c r="AB20" s="24" t="str">
        <f t="shared" si="2"/>
        <v>FF</v>
      </c>
      <c r="AC20" s="24" t="str">
        <f t="shared" si="3"/>
        <v>B7</v>
      </c>
      <c r="AD20" s="24" t="str">
        <f t="shared" si="4"/>
        <v>D7</v>
      </c>
      <c r="AE20" s="24" t="str">
        <f t="shared" si="5"/>
        <v>F7</v>
      </c>
      <c r="AF20" s="24" t="str">
        <f t="shared" si="6"/>
        <v>5F</v>
      </c>
      <c r="AG20" s="24" t="str">
        <f t="shared" si="7"/>
        <v>7F</v>
      </c>
      <c r="AH20" s="24" t="str">
        <f t="shared" si="8"/>
        <v>BF</v>
      </c>
      <c r="AI20" s="24" t="str">
        <f t="shared" si="9"/>
        <v>7</v>
      </c>
      <c r="AJ20" s="24" t="str">
        <f t="shared" si="10"/>
        <v>7</v>
      </c>
      <c r="AK20" s="24" t="str">
        <f t="shared" si="11"/>
        <v>7</v>
      </c>
      <c r="AL20" s="74" t="str">
        <f t="shared" si="12"/>
        <v>FFFFFF</v>
      </c>
      <c r="AM20" s="96" t="str">
        <f t="shared" si="13"/>
        <v>B7D7F7</v>
      </c>
      <c r="AN20" s="58" t="str">
        <f t="shared" si="14"/>
        <v>5F7FBF</v>
      </c>
      <c r="AO20" s="75" t="str">
        <f t="shared" si="15"/>
        <v>070707</v>
      </c>
    </row>
    <row r="21" spans="1:41" x14ac:dyDescent="0.25">
      <c r="A21">
        <v>31</v>
      </c>
      <c r="B21">
        <v>31</v>
      </c>
      <c r="C21">
        <v>31</v>
      </c>
      <c r="D21">
        <v>26</v>
      </c>
      <c r="E21">
        <v>20</v>
      </c>
      <c r="F21">
        <v>28</v>
      </c>
      <c r="G21">
        <v>19</v>
      </c>
      <c r="H21">
        <v>3</v>
      </c>
      <c r="I21">
        <v>15</v>
      </c>
      <c r="J21">
        <v>0</v>
      </c>
      <c r="K21">
        <v>0</v>
      </c>
      <c r="L21">
        <v>0</v>
      </c>
      <c r="M21" s="24" t="s">
        <v>303</v>
      </c>
      <c r="N21">
        <f>((palette_reference__2[[#This Row],[Column1]]+1)*8)-1</f>
        <v>255</v>
      </c>
      <c r="O21" s="24">
        <f>((palette_reference__2[[#This Row],[Column2]]+1)*8)-1</f>
        <v>255</v>
      </c>
      <c r="P21" s="24">
        <f>((palette_reference__2[[#This Row],[Column3]]+1)*8)-1</f>
        <v>255</v>
      </c>
      <c r="Q21" s="24">
        <f>((palette_reference__2[[#This Row],[Column4]]+1)*8)-1</f>
        <v>215</v>
      </c>
      <c r="R21" s="24">
        <f>((palette_reference__2[[#This Row],[Column5]]+1)*8)-1</f>
        <v>167</v>
      </c>
      <c r="S21" s="24">
        <f>((palette_reference__2[[#This Row],[Column6]]+1)*8)-1</f>
        <v>231</v>
      </c>
      <c r="T21" s="24">
        <f>((palette_reference__2[[#This Row],[Column7]]+1)*8)-1</f>
        <v>159</v>
      </c>
      <c r="U21" s="24">
        <f>((palette_reference__2[[#This Row],[Column8]]+1)*8)-1</f>
        <v>31</v>
      </c>
      <c r="V21" s="24">
        <f>((palette_reference__2[[#This Row],[Column9]]+1)*8)-1</f>
        <v>127</v>
      </c>
      <c r="W21" s="24">
        <f>((palette_reference__2[[#This Row],[Column10]]+1)*8)-1</f>
        <v>7</v>
      </c>
      <c r="X21" s="24">
        <f>((palette_reference__2[[#This Row],[Column11]]+1)*8)-1</f>
        <v>7</v>
      </c>
      <c r="Y21" s="24">
        <f>((palette_reference__2[[#This Row],[Column12]]+1)*8)-1</f>
        <v>7</v>
      </c>
      <c r="Z21" s="24" t="str">
        <f t="shared" si="0"/>
        <v>FF</v>
      </c>
      <c r="AA21" s="24" t="str">
        <f t="shared" si="1"/>
        <v>FF</v>
      </c>
      <c r="AB21" s="24" t="str">
        <f t="shared" si="2"/>
        <v>FF</v>
      </c>
      <c r="AC21" s="24" t="str">
        <f t="shared" si="3"/>
        <v>D7</v>
      </c>
      <c r="AD21" s="24" t="str">
        <f t="shared" si="4"/>
        <v>A7</v>
      </c>
      <c r="AE21" s="24" t="str">
        <f t="shared" si="5"/>
        <v>E7</v>
      </c>
      <c r="AF21" s="24" t="str">
        <f t="shared" si="6"/>
        <v>9F</v>
      </c>
      <c r="AG21" s="24" t="str">
        <f t="shared" si="7"/>
        <v>1F</v>
      </c>
      <c r="AH21" s="24" t="str">
        <f t="shared" si="8"/>
        <v>7F</v>
      </c>
      <c r="AI21" s="24" t="str">
        <f t="shared" si="9"/>
        <v>7</v>
      </c>
      <c r="AJ21" s="24" t="str">
        <f t="shared" si="10"/>
        <v>7</v>
      </c>
      <c r="AK21" s="24" t="str">
        <f t="shared" si="11"/>
        <v>7</v>
      </c>
      <c r="AL21" s="74" t="str">
        <f t="shared" si="12"/>
        <v>FFFFFF</v>
      </c>
      <c r="AM21" s="98" t="str">
        <f t="shared" si="13"/>
        <v>D7A7E7</v>
      </c>
      <c r="AN21" s="99" t="str">
        <f t="shared" si="14"/>
        <v>9F1F7F</v>
      </c>
      <c r="AO21" s="75" t="str">
        <f t="shared" si="15"/>
        <v>070707</v>
      </c>
    </row>
    <row r="22" spans="1:41" x14ac:dyDescent="0.25">
      <c r="A22">
        <v>31</v>
      </c>
      <c r="B22">
        <v>31</v>
      </c>
      <c r="C22">
        <v>31</v>
      </c>
      <c r="D22">
        <v>23</v>
      </c>
      <c r="E22">
        <v>15</v>
      </c>
      <c r="F22">
        <v>11</v>
      </c>
      <c r="G22">
        <v>13</v>
      </c>
      <c r="H22">
        <v>6</v>
      </c>
      <c r="I22">
        <v>3</v>
      </c>
      <c r="J22">
        <v>0</v>
      </c>
      <c r="K22">
        <v>0</v>
      </c>
      <c r="L22">
        <v>0</v>
      </c>
      <c r="M22" s="24" t="s">
        <v>304</v>
      </c>
      <c r="N22">
        <f>((palette_reference__2[[#This Row],[Column1]]+1)*8)-1</f>
        <v>255</v>
      </c>
      <c r="O22" s="24">
        <f>((palette_reference__2[[#This Row],[Column2]]+1)*8)-1</f>
        <v>255</v>
      </c>
      <c r="P22" s="24">
        <f>((palette_reference__2[[#This Row],[Column3]]+1)*8)-1</f>
        <v>255</v>
      </c>
      <c r="Q22" s="24">
        <f>((palette_reference__2[[#This Row],[Column4]]+1)*8)-1</f>
        <v>191</v>
      </c>
      <c r="R22" s="24">
        <f>((palette_reference__2[[#This Row],[Column5]]+1)*8)-1</f>
        <v>127</v>
      </c>
      <c r="S22" s="24">
        <f>((palette_reference__2[[#This Row],[Column6]]+1)*8)-1</f>
        <v>95</v>
      </c>
      <c r="T22" s="24">
        <f>((palette_reference__2[[#This Row],[Column7]]+1)*8)-1</f>
        <v>111</v>
      </c>
      <c r="U22" s="24">
        <f>((palette_reference__2[[#This Row],[Column8]]+1)*8)-1</f>
        <v>55</v>
      </c>
      <c r="V22" s="24">
        <f>((palette_reference__2[[#This Row],[Column9]]+1)*8)-1</f>
        <v>31</v>
      </c>
      <c r="W22" s="24">
        <f>((palette_reference__2[[#This Row],[Column10]]+1)*8)-1</f>
        <v>7</v>
      </c>
      <c r="X22" s="24">
        <f>((palette_reference__2[[#This Row],[Column11]]+1)*8)-1</f>
        <v>7</v>
      </c>
      <c r="Y22" s="24">
        <f>((palette_reference__2[[#This Row],[Column12]]+1)*8)-1</f>
        <v>7</v>
      </c>
      <c r="Z22" s="24" t="str">
        <f t="shared" si="0"/>
        <v>FF</v>
      </c>
      <c r="AA22" s="24" t="str">
        <f t="shared" si="1"/>
        <v>FF</v>
      </c>
      <c r="AB22" s="24" t="str">
        <f t="shared" si="2"/>
        <v>FF</v>
      </c>
      <c r="AC22" s="24" t="str">
        <f t="shared" si="3"/>
        <v>BF</v>
      </c>
      <c r="AD22" s="24" t="str">
        <f t="shared" si="4"/>
        <v>7F</v>
      </c>
      <c r="AE22" s="24" t="str">
        <f t="shared" si="5"/>
        <v>5F</v>
      </c>
      <c r="AF22" s="24" t="str">
        <f t="shared" si="6"/>
        <v>6F</v>
      </c>
      <c r="AG22" s="24" t="str">
        <f t="shared" si="7"/>
        <v>37</v>
      </c>
      <c r="AH22" s="24" t="str">
        <f t="shared" si="8"/>
        <v>1F</v>
      </c>
      <c r="AI22" s="24" t="str">
        <f t="shared" si="9"/>
        <v>7</v>
      </c>
      <c r="AJ22" s="24" t="str">
        <f t="shared" si="10"/>
        <v>7</v>
      </c>
      <c r="AK22" s="24" t="str">
        <f t="shared" si="11"/>
        <v>7</v>
      </c>
      <c r="AL22" s="74" t="str">
        <f t="shared" si="12"/>
        <v>FFFFFF</v>
      </c>
      <c r="AM22" s="78" t="str">
        <f t="shared" si="13"/>
        <v>BF7F5F</v>
      </c>
      <c r="AN22" s="92" t="str">
        <f t="shared" si="14"/>
        <v>6F371F</v>
      </c>
      <c r="AO22" s="75" t="str">
        <f t="shared" si="15"/>
        <v>070707</v>
      </c>
    </row>
    <row r="23" spans="1:41" x14ac:dyDescent="0.25">
      <c r="A23">
        <v>31</v>
      </c>
      <c r="B23">
        <v>31</v>
      </c>
      <c r="C23">
        <v>31</v>
      </c>
      <c r="D23">
        <v>20</v>
      </c>
      <c r="E23">
        <v>26</v>
      </c>
      <c r="F23">
        <v>16</v>
      </c>
      <c r="G23">
        <v>3</v>
      </c>
      <c r="H23">
        <v>13</v>
      </c>
      <c r="I23">
        <v>5</v>
      </c>
      <c r="J23">
        <v>0</v>
      </c>
      <c r="K23">
        <v>0</v>
      </c>
      <c r="L23">
        <v>0</v>
      </c>
      <c r="M23" s="24" t="s">
        <v>305</v>
      </c>
      <c r="N23">
        <f>((palette_reference__2[[#This Row],[Column1]]+1)*8)-1</f>
        <v>255</v>
      </c>
      <c r="O23" s="24">
        <f>((palette_reference__2[[#This Row],[Column2]]+1)*8)-1</f>
        <v>255</v>
      </c>
      <c r="P23" s="24">
        <f>((palette_reference__2[[#This Row],[Column3]]+1)*8)-1</f>
        <v>255</v>
      </c>
      <c r="Q23" s="24">
        <f>((palette_reference__2[[#This Row],[Column4]]+1)*8)-1</f>
        <v>167</v>
      </c>
      <c r="R23" s="24">
        <f>((palette_reference__2[[#This Row],[Column5]]+1)*8)-1</f>
        <v>215</v>
      </c>
      <c r="S23" s="24">
        <f>((palette_reference__2[[#This Row],[Column6]]+1)*8)-1</f>
        <v>135</v>
      </c>
      <c r="T23" s="24">
        <f>((palette_reference__2[[#This Row],[Column7]]+1)*8)-1</f>
        <v>31</v>
      </c>
      <c r="U23" s="24">
        <f>((palette_reference__2[[#This Row],[Column8]]+1)*8)-1</f>
        <v>111</v>
      </c>
      <c r="V23" s="24">
        <f>((palette_reference__2[[#This Row],[Column9]]+1)*8)-1</f>
        <v>47</v>
      </c>
      <c r="W23" s="24">
        <f>((palette_reference__2[[#This Row],[Column10]]+1)*8)-1</f>
        <v>7</v>
      </c>
      <c r="X23" s="24">
        <f>((palette_reference__2[[#This Row],[Column11]]+1)*8)-1</f>
        <v>7</v>
      </c>
      <c r="Y23" s="24">
        <f>((palette_reference__2[[#This Row],[Column12]]+1)*8)-1</f>
        <v>7</v>
      </c>
      <c r="Z23" s="24" t="str">
        <f t="shared" si="0"/>
        <v>FF</v>
      </c>
      <c r="AA23" s="24" t="str">
        <f t="shared" si="1"/>
        <v>FF</v>
      </c>
      <c r="AB23" s="24" t="str">
        <f t="shared" si="2"/>
        <v>FF</v>
      </c>
      <c r="AC23" s="24" t="str">
        <f t="shared" si="3"/>
        <v>A7</v>
      </c>
      <c r="AD23" s="24" t="str">
        <f t="shared" si="4"/>
        <v>D7</v>
      </c>
      <c r="AE23" s="24" t="str">
        <f t="shared" si="5"/>
        <v>87</v>
      </c>
      <c r="AF23" s="24" t="str">
        <f t="shared" si="6"/>
        <v>1F</v>
      </c>
      <c r="AG23" s="24" t="str">
        <f t="shared" si="7"/>
        <v>6F</v>
      </c>
      <c r="AH23" s="24" t="str">
        <f t="shared" si="8"/>
        <v>2F</v>
      </c>
      <c r="AI23" s="24" t="str">
        <f t="shared" si="9"/>
        <v>7</v>
      </c>
      <c r="AJ23" s="24" t="str">
        <f t="shared" si="10"/>
        <v>7</v>
      </c>
      <c r="AK23" s="24" t="str">
        <f t="shared" si="11"/>
        <v>7</v>
      </c>
      <c r="AL23" s="74" t="str">
        <f t="shared" si="12"/>
        <v>FFFFFF</v>
      </c>
      <c r="AM23" s="48" t="str">
        <f t="shared" si="13"/>
        <v>A7D787</v>
      </c>
      <c r="AN23" s="93" t="str">
        <f t="shared" si="14"/>
        <v>1F6F2F</v>
      </c>
      <c r="AO23" s="75" t="str">
        <f t="shared" si="15"/>
        <v>070707</v>
      </c>
    </row>
    <row r="24" spans="1:41" x14ac:dyDescent="0.25">
      <c r="A24">
        <v>31</v>
      </c>
      <c r="B24">
        <v>31</v>
      </c>
      <c r="C24">
        <v>31</v>
      </c>
      <c r="D24">
        <v>30</v>
      </c>
      <c r="E24">
        <v>22</v>
      </c>
      <c r="F24">
        <v>24</v>
      </c>
      <c r="G24">
        <v>28</v>
      </c>
      <c r="H24">
        <v>15</v>
      </c>
      <c r="I24">
        <v>21</v>
      </c>
      <c r="J24">
        <v>0</v>
      </c>
      <c r="K24">
        <v>0</v>
      </c>
      <c r="L24">
        <v>0</v>
      </c>
      <c r="M24" s="24" t="s">
        <v>306</v>
      </c>
      <c r="N24">
        <f>((palette_reference__2[[#This Row],[Column1]]+1)*8)-1</f>
        <v>255</v>
      </c>
      <c r="O24" s="24">
        <f>((palette_reference__2[[#This Row],[Column2]]+1)*8)-1</f>
        <v>255</v>
      </c>
      <c r="P24" s="24">
        <f>((palette_reference__2[[#This Row],[Column3]]+1)*8)-1</f>
        <v>255</v>
      </c>
      <c r="Q24" s="24">
        <f>((palette_reference__2[[#This Row],[Column4]]+1)*8)-1</f>
        <v>247</v>
      </c>
      <c r="R24" s="24">
        <f>((palette_reference__2[[#This Row],[Column5]]+1)*8)-1</f>
        <v>183</v>
      </c>
      <c r="S24" s="24">
        <f>((palette_reference__2[[#This Row],[Column6]]+1)*8)-1</f>
        <v>199</v>
      </c>
      <c r="T24" s="24">
        <f>((palette_reference__2[[#This Row],[Column7]]+1)*8)-1</f>
        <v>231</v>
      </c>
      <c r="U24" s="24">
        <f>((palette_reference__2[[#This Row],[Column8]]+1)*8)-1</f>
        <v>127</v>
      </c>
      <c r="V24" s="24">
        <f>((palette_reference__2[[#This Row],[Column9]]+1)*8)-1</f>
        <v>175</v>
      </c>
      <c r="W24" s="24">
        <f>((palette_reference__2[[#This Row],[Column10]]+1)*8)-1</f>
        <v>7</v>
      </c>
      <c r="X24" s="24">
        <f>((palette_reference__2[[#This Row],[Column11]]+1)*8)-1</f>
        <v>7</v>
      </c>
      <c r="Y24" s="24">
        <f>((palette_reference__2[[#This Row],[Column12]]+1)*8)-1</f>
        <v>7</v>
      </c>
      <c r="Z24" s="24" t="str">
        <f t="shared" si="0"/>
        <v>FF</v>
      </c>
      <c r="AA24" s="24" t="str">
        <f t="shared" si="1"/>
        <v>FF</v>
      </c>
      <c r="AB24" s="24" t="str">
        <f t="shared" si="2"/>
        <v>FF</v>
      </c>
      <c r="AC24" s="24" t="str">
        <f t="shared" si="3"/>
        <v>F7</v>
      </c>
      <c r="AD24" s="24" t="str">
        <f t="shared" si="4"/>
        <v>B7</v>
      </c>
      <c r="AE24" s="24" t="str">
        <f t="shared" si="5"/>
        <v>C7</v>
      </c>
      <c r="AF24" s="24" t="str">
        <f t="shared" si="6"/>
        <v>E7</v>
      </c>
      <c r="AG24" s="24" t="str">
        <f t="shared" si="7"/>
        <v>7F</v>
      </c>
      <c r="AH24" s="24" t="str">
        <f t="shared" si="8"/>
        <v>AF</v>
      </c>
      <c r="AI24" s="24" t="str">
        <f t="shared" si="9"/>
        <v>7</v>
      </c>
      <c r="AJ24" s="24" t="str">
        <f t="shared" si="10"/>
        <v>7</v>
      </c>
      <c r="AK24" s="24" t="str">
        <f t="shared" si="11"/>
        <v>7</v>
      </c>
      <c r="AL24" s="74" t="str">
        <f t="shared" si="12"/>
        <v>FFFFFF</v>
      </c>
      <c r="AM24" s="49" t="str">
        <f t="shared" si="13"/>
        <v>F7B7C7</v>
      </c>
      <c r="AN24" s="50" t="str">
        <f t="shared" si="14"/>
        <v>E77FAF</v>
      </c>
      <c r="AO24" s="75" t="str">
        <f t="shared" si="15"/>
        <v>070707</v>
      </c>
    </row>
    <row r="25" spans="1:41" x14ac:dyDescent="0.25">
      <c r="A25">
        <v>31</v>
      </c>
      <c r="B25">
        <v>31</v>
      </c>
      <c r="C25">
        <v>31</v>
      </c>
      <c r="D25">
        <v>31</v>
      </c>
      <c r="E25">
        <v>26</v>
      </c>
      <c r="F25">
        <v>10</v>
      </c>
      <c r="G25">
        <v>17</v>
      </c>
      <c r="H25">
        <v>8</v>
      </c>
      <c r="I25">
        <v>4</v>
      </c>
      <c r="J25">
        <v>0</v>
      </c>
      <c r="K25">
        <v>0</v>
      </c>
      <c r="L25">
        <v>0</v>
      </c>
      <c r="M25" s="24" t="s">
        <v>307</v>
      </c>
      <c r="N25">
        <f>((palette_reference__2[[#This Row],[Column1]]+1)*8)-1</f>
        <v>255</v>
      </c>
      <c r="O25" s="24">
        <f>((palette_reference__2[[#This Row],[Column2]]+1)*8)-1</f>
        <v>255</v>
      </c>
      <c r="P25" s="24">
        <f>((palette_reference__2[[#This Row],[Column3]]+1)*8)-1</f>
        <v>255</v>
      </c>
      <c r="Q25" s="24">
        <f>((palette_reference__2[[#This Row],[Column4]]+1)*8)-1</f>
        <v>255</v>
      </c>
      <c r="R25" s="24">
        <f>((palette_reference__2[[#This Row],[Column5]]+1)*8)-1</f>
        <v>215</v>
      </c>
      <c r="S25" s="24">
        <f>((palette_reference__2[[#This Row],[Column6]]+1)*8)-1</f>
        <v>87</v>
      </c>
      <c r="T25" s="24">
        <f>((palette_reference__2[[#This Row],[Column7]]+1)*8)-1</f>
        <v>143</v>
      </c>
      <c r="U25" s="24">
        <f>((palette_reference__2[[#This Row],[Column8]]+1)*8)-1</f>
        <v>71</v>
      </c>
      <c r="V25" s="24">
        <f>((palette_reference__2[[#This Row],[Column9]]+1)*8)-1</f>
        <v>39</v>
      </c>
      <c r="W25" s="24">
        <f>((palette_reference__2[[#This Row],[Column10]]+1)*8)-1</f>
        <v>7</v>
      </c>
      <c r="X25" s="24">
        <f>((palette_reference__2[[#This Row],[Column11]]+1)*8)-1</f>
        <v>7</v>
      </c>
      <c r="Y25" s="24">
        <f>((palette_reference__2[[#This Row],[Column12]]+1)*8)-1</f>
        <v>7</v>
      </c>
      <c r="Z25" s="24" t="str">
        <f t="shared" si="0"/>
        <v>FF</v>
      </c>
      <c r="AA25" s="24" t="str">
        <f t="shared" si="1"/>
        <v>FF</v>
      </c>
      <c r="AB25" s="24" t="str">
        <f t="shared" si="2"/>
        <v>FF</v>
      </c>
      <c r="AC25" s="24" t="str">
        <f t="shared" si="3"/>
        <v>FF</v>
      </c>
      <c r="AD25" s="24" t="str">
        <f t="shared" si="4"/>
        <v>D7</v>
      </c>
      <c r="AE25" s="24" t="str">
        <f t="shared" si="5"/>
        <v>57</v>
      </c>
      <c r="AF25" s="24" t="str">
        <f t="shared" si="6"/>
        <v>8F</v>
      </c>
      <c r="AG25" s="24" t="str">
        <f t="shared" si="7"/>
        <v>47</v>
      </c>
      <c r="AH25" s="24" t="str">
        <f t="shared" si="8"/>
        <v>27</v>
      </c>
      <c r="AI25" s="24" t="str">
        <f t="shared" si="9"/>
        <v>7</v>
      </c>
      <c r="AJ25" s="24" t="str">
        <f t="shared" si="10"/>
        <v>7</v>
      </c>
      <c r="AK25" s="24" t="str">
        <f t="shared" si="11"/>
        <v>7</v>
      </c>
      <c r="AL25" s="74" t="str">
        <f t="shared" si="12"/>
        <v>FFFFFF</v>
      </c>
      <c r="AM25" s="68" t="str">
        <f t="shared" si="13"/>
        <v>FFD757</v>
      </c>
      <c r="AN25" s="83" t="str">
        <f t="shared" si="14"/>
        <v>8F4727</v>
      </c>
      <c r="AO25" s="75" t="str">
        <f t="shared" si="15"/>
        <v>070707</v>
      </c>
    </row>
    <row r="26" spans="1:41" x14ac:dyDescent="0.25">
      <c r="A26">
        <v>31</v>
      </c>
      <c r="B26">
        <v>31</v>
      </c>
      <c r="C26">
        <v>31</v>
      </c>
      <c r="D26">
        <v>27</v>
      </c>
      <c r="E26">
        <v>27</v>
      </c>
      <c r="F26">
        <v>28</v>
      </c>
      <c r="G26">
        <v>19</v>
      </c>
      <c r="H26">
        <v>11</v>
      </c>
      <c r="I26">
        <v>22</v>
      </c>
      <c r="J26">
        <v>0</v>
      </c>
      <c r="K26">
        <v>0</v>
      </c>
      <c r="L26">
        <v>0</v>
      </c>
      <c r="M26" s="24" t="s">
        <v>308</v>
      </c>
      <c r="N26">
        <f>((palette_reference__2[[#This Row],[Column1]]+1)*8)-1</f>
        <v>255</v>
      </c>
      <c r="O26" s="24">
        <f>((palette_reference__2[[#This Row],[Column2]]+1)*8)-1</f>
        <v>255</v>
      </c>
      <c r="P26" s="24">
        <f>((palette_reference__2[[#This Row],[Column3]]+1)*8)-1</f>
        <v>255</v>
      </c>
      <c r="Q26" s="24">
        <f>((palette_reference__2[[#This Row],[Column4]]+1)*8)-1</f>
        <v>223</v>
      </c>
      <c r="R26" s="24">
        <f>((palette_reference__2[[#This Row],[Column5]]+1)*8)-1</f>
        <v>223</v>
      </c>
      <c r="S26" s="24">
        <f>((palette_reference__2[[#This Row],[Column6]]+1)*8)-1</f>
        <v>231</v>
      </c>
      <c r="T26" s="24">
        <f>((palette_reference__2[[#This Row],[Column7]]+1)*8)-1</f>
        <v>159</v>
      </c>
      <c r="U26" s="24">
        <f>((palette_reference__2[[#This Row],[Column8]]+1)*8)-1</f>
        <v>95</v>
      </c>
      <c r="V26" s="24">
        <f>((palette_reference__2[[#This Row],[Column9]]+1)*8)-1</f>
        <v>183</v>
      </c>
      <c r="W26" s="24">
        <f>((palette_reference__2[[#This Row],[Column10]]+1)*8)-1</f>
        <v>7</v>
      </c>
      <c r="X26" s="24">
        <f>((palette_reference__2[[#This Row],[Column11]]+1)*8)-1</f>
        <v>7</v>
      </c>
      <c r="Y26" s="24">
        <f>((palette_reference__2[[#This Row],[Column12]]+1)*8)-1</f>
        <v>7</v>
      </c>
      <c r="Z26" s="24" t="str">
        <f t="shared" si="0"/>
        <v>FF</v>
      </c>
      <c r="AA26" s="24" t="str">
        <f t="shared" si="1"/>
        <v>FF</v>
      </c>
      <c r="AB26" s="24" t="str">
        <f t="shared" si="2"/>
        <v>FF</v>
      </c>
      <c r="AC26" s="24" t="str">
        <f t="shared" si="3"/>
        <v>DF</v>
      </c>
      <c r="AD26" s="24" t="str">
        <f t="shared" si="4"/>
        <v>DF</v>
      </c>
      <c r="AE26" s="24" t="str">
        <f t="shared" si="5"/>
        <v>E7</v>
      </c>
      <c r="AF26" s="24" t="str">
        <f t="shared" si="6"/>
        <v>9F</v>
      </c>
      <c r="AG26" s="24" t="str">
        <f t="shared" si="7"/>
        <v>5F</v>
      </c>
      <c r="AH26" s="24" t="str">
        <f t="shared" si="8"/>
        <v>B7</v>
      </c>
      <c r="AI26" s="24" t="str">
        <f t="shared" si="9"/>
        <v>7</v>
      </c>
      <c r="AJ26" s="24" t="str">
        <f t="shared" si="10"/>
        <v>7</v>
      </c>
      <c r="AK26" s="24" t="str">
        <f t="shared" si="11"/>
        <v>7</v>
      </c>
      <c r="AL26" s="74" t="str">
        <f t="shared" si="12"/>
        <v>FFFFFF</v>
      </c>
      <c r="AM26" s="76" t="str">
        <f t="shared" si="13"/>
        <v>DFDFE7</v>
      </c>
      <c r="AN26" s="101" t="str">
        <f t="shared" si="14"/>
        <v>9F5FB7</v>
      </c>
      <c r="AO26" s="75" t="str">
        <f t="shared" si="15"/>
        <v>070707</v>
      </c>
    </row>
    <row r="27" spans="1:41" x14ac:dyDescent="0.25">
      <c r="A27">
        <v>31</v>
      </c>
      <c r="B27">
        <v>31</v>
      </c>
      <c r="C27">
        <v>31</v>
      </c>
      <c r="D27">
        <v>26</v>
      </c>
      <c r="E27">
        <v>21</v>
      </c>
      <c r="F27">
        <v>22</v>
      </c>
      <c r="G27">
        <v>25</v>
      </c>
      <c r="H27">
        <v>7</v>
      </c>
      <c r="I27">
        <v>5</v>
      </c>
      <c r="J27">
        <v>0</v>
      </c>
      <c r="K27">
        <v>0</v>
      </c>
      <c r="L27">
        <v>0</v>
      </c>
      <c r="M27" s="24" t="s">
        <v>309</v>
      </c>
      <c r="N27">
        <f>((palette_reference__2[[#This Row],[Column1]]+1)*8)-1</f>
        <v>255</v>
      </c>
      <c r="O27" s="24">
        <f>((palette_reference__2[[#This Row],[Column2]]+1)*8)-1</f>
        <v>255</v>
      </c>
      <c r="P27" s="24">
        <f>((palette_reference__2[[#This Row],[Column3]]+1)*8)-1</f>
        <v>255</v>
      </c>
      <c r="Q27" s="24">
        <f>((palette_reference__2[[#This Row],[Column4]]+1)*8)-1</f>
        <v>215</v>
      </c>
      <c r="R27" s="24">
        <f>((palette_reference__2[[#This Row],[Column5]]+1)*8)-1</f>
        <v>175</v>
      </c>
      <c r="S27" s="24">
        <f>((palette_reference__2[[#This Row],[Column6]]+1)*8)-1</f>
        <v>183</v>
      </c>
      <c r="T27" s="24">
        <f>((palette_reference__2[[#This Row],[Column7]]+1)*8)-1</f>
        <v>207</v>
      </c>
      <c r="U27" s="24">
        <f>((palette_reference__2[[#This Row],[Column8]]+1)*8)-1</f>
        <v>63</v>
      </c>
      <c r="V27" s="24">
        <f>((palette_reference__2[[#This Row],[Column9]]+1)*8)-1</f>
        <v>47</v>
      </c>
      <c r="W27" s="24">
        <f>((palette_reference__2[[#This Row],[Column10]]+1)*8)-1</f>
        <v>7</v>
      </c>
      <c r="X27" s="24">
        <f>((palette_reference__2[[#This Row],[Column11]]+1)*8)-1</f>
        <v>7</v>
      </c>
      <c r="Y27" s="24">
        <f>((palette_reference__2[[#This Row],[Column12]]+1)*8)-1</f>
        <v>7</v>
      </c>
      <c r="Z27" s="24" t="str">
        <f t="shared" si="0"/>
        <v>FF</v>
      </c>
      <c r="AA27" s="24" t="str">
        <f t="shared" si="1"/>
        <v>FF</v>
      </c>
      <c r="AB27" s="24" t="str">
        <f t="shared" si="2"/>
        <v>FF</v>
      </c>
      <c r="AC27" s="24" t="str">
        <f t="shared" si="3"/>
        <v>D7</v>
      </c>
      <c r="AD27" s="24" t="str">
        <f t="shared" si="4"/>
        <v>AF</v>
      </c>
      <c r="AE27" s="24" t="str">
        <f t="shared" si="5"/>
        <v>B7</v>
      </c>
      <c r="AF27" s="24" t="str">
        <f t="shared" si="6"/>
        <v>CF</v>
      </c>
      <c r="AG27" s="24" t="str">
        <f t="shared" si="7"/>
        <v>3F</v>
      </c>
      <c r="AH27" s="24" t="str">
        <f t="shared" si="8"/>
        <v>2F</v>
      </c>
      <c r="AI27" s="24" t="str">
        <f t="shared" si="9"/>
        <v>7</v>
      </c>
      <c r="AJ27" s="24" t="str">
        <f t="shared" si="10"/>
        <v>7</v>
      </c>
      <c r="AK27" s="24" t="str">
        <f t="shared" si="11"/>
        <v>7</v>
      </c>
      <c r="AL27" s="74" t="str">
        <f t="shared" si="12"/>
        <v>FFFFFF</v>
      </c>
      <c r="AM27" s="40" t="str">
        <f t="shared" si="13"/>
        <v>D7AFB7</v>
      </c>
      <c r="AN27" s="81" t="str">
        <f t="shared" si="14"/>
        <v>CF3F2F</v>
      </c>
      <c r="AO27" s="75" t="str">
        <f t="shared" si="15"/>
        <v>070707</v>
      </c>
    </row>
    <row r="28" spans="1:41" x14ac:dyDescent="0.25">
      <c r="A28">
        <v>31</v>
      </c>
      <c r="B28">
        <v>31</v>
      </c>
      <c r="C28">
        <v>31</v>
      </c>
      <c r="D28">
        <v>31</v>
      </c>
      <c r="E28">
        <v>31</v>
      </c>
      <c r="F28">
        <v>17</v>
      </c>
      <c r="G28">
        <v>25</v>
      </c>
      <c r="H28">
        <v>17</v>
      </c>
      <c r="I28">
        <v>21</v>
      </c>
      <c r="J28">
        <v>0</v>
      </c>
      <c r="K28">
        <v>0</v>
      </c>
      <c r="L28">
        <v>0</v>
      </c>
      <c r="M28" s="24" t="s">
        <v>310</v>
      </c>
      <c r="N28">
        <f>((palette_reference__2[[#This Row],[Column1]]+1)*8)-1</f>
        <v>255</v>
      </c>
      <c r="O28" s="24">
        <f>((palette_reference__2[[#This Row],[Column2]]+1)*8)-1</f>
        <v>255</v>
      </c>
      <c r="P28" s="24">
        <f>((palette_reference__2[[#This Row],[Column3]]+1)*8)-1</f>
        <v>255</v>
      </c>
      <c r="Q28" s="24">
        <f>((palette_reference__2[[#This Row],[Column4]]+1)*8)-1</f>
        <v>255</v>
      </c>
      <c r="R28" s="24">
        <f>((palette_reference__2[[#This Row],[Column5]]+1)*8)-1</f>
        <v>255</v>
      </c>
      <c r="S28" s="24">
        <f>((palette_reference__2[[#This Row],[Column6]]+1)*8)-1</f>
        <v>143</v>
      </c>
      <c r="T28" s="24">
        <f>((palette_reference__2[[#This Row],[Column7]]+1)*8)-1</f>
        <v>207</v>
      </c>
      <c r="U28" s="24">
        <f>((palette_reference__2[[#This Row],[Column8]]+1)*8)-1</f>
        <v>143</v>
      </c>
      <c r="V28" s="24">
        <f>((palette_reference__2[[#This Row],[Column9]]+1)*8)-1</f>
        <v>175</v>
      </c>
      <c r="W28" s="24">
        <f>((palette_reference__2[[#This Row],[Column10]]+1)*8)-1</f>
        <v>7</v>
      </c>
      <c r="X28" s="24">
        <f>((palette_reference__2[[#This Row],[Column11]]+1)*8)-1</f>
        <v>7</v>
      </c>
      <c r="Y28" s="24">
        <f>((palette_reference__2[[#This Row],[Column12]]+1)*8)-1</f>
        <v>7</v>
      </c>
      <c r="Z28" s="24" t="str">
        <f t="shared" si="0"/>
        <v>FF</v>
      </c>
      <c r="AA28" s="24" t="str">
        <f t="shared" si="1"/>
        <v>FF</v>
      </c>
      <c r="AB28" s="24" t="str">
        <f t="shared" si="2"/>
        <v>FF</v>
      </c>
      <c r="AC28" s="24" t="str">
        <f t="shared" si="3"/>
        <v>FF</v>
      </c>
      <c r="AD28" s="24" t="str">
        <f t="shared" si="4"/>
        <v>FF</v>
      </c>
      <c r="AE28" s="24" t="str">
        <f t="shared" si="5"/>
        <v>8F</v>
      </c>
      <c r="AF28" s="24" t="str">
        <f t="shared" si="6"/>
        <v>CF</v>
      </c>
      <c r="AG28" s="24" t="str">
        <f t="shared" si="7"/>
        <v>8F</v>
      </c>
      <c r="AH28" s="24" t="str">
        <f t="shared" si="8"/>
        <v>AF</v>
      </c>
      <c r="AI28" s="24" t="str">
        <f t="shared" si="9"/>
        <v>7</v>
      </c>
      <c r="AJ28" s="24" t="str">
        <f t="shared" si="10"/>
        <v>7</v>
      </c>
      <c r="AK28" s="24" t="str">
        <f t="shared" si="11"/>
        <v>7</v>
      </c>
      <c r="AL28" s="74" t="str">
        <f t="shared" si="12"/>
        <v>FFFFFF</v>
      </c>
      <c r="AM28" s="53" t="str">
        <f t="shared" si="13"/>
        <v>FFFF8F</v>
      </c>
      <c r="AN28" s="29" t="str">
        <f t="shared" si="14"/>
        <v>CF8FAF</v>
      </c>
      <c r="AO28" s="75" t="str">
        <f t="shared" si="15"/>
        <v>070707</v>
      </c>
    </row>
    <row r="29" spans="1:41" x14ac:dyDescent="0.25">
      <c r="A29">
        <v>31</v>
      </c>
      <c r="B29">
        <v>31</v>
      </c>
      <c r="C29">
        <v>31</v>
      </c>
      <c r="D29">
        <v>17</v>
      </c>
      <c r="E29">
        <v>26</v>
      </c>
      <c r="F29">
        <v>30</v>
      </c>
      <c r="G29">
        <v>25</v>
      </c>
      <c r="H29">
        <v>7</v>
      </c>
      <c r="I29">
        <v>5</v>
      </c>
      <c r="J29">
        <v>0</v>
      </c>
      <c r="K29">
        <v>0</v>
      </c>
      <c r="L29">
        <v>0</v>
      </c>
      <c r="M29" s="24" t="s">
        <v>312</v>
      </c>
      <c r="N29">
        <f>((palette_reference__2[[#This Row],[Column1]]+1)*8)-1</f>
        <v>255</v>
      </c>
      <c r="O29" s="24">
        <f>((palette_reference__2[[#This Row],[Column2]]+1)*8)-1</f>
        <v>255</v>
      </c>
      <c r="P29" s="24">
        <f>((palette_reference__2[[#This Row],[Column3]]+1)*8)-1</f>
        <v>255</v>
      </c>
      <c r="Q29" s="24">
        <f>((palette_reference__2[[#This Row],[Column4]]+1)*8)-1</f>
        <v>143</v>
      </c>
      <c r="R29" s="24">
        <f>((palette_reference__2[[#This Row],[Column5]]+1)*8)-1</f>
        <v>215</v>
      </c>
      <c r="S29" s="24">
        <f>((palette_reference__2[[#This Row],[Column6]]+1)*8)-1</f>
        <v>247</v>
      </c>
      <c r="T29" s="24">
        <f>((palette_reference__2[[#This Row],[Column7]]+1)*8)-1</f>
        <v>207</v>
      </c>
      <c r="U29" s="24">
        <f>((palette_reference__2[[#This Row],[Column8]]+1)*8)-1</f>
        <v>63</v>
      </c>
      <c r="V29" s="24">
        <f>((palette_reference__2[[#This Row],[Column9]]+1)*8)-1</f>
        <v>47</v>
      </c>
      <c r="W29" s="24">
        <f>((palette_reference__2[[#This Row],[Column10]]+1)*8)-1</f>
        <v>7</v>
      </c>
      <c r="X29" s="24">
        <f>((palette_reference__2[[#This Row],[Column11]]+1)*8)-1</f>
        <v>7</v>
      </c>
      <c r="Y29" s="24">
        <f>((palette_reference__2[[#This Row],[Column12]]+1)*8)-1</f>
        <v>7</v>
      </c>
      <c r="Z29" s="24" t="str">
        <f t="shared" si="0"/>
        <v>FF</v>
      </c>
      <c r="AA29" s="24" t="str">
        <f t="shared" si="1"/>
        <v>FF</v>
      </c>
      <c r="AB29" s="24" t="str">
        <f t="shared" si="2"/>
        <v>FF</v>
      </c>
      <c r="AC29" s="24" t="str">
        <f t="shared" si="3"/>
        <v>8F</v>
      </c>
      <c r="AD29" s="24" t="str">
        <f t="shared" si="4"/>
        <v>D7</v>
      </c>
      <c r="AE29" s="24" t="str">
        <f t="shared" si="5"/>
        <v>F7</v>
      </c>
      <c r="AF29" s="24" t="str">
        <f t="shared" si="6"/>
        <v>CF</v>
      </c>
      <c r="AG29" s="24" t="str">
        <f t="shared" si="7"/>
        <v>3F</v>
      </c>
      <c r="AH29" s="24" t="str">
        <f t="shared" si="8"/>
        <v>2F</v>
      </c>
      <c r="AI29" s="24" t="str">
        <f t="shared" si="9"/>
        <v>7</v>
      </c>
      <c r="AJ29" s="24" t="str">
        <f t="shared" si="10"/>
        <v>7</v>
      </c>
      <c r="AK29" s="24" t="str">
        <f t="shared" si="11"/>
        <v>7</v>
      </c>
      <c r="AL29" s="74" t="str">
        <f t="shared" si="12"/>
        <v>FFFFFF</v>
      </c>
      <c r="AM29" s="47" t="str">
        <f t="shared" si="13"/>
        <v>8FD7F7</v>
      </c>
      <c r="AN29" s="29" t="str">
        <f t="shared" si="14"/>
        <v>CF3F2F</v>
      </c>
      <c r="AO29" s="75" t="str">
        <f t="shared" si="15"/>
        <v>070707</v>
      </c>
    </row>
    <row r="30" spans="1:41" x14ac:dyDescent="0.25">
      <c r="A30">
        <v>31</v>
      </c>
      <c r="B30">
        <v>31</v>
      </c>
      <c r="C30">
        <v>31</v>
      </c>
      <c r="D30">
        <v>31</v>
      </c>
      <c r="E30">
        <v>31</v>
      </c>
      <c r="F30">
        <v>17</v>
      </c>
      <c r="G30">
        <v>16</v>
      </c>
      <c r="H30">
        <v>19</v>
      </c>
      <c r="I30">
        <v>29</v>
      </c>
      <c r="J30">
        <v>0</v>
      </c>
      <c r="K30">
        <v>0</v>
      </c>
      <c r="L30">
        <v>0</v>
      </c>
      <c r="M30" s="24" t="s">
        <v>310</v>
      </c>
      <c r="N30">
        <f>((palette_reference__2[[#This Row],[Column1]]+1)*8)-1</f>
        <v>255</v>
      </c>
      <c r="O30" s="24">
        <f>((palette_reference__2[[#This Row],[Column2]]+1)*8)-1</f>
        <v>255</v>
      </c>
      <c r="P30" s="24">
        <f>((palette_reference__2[[#This Row],[Column3]]+1)*8)-1</f>
        <v>255</v>
      </c>
      <c r="Q30" s="24">
        <f>((palette_reference__2[[#This Row],[Column4]]+1)*8)-1</f>
        <v>255</v>
      </c>
      <c r="R30" s="24">
        <f>((palette_reference__2[[#This Row],[Column5]]+1)*8)-1</f>
        <v>255</v>
      </c>
      <c r="S30" s="24">
        <f>((palette_reference__2[[#This Row],[Column6]]+1)*8)-1</f>
        <v>143</v>
      </c>
      <c r="T30" s="24">
        <f>((palette_reference__2[[#This Row],[Column7]]+1)*8)-1</f>
        <v>135</v>
      </c>
      <c r="U30" s="24">
        <f>((palette_reference__2[[#This Row],[Column8]]+1)*8)-1</f>
        <v>159</v>
      </c>
      <c r="V30" s="24">
        <f>((palette_reference__2[[#This Row],[Column9]]+1)*8)-1</f>
        <v>239</v>
      </c>
      <c r="W30" s="24">
        <f>((palette_reference__2[[#This Row],[Column10]]+1)*8)-1</f>
        <v>7</v>
      </c>
      <c r="X30" s="24">
        <f>((palette_reference__2[[#This Row],[Column11]]+1)*8)-1</f>
        <v>7</v>
      </c>
      <c r="Y30" s="24">
        <f>((palette_reference__2[[#This Row],[Column12]]+1)*8)-1</f>
        <v>7</v>
      </c>
      <c r="Z30" s="24" t="str">
        <f t="shared" si="0"/>
        <v>FF</v>
      </c>
      <c r="AA30" s="24" t="str">
        <f t="shared" si="1"/>
        <v>FF</v>
      </c>
      <c r="AB30" s="24" t="str">
        <f t="shared" si="2"/>
        <v>FF</v>
      </c>
      <c r="AC30" s="24" t="str">
        <f t="shared" si="3"/>
        <v>FF</v>
      </c>
      <c r="AD30" s="24" t="str">
        <f t="shared" si="4"/>
        <v>FF</v>
      </c>
      <c r="AE30" s="24" t="str">
        <f t="shared" si="5"/>
        <v>8F</v>
      </c>
      <c r="AF30" s="24" t="str">
        <f t="shared" si="6"/>
        <v>87</v>
      </c>
      <c r="AG30" s="24" t="str">
        <f t="shared" si="7"/>
        <v>9F</v>
      </c>
      <c r="AH30" s="24" t="str">
        <f t="shared" si="8"/>
        <v>EF</v>
      </c>
      <c r="AI30" s="24" t="str">
        <f t="shared" si="9"/>
        <v>7</v>
      </c>
      <c r="AJ30" s="24" t="str">
        <f t="shared" si="10"/>
        <v>7</v>
      </c>
      <c r="AK30" s="24" t="str">
        <f t="shared" si="11"/>
        <v>7</v>
      </c>
      <c r="AL30" s="74" t="str">
        <f t="shared" si="12"/>
        <v>FFFFFF</v>
      </c>
      <c r="AM30" s="53" t="str">
        <f t="shared" si="13"/>
        <v>FFFF8F</v>
      </c>
      <c r="AN30" s="47" t="str">
        <f t="shared" si="14"/>
        <v>879FEF</v>
      </c>
      <c r="AO30" s="75" t="str">
        <f t="shared" si="15"/>
        <v>070707</v>
      </c>
    </row>
    <row r="31" spans="1:41" x14ac:dyDescent="0.25">
      <c r="A31">
        <v>31</v>
      </c>
      <c r="B31">
        <v>31</v>
      </c>
      <c r="C31">
        <v>31</v>
      </c>
      <c r="D31">
        <v>19</v>
      </c>
      <c r="E31">
        <v>26</v>
      </c>
      <c r="F31">
        <v>16</v>
      </c>
      <c r="G31">
        <v>11</v>
      </c>
      <c r="H31">
        <v>15</v>
      </c>
      <c r="I31">
        <v>25</v>
      </c>
      <c r="J31">
        <v>0</v>
      </c>
      <c r="K31">
        <v>0</v>
      </c>
      <c r="L31">
        <v>0</v>
      </c>
      <c r="M31" s="24" t="s">
        <v>311</v>
      </c>
      <c r="N31">
        <f>((palette_reference__2[[#This Row],[Column1]]+1)*8)-1</f>
        <v>255</v>
      </c>
      <c r="O31" s="24">
        <f>((palette_reference__2[[#This Row],[Column2]]+1)*8)-1</f>
        <v>255</v>
      </c>
      <c r="P31" s="24">
        <f>((palette_reference__2[[#This Row],[Column3]]+1)*8)-1</f>
        <v>255</v>
      </c>
      <c r="Q31" s="24">
        <f>((palette_reference__2[[#This Row],[Column4]]+1)*8)-1</f>
        <v>159</v>
      </c>
      <c r="R31" s="24">
        <f>((palette_reference__2[[#This Row],[Column5]]+1)*8)-1</f>
        <v>215</v>
      </c>
      <c r="S31" s="24">
        <f>((palette_reference__2[[#This Row],[Column6]]+1)*8)-1</f>
        <v>135</v>
      </c>
      <c r="T31" s="24">
        <f>((palette_reference__2[[#This Row],[Column7]]+1)*8)-1</f>
        <v>95</v>
      </c>
      <c r="U31" s="24">
        <f>((palette_reference__2[[#This Row],[Column8]]+1)*8)-1</f>
        <v>127</v>
      </c>
      <c r="V31" s="24">
        <f>((palette_reference__2[[#This Row],[Column9]]+1)*8)-1</f>
        <v>207</v>
      </c>
      <c r="W31" s="24">
        <f>((palette_reference__2[[#This Row],[Column10]]+1)*8)-1</f>
        <v>7</v>
      </c>
      <c r="X31" s="24">
        <f>((palette_reference__2[[#This Row],[Column11]]+1)*8)-1</f>
        <v>7</v>
      </c>
      <c r="Y31" s="24">
        <f>((palette_reference__2[[#This Row],[Column12]]+1)*8)-1</f>
        <v>7</v>
      </c>
      <c r="Z31" s="24" t="str">
        <f t="shared" si="0"/>
        <v>FF</v>
      </c>
      <c r="AA31" s="24" t="str">
        <f t="shared" si="1"/>
        <v>FF</v>
      </c>
      <c r="AB31" s="24" t="str">
        <f t="shared" si="2"/>
        <v>FF</v>
      </c>
      <c r="AC31" s="24" t="str">
        <f t="shared" si="3"/>
        <v>9F</v>
      </c>
      <c r="AD31" s="24" t="str">
        <f t="shared" si="4"/>
        <v>D7</v>
      </c>
      <c r="AE31" s="24" t="str">
        <f t="shared" si="5"/>
        <v>87</v>
      </c>
      <c r="AF31" s="24" t="str">
        <f t="shared" si="6"/>
        <v>5F</v>
      </c>
      <c r="AG31" s="24" t="str">
        <f t="shared" si="7"/>
        <v>7F</v>
      </c>
      <c r="AH31" s="24" t="str">
        <f t="shared" si="8"/>
        <v>CF</v>
      </c>
      <c r="AI31" s="24" t="str">
        <f t="shared" si="9"/>
        <v>7</v>
      </c>
      <c r="AJ31" s="24" t="str">
        <f t="shared" si="10"/>
        <v>7</v>
      </c>
      <c r="AK31" s="24" t="str">
        <f t="shared" si="11"/>
        <v>7</v>
      </c>
      <c r="AL31" s="74" t="str">
        <f t="shared" si="12"/>
        <v>FFFFFF</v>
      </c>
      <c r="AM31" s="103" t="str">
        <f t="shared" si="13"/>
        <v>9FD787</v>
      </c>
      <c r="AN31" s="102" t="str">
        <f t="shared" si="14"/>
        <v>5F7FCF</v>
      </c>
      <c r="AO31" s="75" t="str">
        <f t="shared" si="15"/>
        <v>070707</v>
      </c>
    </row>
    <row r="32" spans="1:41" x14ac:dyDescent="0.25">
      <c r="A32">
        <v>31</v>
      </c>
      <c r="B32">
        <v>31</v>
      </c>
      <c r="C32">
        <v>31</v>
      </c>
      <c r="D32">
        <v>29</v>
      </c>
      <c r="E32">
        <v>26</v>
      </c>
      <c r="F32">
        <v>4</v>
      </c>
      <c r="G32">
        <v>18</v>
      </c>
      <c r="H32">
        <v>23</v>
      </c>
      <c r="I32">
        <v>12</v>
      </c>
      <c r="J32">
        <v>0</v>
      </c>
      <c r="K32">
        <v>0</v>
      </c>
      <c r="L32">
        <v>0</v>
      </c>
      <c r="M32" s="24" t="s">
        <v>310</v>
      </c>
      <c r="N32">
        <f>((palette_reference__2[[#This Row],[Column1]]+1)*8)-1</f>
        <v>255</v>
      </c>
      <c r="O32" s="24">
        <f>((palette_reference__2[[#This Row],[Column2]]+1)*8)-1</f>
        <v>255</v>
      </c>
      <c r="P32" s="24">
        <f>((palette_reference__2[[#This Row],[Column3]]+1)*8)-1</f>
        <v>255</v>
      </c>
      <c r="Q32" s="24">
        <f>((palette_reference__2[[#This Row],[Column4]]+1)*8)-1</f>
        <v>239</v>
      </c>
      <c r="R32" s="24">
        <f>((palette_reference__2[[#This Row],[Column5]]+1)*8)-1</f>
        <v>215</v>
      </c>
      <c r="S32" s="24">
        <f>((palette_reference__2[[#This Row],[Column6]]+1)*8)-1</f>
        <v>39</v>
      </c>
      <c r="T32" s="24">
        <f>((palette_reference__2[[#This Row],[Column7]]+1)*8)-1</f>
        <v>151</v>
      </c>
      <c r="U32" s="24">
        <f>((palette_reference__2[[#This Row],[Column8]]+1)*8)-1</f>
        <v>191</v>
      </c>
      <c r="V32" s="24">
        <f>((palette_reference__2[[#This Row],[Column9]]+1)*8)-1</f>
        <v>103</v>
      </c>
      <c r="W32" s="24">
        <f>((palette_reference__2[[#This Row],[Column10]]+1)*8)-1</f>
        <v>7</v>
      </c>
      <c r="X32" s="24">
        <f>((palette_reference__2[[#This Row],[Column11]]+1)*8)-1</f>
        <v>7</v>
      </c>
      <c r="Y32" s="24">
        <f>((palette_reference__2[[#This Row],[Column12]]+1)*8)-1</f>
        <v>7</v>
      </c>
      <c r="Z32" s="24" t="str">
        <f t="shared" ref="Z32:Z48" si="16">DEC2HEX(N32)</f>
        <v>FF</v>
      </c>
      <c r="AA32" s="24" t="str">
        <f t="shared" si="1"/>
        <v>FF</v>
      </c>
      <c r="AB32" s="24" t="str">
        <f t="shared" si="2"/>
        <v>FF</v>
      </c>
      <c r="AC32" s="24" t="str">
        <f t="shared" si="3"/>
        <v>EF</v>
      </c>
      <c r="AD32" s="24" t="str">
        <f t="shared" si="4"/>
        <v>D7</v>
      </c>
      <c r="AE32" s="24" t="str">
        <f t="shared" si="5"/>
        <v>27</v>
      </c>
      <c r="AF32" s="24" t="str">
        <f t="shared" si="6"/>
        <v>97</v>
      </c>
      <c r="AG32" s="24" t="str">
        <f t="shared" si="7"/>
        <v>BF</v>
      </c>
      <c r="AH32" s="24" t="str">
        <f t="shared" si="8"/>
        <v>67</v>
      </c>
      <c r="AI32" s="24" t="str">
        <f t="shared" si="9"/>
        <v>7</v>
      </c>
      <c r="AJ32" s="24" t="str">
        <f t="shared" si="10"/>
        <v>7</v>
      </c>
      <c r="AK32" s="24" t="str">
        <f t="shared" si="11"/>
        <v>7</v>
      </c>
      <c r="AL32" s="74" t="str">
        <f t="shared" ref="AL32:AL48" si="17">_xlfn.CONCAT(TEXT(Z32,"00"),TEXT(AA32,"00"),TEXT(AB32,"00"))</f>
        <v>FFFFFF</v>
      </c>
      <c r="AM32" s="54" t="str">
        <f t="shared" ref="AM32:AM48" si="18">_xlfn.CONCAT(TEXT(AC32,"00"),TEXT(AD32,"00"),TEXT(AE32,"00"))</f>
        <v>EFD727</v>
      </c>
      <c r="AN32" s="55" t="str">
        <f t="shared" ref="AN32:AN48" si="19">_xlfn.CONCAT(TEXT(AF32,"00"),TEXT(AG32,"00"),TEXT(AH32,"00"))</f>
        <v>97BF67</v>
      </c>
      <c r="AO32" s="75" t="str">
        <f t="shared" ref="AO32:AO48" si="20">_xlfn.CONCAT(TEXT(AI32,"00"),TEXT(AJ32,"00"),TEXT(AK32,"00"))</f>
        <v>070707</v>
      </c>
    </row>
    <row r="33" spans="1:41" x14ac:dyDescent="0.25">
      <c r="A33">
        <v>31</v>
      </c>
      <c r="B33">
        <v>31</v>
      </c>
      <c r="C33">
        <v>31</v>
      </c>
      <c r="D33">
        <v>11</v>
      </c>
      <c r="E33">
        <v>10</v>
      </c>
      <c r="F33">
        <v>11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M33" s="24" t="s">
        <v>313</v>
      </c>
      <c r="N33">
        <f>((palette_reference__2[[#This Row],[Column1]]+1)*8)-1</f>
        <v>255</v>
      </c>
      <c r="O33" s="24">
        <f>((palette_reference__2[[#This Row],[Column2]]+1)*8)-1</f>
        <v>255</v>
      </c>
      <c r="P33" s="24">
        <f>((palette_reference__2[[#This Row],[Column3]]+1)*8)-1</f>
        <v>255</v>
      </c>
      <c r="Q33" s="24">
        <f>((palette_reference__2[[#This Row],[Column4]]+1)*8)-1</f>
        <v>95</v>
      </c>
      <c r="R33" s="24">
        <f>((palette_reference__2[[#This Row],[Column5]]+1)*8)-1</f>
        <v>87</v>
      </c>
      <c r="S33" s="24">
        <f>((palette_reference__2[[#This Row],[Column6]]+1)*8)-1</f>
        <v>95</v>
      </c>
      <c r="T33" s="24">
        <f>((palette_reference__2[[#This Row],[Column7]]+1)*8)-1</f>
        <v>39</v>
      </c>
      <c r="U33" s="24">
        <f>((palette_reference__2[[#This Row],[Column8]]+1)*8)-1</f>
        <v>47</v>
      </c>
      <c r="V33" s="24">
        <f>((palette_reference__2[[#This Row],[Column9]]+1)*8)-1</f>
        <v>47</v>
      </c>
      <c r="W33" s="24">
        <f>((palette_reference__2[[#This Row],[Column10]]+1)*8)-1</f>
        <v>7</v>
      </c>
      <c r="X33" s="24">
        <f>((palette_reference__2[[#This Row],[Column11]]+1)*8)-1</f>
        <v>7</v>
      </c>
      <c r="Y33" s="24">
        <f>((palette_reference__2[[#This Row],[Column12]]+1)*8)-1</f>
        <v>7</v>
      </c>
      <c r="Z33" s="24" t="str">
        <f t="shared" si="16"/>
        <v>FF</v>
      </c>
      <c r="AA33" s="24" t="str">
        <f t="shared" si="1"/>
        <v>FF</v>
      </c>
      <c r="AB33" s="24" t="str">
        <f t="shared" si="2"/>
        <v>FF</v>
      </c>
      <c r="AC33" s="24" t="str">
        <f t="shared" si="3"/>
        <v>5F</v>
      </c>
      <c r="AD33" s="24" t="str">
        <f t="shared" si="4"/>
        <v>57</v>
      </c>
      <c r="AE33" s="24" t="str">
        <f t="shared" si="5"/>
        <v>5F</v>
      </c>
      <c r="AF33" s="24" t="str">
        <f t="shared" si="6"/>
        <v>27</v>
      </c>
      <c r="AG33" s="24" t="str">
        <f t="shared" si="7"/>
        <v>2F</v>
      </c>
      <c r="AH33" s="24" t="str">
        <f t="shared" si="8"/>
        <v>2F</v>
      </c>
      <c r="AI33" s="24" t="str">
        <f t="shared" si="9"/>
        <v>7</v>
      </c>
      <c r="AJ33" s="24" t="str">
        <f t="shared" si="10"/>
        <v>7</v>
      </c>
      <c r="AK33" s="24" t="str">
        <f t="shared" si="11"/>
        <v>7</v>
      </c>
      <c r="AL33" s="74" t="str">
        <f t="shared" si="17"/>
        <v>FFFFFF</v>
      </c>
      <c r="AM33" s="97" t="str">
        <f t="shared" si="18"/>
        <v>5F575F</v>
      </c>
      <c r="AN33" s="89" t="str">
        <f t="shared" si="19"/>
        <v>272F2F</v>
      </c>
      <c r="AO33" s="75" t="str">
        <f t="shared" si="20"/>
        <v>070707</v>
      </c>
    </row>
    <row r="34" spans="1:41" x14ac:dyDescent="0.25">
      <c r="A34">
        <v>31</v>
      </c>
      <c r="B34">
        <v>31</v>
      </c>
      <c r="C34">
        <v>31</v>
      </c>
      <c r="D34">
        <v>30</v>
      </c>
      <c r="E34">
        <v>26</v>
      </c>
      <c r="F34">
        <v>15</v>
      </c>
      <c r="G34">
        <v>9</v>
      </c>
      <c r="H34">
        <v>20</v>
      </c>
      <c r="I34">
        <v>11</v>
      </c>
      <c r="J34">
        <v>0</v>
      </c>
      <c r="K34">
        <v>0</v>
      </c>
      <c r="L34">
        <v>0</v>
      </c>
      <c r="M34" s="24" t="s">
        <v>314</v>
      </c>
      <c r="N34">
        <f>((palette_reference__2[[#This Row],[Column1]]+1)*8)-1</f>
        <v>255</v>
      </c>
      <c r="O34" s="24">
        <f>((palette_reference__2[[#This Row],[Column2]]+1)*8)-1</f>
        <v>255</v>
      </c>
      <c r="P34" s="24">
        <f>((palette_reference__2[[#This Row],[Column3]]+1)*8)-1</f>
        <v>255</v>
      </c>
      <c r="Q34" s="24">
        <f>((palette_reference__2[[#This Row],[Column4]]+1)*8)-1</f>
        <v>247</v>
      </c>
      <c r="R34" s="24">
        <f>((palette_reference__2[[#This Row],[Column5]]+1)*8)-1</f>
        <v>215</v>
      </c>
      <c r="S34" s="24">
        <f>((palette_reference__2[[#This Row],[Column6]]+1)*8)-1</f>
        <v>127</v>
      </c>
      <c r="T34" s="24">
        <f>((palette_reference__2[[#This Row],[Column7]]+1)*8)-1</f>
        <v>79</v>
      </c>
      <c r="U34" s="24">
        <f>((palette_reference__2[[#This Row],[Column8]]+1)*8)-1</f>
        <v>167</v>
      </c>
      <c r="V34" s="24">
        <f>((palette_reference__2[[#This Row],[Column9]]+1)*8)-1</f>
        <v>95</v>
      </c>
      <c r="W34" s="24">
        <f>((palette_reference__2[[#This Row],[Column10]]+1)*8)-1</f>
        <v>7</v>
      </c>
      <c r="X34" s="24">
        <f>((palette_reference__2[[#This Row],[Column11]]+1)*8)-1</f>
        <v>7</v>
      </c>
      <c r="Y34" s="24">
        <f>((palette_reference__2[[#This Row],[Column12]]+1)*8)-1</f>
        <v>7</v>
      </c>
      <c r="Z34" s="24" t="str">
        <f t="shared" si="16"/>
        <v>FF</v>
      </c>
      <c r="AA34" s="24" t="str">
        <f t="shared" si="1"/>
        <v>FF</v>
      </c>
      <c r="AB34" s="24" t="str">
        <f t="shared" si="2"/>
        <v>FF</v>
      </c>
      <c r="AC34" s="24" t="str">
        <f t="shared" si="3"/>
        <v>F7</v>
      </c>
      <c r="AD34" s="24" t="str">
        <f t="shared" si="4"/>
        <v>D7</v>
      </c>
      <c r="AE34" s="24" t="str">
        <f t="shared" si="5"/>
        <v>7F</v>
      </c>
      <c r="AF34" s="24" t="str">
        <f t="shared" si="6"/>
        <v>4F</v>
      </c>
      <c r="AG34" s="24" t="str">
        <f t="shared" si="7"/>
        <v>A7</v>
      </c>
      <c r="AH34" s="24" t="str">
        <f t="shared" si="8"/>
        <v>5F</v>
      </c>
      <c r="AI34" s="24" t="str">
        <f t="shared" si="9"/>
        <v>7</v>
      </c>
      <c r="AJ34" s="24" t="str">
        <f t="shared" si="10"/>
        <v>7</v>
      </c>
      <c r="AK34" s="24" t="str">
        <f t="shared" si="11"/>
        <v>7</v>
      </c>
      <c r="AL34" s="74" t="str">
        <f t="shared" si="17"/>
        <v>FFFFFF</v>
      </c>
      <c r="AM34" s="41" t="str">
        <f t="shared" si="18"/>
        <v>F7D77F</v>
      </c>
      <c r="AN34" s="57" t="str">
        <f t="shared" si="19"/>
        <v>4FA75F</v>
      </c>
      <c r="AO34" s="75" t="str">
        <f t="shared" si="20"/>
        <v>070707</v>
      </c>
    </row>
    <row r="35" spans="1:41" x14ac:dyDescent="0.25">
      <c r="A35">
        <v>31</v>
      </c>
      <c r="B35">
        <v>31</v>
      </c>
      <c r="C35">
        <v>31</v>
      </c>
      <c r="D35">
        <v>30</v>
      </c>
      <c r="E35">
        <v>26</v>
      </c>
      <c r="F35">
        <v>15</v>
      </c>
      <c r="G35">
        <v>26</v>
      </c>
      <c r="H35">
        <v>20</v>
      </c>
      <c r="I35">
        <v>0</v>
      </c>
      <c r="J35">
        <v>0</v>
      </c>
      <c r="K35">
        <v>0</v>
      </c>
      <c r="L35">
        <v>0</v>
      </c>
      <c r="M35" s="24" t="s">
        <v>315</v>
      </c>
      <c r="N35">
        <f>((palette_reference__2[[#This Row],[Column1]]+1)*8)-1</f>
        <v>255</v>
      </c>
      <c r="O35" s="24">
        <f>((palette_reference__2[[#This Row],[Column2]]+1)*8)-1</f>
        <v>255</v>
      </c>
      <c r="P35" s="24">
        <f>((palette_reference__2[[#This Row],[Column3]]+1)*8)-1</f>
        <v>255</v>
      </c>
      <c r="Q35" s="24">
        <f>((palette_reference__2[[#This Row],[Column4]]+1)*8)-1</f>
        <v>247</v>
      </c>
      <c r="R35" s="24">
        <f>((palette_reference__2[[#This Row],[Column5]]+1)*8)-1</f>
        <v>215</v>
      </c>
      <c r="S35" s="24">
        <f>((palette_reference__2[[#This Row],[Column6]]+1)*8)-1</f>
        <v>127</v>
      </c>
      <c r="T35" s="24">
        <f>((palette_reference__2[[#This Row],[Column7]]+1)*8)-1</f>
        <v>215</v>
      </c>
      <c r="U35" s="24">
        <f>((palette_reference__2[[#This Row],[Column8]]+1)*8)-1</f>
        <v>167</v>
      </c>
      <c r="V35" s="24">
        <f>((palette_reference__2[[#This Row],[Column9]]+1)*8)-1</f>
        <v>7</v>
      </c>
      <c r="W35" s="24">
        <f>((palette_reference__2[[#This Row],[Column10]]+1)*8)-1</f>
        <v>7</v>
      </c>
      <c r="X35" s="24">
        <f>((palette_reference__2[[#This Row],[Column11]]+1)*8)-1</f>
        <v>7</v>
      </c>
      <c r="Y35" s="24">
        <f>((palette_reference__2[[#This Row],[Column12]]+1)*8)-1</f>
        <v>7</v>
      </c>
      <c r="Z35" s="24" t="str">
        <f t="shared" si="16"/>
        <v>FF</v>
      </c>
      <c r="AA35" s="24" t="str">
        <f t="shared" si="1"/>
        <v>FF</v>
      </c>
      <c r="AB35" s="24" t="str">
        <f t="shared" si="2"/>
        <v>FF</v>
      </c>
      <c r="AC35" s="24" t="str">
        <f t="shared" si="3"/>
        <v>F7</v>
      </c>
      <c r="AD35" s="24" t="str">
        <f t="shared" si="4"/>
        <v>D7</v>
      </c>
      <c r="AE35" s="24" t="str">
        <f t="shared" si="5"/>
        <v>7F</v>
      </c>
      <c r="AF35" s="24" t="str">
        <f t="shared" si="6"/>
        <v>D7</v>
      </c>
      <c r="AG35" s="24" t="str">
        <f t="shared" si="7"/>
        <v>A7</v>
      </c>
      <c r="AH35" s="24" t="str">
        <f t="shared" si="8"/>
        <v>7</v>
      </c>
      <c r="AI35" s="24" t="str">
        <f t="shared" si="9"/>
        <v>7</v>
      </c>
      <c r="AJ35" s="24" t="str">
        <f t="shared" si="10"/>
        <v>7</v>
      </c>
      <c r="AK35" s="24" t="str">
        <f t="shared" si="11"/>
        <v>7</v>
      </c>
      <c r="AL35" s="74" t="str">
        <f t="shared" si="17"/>
        <v>FFFFFF</v>
      </c>
      <c r="AM35" s="41" t="str">
        <f t="shared" si="18"/>
        <v>F7D77F</v>
      </c>
      <c r="AN35" s="52" t="str">
        <f t="shared" si="19"/>
        <v>D7A707</v>
      </c>
      <c r="AO35" s="75" t="str">
        <f t="shared" si="20"/>
        <v>070707</v>
      </c>
    </row>
    <row r="36" spans="1:41" x14ac:dyDescent="0.25">
      <c r="A36">
        <v>31</v>
      </c>
      <c r="B36">
        <v>31</v>
      </c>
      <c r="C36">
        <v>31</v>
      </c>
      <c r="D36">
        <v>30</v>
      </c>
      <c r="E36">
        <v>26</v>
      </c>
      <c r="F36">
        <v>15</v>
      </c>
      <c r="G36">
        <v>25</v>
      </c>
      <c r="H36">
        <v>7</v>
      </c>
      <c r="I36">
        <v>5</v>
      </c>
      <c r="J36">
        <v>0</v>
      </c>
      <c r="K36">
        <v>0</v>
      </c>
      <c r="L36">
        <v>0</v>
      </c>
      <c r="M36" s="24" t="s">
        <v>316</v>
      </c>
      <c r="N36">
        <f>((palette_reference__2[[#This Row],[Column1]]+1)*8)-1</f>
        <v>255</v>
      </c>
      <c r="O36" s="24">
        <f>((palette_reference__2[[#This Row],[Column2]]+1)*8)-1</f>
        <v>255</v>
      </c>
      <c r="P36" s="24">
        <f>((palette_reference__2[[#This Row],[Column3]]+1)*8)-1</f>
        <v>255</v>
      </c>
      <c r="Q36" s="24">
        <f>((palette_reference__2[[#This Row],[Column4]]+1)*8)-1</f>
        <v>247</v>
      </c>
      <c r="R36" s="24">
        <f>((palette_reference__2[[#This Row],[Column5]]+1)*8)-1</f>
        <v>215</v>
      </c>
      <c r="S36" s="24">
        <f>((palette_reference__2[[#This Row],[Column6]]+1)*8)-1</f>
        <v>127</v>
      </c>
      <c r="T36" s="24">
        <f>((palette_reference__2[[#This Row],[Column7]]+1)*8)-1</f>
        <v>207</v>
      </c>
      <c r="U36" s="24">
        <f>((palette_reference__2[[#This Row],[Column8]]+1)*8)-1</f>
        <v>63</v>
      </c>
      <c r="V36" s="24">
        <f>((palette_reference__2[[#This Row],[Column9]]+1)*8)-1</f>
        <v>47</v>
      </c>
      <c r="W36" s="24">
        <f>((palette_reference__2[[#This Row],[Column10]]+1)*8)-1</f>
        <v>7</v>
      </c>
      <c r="X36" s="24">
        <f>((palette_reference__2[[#This Row],[Column11]]+1)*8)-1</f>
        <v>7</v>
      </c>
      <c r="Y36" s="24">
        <f>((palette_reference__2[[#This Row],[Column12]]+1)*8)-1</f>
        <v>7</v>
      </c>
      <c r="Z36" s="24" t="str">
        <f t="shared" si="16"/>
        <v>FF</v>
      </c>
      <c r="AA36" s="24" t="str">
        <f t="shared" si="1"/>
        <v>FF</v>
      </c>
      <c r="AB36" s="24" t="str">
        <f t="shared" si="2"/>
        <v>FF</v>
      </c>
      <c r="AC36" s="24" t="str">
        <f t="shared" si="3"/>
        <v>F7</v>
      </c>
      <c r="AD36" s="24" t="str">
        <f t="shared" si="4"/>
        <v>D7</v>
      </c>
      <c r="AE36" s="24" t="str">
        <f t="shared" si="5"/>
        <v>7F</v>
      </c>
      <c r="AF36" s="24" t="str">
        <f t="shared" si="6"/>
        <v>CF</v>
      </c>
      <c r="AG36" s="24" t="str">
        <f t="shared" si="7"/>
        <v>3F</v>
      </c>
      <c r="AH36" s="24" t="str">
        <f t="shared" si="8"/>
        <v>2F</v>
      </c>
      <c r="AI36" s="24" t="str">
        <f t="shared" si="9"/>
        <v>7</v>
      </c>
      <c r="AJ36" s="24" t="str">
        <f t="shared" si="10"/>
        <v>7</v>
      </c>
      <c r="AK36" s="24" t="str">
        <f t="shared" si="11"/>
        <v>7</v>
      </c>
      <c r="AL36" s="74" t="str">
        <f t="shared" si="17"/>
        <v>FFFFFF</v>
      </c>
      <c r="AM36" s="41" t="str">
        <f t="shared" si="18"/>
        <v>F7D77F</v>
      </c>
      <c r="AN36" s="86" t="str">
        <f t="shared" si="19"/>
        <v>CF3F2F</v>
      </c>
      <c r="AO36" s="75" t="str">
        <f t="shared" si="20"/>
        <v>070707</v>
      </c>
    </row>
    <row r="37" spans="1:41" x14ac:dyDescent="0.25">
      <c r="A37">
        <v>31</v>
      </c>
      <c r="B37">
        <v>31</v>
      </c>
      <c r="C37">
        <v>31</v>
      </c>
      <c r="D37">
        <v>30</v>
      </c>
      <c r="E37">
        <v>22</v>
      </c>
      <c r="F37">
        <v>17</v>
      </c>
      <c r="G37">
        <v>11</v>
      </c>
      <c r="H37">
        <v>15</v>
      </c>
      <c r="I37">
        <v>23</v>
      </c>
      <c r="J37">
        <v>0</v>
      </c>
      <c r="K37">
        <v>0</v>
      </c>
      <c r="L37">
        <v>0</v>
      </c>
      <c r="M37" s="24" t="s">
        <v>317</v>
      </c>
      <c r="N37">
        <f>((palette_reference__2[[#This Row],[Column1]]+1)*8)-1</f>
        <v>255</v>
      </c>
      <c r="O37" s="24">
        <f>((palette_reference__2[[#This Row],[Column2]]+1)*8)-1</f>
        <v>255</v>
      </c>
      <c r="P37" s="24">
        <f>((palette_reference__2[[#This Row],[Column3]]+1)*8)-1</f>
        <v>255</v>
      </c>
      <c r="Q37" s="24">
        <f>((palette_reference__2[[#This Row],[Column4]]+1)*8)-1</f>
        <v>247</v>
      </c>
      <c r="R37" s="24">
        <f>((palette_reference__2[[#This Row],[Column5]]+1)*8)-1</f>
        <v>183</v>
      </c>
      <c r="S37" s="24">
        <f>((palette_reference__2[[#This Row],[Column6]]+1)*8)-1</f>
        <v>143</v>
      </c>
      <c r="T37" s="24">
        <f>((palette_reference__2[[#This Row],[Column7]]+1)*8)-1</f>
        <v>95</v>
      </c>
      <c r="U37" s="24">
        <f>((palette_reference__2[[#This Row],[Column8]]+1)*8)-1</f>
        <v>127</v>
      </c>
      <c r="V37" s="24">
        <f>((palette_reference__2[[#This Row],[Column9]]+1)*8)-1</f>
        <v>191</v>
      </c>
      <c r="W37" s="24">
        <f>((palette_reference__2[[#This Row],[Column10]]+1)*8)-1</f>
        <v>7</v>
      </c>
      <c r="X37" s="24">
        <f>((palette_reference__2[[#This Row],[Column11]]+1)*8)-1</f>
        <v>7</v>
      </c>
      <c r="Y37" s="24">
        <f>((palette_reference__2[[#This Row],[Column12]]+1)*8)-1</f>
        <v>7</v>
      </c>
      <c r="Z37" s="24" t="str">
        <f t="shared" si="16"/>
        <v>FF</v>
      </c>
      <c r="AA37" s="24" t="str">
        <f t="shared" si="1"/>
        <v>FF</v>
      </c>
      <c r="AB37" s="24" t="str">
        <f t="shared" si="2"/>
        <v>FF</v>
      </c>
      <c r="AC37" s="24" t="str">
        <f t="shared" si="3"/>
        <v>F7</v>
      </c>
      <c r="AD37" s="24" t="str">
        <f t="shared" si="4"/>
        <v>B7</v>
      </c>
      <c r="AE37" s="24" t="str">
        <f t="shared" si="5"/>
        <v>8F</v>
      </c>
      <c r="AF37" s="24" t="str">
        <f t="shared" si="6"/>
        <v>5F</v>
      </c>
      <c r="AG37" s="24" t="str">
        <f t="shared" si="7"/>
        <v>7F</v>
      </c>
      <c r="AH37" s="24" t="str">
        <f t="shared" si="8"/>
        <v>BF</v>
      </c>
      <c r="AI37" s="24" t="str">
        <f t="shared" si="9"/>
        <v>7</v>
      </c>
      <c r="AJ37" s="24" t="str">
        <f t="shared" si="10"/>
        <v>7</v>
      </c>
      <c r="AK37" s="24" t="str">
        <f t="shared" si="11"/>
        <v>7</v>
      </c>
      <c r="AL37" s="74" t="str">
        <f t="shared" si="17"/>
        <v>FFFFFF</v>
      </c>
      <c r="AM37" s="44" t="str">
        <f t="shared" si="18"/>
        <v>F7B78F</v>
      </c>
      <c r="AN37" s="58" t="str">
        <f t="shared" si="19"/>
        <v>5F7FBF</v>
      </c>
      <c r="AO37" s="75" t="str">
        <f t="shared" si="20"/>
        <v>070707</v>
      </c>
    </row>
    <row r="38" spans="1:41" x14ac:dyDescent="0.25">
      <c r="A38">
        <v>31</v>
      </c>
      <c r="B38">
        <v>31</v>
      </c>
      <c r="C38">
        <v>31</v>
      </c>
      <c r="D38">
        <v>15</v>
      </c>
      <c r="E38">
        <v>9</v>
      </c>
      <c r="F38">
        <v>6</v>
      </c>
      <c r="G38" s="25">
        <v>7</v>
      </c>
      <c r="H38" s="25">
        <v>7</v>
      </c>
      <c r="I38" s="25">
        <v>6</v>
      </c>
      <c r="J38">
        <v>0</v>
      </c>
      <c r="K38">
        <v>0</v>
      </c>
      <c r="L38">
        <v>0</v>
      </c>
      <c r="M38" s="24" t="s">
        <v>318</v>
      </c>
      <c r="N38">
        <f>((palette_reference__2[[#This Row],[Column1]]+1)*8)-1</f>
        <v>255</v>
      </c>
      <c r="O38" s="24">
        <f>((palette_reference__2[[#This Row],[Column2]]+1)*8)-1</f>
        <v>255</v>
      </c>
      <c r="P38" s="24">
        <f>((palette_reference__2[[#This Row],[Column3]]+1)*8)-1</f>
        <v>255</v>
      </c>
      <c r="Q38" s="24">
        <f>((palette_reference__2[[#This Row],[Column4]]+1)*8)-1</f>
        <v>127</v>
      </c>
      <c r="R38" s="24">
        <f>((palette_reference__2[[#This Row],[Column5]]+1)*8)-1</f>
        <v>79</v>
      </c>
      <c r="S38" s="24">
        <f>((palette_reference__2[[#This Row],[Column6]]+1)*8)-1</f>
        <v>55</v>
      </c>
      <c r="T38" s="24">
        <f>((palette_reference__2[[#This Row],[Column7]]+1)*8)-1</f>
        <v>63</v>
      </c>
      <c r="U38" s="24">
        <f>((palette_reference__2[[#This Row],[Column8]]+1)*8)-1</f>
        <v>63</v>
      </c>
      <c r="V38" s="24">
        <f>((palette_reference__2[[#This Row],[Column9]]+1)*8)-1</f>
        <v>55</v>
      </c>
      <c r="W38" s="24">
        <f>((palette_reference__2[[#This Row],[Column10]]+1)*8)-1</f>
        <v>7</v>
      </c>
      <c r="X38" s="24">
        <f>((palette_reference__2[[#This Row],[Column11]]+1)*8)-1</f>
        <v>7</v>
      </c>
      <c r="Y38" s="24">
        <f>((palette_reference__2[[#This Row],[Column12]]+1)*8)-1</f>
        <v>7</v>
      </c>
      <c r="Z38" s="24" t="str">
        <f t="shared" si="16"/>
        <v>FF</v>
      </c>
      <c r="AA38" s="24" t="str">
        <f t="shared" si="1"/>
        <v>FF</v>
      </c>
      <c r="AB38" s="24" t="str">
        <f t="shared" si="2"/>
        <v>FF</v>
      </c>
      <c r="AC38" s="24" t="str">
        <f t="shared" si="3"/>
        <v>7F</v>
      </c>
      <c r="AD38" s="24" t="str">
        <f t="shared" si="4"/>
        <v>4F</v>
      </c>
      <c r="AE38" s="24" t="str">
        <f t="shared" si="5"/>
        <v>37</v>
      </c>
      <c r="AF38" s="24" t="str">
        <f t="shared" si="6"/>
        <v>3F</v>
      </c>
      <c r="AG38" s="24" t="str">
        <f t="shared" si="7"/>
        <v>3F</v>
      </c>
      <c r="AH38" s="24" t="str">
        <f t="shared" si="8"/>
        <v>37</v>
      </c>
      <c r="AI38" s="24" t="str">
        <f t="shared" si="9"/>
        <v>7</v>
      </c>
      <c r="AJ38" s="24" t="str">
        <f t="shared" si="10"/>
        <v>7</v>
      </c>
      <c r="AK38" s="24" t="str">
        <f t="shared" si="11"/>
        <v>7</v>
      </c>
      <c r="AL38" s="74" t="str">
        <f t="shared" si="17"/>
        <v>FFFFFF</v>
      </c>
      <c r="AM38" s="80" t="str">
        <f t="shared" si="18"/>
        <v>7F4F37</v>
      </c>
      <c r="AN38" s="79" t="str">
        <f t="shared" si="19"/>
        <v>3F3F37</v>
      </c>
      <c r="AO38" s="75" t="str">
        <f t="shared" si="20"/>
        <v>070707</v>
      </c>
    </row>
    <row r="39" spans="1:41" x14ac:dyDescent="0.25">
      <c r="A39">
        <v>31</v>
      </c>
      <c r="B39">
        <v>31</v>
      </c>
      <c r="C39">
        <v>31</v>
      </c>
      <c r="D39">
        <v>30</v>
      </c>
      <c r="E39">
        <v>26</v>
      </c>
      <c r="F39">
        <v>15</v>
      </c>
      <c r="G39">
        <v>28</v>
      </c>
      <c r="H39">
        <v>20</v>
      </c>
      <c r="I39">
        <v>14</v>
      </c>
      <c r="J39">
        <v>0</v>
      </c>
      <c r="K39">
        <v>0</v>
      </c>
      <c r="L39">
        <v>0</v>
      </c>
      <c r="M39" s="24" t="s">
        <v>319</v>
      </c>
      <c r="N39">
        <f>((palette_reference__2[[#This Row],[Column1]]+1)*8)-1</f>
        <v>255</v>
      </c>
      <c r="O39" s="24">
        <f>((palette_reference__2[[#This Row],[Column2]]+1)*8)-1</f>
        <v>255</v>
      </c>
      <c r="P39" s="24">
        <f>((palette_reference__2[[#This Row],[Column3]]+1)*8)-1</f>
        <v>255</v>
      </c>
      <c r="Q39" s="24">
        <f>((palette_reference__2[[#This Row],[Column4]]+1)*8)-1</f>
        <v>247</v>
      </c>
      <c r="R39" s="24">
        <f>((palette_reference__2[[#This Row],[Column5]]+1)*8)-1</f>
        <v>215</v>
      </c>
      <c r="S39" s="24">
        <f>((palette_reference__2[[#This Row],[Column6]]+1)*8)-1</f>
        <v>127</v>
      </c>
      <c r="T39" s="24">
        <f>((palette_reference__2[[#This Row],[Column7]]+1)*8)-1</f>
        <v>231</v>
      </c>
      <c r="U39" s="24">
        <f>((palette_reference__2[[#This Row],[Column8]]+1)*8)-1</f>
        <v>167</v>
      </c>
      <c r="V39" s="24">
        <f>((palette_reference__2[[#This Row],[Column9]]+1)*8)-1</f>
        <v>119</v>
      </c>
      <c r="W39" s="24">
        <f>((palette_reference__2[[#This Row],[Column10]]+1)*8)-1</f>
        <v>7</v>
      </c>
      <c r="X39" s="24">
        <f>((palette_reference__2[[#This Row],[Column11]]+1)*8)-1</f>
        <v>7</v>
      </c>
      <c r="Y39" s="24">
        <f>((palette_reference__2[[#This Row],[Column12]]+1)*8)-1</f>
        <v>7</v>
      </c>
      <c r="Z39" s="24" t="str">
        <f t="shared" si="16"/>
        <v>FF</v>
      </c>
      <c r="AA39" s="24" t="str">
        <f t="shared" si="1"/>
        <v>FF</v>
      </c>
      <c r="AB39" s="24" t="str">
        <f t="shared" si="2"/>
        <v>FF</v>
      </c>
      <c r="AC39" s="24" t="str">
        <f t="shared" si="3"/>
        <v>F7</v>
      </c>
      <c r="AD39" s="24" t="str">
        <f t="shared" si="4"/>
        <v>D7</v>
      </c>
      <c r="AE39" s="24" t="str">
        <f t="shared" si="5"/>
        <v>7F</v>
      </c>
      <c r="AF39" s="24" t="str">
        <f t="shared" si="6"/>
        <v>E7</v>
      </c>
      <c r="AG39" s="24" t="str">
        <f t="shared" si="7"/>
        <v>A7</v>
      </c>
      <c r="AH39" s="24" t="str">
        <f t="shared" si="8"/>
        <v>77</v>
      </c>
      <c r="AI39" s="24" t="str">
        <f t="shared" si="9"/>
        <v>7</v>
      </c>
      <c r="AJ39" s="24" t="str">
        <f t="shared" si="10"/>
        <v>7</v>
      </c>
      <c r="AK39" s="24" t="str">
        <f t="shared" si="11"/>
        <v>7</v>
      </c>
      <c r="AL39" s="74" t="str">
        <f t="shared" si="17"/>
        <v>FFFFFF</v>
      </c>
      <c r="AM39" s="41" t="str">
        <f t="shared" si="18"/>
        <v>F7D77F</v>
      </c>
      <c r="AN39" s="67" t="str">
        <f t="shared" si="19"/>
        <v>E7A777</v>
      </c>
      <c r="AO39" s="75" t="str">
        <f t="shared" si="20"/>
        <v>070707</v>
      </c>
    </row>
    <row r="40" spans="1:41" x14ac:dyDescent="0.25">
      <c r="A40">
        <v>31</v>
      </c>
      <c r="B40">
        <v>31</v>
      </c>
      <c r="C40">
        <v>31</v>
      </c>
      <c r="D40">
        <v>15</v>
      </c>
      <c r="E40">
        <v>15</v>
      </c>
      <c r="F40">
        <v>15</v>
      </c>
      <c r="G40">
        <v>5</v>
      </c>
      <c r="H40">
        <v>6</v>
      </c>
      <c r="I40">
        <v>6</v>
      </c>
      <c r="J40">
        <v>0</v>
      </c>
      <c r="K40">
        <v>0</v>
      </c>
      <c r="L40">
        <v>0</v>
      </c>
      <c r="M40" s="24" t="s">
        <v>320</v>
      </c>
      <c r="N40">
        <f>((palette_reference__2[[#This Row],[Column1]]+1)*8)-1</f>
        <v>255</v>
      </c>
      <c r="O40" s="24">
        <f>((palette_reference__2[[#This Row],[Column2]]+1)*8)-1</f>
        <v>255</v>
      </c>
      <c r="P40" s="24">
        <f>((palette_reference__2[[#This Row],[Column3]]+1)*8)-1</f>
        <v>255</v>
      </c>
      <c r="Q40" s="24">
        <f>((palette_reference__2[[#This Row],[Column4]]+1)*8)-1</f>
        <v>127</v>
      </c>
      <c r="R40" s="24">
        <f>((palette_reference__2[[#This Row],[Column5]]+1)*8)-1</f>
        <v>127</v>
      </c>
      <c r="S40" s="24">
        <f>((palette_reference__2[[#This Row],[Column6]]+1)*8)-1</f>
        <v>127</v>
      </c>
      <c r="T40" s="24">
        <f>((palette_reference__2[[#This Row],[Column7]]+1)*8)-1</f>
        <v>47</v>
      </c>
      <c r="U40" s="24">
        <f>((palette_reference__2[[#This Row],[Column8]]+1)*8)-1</f>
        <v>55</v>
      </c>
      <c r="V40" s="24">
        <f>((palette_reference__2[[#This Row],[Column9]]+1)*8)-1</f>
        <v>55</v>
      </c>
      <c r="W40" s="24">
        <f>((palette_reference__2[[#This Row],[Column10]]+1)*8)-1</f>
        <v>7</v>
      </c>
      <c r="X40" s="24">
        <f>((palette_reference__2[[#This Row],[Column11]]+1)*8)-1</f>
        <v>7</v>
      </c>
      <c r="Y40" s="24">
        <f>((palette_reference__2[[#This Row],[Column12]]+1)*8)-1</f>
        <v>7</v>
      </c>
      <c r="Z40" s="24" t="str">
        <f t="shared" si="16"/>
        <v>FF</v>
      </c>
      <c r="AA40" s="24" t="str">
        <f t="shared" si="1"/>
        <v>FF</v>
      </c>
      <c r="AB40" s="24" t="str">
        <f t="shared" si="2"/>
        <v>FF</v>
      </c>
      <c r="AC40" s="24" t="str">
        <f t="shared" si="3"/>
        <v>7F</v>
      </c>
      <c r="AD40" s="24" t="str">
        <f t="shared" si="4"/>
        <v>7F</v>
      </c>
      <c r="AE40" s="24" t="str">
        <f t="shared" si="5"/>
        <v>7F</v>
      </c>
      <c r="AF40" s="24" t="str">
        <f t="shared" si="6"/>
        <v>2F</v>
      </c>
      <c r="AG40" s="24" t="str">
        <f t="shared" si="7"/>
        <v>37</v>
      </c>
      <c r="AH40" s="24" t="str">
        <f t="shared" si="8"/>
        <v>37</v>
      </c>
      <c r="AI40" s="24" t="str">
        <f t="shared" si="9"/>
        <v>7</v>
      </c>
      <c r="AJ40" s="24" t="str">
        <f t="shared" si="10"/>
        <v>7</v>
      </c>
      <c r="AK40" s="24" t="str">
        <f t="shared" si="11"/>
        <v>7</v>
      </c>
      <c r="AL40" s="74" t="str">
        <f t="shared" si="17"/>
        <v>FFFFFF</v>
      </c>
      <c r="AM40" s="60" t="str">
        <f t="shared" si="18"/>
        <v>7F7F7F</v>
      </c>
      <c r="AN40" s="59" t="str">
        <f t="shared" si="19"/>
        <v>2F3737</v>
      </c>
      <c r="AO40" s="75" t="str">
        <f t="shared" si="20"/>
        <v>070707</v>
      </c>
    </row>
    <row r="41" spans="1:41" x14ac:dyDescent="0.25">
      <c r="A41">
        <v>31</v>
      </c>
      <c r="B41">
        <v>31</v>
      </c>
      <c r="C41">
        <v>31</v>
      </c>
      <c r="D41">
        <v>29</v>
      </c>
      <c r="E41">
        <v>28</v>
      </c>
      <c r="F41">
        <v>26</v>
      </c>
      <c r="G41">
        <v>16</v>
      </c>
      <c r="H41">
        <v>14</v>
      </c>
      <c r="I41">
        <v>19</v>
      </c>
      <c r="J41">
        <v>0</v>
      </c>
      <c r="K41">
        <v>0</v>
      </c>
      <c r="L41">
        <v>0</v>
      </c>
      <c r="M41" s="24" t="s">
        <v>321</v>
      </c>
      <c r="N41">
        <f>((palette_reference__2[[#This Row],[Column1]]+1)*8)-1</f>
        <v>255</v>
      </c>
      <c r="O41" s="24">
        <f>((palette_reference__2[[#This Row],[Column2]]+1)*8)-1</f>
        <v>255</v>
      </c>
      <c r="P41" s="24">
        <f>((palette_reference__2[[#This Row],[Column3]]+1)*8)-1</f>
        <v>255</v>
      </c>
      <c r="Q41" s="24">
        <f>((palette_reference__2[[#This Row],[Column4]]+1)*8)-1</f>
        <v>239</v>
      </c>
      <c r="R41" s="24">
        <f>((palette_reference__2[[#This Row],[Column5]]+1)*8)-1</f>
        <v>231</v>
      </c>
      <c r="S41" s="24">
        <f>((palette_reference__2[[#This Row],[Column6]]+1)*8)-1</f>
        <v>215</v>
      </c>
      <c r="T41" s="24">
        <f>((palette_reference__2[[#This Row],[Column7]]+1)*8)-1</f>
        <v>135</v>
      </c>
      <c r="U41" s="24">
        <f>((palette_reference__2[[#This Row],[Column8]]+1)*8)-1</f>
        <v>119</v>
      </c>
      <c r="V41" s="24">
        <f>((palette_reference__2[[#This Row],[Column9]]+1)*8)-1</f>
        <v>159</v>
      </c>
      <c r="W41" s="24">
        <f>((palette_reference__2[[#This Row],[Column10]]+1)*8)-1</f>
        <v>7</v>
      </c>
      <c r="X41" s="24">
        <f>((palette_reference__2[[#This Row],[Column11]]+1)*8)-1</f>
        <v>7</v>
      </c>
      <c r="Y41" s="24">
        <f>((palette_reference__2[[#This Row],[Column12]]+1)*8)-1</f>
        <v>7</v>
      </c>
      <c r="Z41" s="24" t="str">
        <f t="shared" si="16"/>
        <v>FF</v>
      </c>
      <c r="AA41" s="24" t="str">
        <f t="shared" si="1"/>
        <v>FF</v>
      </c>
      <c r="AB41" s="24" t="str">
        <f t="shared" si="2"/>
        <v>FF</v>
      </c>
      <c r="AC41" s="24" t="str">
        <f t="shared" si="3"/>
        <v>EF</v>
      </c>
      <c r="AD41" s="24" t="str">
        <f t="shared" si="4"/>
        <v>E7</v>
      </c>
      <c r="AE41" s="24" t="str">
        <f t="shared" si="5"/>
        <v>D7</v>
      </c>
      <c r="AF41" s="24" t="str">
        <f t="shared" si="6"/>
        <v>87</v>
      </c>
      <c r="AG41" s="24" t="str">
        <f t="shared" si="7"/>
        <v>77</v>
      </c>
      <c r="AH41" s="24" t="str">
        <f t="shared" si="8"/>
        <v>9F</v>
      </c>
      <c r="AI41" s="24" t="str">
        <f t="shared" si="9"/>
        <v>7</v>
      </c>
      <c r="AJ41" s="24" t="str">
        <f t="shared" si="10"/>
        <v>7</v>
      </c>
      <c r="AK41" s="24" t="str">
        <f t="shared" si="11"/>
        <v>7</v>
      </c>
      <c r="AL41" s="74" t="str">
        <f t="shared" si="17"/>
        <v>FFFFFF</v>
      </c>
      <c r="AM41" s="77" t="str">
        <f t="shared" si="18"/>
        <v>EFE7D7</v>
      </c>
      <c r="AN41" s="88" t="str">
        <f t="shared" si="19"/>
        <v>87779F</v>
      </c>
      <c r="AO41" s="75" t="str">
        <f t="shared" si="20"/>
        <v>070707</v>
      </c>
    </row>
    <row r="42" spans="1:41" x14ac:dyDescent="0.25">
      <c r="A42">
        <v>31</v>
      </c>
      <c r="B42">
        <v>31</v>
      </c>
      <c r="C42">
        <v>31</v>
      </c>
      <c r="D42">
        <v>27</v>
      </c>
      <c r="E42">
        <v>11</v>
      </c>
      <c r="F42">
        <v>7</v>
      </c>
      <c r="G42">
        <v>16</v>
      </c>
      <c r="H42">
        <v>6</v>
      </c>
      <c r="I42">
        <v>20</v>
      </c>
      <c r="J42">
        <v>0</v>
      </c>
      <c r="K42">
        <v>0</v>
      </c>
      <c r="L42">
        <v>0</v>
      </c>
      <c r="M42" s="24" t="s">
        <v>369</v>
      </c>
      <c r="N42">
        <f>((palette_reference__2[[#This Row],[Column1]]+1)*8)-1</f>
        <v>255</v>
      </c>
      <c r="O42" s="24">
        <f>((palette_reference__2[[#This Row],[Column2]]+1)*8)-1</f>
        <v>255</v>
      </c>
      <c r="P42" s="24">
        <f>((palette_reference__2[[#This Row],[Column3]]+1)*8)-1</f>
        <v>255</v>
      </c>
      <c r="Q42" s="24">
        <f>((palette_reference__2[[#This Row],[Column4]]+1)*8)-1</f>
        <v>223</v>
      </c>
      <c r="R42" s="24">
        <f>((palette_reference__2[[#This Row],[Column5]]+1)*8)-1</f>
        <v>95</v>
      </c>
      <c r="S42" s="24">
        <f>((palette_reference__2[[#This Row],[Column6]]+1)*8)-1</f>
        <v>63</v>
      </c>
      <c r="T42" s="24">
        <f>((palette_reference__2[[#This Row],[Column7]]+1)*8)-1</f>
        <v>135</v>
      </c>
      <c r="U42" s="24">
        <f>((palette_reference__2[[#This Row],[Column8]]+1)*8)-1</f>
        <v>55</v>
      </c>
      <c r="V42" s="24">
        <f>((palette_reference__2[[#This Row],[Column9]]+1)*8)-1</f>
        <v>167</v>
      </c>
      <c r="W42" s="24">
        <f>((palette_reference__2[[#This Row],[Column10]]+1)*8)-1</f>
        <v>7</v>
      </c>
      <c r="X42" s="24">
        <f>((palette_reference__2[[#This Row],[Column11]]+1)*8)-1</f>
        <v>7</v>
      </c>
      <c r="Y42" s="24">
        <f>((palette_reference__2[[#This Row],[Column12]]+1)*8)-1</f>
        <v>7</v>
      </c>
      <c r="Z42" s="24" t="str">
        <f t="shared" si="16"/>
        <v>FF</v>
      </c>
      <c r="AA42" s="24" t="str">
        <f t="shared" si="1"/>
        <v>FF</v>
      </c>
      <c r="AB42" s="24" t="str">
        <f t="shared" si="2"/>
        <v>FF</v>
      </c>
      <c r="AC42" s="24" t="str">
        <f t="shared" si="3"/>
        <v>DF</v>
      </c>
      <c r="AD42" s="24" t="str">
        <f t="shared" si="4"/>
        <v>5F</v>
      </c>
      <c r="AE42" s="24" t="str">
        <f t="shared" si="5"/>
        <v>3F</v>
      </c>
      <c r="AF42" s="24" t="str">
        <f t="shared" si="6"/>
        <v>87</v>
      </c>
      <c r="AG42" s="24" t="str">
        <f t="shared" si="7"/>
        <v>37</v>
      </c>
      <c r="AH42" s="24" t="str">
        <f t="shared" si="8"/>
        <v>A7</v>
      </c>
      <c r="AI42" s="24" t="str">
        <f t="shared" si="9"/>
        <v>7</v>
      </c>
      <c r="AJ42" s="24" t="str">
        <f t="shared" si="10"/>
        <v>7</v>
      </c>
      <c r="AK42" s="24" t="str">
        <f t="shared" si="11"/>
        <v>7</v>
      </c>
      <c r="AL42" s="74" t="str">
        <f t="shared" si="17"/>
        <v>FFFFFF</v>
      </c>
      <c r="AM42" s="84" t="str">
        <f t="shared" si="18"/>
        <v>DF5F3F</v>
      </c>
      <c r="AN42" s="65" t="str">
        <f t="shared" si="19"/>
        <v>8737A7</v>
      </c>
      <c r="AO42" s="75" t="str">
        <f t="shared" si="20"/>
        <v>070707</v>
      </c>
    </row>
    <row r="43" spans="1:41" x14ac:dyDescent="0.25">
      <c r="A43">
        <v>31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2</v>
      </c>
      <c r="H43">
        <v>3</v>
      </c>
      <c r="I43">
        <v>3</v>
      </c>
      <c r="J43">
        <v>0</v>
      </c>
      <c r="K43">
        <v>0</v>
      </c>
      <c r="L43">
        <v>0</v>
      </c>
      <c r="M43" s="24" t="s">
        <v>322</v>
      </c>
      <c r="N43">
        <f>((palette_reference__2[[#This Row],[Column1]]+1)*8)-1</f>
        <v>255</v>
      </c>
      <c r="O43" s="24">
        <f>((palette_reference__2[[#This Row],[Column2]]+1)*8)-1</f>
        <v>255</v>
      </c>
      <c r="P43" s="24">
        <f>((palette_reference__2[[#This Row],[Column3]]+1)*8)-1</f>
        <v>255</v>
      </c>
      <c r="Q43" s="24">
        <f>((palette_reference__2[[#This Row],[Column4]]+1)*8)-1</f>
        <v>255</v>
      </c>
      <c r="R43" s="24">
        <f>((palette_reference__2[[#This Row],[Column5]]+1)*8)-1</f>
        <v>255</v>
      </c>
      <c r="S43" s="24">
        <f>((palette_reference__2[[#This Row],[Column6]]+1)*8)-1</f>
        <v>255</v>
      </c>
      <c r="T43" s="24">
        <f>((palette_reference__2[[#This Row],[Column7]]+1)*8)-1</f>
        <v>23</v>
      </c>
      <c r="U43" s="24">
        <f>((palette_reference__2[[#This Row],[Column8]]+1)*8)-1</f>
        <v>31</v>
      </c>
      <c r="V43" s="24">
        <f>((palette_reference__2[[#This Row],[Column9]]+1)*8)-1</f>
        <v>31</v>
      </c>
      <c r="W43" s="24">
        <f>((palette_reference__2[[#This Row],[Column10]]+1)*8)-1</f>
        <v>7</v>
      </c>
      <c r="X43" s="24">
        <f>((palette_reference__2[[#This Row],[Column11]]+1)*8)-1</f>
        <v>7</v>
      </c>
      <c r="Y43" s="24">
        <f>((palette_reference__2[[#This Row],[Column12]]+1)*8)-1</f>
        <v>7</v>
      </c>
      <c r="Z43" s="24" t="str">
        <f t="shared" si="16"/>
        <v>FF</v>
      </c>
      <c r="AA43" s="24" t="str">
        <f t="shared" si="1"/>
        <v>FF</v>
      </c>
      <c r="AB43" s="24" t="str">
        <f t="shared" si="2"/>
        <v>FF</v>
      </c>
      <c r="AC43" s="24" t="str">
        <f t="shared" si="3"/>
        <v>FF</v>
      </c>
      <c r="AD43" s="24" t="str">
        <f t="shared" si="4"/>
        <v>FF</v>
      </c>
      <c r="AE43" s="24" t="str">
        <f t="shared" si="5"/>
        <v>FF</v>
      </c>
      <c r="AF43" s="24" t="str">
        <f t="shared" si="6"/>
        <v>17</v>
      </c>
      <c r="AG43" s="24" t="str">
        <f t="shared" si="7"/>
        <v>1F</v>
      </c>
      <c r="AH43" s="24" t="str">
        <f t="shared" si="8"/>
        <v>1F</v>
      </c>
      <c r="AI43" s="24" t="str">
        <f t="shared" si="9"/>
        <v>7</v>
      </c>
      <c r="AJ43" s="24" t="str">
        <f t="shared" si="10"/>
        <v>7</v>
      </c>
      <c r="AK43" s="24" t="str">
        <f t="shared" si="11"/>
        <v>7</v>
      </c>
      <c r="AL43" s="74" t="str">
        <f t="shared" si="17"/>
        <v>FFFFFF</v>
      </c>
      <c r="AM43" s="26" t="str">
        <f t="shared" si="18"/>
        <v>FFFFFF</v>
      </c>
      <c r="AN43" s="56" t="str">
        <f t="shared" si="19"/>
        <v>171F1F</v>
      </c>
      <c r="AO43" s="75" t="str">
        <f t="shared" si="20"/>
        <v>070707</v>
      </c>
    </row>
    <row r="44" spans="1:41" x14ac:dyDescent="0.25">
      <c r="A44">
        <v>31</v>
      </c>
      <c r="B44">
        <v>31</v>
      </c>
      <c r="C44">
        <v>31</v>
      </c>
      <c r="D44">
        <v>31</v>
      </c>
      <c r="E44">
        <v>28</v>
      </c>
      <c r="F44">
        <v>14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 s="24" t="s">
        <v>323</v>
      </c>
      <c r="N44">
        <f>((palette_reference__2[[#This Row],[Column1]]+1)*8)-1</f>
        <v>255</v>
      </c>
      <c r="O44" s="24">
        <f>((palette_reference__2[[#This Row],[Column2]]+1)*8)-1</f>
        <v>255</v>
      </c>
      <c r="P44" s="24">
        <f>((palette_reference__2[[#This Row],[Column3]]+1)*8)-1</f>
        <v>255</v>
      </c>
      <c r="Q44" s="24">
        <f>((palette_reference__2[[#This Row],[Column4]]+1)*8)-1</f>
        <v>255</v>
      </c>
      <c r="R44" s="24">
        <f>((palette_reference__2[[#This Row],[Column5]]+1)*8)-1</f>
        <v>231</v>
      </c>
      <c r="S44" s="24">
        <f>((palette_reference__2[[#This Row],[Column6]]+1)*8)-1</f>
        <v>119</v>
      </c>
      <c r="T44" s="24">
        <f>((palette_reference__2[[#This Row],[Column7]]+1)*8)-1</f>
        <v>31</v>
      </c>
      <c r="U44" s="24">
        <f>((palette_reference__2[[#This Row],[Column8]]+1)*8)-1</f>
        <v>31</v>
      </c>
      <c r="V44" s="24">
        <f>((palette_reference__2[[#This Row],[Column9]]+1)*8)-1</f>
        <v>31</v>
      </c>
      <c r="W44" s="24">
        <f>((palette_reference__2[[#This Row],[Column10]]+1)*8)-1</f>
        <v>7</v>
      </c>
      <c r="X44" s="24">
        <f>((palette_reference__2[[#This Row],[Column11]]+1)*8)-1</f>
        <v>7</v>
      </c>
      <c r="Y44" s="24">
        <f>((palette_reference__2[[#This Row],[Column12]]+1)*8)-1</f>
        <v>7</v>
      </c>
      <c r="Z44" s="24" t="str">
        <f t="shared" si="16"/>
        <v>FF</v>
      </c>
      <c r="AA44" s="24" t="str">
        <f t="shared" si="1"/>
        <v>FF</v>
      </c>
      <c r="AB44" s="24" t="str">
        <f t="shared" si="2"/>
        <v>FF</v>
      </c>
      <c r="AC44" s="24" t="str">
        <f t="shared" si="3"/>
        <v>FF</v>
      </c>
      <c r="AD44" s="24" t="str">
        <f t="shared" si="4"/>
        <v>E7</v>
      </c>
      <c r="AE44" s="24" t="str">
        <f t="shared" si="5"/>
        <v>77</v>
      </c>
      <c r="AF44" s="24" t="str">
        <f t="shared" si="6"/>
        <v>1F</v>
      </c>
      <c r="AG44" s="24" t="str">
        <f t="shared" si="7"/>
        <v>1F</v>
      </c>
      <c r="AH44" s="24" t="str">
        <f t="shared" si="8"/>
        <v>1F</v>
      </c>
      <c r="AI44" s="24" t="str">
        <f t="shared" si="9"/>
        <v>7</v>
      </c>
      <c r="AJ44" s="24" t="str">
        <f t="shared" si="10"/>
        <v>7</v>
      </c>
      <c r="AK44" s="24" t="str">
        <f t="shared" si="11"/>
        <v>7</v>
      </c>
      <c r="AL44" s="74" t="str">
        <f t="shared" si="17"/>
        <v>FFFFFF</v>
      </c>
      <c r="AM44" s="51" t="str">
        <f t="shared" si="18"/>
        <v>FFE777</v>
      </c>
      <c r="AN44" s="61" t="str">
        <f t="shared" si="19"/>
        <v>1F1F1F</v>
      </c>
      <c r="AO44" s="75" t="str">
        <f t="shared" si="20"/>
        <v>070707</v>
      </c>
    </row>
    <row r="45" spans="1:41" x14ac:dyDescent="0.25">
      <c r="A45">
        <v>31</v>
      </c>
      <c r="B45">
        <v>31</v>
      </c>
      <c r="C45">
        <v>31</v>
      </c>
      <c r="D45">
        <v>18</v>
      </c>
      <c r="E45">
        <v>22</v>
      </c>
      <c r="F45">
        <v>20</v>
      </c>
      <c r="G45">
        <v>16</v>
      </c>
      <c r="H45">
        <v>12</v>
      </c>
      <c r="I45">
        <v>10</v>
      </c>
      <c r="J45">
        <v>0</v>
      </c>
      <c r="K45">
        <v>0</v>
      </c>
      <c r="L45">
        <v>0</v>
      </c>
      <c r="M45" s="24" t="s">
        <v>324</v>
      </c>
      <c r="N45">
        <f>((palette_reference__2[[#This Row],[Column1]]+1)*8)-1</f>
        <v>255</v>
      </c>
      <c r="O45" s="24">
        <f>((palette_reference__2[[#This Row],[Column2]]+1)*8)-1</f>
        <v>255</v>
      </c>
      <c r="P45" s="24">
        <f>((palette_reference__2[[#This Row],[Column3]]+1)*8)-1</f>
        <v>255</v>
      </c>
      <c r="Q45" s="24">
        <f>((palette_reference__2[[#This Row],[Column4]]+1)*8)-1</f>
        <v>151</v>
      </c>
      <c r="R45" s="24">
        <f>((palette_reference__2[[#This Row],[Column5]]+1)*8)-1</f>
        <v>183</v>
      </c>
      <c r="S45" s="24">
        <f>((palette_reference__2[[#This Row],[Column6]]+1)*8)-1</f>
        <v>167</v>
      </c>
      <c r="T45" s="24">
        <f>((palette_reference__2[[#This Row],[Column7]]+1)*8)-1</f>
        <v>135</v>
      </c>
      <c r="U45" s="24">
        <f>((palette_reference__2[[#This Row],[Column8]]+1)*8)-1</f>
        <v>103</v>
      </c>
      <c r="V45" s="24">
        <f>((palette_reference__2[[#This Row],[Column9]]+1)*8)-1</f>
        <v>87</v>
      </c>
      <c r="W45" s="24">
        <f>((palette_reference__2[[#This Row],[Column10]]+1)*8)-1</f>
        <v>7</v>
      </c>
      <c r="X45" s="24">
        <f>((palette_reference__2[[#This Row],[Column11]]+1)*8)-1</f>
        <v>7</v>
      </c>
      <c r="Y45" s="24">
        <f>((palette_reference__2[[#This Row],[Column12]]+1)*8)-1</f>
        <v>7</v>
      </c>
      <c r="Z45" s="24" t="str">
        <f t="shared" si="16"/>
        <v>FF</v>
      </c>
      <c r="AA45" s="24" t="str">
        <f t="shared" si="1"/>
        <v>FF</v>
      </c>
      <c r="AB45" s="24" t="str">
        <f t="shared" si="2"/>
        <v>FF</v>
      </c>
      <c r="AC45" s="24" t="str">
        <f t="shared" si="3"/>
        <v>97</v>
      </c>
      <c r="AD45" s="24" t="str">
        <f t="shared" si="4"/>
        <v>B7</v>
      </c>
      <c r="AE45" s="24" t="str">
        <f t="shared" si="5"/>
        <v>A7</v>
      </c>
      <c r="AF45" s="24" t="str">
        <f t="shared" si="6"/>
        <v>87</v>
      </c>
      <c r="AG45" s="24" t="str">
        <f t="shared" si="7"/>
        <v>67</v>
      </c>
      <c r="AH45" s="24" t="str">
        <f t="shared" si="8"/>
        <v>57</v>
      </c>
      <c r="AI45" s="24" t="str">
        <f t="shared" si="9"/>
        <v>7</v>
      </c>
      <c r="AJ45" s="24" t="str">
        <f t="shared" si="10"/>
        <v>7</v>
      </c>
      <c r="AK45" s="24" t="str">
        <f t="shared" si="11"/>
        <v>7</v>
      </c>
      <c r="AL45" s="74" t="str">
        <f t="shared" si="17"/>
        <v>FFFFFF</v>
      </c>
      <c r="AM45" s="94" t="str">
        <f t="shared" si="18"/>
        <v>97B7A7</v>
      </c>
      <c r="AN45" s="95" t="str">
        <f t="shared" si="19"/>
        <v>876757</v>
      </c>
      <c r="AO45" s="75" t="str">
        <f t="shared" si="20"/>
        <v>070707</v>
      </c>
    </row>
    <row r="46" spans="1:41" x14ac:dyDescent="0.25">
      <c r="A46">
        <v>31</v>
      </c>
      <c r="B46">
        <v>31</v>
      </c>
      <c r="C46">
        <v>31</v>
      </c>
      <c r="D46">
        <v>14</v>
      </c>
      <c r="E46">
        <v>17</v>
      </c>
      <c r="F46">
        <v>31</v>
      </c>
      <c r="G46">
        <v>10</v>
      </c>
      <c r="H46">
        <v>11</v>
      </c>
      <c r="I46">
        <v>11</v>
      </c>
      <c r="J46">
        <v>0</v>
      </c>
      <c r="K46">
        <v>0</v>
      </c>
      <c r="L46">
        <v>0</v>
      </c>
      <c r="M46" s="24" t="s">
        <v>325</v>
      </c>
      <c r="N46">
        <f>((palette_reference__2[[#This Row],[Column1]]+1)*8)-1</f>
        <v>255</v>
      </c>
      <c r="O46" s="24">
        <f>((palette_reference__2[[#This Row],[Column2]]+1)*8)-1</f>
        <v>255</v>
      </c>
      <c r="P46" s="24">
        <f>((palette_reference__2[[#This Row],[Column3]]+1)*8)-1</f>
        <v>255</v>
      </c>
      <c r="Q46" s="24">
        <f>((palette_reference__2[[#This Row],[Column4]]+1)*8)-1</f>
        <v>119</v>
      </c>
      <c r="R46" s="24">
        <f>((palette_reference__2[[#This Row],[Column5]]+1)*8)-1</f>
        <v>143</v>
      </c>
      <c r="S46" s="24">
        <f>((palette_reference__2[[#This Row],[Column6]]+1)*8)-1</f>
        <v>255</v>
      </c>
      <c r="T46" s="24">
        <f>((palette_reference__2[[#This Row],[Column7]]+1)*8)-1</f>
        <v>87</v>
      </c>
      <c r="U46" s="24">
        <f>((palette_reference__2[[#This Row],[Column8]]+1)*8)-1</f>
        <v>95</v>
      </c>
      <c r="V46" s="24">
        <f>((palette_reference__2[[#This Row],[Column9]]+1)*8)-1</f>
        <v>95</v>
      </c>
      <c r="W46" s="24">
        <f>((palette_reference__2[[#This Row],[Column10]]+1)*8)-1</f>
        <v>7</v>
      </c>
      <c r="X46" s="24">
        <f>((palette_reference__2[[#This Row],[Column11]]+1)*8)-1</f>
        <v>7</v>
      </c>
      <c r="Y46" s="24">
        <f>((palette_reference__2[[#This Row],[Column12]]+1)*8)-1</f>
        <v>7</v>
      </c>
      <c r="Z46" s="24" t="str">
        <f t="shared" si="16"/>
        <v>FF</v>
      </c>
      <c r="AA46" s="24" t="str">
        <f t="shared" si="1"/>
        <v>FF</v>
      </c>
      <c r="AB46" s="24" t="str">
        <f t="shared" si="2"/>
        <v>FF</v>
      </c>
      <c r="AC46" s="24" t="str">
        <f t="shared" si="3"/>
        <v>77</v>
      </c>
      <c r="AD46" s="24" t="str">
        <f t="shared" si="4"/>
        <v>8F</v>
      </c>
      <c r="AE46" s="24" t="str">
        <f t="shared" si="5"/>
        <v>FF</v>
      </c>
      <c r="AF46" s="24" t="str">
        <f t="shared" si="6"/>
        <v>57</v>
      </c>
      <c r="AG46" s="24" t="str">
        <f t="shared" si="7"/>
        <v>5F</v>
      </c>
      <c r="AH46" s="24" t="str">
        <f t="shared" si="8"/>
        <v>5F</v>
      </c>
      <c r="AI46" s="24" t="str">
        <f t="shared" si="9"/>
        <v>7</v>
      </c>
      <c r="AJ46" s="24" t="str">
        <f t="shared" si="10"/>
        <v>7</v>
      </c>
      <c r="AK46" s="24" t="str">
        <f t="shared" si="11"/>
        <v>7</v>
      </c>
      <c r="AL46" s="74" t="str">
        <f t="shared" si="17"/>
        <v>FFFFFF</v>
      </c>
      <c r="AM46" s="62" t="str">
        <f t="shared" si="18"/>
        <v>778FFF</v>
      </c>
      <c r="AN46" s="59" t="str">
        <f t="shared" si="19"/>
        <v>575F5F</v>
      </c>
      <c r="AO46" s="75" t="str">
        <f t="shared" si="20"/>
        <v>070707</v>
      </c>
    </row>
    <row r="47" spans="1:41" x14ac:dyDescent="0.25">
      <c r="A47">
        <v>31</v>
      </c>
      <c r="B47">
        <v>31</v>
      </c>
      <c r="C47">
        <v>31</v>
      </c>
      <c r="D47">
        <v>29</v>
      </c>
      <c r="E47">
        <v>4</v>
      </c>
      <c r="F47">
        <v>0</v>
      </c>
      <c r="G47">
        <v>10</v>
      </c>
      <c r="H47">
        <v>11</v>
      </c>
      <c r="I47">
        <v>11</v>
      </c>
      <c r="J47">
        <v>0</v>
      </c>
      <c r="K47">
        <v>0</v>
      </c>
      <c r="L47">
        <v>0</v>
      </c>
      <c r="M47" s="24" t="s">
        <v>326</v>
      </c>
      <c r="N47">
        <f>((palette_reference__2[[#This Row],[Column1]]+1)*8)-1</f>
        <v>255</v>
      </c>
      <c r="O47" s="24">
        <f>((palette_reference__2[[#This Row],[Column2]]+1)*8)-1</f>
        <v>255</v>
      </c>
      <c r="P47" s="24">
        <f>((palette_reference__2[[#This Row],[Column3]]+1)*8)-1</f>
        <v>255</v>
      </c>
      <c r="Q47" s="24">
        <f>((palette_reference__2[[#This Row],[Column4]]+1)*8)-1</f>
        <v>239</v>
      </c>
      <c r="R47" s="24">
        <f>((palette_reference__2[[#This Row],[Column5]]+1)*8)-1</f>
        <v>39</v>
      </c>
      <c r="S47" s="24">
        <f>((palette_reference__2[[#This Row],[Column6]]+1)*8)-1</f>
        <v>7</v>
      </c>
      <c r="T47" s="24">
        <f>((palette_reference__2[[#This Row],[Column7]]+1)*8)-1</f>
        <v>87</v>
      </c>
      <c r="U47" s="24">
        <f>((palette_reference__2[[#This Row],[Column8]]+1)*8)-1</f>
        <v>95</v>
      </c>
      <c r="V47" s="24">
        <f>((palette_reference__2[[#This Row],[Column9]]+1)*8)-1</f>
        <v>95</v>
      </c>
      <c r="W47" s="24">
        <f>((palette_reference__2[[#This Row],[Column10]]+1)*8)-1</f>
        <v>7</v>
      </c>
      <c r="X47" s="24">
        <f>((palette_reference__2[[#This Row],[Column11]]+1)*8)-1</f>
        <v>7</v>
      </c>
      <c r="Y47" s="24">
        <f>((palette_reference__2[[#This Row],[Column12]]+1)*8)-1</f>
        <v>7</v>
      </c>
      <c r="Z47" s="24" t="str">
        <f t="shared" si="16"/>
        <v>FF</v>
      </c>
      <c r="AA47" s="24" t="str">
        <f t="shared" si="1"/>
        <v>FF</v>
      </c>
      <c r="AB47" s="24" t="str">
        <f t="shared" si="2"/>
        <v>FF</v>
      </c>
      <c r="AC47" s="24" t="str">
        <f t="shared" si="3"/>
        <v>EF</v>
      </c>
      <c r="AD47" s="24" t="str">
        <f t="shared" si="4"/>
        <v>27</v>
      </c>
      <c r="AE47" s="24" t="str">
        <f t="shared" si="5"/>
        <v>7</v>
      </c>
      <c r="AF47" s="24" t="str">
        <f t="shared" si="6"/>
        <v>57</v>
      </c>
      <c r="AG47" s="24" t="str">
        <f t="shared" si="7"/>
        <v>5F</v>
      </c>
      <c r="AH47" s="24" t="str">
        <f t="shared" si="8"/>
        <v>5F</v>
      </c>
      <c r="AI47" s="24" t="str">
        <f t="shared" si="9"/>
        <v>7</v>
      </c>
      <c r="AJ47" s="24" t="str">
        <f t="shared" si="10"/>
        <v>7</v>
      </c>
      <c r="AK47" s="24" t="str">
        <f t="shared" si="11"/>
        <v>7</v>
      </c>
      <c r="AL47" s="74" t="str">
        <f t="shared" si="17"/>
        <v>FFFFFF</v>
      </c>
      <c r="AM47" s="63" t="str">
        <f t="shared" si="18"/>
        <v>EF2707</v>
      </c>
      <c r="AN47" s="59" t="str">
        <f t="shared" si="19"/>
        <v>575F5F</v>
      </c>
      <c r="AO47" s="75" t="str">
        <f t="shared" si="20"/>
        <v>070707</v>
      </c>
    </row>
    <row r="48" spans="1:41" x14ac:dyDescent="0.25">
      <c r="A48">
        <v>31</v>
      </c>
      <c r="B48">
        <v>31</v>
      </c>
      <c r="C48">
        <v>31</v>
      </c>
      <c r="D48">
        <v>25</v>
      </c>
      <c r="E48">
        <v>11</v>
      </c>
      <c r="F48">
        <v>7</v>
      </c>
      <c r="G48">
        <v>15</v>
      </c>
      <c r="H48">
        <v>5</v>
      </c>
      <c r="I48">
        <v>4</v>
      </c>
      <c r="J48">
        <v>0</v>
      </c>
      <c r="K48">
        <v>0</v>
      </c>
      <c r="L48">
        <v>0</v>
      </c>
      <c r="M48" s="24" t="s">
        <v>327</v>
      </c>
      <c r="N48">
        <f>((palette_reference__2[[#This Row],[Column1]]+1)*8)-1</f>
        <v>255</v>
      </c>
      <c r="O48" s="24">
        <f>((palette_reference__2[[#This Row],[Column2]]+1)*8)-1</f>
        <v>255</v>
      </c>
      <c r="P48" s="24">
        <f>((palette_reference__2[[#This Row],[Column3]]+1)*8)-1</f>
        <v>255</v>
      </c>
      <c r="Q48" s="24">
        <f>((palette_reference__2[[#This Row],[Column4]]+1)*8)-1</f>
        <v>207</v>
      </c>
      <c r="R48" s="24">
        <f>((palette_reference__2[[#This Row],[Column5]]+1)*8)-1</f>
        <v>95</v>
      </c>
      <c r="S48" s="24">
        <f>((palette_reference__2[[#This Row],[Column6]]+1)*8)-1</f>
        <v>63</v>
      </c>
      <c r="T48" s="24">
        <f>((palette_reference__2[[#This Row],[Column7]]+1)*8)-1</f>
        <v>127</v>
      </c>
      <c r="U48" s="24">
        <f>((palette_reference__2[[#This Row],[Column8]]+1)*8)-1</f>
        <v>47</v>
      </c>
      <c r="V48" s="24">
        <f>((palette_reference__2[[#This Row],[Column9]]+1)*8)-1</f>
        <v>39</v>
      </c>
      <c r="W48" s="24">
        <f>((palette_reference__2[[#This Row],[Column10]]+1)*8)-1</f>
        <v>7</v>
      </c>
      <c r="X48" s="24">
        <f>((palette_reference__2[[#This Row],[Column11]]+1)*8)-1</f>
        <v>7</v>
      </c>
      <c r="Y48" s="24">
        <f>((palette_reference__2[[#This Row],[Column12]]+1)*8)-1</f>
        <v>7</v>
      </c>
      <c r="Z48" s="24" t="str">
        <f t="shared" si="16"/>
        <v>FF</v>
      </c>
      <c r="AA48" s="24" t="str">
        <f t="shared" si="1"/>
        <v>FF</v>
      </c>
      <c r="AB48" s="24" t="str">
        <f t="shared" si="2"/>
        <v>FF</v>
      </c>
      <c r="AC48" s="24" t="str">
        <f t="shared" si="3"/>
        <v>CF</v>
      </c>
      <c r="AD48" s="24" t="str">
        <f t="shared" si="4"/>
        <v>5F</v>
      </c>
      <c r="AE48" s="24" t="str">
        <f t="shared" si="5"/>
        <v>3F</v>
      </c>
      <c r="AF48" s="24" t="str">
        <f t="shared" si="6"/>
        <v>7F</v>
      </c>
      <c r="AG48" s="24" t="str">
        <f t="shared" si="7"/>
        <v>2F</v>
      </c>
      <c r="AH48" s="24" t="str">
        <f t="shared" si="8"/>
        <v>27</v>
      </c>
      <c r="AI48" s="24" t="str">
        <f t="shared" si="9"/>
        <v>7</v>
      </c>
      <c r="AJ48" s="24" t="str">
        <f t="shared" si="10"/>
        <v>7</v>
      </c>
      <c r="AK48" s="24" t="str">
        <f t="shared" si="11"/>
        <v>7</v>
      </c>
      <c r="AL48" s="74" t="str">
        <f t="shared" si="17"/>
        <v>FFFFFF</v>
      </c>
      <c r="AM48" s="85" t="str">
        <f t="shared" si="18"/>
        <v>CF5F3F</v>
      </c>
      <c r="AN48" s="82" t="str">
        <f t="shared" si="19"/>
        <v>7F2F27</v>
      </c>
      <c r="AO48" s="75" t="str">
        <f t="shared" si="20"/>
        <v>070707</v>
      </c>
    </row>
    <row r="53" spans="8:10" x14ac:dyDescent="0.25">
      <c r="H53" s="25"/>
      <c r="I53" s="25"/>
      <c r="J53" s="25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4FC5-A231-46F5-8C7E-45189969BB71}">
  <dimension ref="A1:AF22"/>
  <sheetViews>
    <sheetView topLeftCell="A2" zoomScale="70" zoomScaleNormal="70" workbookViewId="0">
      <selection activeCell="AC5" sqref="AC5:AD5"/>
    </sheetView>
  </sheetViews>
  <sheetFormatPr defaultRowHeight="15" x14ac:dyDescent="0.25"/>
  <cols>
    <col min="2" max="2" width="9.140625" customWidth="1"/>
  </cols>
  <sheetData>
    <row r="1" spans="1:32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17</v>
      </c>
      <c r="T1" t="s">
        <v>20</v>
      </c>
      <c r="U1" t="s">
        <v>18</v>
      </c>
      <c r="V1" t="s">
        <v>19</v>
      </c>
    </row>
    <row r="2" spans="1:32" ht="48" customHeight="1" x14ac:dyDescent="0.25">
      <c r="A2" t="s">
        <v>16</v>
      </c>
    </row>
    <row r="3" spans="1:32" ht="48" customHeight="1" x14ac:dyDescent="0.25">
      <c r="A3" t="s">
        <v>0</v>
      </c>
      <c r="C3" s="1">
        <v>1</v>
      </c>
      <c r="D3" s="1">
        <v>0.5</v>
      </c>
      <c r="E3" s="1">
        <v>1</v>
      </c>
      <c r="F3" s="1">
        <v>1</v>
      </c>
      <c r="G3" s="1">
        <v>1</v>
      </c>
      <c r="H3" s="1">
        <v>0.5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  <c r="S3" s="1">
        <f>COUNTIF(C3:Q3,2)</f>
        <v>0</v>
      </c>
      <c r="T3" s="1">
        <f>COUNTIF(C3:Q3,1)</f>
        <v>12</v>
      </c>
      <c r="U3" s="1">
        <f>COUNTIF(C3:Q3,0.5)</f>
        <v>2</v>
      </c>
      <c r="V3" s="1">
        <f>COUNTIF(C3:Q3,0)</f>
        <v>1</v>
      </c>
      <c r="AA3" s="8" t="s">
        <v>24</v>
      </c>
      <c r="AB3" s="8"/>
      <c r="AC3" s="8"/>
      <c r="AD3" s="8"/>
    </row>
    <row r="4" spans="1:32" ht="48" customHeight="1" x14ac:dyDescent="0.25">
      <c r="A4" t="s">
        <v>1</v>
      </c>
      <c r="C4" s="1">
        <v>1</v>
      </c>
      <c r="D4" s="1">
        <v>1</v>
      </c>
      <c r="E4" s="1">
        <v>0.5</v>
      </c>
      <c r="F4" s="1">
        <v>0.5</v>
      </c>
      <c r="G4" s="1">
        <v>1</v>
      </c>
      <c r="H4" s="1">
        <v>2</v>
      </c>
      <c r="I4" s="1">
        <v>0.5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0.5</v>
      </c>
      <c r="P4" s="1">
        <v>2</v>
      </c>
      <c r="Q4" s="1">
        <v>2</v>
      </c>
      <c r="R4" s="1"/>
      <c r="S4" s="1">
        <f t="shared" ref="S4:S17" si="0">COUNTIF(C4:Q4,2)</f>
        <v>3</v>
      </c>
      <c r="T4" s="1">
        <f t="shared" ref="T4:T17" si="1">COUNTIF(C4:Q4,1)</f>
        <v>7</v>
      </c>
      <c r="U4" s="1">
        <f t="shared" ref="U4:U17" si="2">COUNTIF(C4:Q4,0.5)</f>
        <v>4</v>
      </c>
      <c r="V4" s="1">
        <f t="shared" ref="V4:V17" si="3">COUNTIF(C4:Q4,0)</f>
        <v>1</v>
      </c>
      <c r="AA4" s="8" t="s">
        <v>25</v>
      </c>
      <c r="AB4" s="8"/>
      <c r="AC4" s="8" t="s">
        <v>9</v>
      </c>
      <c r="AD4" s="8"/>
    </row>
    <row r="5" spans="1:32" ht="48" customHeight="1" x14ac:dyDescent="0.25">
      <c r="A5" t="s">
        <v>2</v>
      </c>
      <c r="C5" s="1">
        <v>1</v>
      </c>
      <c r="D5" s="1">
        <v>1</v>
      </c>
      <c r="E5" s="1">
        <v>2</v>
      </c>
      <c r="F5" s="1">
        <v>1</v>
      </c>
      <c r="G5" s="1">
        <v>2</v>
      </c>
      <c r="H5" s="1">
        <v>0.5</v>
      </c>
      <c r="I5" s="1">
        <v>2</v>
      </c>
      <c r="J5" s="1">
        <v>1</v>
      </c>
      <c r="K5" s="1">
        <v>1</v>
      </c>
      <c r="L5" s="1">
        <v>1</v>
      </c>
      <c r="M5" s="1">
        <v>0.5</v>
      </c>
      <c r="N5" s="1">
        <v>0.5</v>
      </c>
      <c r="O5" s="1">
        <v>1</v>
      </c>
      <c r="P5" s="1">
        <v>0.5</v>
      </c>
      <c r="Q5" s="1">
        <v>0.5</v>
      </c>
      <c r="R5" s="1"/>
      <c r="S5" s="1">
        <f t="shared" si="0"/>
        <v>3</v>
      </c>
      <c r="T5" s="1">
        <f t="shared" si="1"/>
        <v>7</v>
      </c>
      <c r="U5" s="1">
        <f t="shared" si="2"/>
        <v>5</v>
      </c>
      <c r="V5" s="1">
        <f t="shared" si="3"/>
        <v>0</v>
      </c>
      <c r="AA5" s="8" t="s">
        <v>26</v>
      </c>
      <c r="AB5" s="8"/>
      <c r="AC5" s="8" t="s">
        <v>13</v>
      </c>
      <c r="AD5" s="8"/>
      <c r="AE5" s="2" t="b">
        <f>NOT(ISBLANK(AC5))</f>
        <v>1</v>
      </c>
    </row>
    <row r="6" spans="1:32" ht="48" customHeight="1" x14ac:dyDescent="0.25">
      <c r="A6" t="s">
        <v>3</v>
      </c>
      <c r="C6" s="1">
        <v>1</v>
      </c>
      <c r="D6" s="1">
        <v>2</v>
      </c>
      <c r="E6" s="1">
        <v>1</v>
      </c>
      <c r="F6" s="1">
        <v>0.5</v>
      </c>
      <c r="G6" s="1">
        <v>1</v>
      </c>
      <c r="H6" s="1">
        <v>0.5</v>
      </c>
      <c r="I6" s="1">
        <v>1</v>
      </c>
      <c r="J6" s="1">
        <v>0.5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0.5</v>
      </c>
      <c r="Q6" s="1">
        <v>1</v>
      </c>
      <c r="R6" s="1"/>
      <c r="S6" s="1">
        <f t="shared" si="0"/>
        <v>2</v>
      </c>
      <c r="T6" s="1">
        <f t="shared" si="1"/>
        <v>9</v>
      </c>
      <c r="U6" s="1">
        <f t="shared" si="2"/>
        <v>4</v>
      </c>
      <c r="V6" s="1">
        <f t="shared" si="3"/>
        <v>0</v>
      </c>
      <c r="AA6" s="1"/>
      <c r="AB6" s="1"/>
      <c r="AC6" s="1"/>
      <c r="AD6" s="1"/>
      <c r="AE6" s="1"/>
      <c r="AF6" s="1"/>
    </row>
    <row r="7" spans="1:32" ht="48" customHeight="1" x14ac:dyDescent="0.25">
      <c r="A7" t="s">
        <v>4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2</v>
      </c>
      <c r="I7" s="1">
        <v>0.5</v>
      </c>
      <c r="J7" s="1">
        <v>1</v>
      </c>
      <c r="K7" s="1">
        <v>2</v>
      </c>
      <c r="L7" s="1">
        <v>1</v>
      </c>
      <c r="M7" s="1">
        <v>0.5</v>
      </c>
      <c r="N7" s="1">
        <v>2</v>
      </c>
      <c r="O7" s="1">
        <v>0</v>
      </c>
      <c r="P7" s="1">
        <v>1</v>
      </c>
      <c r="Q7" s="1">
        <v>1</v>
      </c>
      <c r="R7" s="1"/>
      <c r="S7" s="1">
        <f t="shared" si="0"/>
        <v>3</v>
      </c>
      <c r="T7" s="1">
        <f t="shared" si="1"/>
        <v>8</v>
      </c>
      <c r="U7" s="1">
        <f t="shared" si="2"/>
        <v>2</v>
      </c>
      <c r="V7" s="1">
        <f t="shared" si="3"/>
        <v>2</v>
      </c>
      <c r="Y7" s="8" t="s">
        <v>0</v>
      </c>
      <c r="Z7" s="8"/>
      <c r="AA7" s="2" cm="1">
        <f t="array" ref="AA7:AA21">_xlfn._xlws.FILTER(C3:Q17,C1:Q1=AC4)</f>
        <v>1</v>
      </c>
      <c r="AB7" s="2" cm="1">
        <f t="array" ref="AB7:AB21">_xlfn._xlws.FILTER(C3:Q17,C1:Q1=AC5)</f>
        <v>1</v>
      </c>
      <c r="AC7" s="1">
        <f>IF($AE$5,AA7*AB7,AA7)</f>
        <v>1</v>
      </c>
      <c r="AD7" s="8" t="str">
        <f>IF(AC7&lt;1,"RESIST",IF(AC7&gt;1,"WEAK"," "))</f>
        <v xml:space="preserve"> </v>
      </c>
      <c r="AE7" s="8"/>
    </row>
    <row r="8" spans="1:32" ht="48" customHeight="1" x14ac:dyDescent="0.25">
      <c r="A8" t="s">
        <v>5</v>
      </c>
      <c r="C8" s="1">
        <v>2</v>
      </c>
      <c r="D8" s="1">
        <v>0.5</v>
      </c>
      <c r="E8" s="1">
        <v>1</v>
      </c>
      <c r="F8" s="1">
        <v>1</v>
      </c>
      <c r="G8" s="1">
        <v>0.5</v>
      </c>
      <c r="H8" s="1">
        <v>1</v>
      </c>
      <c r="I8" s="1">
        <v>2</v>
      </c>
      <c r="J8" s="1">
        <v>1</v>
      </c>
      <c r="K8" s="1">
        <v>2</v>
      </c>
      <c r="L8" s="1">
        <v>0.5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  <c r="S8" s="1">
        <f t="shared" si="0"/>
        <v>3</v>
      </c>
      <c r="T8" s="1">
        <f t="shared" si="1"/>
        <v>9</v>
      </c>
      <c r="U8" s="1">
        <f t="shared" si="2"/>
        <v>3</v>
      </c>
      <c r="V8" s="1">
        <f t="shared" si="3"/>
        <v>0</v>
      </c>
      <c r="Y8" s="8" t="s">
        <v>1</v>
      </c>
      <c r="Z8" s="8"/>
      <c r="AA8" s="2">
        <v>1</v>
      </c>
      <c r="AB8" s="2">
        <v>2</v>
      </c>
      <c r="AC8" s="1">
        <f t="shared" ref="AC8:AC21" si="4">IF($AE$5,AA8*AB8,AA8)</f>
        <v>2</v>
      </c>
      <c r="AD8" s="8" t="str">
        <f t="shared" ref="AD8:AD21" si="5">IF(AC8&lt;1,"RESIST",IF(AC8&gt;1,"WEAK"," "))</f>
        <v>WEAK</v>
      </c>
      <c r="AE8" s="8"/>
    </row>
    <row r="9" spans="1:32" ht="48" customHeight="1" x14ac:dyDescent="0.25">
      <c r="A9" t="s">
        <v>6</v>
      </c>
      <c r="C9" s="1">
        <v>1</v>
      </c>
      <c r="D9" s="1">
        <v>1</v>
      </c>
      <c r="E9" s="1">
        <v>0.5</v>
      </c>
      <c r="F9" s="1">
        <v>0.5</v>
      </c>
      <c r="G9" s="1">
        <v>1</v>
      </c>
      <c r="H9" s="1">
        <v>1</v>
      </c>
      <c r="I9" s="1">
        <v>1</v>
      </c>
      <c r="J9" s="1">
        <v>0.5</v>
      </c>
      <c r="K9" s="1">
        <v>0.5</v>
      </c>
      <c r="L9" s="1">
        <v>1</v>
      </c>
      <c r="M9" s="1">
        <v>2</v>
      </c>
      <c r="N9" s="1">
        <v>1</v>
      </c>
      <c r="O9" s="1">
        <v>2</v>
      </c>
      <c r="P9" s="1">
        <v>1</v>
      </c>
      <c r="Q9" s="1">
        <v>1</v>
      </c>
      <c r="R9" s="1"/>
      <c r="S9" s="1">
        <f t="shared" si="0"/>
        <v>2</v>
      </c>
      <c r="T9" s="1">
        <f t="shared" si="1"/>
        <v>9</v>
      </c>
      <c r="U9" s="1">
        <f t="shared" si="2"/>
        <v>4</v>
      </c>
      <c r="V9" s="1">
        <f t="shared" si="3"/>
        <v>0</v>
      </c>
      <c r="Y9" s="8" t="s">
        <v>2</v>
      </c>
      <c r="Z9" s="8"/>
      <c r="AA9" s="2">
        <v>1</v>
      </c>
      <c r="AB9" s="2">
        <v>0.5</v>
      </c>
      <c r="AC9" s="1">
        <f t="shared" si="4"/>
        <v>0.5</v>
      </c>
      <c r="AD9" s="8" t="str">
        <f t="shared" si="5"/>
        <v>RESIST</v>
      </c>
      <c r="AE9" s="8"/>
    </row>
    <row r="10" spans="1:32" ht="48" customHeight="1" x14ac:dyDescent="0.25">
      <c r="A10" t="s">
        <v>7</v>
      </c>
      <c r="C10" s="1">
        <v>0</v>
      </c>
      <c r="D10" s="1">
        <v>0.5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0.5</v>
      </c>
      <c r="O10" s="1">
        <v>2</v>
      </c>
      <c r="P10" s="1">
        <v>1</v>
      </c>
      <c r="Q10" s="1">
        <v>1</v>
      </c>
      <c r="R10" s="1"/>
      <c r="S10" s="1">
        <f t="shared" si="0"/>
        <v>2</v>
      </c>
      <c r="T10" s="1">
        <f t="shared" si="1"/>
        <v>10</v>
      </c>
      <c r="U10" s="1">
        <f t="shared" si="2"/>
        <v>2</v>
      </c>
      <c r="V10" s="1">
        <f t="shared" si="3"/>
        <v>1</v>
      </c>
      <c r="Y10" s="8" t="s">
        <v>3</v>
      </c>
      <c r="Z10" s="8"/>
      <c r="AA10" s="2">
        <v>1</v>
      </c>
      <c r="AB10" s="2">
        <v>0.5</v>
      </c>
      <c r="AC10" s="1">
        <f t="shared" si="4"/>
        <v>0.5</v>
      </c>
      <c r="AD10" s="8" t="str">
        <f t="shared" si="5"/>
        <v>RESIST</v>
      </c>
      <c r="AE10" s="8"/>
    </row>
    <row r="11" spans="1:32" ht="48" customHeight="1" x14ac:dyDescent="0.25">
      <c r="A11" t="s">
        <v>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2</v>
      </c>
      <c r="J11" s="1">
        <v>1</v>
      </c>
      <c r="K11" s="1">
        <v>0.5</v>
      </c>
      <c r="L11" s="1">
        <v>0.5</v>
      </c>
      <c r="M11" s="1">
        <v>2</v>
      </c>
      <c r="N11" s="1">
        <v>1</v>
      </c>
      <c r="O11" s="1">
        <v>1</v>
      </c>
      <c r="P11" s="1">
        <v>2</v>
      </c>
      <c r="Q11" s="1">
        <v>0.5</v>
      </c>
      <c r="R11" s="1"/>
      <c r="S11" s="1">
        <f t="shared" si="0"/>
        <v>3</v>
      </c>
      <c r="T11" s="1">
        <f t="shared" si="1"/>
        <v>8</v>
      </c>
      <c r="U11" s="1">
        <f t="shared" si="2"/>
        <v>3</v>
      </c>
      <c r="V11" s="1">
        <f t="shared" si="3"/>
        <v>1</v>
      </c>
      <c r="Y11" s="8" t="s">
        <v>4</v>
      </c>
      <c r="Z11" s="8"/>
      <c r="AA11" s="2">
        <v>1</v>
      </c>
      <c r="AB11" s="2">
        <v>1</v>
      </c>
      <c r="AC11" s="1">
        <f t="shared" si="4"/>
        <v>1</v>
      </c>
      <c r="AD11" s="8" t="str">
        <f t="shared" si="5"/>
        <v xml:space="preserve"> </v>
      </c>
      <c r="AE11" s="8"/>
    </row>
    <row r="12" spans="1:32" ht="48" customHeight="1" x14ac:dyDescent="0.25">
      <c r="A12" t="s">
        <v>9</v>
      </c>
      <c r="C12" s="1">
        <v>1</v>
      </c>
      <c r="D12" s="1">
        <v>1</v>
      </c>
      <c r="E12" s="1">
        <v>0.5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2</v>
      </c>
      <c r="L12" s="1">
        <v>0.5</v>
      </c>
      <c r="M12" s="1">
        <v>0.5</v>
      </c>
      <c r="N12" s="1">
        <v>1</v>
      </c>
      <c r="O12" s="1">
        <v>1</v>
      </c>
      <c r="P12" s="1">
        <v>1</v>
      </c>
      <c r="Q12" s="1">
        <v>0.5</v>
      </c>
      <c r="R12" s="1"/>
      <c r="S12" s="1">
        <f t="shared" si="0"/>
        <v>2</v>
      </c>
      <c r="T12" s="1">
        <f t="shared" si="1"/>
        <v>9</v>
      </c>
      <c r="U12" s="1">
        <f t="shared" si="2"/>
        <v>4</v>
      </c>
      <c r="V12" s="1">
        <f t="shared" si="3"/>
        <v>0</v>
      </c>
      <c r="Y12" s="8" t="s">
        <v>5</v>
      </c>
      <c r="Z12" s="8"/>
      <c r="AA12" s="2">
        <v>0.5</v>
      </c>
      <c r="AB12" s="2">
        <v>1</v>
      </c>
      <c r="AC12" s="1">
        <f t="shared" si="4"/>
        <v>0.5</v>
      </c>
      <c r="AD12" s="8" t="str">
        <f t="shared" si="5"/>
        <v>RESIST</v>
      </c>
      <c r="AE12" s="8"/>
    </row>
    <row r="13" spans="1:32" ht="48" customHeight="1" x14ac:dyDescent="0.25">
      <c r="A13" t="s">
        <v>10</v>
      </c>
      <c r="C13" s="1">
        <v>1</v>
      </c>
      <c r="D13" s="1">
        <v>1</v>
      </c>
      <c r="E13" s="1">
        <v>0.5</v>
      </c>
      <c r="F13" s="1">
        <v>0.5</v>
      </c>
      <c r="G13" s="1">
        <v>1</v>
      </c>
      <c r="H13" s="1">
        <v>2</v>
      </c>
      <c r="I13" s="1">
        <v>0.5</v>
      </c>
      <c r="J13" s="1">
        <v>1</v>
      </c>
      <c r="K13" s="1">
        <v>0.5</v>
      </c>
      <c r="L13" s="1">
        <v>2</v>
      </c>
      <c r="M13" s="1">
        <v>0.5</v>
      </c>
      <c r="N13" s="1">
        <v>1</v>
      </c>
      <c r="O13" s="1">
        <v>1</v>
      </c>
      <c r="P13" s="1">
        <v>1</v>
      </c>
      <c r="Q13" s="1">
        <v>0.5</v>
      </c>
      <c r="R13" s="1"/>
      <c r="S13" s="1">
        <f t="shared" si="0"/>
        <v>2</v>
      </c>
      <c r="T13" s="1">
        <f t="shared" si="1"/>
        <v>7</v>
      </c>
      <c r="U13" s="1">
        <f t="shared" si="2"/>
        <v>6</v>
      </c>
      <c r="V13" s="1">
        <f t="shared" si="3"/>
        <v>0</v>
      </c>
      <c r="Y13" s="8" t="s">
        <v>6</v>
      </c>
      <c r="Z13" s="8"/>
      <c r="AA13" s="2">
        <v>1</v>
      </c>
      <c r="AB13" s="2">
        <v>1</v>
      </c>
      <c r="AC13" s="1">
        <f t="shared" si="4"/>
        <v>1</v>
      </c>
      <c r="AD13" s="8" t="str">
        <f t="shared" si="5"/>
        <v xml:space="preserve"> </v>
      </c>
      <c r="AE13" s="8"/>
    </row>
    <row r="14" spans="1:32" ht="48" customHeight="1" x14ac:dyDescent="0.25">
      <c r="A14" t="s">
        <v>11</v>
      </c>
      <c r="C14" s="1">
        <v>1</v>
      </c>
      <c r="D14" s="1">
        <v>1</v>
      </c>
      <c r="E14" s="1">
        <v>2</v>
      </c>
      <c r="F14" s="1">
        <v>1</v>
      </c>
      <c r="G14" s="1">
        <v>0</v>
      </c>
      <c r="H14" s="1">
        <v>1</v>
      </c>
      <c r="I14" s="1">
        <v>1</v>
      </c>
      <c r="J14" s="1">
        <v>2</v>
      </c>
      <c r="K14" s="1">
        <v>1</v>
      </c>
      <c r="L14" s="1">
        <v>2</v>
      </c>
      <c r="M14" s="1">
        <v>0.5</v>
      </c>
      <c r="N14" s="1">
        <v>0</v>
      </c>
      <c r="O14" s="1">
        <v>1</v>
      </c>
      <c r="P14" s="1">
        <v>1</v>
      </c>
      <c r="Q14" s="1">
        <v>0.5</v>
      </c>
      <c r="R14" s="1"/>
      <c r="S14" s="1">
        <f t="shared" si="0"/>
        <v>3</v>
      </c>
      <c r="T14" s="1">
        <f t="shared" si="1"/>
        <v>8</v>
      </c>
      <c r="U14" s="1">
        <f t="shared" si="2"/>
        <v>2</v>
      </c>
      <c r="V14" s="1">
        <f t="shared" si="3"/>
        <v>2</v>
      </c>
      <c r="Y14" s="8" t="s">
        <v>7</v>
      </c>
      <c r="Z14" s="8"/>
      <c r="AA14" s="2">
        <v>1</v>
      </c>
      <c r="AB14" s="2">
        <v>1</v>
      </c>
      <c r="AC14" s="1">
        <f t="shared" si="4"/>
        <v>1</v>
      </c>
      <c r="AD14" s="8" t="str">
        <f t="shared" si="5"/>
        <v xml:space="preserve"> </v>
      </c>
      <c r="AE14" s="8"/>
    </row>
    <row r="15" spans="1:32" ht="48" customHeight="1" x14ac:dyDescent="0.25">
      <c r="A15" t="s">
        <v>12</v>
      </c>
      <c r="C15" s="1">
        <v>0.5</v>
      </c>
      <c r="D15" s="1">
        <v>2</v>
      </c>
      <c r="E15" s="1">
        <v>2</v>
      </c>
      <c r="F15" s="1">
        <v>2</v>
      </c>
      <c r="G15" s="1">
        <v>1</v>
      </c>
      <c r="H15" s="1">
        <v>1</v>
      </c>
      <c r="I15" s="1">
        <v>0.5</v>
      </c>
      <c r="J15" s="1">
        <v>0.5</v>
      </c>
      <c r="K15" s="1">
        <v>1</v>
      </c>
      <c r="L15" s="1">
        <v>1</v>
      </c>
      <c r="M15" s="1">
        <v>1</v>
      </c>
      <c r="N15" s="1">
        <v>1</v>
      </c>
      <c r="O15" s="1">
        <v>0.5</v>
      </c>
      <c r="P15" s="1">
        <v>1</v>
      </c>
      <c r="Q15" s="1">
        <v>1</v>
      </c>
      <c r="R15" s="1"/>
      <c r="S15" s="1">
        <f t="shared" si="0"/>
        <v>3</v>
      </c>
      <c r="T15" s="1">
        <f t="shared" si="1"/>
        <v>8</v>
      </c>
      <c r="U15" s="1">
        <f t="shared" si="2"/>
        <v>4</v>
      </c>
      <c r="V15" s="1">
        <f t="shared" si="3"/>
        <v>0</v>
      </c>
      <c r="Y15" s="8" t="s">
        <v>8</v>
      </c>
      <c r="Z15" s="8"/>
      <c r="AA15" s="2">
        <v>0.5</v>
      </c>
      <c r="AB15" s="2">
        <v>2</v>
      </c>
      <c r="AC15" s="1">
        <f t="shared" si="4"/>
        <v>1</v>
      </c>
      <c r="AD15" s="8" t="str">
        <f t="shared" si="5"/>
        <v xml:space="preserve"> </v>
      </c>
      <c r="AE15" s="8"/>
    </row>
    <row r="16" spans="1:32" ht="48" customHeight="1" x14ac:dyDescent="0.25">
      <c r="A16" t="s">
        <v>13</v>
      </c>
      <c r="C16" s="1">
        <v>1</v>
      </c>
      <c r="D16" s="1">
        <v>1</v>
      </c>
      <c r="E16" s="1">
        <v>1</v>
      </c>
      <c r="F16" s="1">
        <v>1</v>
      </c>
      <c r="G16" s="1">
        <v>0.5</v>
      </c>
      <c r="H16" s="1">
        <v>2</v>
      </c>
      <c r="I16" s="1">
        <v>1</v>
      </c>
      <c r="J16" s="1">
        <v>0.5</v>
      </c>
      <c r="K16" s="1">
        <v>0.5</v>
      </c>
      <c r="L16" s="1">
        <v>0.5</v>
      </c>
      <c r="M16" s="1">
        <v>2</v>
      </c>
      <c r="N16" s="1">
        <v>1</v>
      </c>
      <c r="O16" s="1">
        <v>1</v>
      </c>
      <c r="P16" s="1">
        <v>0</v>
      </c>
      <c r="Q16" s="1">
        <v>2</v>
      </c>
      <c r="R16" s="1"/>
      <c r="S16" s="1">
        <f t="shared" si="0"/>
        <v>3</v>
      </c>
      <c r="T16" s="1">
        <f t="shared" si="1"/>
        <v>7</v>
      </c>
      <c r="U16" s="1">
        <f t="shared" si="2"/>
        <v>4</v>
      </c>
      <c r="V16" s="1">
        <f t="shared" si="3"/>
        <v>1</v>
      </c>
      <c r="Y16" s="8" t="s">
        <v>9</v>
      </c>
      <c r="Z16" s="8"/>
      <c r="AA16" s="2">
        <v>0.5</v>
      </c>
      <c r="AB16" s="2">
        <v>1</v>
      </c>
      <c r="AC16" s="1">
        <f t="shared" si="4"/>
        <v>0.5</v>
      </c>
      <c r="AD16" s="8" t="str">
        <f t="shared" si="5"/>
        <v>RESIST</v>
      </c>
      <c r="AE16" s="8"/>
    </row>
    <row r="17" spans="1:31" ht="48" customHeight="1" x14ac:dyDescent="0.25">
      <c r="A17" t="s">
        <v>14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0.5</v>
      </c>
      <c r="I17" s="1">
        <v>1</v>
      </c>
      <c r="J17" s="1">
        <v>1</v>
      </c>
      <c r="K17" s="1">
        <v>1</v>
      </c>
      <c r="L17" s="1">
        <v>1</v>
      </c>
      <c r="M17" s="1">
        <v>0.5</v>
      </c>
      <c r="N17" s="1">
        <v>1</v>
      </c>
      <c r="O17" s="1">
        <v>1</v>
      </c>
      <c r="P17" s="1">
        <v>1</v>
      </c>
      <c r="Q17" s="1">
        <v>1</v>
      </c>
      <c r="R17" s="1"/>
      <c r="S17" s="1">
        <f t="shared" si="0"/>
        <v>1</v>
      </c>
      <c r="T17" s="1">
        <f t="shared" si="1"/>
        <v>12</v>
      </c>
      <c r="U17" s="1">
        <f t="shared" si="2"/>
        <v>2</v>
      </c>
      <c r="V17" s="1">
        <f t="shared" si="3"/>
        <v>0</v>
      </c>
      <c r="Y17" s="8" t="s">
        <v>10</v>
      </c>
      <c r="Z17" s="8"/>
      <c r="AA17" s="2">
        <v>2</v>
      </c>
      <c r="AB17" s="2">
        <v>1</v>
      </c>
      <c r="AC17" s="1">
        <f t="shared" si="4"/>
        <v>2</v>
      </c>
      <c r="AD17" s="8" t="str">
        <f t="shared" si="5"/>
        <v>WEAK</v>
      </c>
      <c r="AE17" s="8"/>
    </row>
    <row r="18" spans="1:31" ht="48" customHeight="1" x14ac:dyDescent="0.25">
      <c r="Y18" s="8" t="s">
        <v>11</v>
      </c>
      <c r="Z18" s="8"/>
      <c r="AA18" s="2">
        <v>2</v>
      </c>
      <c r="AB18" s="2">
        <v>1</v>
      </c>
      <c r="AC18" s="1">
        <f t="shared" si="4"/>
        <v>2</v>
      </c>
      <c r="AD18" s="8" t="str">
        <f t="shared" si="5"/>
        <v>WEAK</v>
      </c>
      <c r="AE18" s="8"/>
    </row>
    <row r="19" spans="1:31" ht="48" customHeight="1" x14ac:dyDescent="0.25">
      <c r="A19" t="s">
        <v>21</v>
      </c>
      <c r="C19" s="1">
        <f>COUNTIF(C3:C17,2)</f>
        <v>1</v>
      </c>
      <c r="D19" s="1">
        <f t="shared" ref="D19:Q19" si="6">COUNTIF(D3:D17,2)</f>
        <v>2</v>
      </c>
      <c r="E19" s="1">
        <f t="shared" si="6"/>
        <v>3</v>
      </c>
      <c r="F19" s="1">
        <f t="shared" si="6"/>
        <v>2</v>
      </c>
      <c r="G19" s="1">
        <f t="shared" si="6"/>
        <v>2</v>
      </c>
      <c r="H19" s="1">
        <f t="shared" si="6"/>
        <v>4</v>
      </c>
      <c r="I19" s="1">
        <f t="shared" si="6"/>
        <v>3</v>
      </c>
      <c r="J19" s="1">
        <f t="shared" si="6"/>
        <v>2</v>
      </c>
      <c r="K19" s="1">
        <f t="shared" si="6"/>
        <v>3</v>
      </c>
      <c r="L19" s="1">
        <f t="shared" si="6"/>
        <v>2</v>
      </c>
      <c r="M19" s="1">
        <f t="shared" si="6"/>
        <v>4</v>
      </c>
      <c r="N19" s="1">
        <f t="shared" si="6"/>
        <v>1</v>
      </c>
      <c r="O19" s="1">
        <f t="shared" si="6"/>
        <v>2</v>
      </c>
      <c r="P19" s="1">
        <f t="shared" si="6"/>
        <v>2</v>
      </c>
      <c r="Q19" s="1">
        <f t="shared" si="6"/>
        <v>2</v>
      </c>
      <c r="Y19" s="8" t="s">
        <v>12</v>
      </c>
      <c r="Z19" s="8"/>
      <c r="AA19" s="2">
        <v>1</v>
      </c>
      <c r="AB19" s="2">
        <v>1</v>
      </c>
      <c r="AC19" s="1">
        <f t="shared" si="4"/>
        <v>1</v>
      </c>
      <c r="AD19" s="8" t="str">
        <f t="shared" si="5"/>
        <v xml:space="preserve"> </v>
      </c>
      <c r="AE19" s="8"/>
    </row>
    <row r="20" spans="1:31" ht="48" customHeight="1" x14ac:dyDescent="0.25">
      <c r="A20" t="s">
        <v>20</v>
      </c>
      <c r="C20" s="1">
        <f>COUNTIF(C3:C17,1)</f>
        <v>12</v>
      </c>
      <c r="D20" s="1">
        <f t="shared" ref="D20:Q20" si="7">COUNTIF(D3:D17,1)</f>
        <v>10</v>
      </c>
      <c r="E20" s="1">
        <f t="shared" si="7"/>
        <v>7</v>
      </c>
      <c r="F20" s="1">
        <f t="shared" si="7"/>
        <v>9</v>
      </c>
      <c r="G20" s="1">
        <f t="shared" si="7"/>
        <v>10</v>
      </c>
      <c r="H20" s="1">
        <f t="shared" si="7"/>
        <v>6</v>
      </c>
      <c r="I20" s="1">
        <f t="shared" si="7"/>
        <v>8</v>
      </c>
      <c r="J20" s="1">
        <f t="shared" si="7"/>
        <v>7</v>
      </c>
      <c r="K20" s="1">
        <f t="shared" si="7"/>
        <v>8</v>
      </c>
      <c r="L20" s="1">
        <f t="shared" si="7"/>
        <v>9</v>
      </c>
      <c r="M20" s="1">
        <f t="shared" si="7"/>
        <v>5</v>
      </c>
      <c r="N20" s="1">
        <f t="shared" si="7"/>
        <v>11</v>
      </c>
      <c r="O20" s="1">
        <f t="shared" si="7"/>
        <v>10</v>
      </c>
      <c r="P20" s="1">
        <f t="shared" si="7"/>
        <v>10</v>
      </c>
      <c r="Q20" s="1">
        <f t="shared" si="7"/>
        <v>8</v>
      </c>
      <c r="Y20" s="8" t="s">
        <v>13</v>
      </c>
      <c r="Z20" s="8"/>
      <c r="AA20" s="2">
        <v>0.5</v>
      </c>
      <c r="AB20" s="2">
        <v>0</v>
      </c>
      <c r="AC20" s="1">
        <f t="shared" si="4"/>
        <v>0</v>
      </c>
      <c r="AD20" s="8" t="str">
        <f t="shared" si="5"/>
        <v>RESIST</v>
      </c>
      <c r="AE20" s="8"/>
    </row>
    <row r="21" spans="1:31" ht="48" customHeight="1" x14ac:dyDescent="0.25">
      <c r="A21" t="s">
        <v>22</v>
      </c>
      <c r="C21" s="1">
        <f>COUNTIF(C3:C17,0.5)</f>
        <v>1</v>
      </c>
      <c r="D21" s="1">
        <f t="shared" ref="D21:Q21" si="8">COUNTIF(D3:D17,0.5)</f>
        <v>3</v>
      </c>
      <c r="E21" s="1">
        <f t="shared" si="8"/>
        <v>4</v>
      </c>
      <c r="F21" s="1">
        <f t="shared" si="8"/>
        <v>4</v>
      </c>
      <c r="G21" s="1">
        <f t="shared" si="8"/>
        <v>2</v>
      </c>
      <c r="H21" s="1">
        <f t="shared" si="8"/>
        <v>4</v>
      </c>
      <c r="I21" s="1">
        <f t="shared" si="8"/>
        <v>4</v>
      </c>
      <c r="J21" s="1">
        <f t="shared" si="8"/>
        <v>4</v>
      </c>
      <c r="K21" s="1">
        <f t="shared" si="8"/>
        <v>4</v>
      </c>
      <c r="L21" s="1">
        <f t="shared" si="8"/>
        <v>4</v>
      </c>
      <c r="M21" s="1">
        <f t="shared" si="8"/>
        <v>6</v>
      </c>
      <c r="N21" s="1">
        <f t="shared" si="8"/>
        <v>2</v>
      </c>
      <c r="O21" s="1">
        <f t="shared" si="8"/>
        <v>2</v>
      </c>
      <c r="P21" s="1">
        <f t="shared" si="8"/>
        <v>2</v>
      </c>
      <c r="Q21" s="1">
        <f t="shared" si="8"/>
        <v>5</v>
      </c>
      <c r="Y21" s="8" t="s">
        <v>14</v>
      </c>
      <c r="Z21" s="8"/>
      <c r="AA21" s="2">
        <v>1</v>
      </c>
      <c r="AB21" s="2">
        <v>1</v>
      </c>
      <c r="AC21" s="1">
        <f t="shared" si="4"/>
        <v>1</v>
      </c>
      <c r="AD21" s="8" t="str">
        <f t="shared" si="5"/>
        <v xml:space="preserve"> </v>
      </c>
      <c r="AE21" s="8"/>
    </row>
    <row r="22" spans="1:31" ht="48" customHeight="1" x14ac:dyDescent="0.25">
      <c r="A22" t="s">
        <v>23</v>
      </c>
      <c r="C22" s="1">
        <f>COUNTIF(C3:C17,0)</f>
        <v>1</v>
      </c>
      <c r="D22" s="1">
        <f t="shared" ref="D22:Q22" si="9">COUNTIF(D3:D17,0)</f>
        <v>0</v>
      </c>
      <c r="E22" s="1">
        <f t="shared" si="9"/>
        <v>1</v>
      </c>
      <c r="F22" s="1">
        <f t="shared" si="9"/>
        <v>0</v>
      </c>
      <c r="G22" s="1">
        <f t="shared" si="9"/>
        <v>1</v>
      </c>
      <c r="H22" s="1">
        <f t="shared" si="9"/>
        <v>1</v>
      </c>
      <c r="I22" s="1">
        <f t="shared" si="9"/>
        <v>0</v>
      </c>
      <c r="J22" s="1">
        <f t="shared" si="9"/>
        <v>2</v>
      </c>
      <c r="K22" s="1">
        <f t="shared" si="9"/>
        <v>0</v>
      </c>
      <c r="L22" s="1">
        <f t="shared" si="9"/>
        <v>0</v>
      </c>
      <c r="M22" s="1">
        <f t="shared" si="9"/>
        <v>0</v>
      </c>
      <c r="N22" s="1">
        <f t="shared" si="9"/>
        <v>1</v>
      </c>
      <c r="O22" s="1">
        <f t="shared" si="9"/>
        <v>1</v>
      </c>
      <c r="P22" s="1">
        <f t="shared" si="9"/>
        <v>1</v>
      </c>
      <c r="Q22" s="1">
        <f t="shared" si="9"/>
        <v>0</v>
      </c>
    </row>
  </sheetData>
  <mergeCells count="35">
    <mergeCell ref="AD18:AE18"/>
    <mergeCell ref="AA3:AD3"/>
    <mergeCell ref="AA4:AB4"/>
    <mergeCell ref="AA5:AB5"/>
    <mergeCell ref="AC4:AD4"/>
    <mergeCell ref="AC5:AD5"/>
    <mergeCell ref="AD13:AE13"/>
    <mergeCell ref="AD14:AE14"/>
    <mergeCell ref="AD15:AE15"/>
    <mergeCell ref="AD16:AE16"/>
    <mergeCell ref="AD17:AE17"/>
    <mergeCell ref="AD19:AE19"/>
    <mergeCell ref="AD20:AE20"/>
    <mergeCell ref="AD21:AE21"/>
    <mergeCell ref="Y7:Z7"/>
    <mergeCell ref="Y8:Z8"/>
    <mergeCell ref="Y9:Z9"/>
    <mergeCell ref="Y10:Z10"/>
    <mergeCell ref="Y11:Z11"/>
    <mergeCell ref="Y12:Z12"/>
    <mergeCell ref="Y13:Z13"/>
    <mergeCell ref="AD7:AE7"/>
    <mergeCell ref="AD8:AE8"/>
    <mergeCell ref="AD9:AE9"/>
    <mergeCell ref="AD10:AE10"/>
    <mergeCell ref="AD11:AE11"/>
    <mergeCell ref="AD12:AE12"/>
    <mergeCell ref="Y20:Z20"/>
    <mergeCell ref="Y21:Z21"/>
    <mergeCell ref="Y14:Z14"/>
    <mergeCell ref="Y15:Z15"/>
    <mergeCell ref="Y16:Z16"/>
    <mergeCell ref="Y17:Z17"/>
    <mergeCell ref="Y18:Z18"/>
    <mergeCell ref="Y19:Z19"/>
  </mergeCells>
  <conditionalFormatting sqref="C3:Q17">
    <cfRule type="cellIs" dxfId="1" priority="6" operator="equal">
      <formula>0.5</formula>
    </cfRule>
    <cfRule type="cellIs" dxfId="0" priority="7" operator="equal">
      <formula>0</formula>
    </cfRule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Q1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Q21">
    <cfRule type="colorScale" priority="3">
      <colorScale>
        <cfvo type="min"/>
        <cfvo type="max"/>
        <color rgb="FFFFEF9C"/>
        <color rgb="FF63BE7B"/>
      </colorScale>
    </cfRule>
  </conditionalFormatting>
  <conditionalFormatting sqref="S3:S1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3:U17">
    <cfRule type="colorScale" priority="2">
      <colorScale>
        <cfvo type="min"/>
        <cfvo type="max"/>
        <color rgb="FFFFEF9C"/>
        <color rgb="FF63BE7B"/>
      </colorScale>
    </cfRule>
  </conditionalFormatting>
  <conditionalFormatting sqref="AC7:AC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type="list" allowBlank="1" showInputMessage="1" showErrorMessage="1" sqref="AC4:AD5" xr:uid="{A931FF57-3E2E-4665-8C67-45F0CEC683A6}">
      <formula1>$C$1:$Q$1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C7BA-9F48-4D4D-8908-7FC48E678363}">
  <dimension ref="A1:D166"/>
  <sheetViews>
    <sheetView topLeftCell="A43" workbookViewId="0">
      <selection activeCell="D166" sqref="C2:D166"/>
    </sheetView>
  </sheetViews>
  <sheetFormatPr defaultRowHeight="15" x14ac:dyDescent="0.25"/>
  <cols>
    <col min="2" max="2" width="15.5703125" bestFit="1" customWidth="1"/>
    <col min="3" max="3" width="15.5703125" customWidth="1"/>
    <col min="4" max="4" width="15.85546875" bestFit="1" customWidth="1"/>
  </cols>
  <sheetData>
    <row r="1" spans="1:4" x14ac:dyDescent="0.25">
      <c r="A1" t="s">
        <v>208</v>
      </c>
      <c r="B1" t="s">
        <v>209</v>
      </c>
      <c r="D1" t="s">
        <v>210</v>
      </c>
    </row>
    <row r="2" spans="1:4" x14ac:dyDescent="0.25">
      <c r="A2" s="7" t="s">
        <v>207</v>
      </c>
      <c r="B2" t="s">
        <v>118</v>
      </c>
      <c r="C2" s="7" t="s">
        <v>207</v>
      </c>
      <c r="D2" t="s">
        <v>118</v>
      </c>
    </row>
    <row r="3" spans="1:4" x14ac:dyDescent="0.25">
      <c r="A3" s="7" t="s">
        <v>207</v>
      </c>
      <c r="B3" t="s">
        <v>99</v>
      </c>
      <c r="C3" s="7" t="s">
        <v>207</v>
      </c>
      <c r="D3" t="s">
        <v>99</v>
      </c>
    </row>
    <row r="4" spans="1:4" x14ac:dyDescent="0.25">
      <c r="A4" s="7" t="s">
        <v>207</v>
      </c>
      <c r="B4" t="s">
        <v>141</v>
      </c>
      <c r="C4" s="7" t="s">
        <v>207</v>
      </c>
      <c r="D4" t="s">
        <v>141</v>
      </c>
    </row>
    <row r="5" spans="1:4" x14ac:dyDescent="0.25">
      <c r="A5" s="7" t="s">
        <v>207</v>
      </c>
      <c r="B5" t="s">
        <v>176</v>
      </c>
      <c r="C5" s="7" t="s">
        <v>207</v>
      </c>
      <c r="D5" t="s">
        <v>176</v>
      </c>
    </row>
    <row r="6" spans="1:4" x14ac:dyDescent="0.25">
      <c r="A6" s="7" t="s">
        <v>207</v>
      </c>
      <c r="B6" t="s">
        <v>183</v>
      </c>
      <c r="C6" s="7" t="s">
        <v>207</v>
      </c>
      <c r="D6" t="s">
        <v>183</v>
      </c>
    </row>
    <row r="7" spans="1:4" x14ac:dyDescent="0.25">
      <c r="A7" s="7" t="s">
        <v>207</v>
      </c>
      <c r="B7" t="s">
        <v>156</v>
      </c>
      <c r="C7" s="7" t="s">
        <v>207</v>
      </c>
      <c r="D7" t="s">
        <v>156</v>
      </c>
    </row>
    <row r="8" spans="1:4" x14ac:dyDescent="0.25">
      <c r="A8" s="7" t="s">
        <v>207</v>
      </c>
      <c r="B8" t="s">
        <v>161</v>
      </c>
      <c r="C8" s="7" t="s">
        <v>207</v>
      </c>
      <c r="D8" t="s">
        <v>161</v>
      </c>
    </row>
    <row r="9" spans="1:4" x14ac:dyDescent="0.25">
      <c r="A9" s="7" t="s">
        <v>207</v>
      </c>
      <c r="B9" t="s">
        <v>43</v>
      </c>
      <c r="C9" s="7" t="s">
        <v>207</v>
      </c>
      <c r="D9" t="s">
        <v>43</v>
      </c>
    </row>
    <row r="10" spans="1:4" x14ac:dyDescent="0.25">
      <c r="A10" s="7" t="s">
        <v>207</v>
      </c>
      <c r="B10" t="s">
        <v>53</v>
      </c>
      <c r="C10" s="7" t="s">
        <v>207</v>
      </c>
      <c r="D10" t="s">
        <v>53</v>
      </c>
    </row>
    <row r="11" spans="1:4" x14ac:dyDescent="0.25">
      <c r="A11" s="7" t="s">
        <v>207</v>
      </c>
      <c r="B11" t="s">
        <v>73</v>
      </c>
      <c r="C11" s="7" t="s">
        <v>207</v>
      </c>
      <c r="D11" t="s">
        <v>215</v>
      </c>
    </row>
    <row r="12" spans="1:4" x14ac:dyDescent="0.25">
      <c r="A12" s="7" t="s">
        <v>207</v>
      </c>
      <c r="B12" t="s">
        <v>125</v>
      </c>
      <c r="C12" s="7" t="s">
        <v>207</v>
      </c>
      <c r="D12" t="s">
        <v>245</v>
      </c>
    </row>
    <row r="13" spans="1:4" x14ac:dyDescent="0.25">
      <c r="A13" s="7" t="s">
        <v>207</v>
      </c>
      <c r="B13" t="s">
        <v>106</v>
      </c>
      <c r="C13" s="7" t="s">
        <v>207</v>
      </c>
      <c r="D13" t="s">
        <v>106</v>
      </c>
    </row>
    <row r="14" spans="1:4" x14ac:dyDescent="0.25">
      <c r="A14" s="7" t="s">
        <v>207</v>
      </c>
      <c r="B14" t="s">
        <v>84</v>
      </c>
      <c r="C14" s="7" t="s">
        <v>207</v>
      </c>
      <c r="D14" t="s">
        <v>227</v>
      </c>
    </row>
    <row r="15" spans="1:4" x14ac:dyDescent="0.25">
      <c r="A15" s="7" t="s">
        <v>207</v>
      </c>
      <c r="B15" t="s">
        <v>168</v>
      </c>
      <c r="C15" s="7" t="s">
        <v>207</v>
      </c>
      <c r="D15" t="s">
        <v>260</v>
      </c>
    </row>
    <row r="16" spans="1:4" x14ac:dyDescent="0.25">
      <c r="A16" s="7" t="s">
        <v>207</v>
      </c>
      <c r="B16" t="s">
        <v>196</v>
      </c>
      <c r="C16" s="7" t="s">
        <v>207</v>
      </c>
      <c r="D16" t="s">
        <v>196</v>
      </c>
    </row>
    <row r="17" spans="1:4" x14ac:dyDescent="0.25">
      <c r="A17" s="7" t="s">
        <v>207</v>
      </c>
      <c r="B17" t="s">
        <v>187</v>
      </c>
      <c r="C17" s="7" t="s">
        <v>207</v>
      </c>
      <c r="D17" t="s">
        <v>187</v>
      </c>
    </row>
    <row r="18" spans="1:4" x14ac:dyDescent="0.25">
      <c r="A18" s="7" t="s">
        <v>207</v>
      </c>
      <c r="B18" t="s">
        <v>108</v>
      </c>
      <c r="C18" s="7" t="s">
        <v>207</v>
      </c>
      <c r="D18" t="s">
        <v>108</v>
      </c>
    </row>
    <row r="19" spans="1:4" x14ac:dyDescent="0.25">
      <c r="A19" s="7" t="s">
        <v>207</v>
      </c>
      <c r="B19" t="s">
        <v>173</v>
      </c>
      <c r="C19" s="7" t="s">
        <v>207</v>
      </c>
      <c r="D19" t="s">
        <v>262</v>
      </c>
    </row>
    <row r="20" spans="1:4" x14ac:dyDescent="0.25">
      <c r="A20" s="7" t="s">
        <v>207</v>
      </c>
      <c r="B20" t="s">
        <v>74</v>
      </c>
      <c r="C20" s="7" t="s">
        <v>207</v>
      </c>
      <c r="D20" t="s">
        <v>216</v>
      </c>
    </row>
    <row r="21" spans="1:4" x14ac:dyDescent="0.25">
      <c r="A21" s="7" t="s">
        <v>207</v>
      </c>
      <c r="B21" t="s">
        <v>30</v>
      </c>
      <c r="C21" s="7" t="s">
        <v>207</v>
      </c>
      <c r="D21" t="s">
        <v>212</v>
      </c>
    </row>
    <row r="22" spans="1:4" x14ac:dyDescent="0.25">
      <c r="A22" s="7" t="s">
        <v>207</v>
      </c>
      <c r="B22" t="s">
        <v>153</v>
      </c>
      <c r="C22" s="7" t="s">
        <v>207</v>
      </c>
      <c r="D22" t="s">
        <v>254</v>
      </c>
    </row>
    <row r="23" spans="1:4" x14ac:dyDescent="0.25">
      <c r="A23" s="7" t="s">
        <v>207</v>
      </c>
      <c r="B23" t="s">
        <v>137</v>
      </c>
      <c r="C23" s="7" t="s">
        <v>207</v>
      </c>
      <c r="D23" t="s">
        <v>137</v>
      </c>
    </row>
    <row r="24" spans="1:4" x14ac:dyDescent="0.25">
      <c r="A24" s="7" t="s">
        <v>207</v>
      </c>
      <c r="B24" t="s">
        <v>201</v>
      </c>
      <c r="C24" s="7" t="s">
        <v>207</v>
      </c>
      <c r="D24" t="s">
        <v>201</v>
      </c>
    </row>
    <row r="25" spans="1:4" x14ac:dyDescent="0.25">
      <c r="A25" s="7" t="s">
        <v>207</v>
      </c>
      <c r="B25" t="s">
        <v>193</v>
      </c>
      <c r="C25" s="7" t="s">
        <v>207</v>
      </c>
      <c r="D25" t="s">
        <v>193</v>
      </c>
    </row>
    <row r="26" spans="1:4" x14ac:dyDescent="0.25">
      <c r="A26" s="7" t="s">
        <v>207</v>
      </c>
      <c r="B26" t="s">
        <v>38</v>
      </c>
      <c r="C26" s="7" t="s">
        <v>207</v>
      </c>
      <c r="D26" t="s">
        <v>38</v>
      </c>
    </row>
    <row r="27" spans="1:4" x14ac:dyDescent="0.25">
      <c r="A27" s="7" t="s">
        <v>207</v>
      </c>
      <c r="B27" t="s">
        <v>155</v>
      </c>
      <c r="C27" s="7" t="s">
        <v>207</v>
      </c>
      <c r="D27" t="s">
        <v>255</v>
      </c>
    </row>
    <row r="28" spans="1:4" x14ac:dyDescent="0.25">
      <c r="A28" s="7" t="s">
        <v>207</v>
      </c>
      <c r="B28" t="s">
        <v>135</v>
      </c>
      <c r="C28" s="7" t="s">
        <v>207</v>
      </c>
      <c r="D28" t="s">
        <v>135</v>
      </c>
    </row>
    <row r="29" spans="1:4" x14ac:dyDescent="0.25">
      <c r="A29" s="7" t="s">
        <v>207</v>
      </c>
      <c r="B29" t="s">
        <v>98</v>
      </c>
      <c r="C29" s="7" t="s">
        <v>207</v>
      </c>
      <c r="D29" t="s">
        <v>98</v>
      </c>
    </row>
    <row r="30" spans="1:4" x14ac:dyDescent="0.25">
      <c r="A30" s="7" t="s">
        <v>207</v>
      </c>
      <c r="B30" t="s">
        <v>188</v>
      </c>
      <c r="C30" s="7" t="s">
        <v>207</v>
      </c>
      <c r="D30" t="s">
        <v>270</v>
      </c>
    </row>
    <row r="31" spans="1:4" x14ac:dyDescent="0.25">
      <c r="A31" s="7" t="s">
        <v>207</v>
      </c>
      <c r="B31" t="s">
        <v>47</v>
      </c>
      <c r="C31" s="7" t="s">
        <v>207</v>
      </c>
      <c r="D31" t="s">
        <v>220</v>
      </c>
    </row>
    <row r="32" spans="1:4" x14ac:dyDescent="0.25">
      <c r="A32" s="7" t="s">
        <v>207</v>
      </c>
      <c r="B32" t="s">
        <v>87</v>
      </c>
      <c r="C32" s="7" t="s">
        <v>207</v>
      </c>
      <c r="D32" t="s">
        <v>87</v>
      </c>
    </row>
    <row r="33" spans="1:4" x14ac:dyDescent="0.25">
      <c r="A33" s="7" t="s">
        <v>207</v>
      </c>
      <c r="B33" t="s">
        <v>29</v>
      </c>
      <c r="C33" s="7" t="s">
        <v>207</v>
      </c>
      <c r="D33" t="s">
        <v>29</v>
      </c>
    </row>
    <row r="34" spans="1:4" x14ac:dyDescent="0.25">
      <c r="A34" s="7" t="s">
        <v>207</v>
      </c>
      <c r="B34" t="s">
        <v>127</v>
      </c>
      <c r="C34" s="7" t="s">
        <v>207</v>
      </c>
      <c r="D34" t="s">
        <v>247</v>
      </c>
    </row>
    <row r="35" spans="1:4" x14ac:dyDescent="0.25">
      <c r="A35" s="7" t="s">
        <v>207</v>
      </c>
      <c r="B35" t="s">
        <v>115</v>
      </c>
      <c r="C35" s="7" t="s">
        <v>207</v>
      </c>
      <c r="D35" t="s">
        <v>56</v>
      </c>
    </row>
    <row r="36" spans="1:4" x14ac:dyDescent="0.25">
      <c r="A36" s="7" t="s">
        <v>207</v>
      </c>
      <c r="B36" t="s">
        <v>112</v>
      </c>
      <c r="C36" s="7" t="s">
        <v>207</v>
      </c>
      <c r="D36" t="s">
        <v>237</v>
      </c>
    </row>
    <row r="37" spans="1:4" x14ac:dyDescent="0.25">
      <c r="A37" s="7" t="s">
        <v>207</v>
      </c>
      <c r="B37" t="s">
        <v>82</v>
      </c>
      <c r="C37" s="7" t="s">
        <v>207</v>
      </c>
      <c r="D37" t="s">
        <v>226</v>
      </c>
    </row>
    <row r="38" spans="1:4" x14ac:dyDescent="0.25">
      <c r="A38" s="7" t="s">
        <v>207</v>
      </c>
      <c r="B38" t="s">
        <v>180</v>
      </c>
      <c r="C38" s="7" t="s">
        <v>207</v>
      </c>
      <c r="D38" t="s">
        <v>70</v>
      </c>
    </row>
    <row r="39" spans="1:4" x14ac:dyDescent="0.25">
      <c r="A39" s="7" t="s">
        <v>207</v>
      </c>
      <c r="B39" t="s">
        <v>133</v>
      </c>
      <c r="C39" s="7" t="s">
        <v>207</v>
      </c>
      <c r="D39" t="s">
        <v>133</v>
      </c>
    </row>
    <row r="40" spans="1:4" x14ac:dyDescent="0.25">
      <c r="A40" s="7" t="s">
        <v>207</v>
      </c>
      <c r="B40" t="s">
        <v>162</v>
      </c>
      <c r="C40" s="7" t="s">
        <v>207</v>
      </c>
      <c r="D40" t="s">
        <v>63</v>
      </c>
    </row>
    <row r="41" spans="1:4" x14ac:dyDescent="0.25">
      <c r="A41" s="7" t="s">
        <v>207</v>
      </c>
      <c r="B41" t="s">
        <v>100</v>
      </c>
      <c r="C41" s="7" t="s">
        <v>207</v>
      </c>
      <c r="D41" t="s">
        <v>100</v>
      </c>
    </row>
    <row r="42" spans="1:4" x14ac:dyDescent="0.25">
      <c r="A42" s="7" t="s">
        <v>207</v>
      </c>
      <c r="B42" t="s">
        <v>194</v>
      </c>
      <c r="C42" s="7" t="s">
        <v>207</v>
      </c>
      <c r="D42" t="s">
        <v>194</v>
      </c>
    </row>
    <row r="43" spans="1:4" x14ac:dyDescent="0.25">
      <c r="A43" s="7" t="s">
        <v>207</v>
      </c>
      <c r="B43" t="s">
        <v>169</v>
      </c>
      <c r="C43" s="7" t="s">
        <v>207</v>
      </c>
      <c r="D43" t="s">
        <v>261</v>
      </c>
    </row>
    <row r="44" spans="1:4" x14ac:dyDescent="0.25">
      <c r="A44" s="7" t="s">
        <v>207</v>
      </c>
      <c r="B44" t="s">
        <v>60</v>
      </c>
      <c r="C44" s="7" t="s">
        <v>207</v>
      </c>
      <c r="D44" t="s">
        <v>248</v>
      </c>
    </row>
    <row r="45" spans="1:4" x14ac:dyDescent="0.25">
      <c r="A45" s="7" t="s">
        <v>207</v>
      </c>
      <c r="B45" t="s">
        <v>177</v>
      </c>
      <c r="C45" s="7" t="s">
        <v>207</v>
      </c>
      <c r="D45" t="s">
        <v>69</v>
      </c>
    </row>
    <row r="46" spans="1:4" x14ac:dyDescent="0.25">
      <c r="A46" s="7" t="s">
        <v>207</v>
      </c>
      <c r="B46" t="s">
        <v>101</v>
      </c>
      <c r="C46" s="7" t="s">
        <v>207</v>
      </c>
      <c r="D46" t="s">
        <v>101</v>
      </c>
    </row>
    <row r="47" spans="1:4" x14ac:dyDescent="0.25">
      <c r="A47" s="7" t="s">
        <v>207</v>
      </c>
      <c r="B47" t="s">
        <v>190</v>
      </c>
      <c r="C47" s="7" t="s">
        <v>207</v>
      </c>
      <c r="D47" t="s">
        <v>190</v>
      </c>
    </row>
    <row r="48" spans="1:4" x14ac:dyDescent="0.25">
      <c r="A48" s="7" t="s">
        <v>207</v>
      </c>
      <c r="B48" t="s">
        <v>42</v>
      </c>
      <c r="C48" s="7" t="s">
        <v>207</v>
      </c>
      <c r="D48" t="s">
        <v>42</v>
      </c>
    </row>
    <row r="49" spans="1:4" x14ac:dyDescent="0.25">
      <c r="A49" s="7" t="s">
        <v>207</v>
      </c>
      <c r="B49" t="s">
        <v>179</v>
      </c>
      <c r="C49" s="7" t="s">
        <v>207</v>
      </c>
      <c r="D49" t="s">
        <v>264</v>
      </c>
    </row>
    <row r="50" spans="1:4" x14ac:dyDescent="0.25">
      <c r="A50" s="7" t="s">
        <v>207</v>
      </c>
      <c r="B50" t="s">
        <v>160</v>
      </c>
      <c r="C50" s="7" t="s">
        <v>207</v>
      </c>
      <c r="D50" t="s">
        <v>257</v>
      </c>
    </row>
    <row r="51" spans="1:4" x14ac:dyDescent="0.25">
      <c r="A51" s="7" t="s">
        <v>207</v>
      </c>
      <c r="B51" t="s">
        <v>81</v>
      </c>
      <c r="C51" s="7" t="s">
        <v>207</v>
      </c>
      <c r="D51" t="s">
        <v>225</v>
      </c>
    </row>
    <row r="52" spans="1:4" x14ac:dyDescent="0.25">
      <c r="A52" s="7" t="s">
        <v>207</v>
      </c>
      <c r="B52" t="s">
        <v>93</v>
      </c>
      <c r="C52" s="7" t="s">
        <v>207</v>
      </c>
      <c r="D52" t="s">
        <v>93</v>
      </c>
    </row>
    <row r="53" spans="1:4" x14ac:dyDescent="0.25">
      <c r="A53" s="7" t="s">
        <v>207</v>
      </c>
      <c r="B53" t="s">
        <v>121</v>
      </c>
      <c r="C53" s="7" t="s">
        <v>207</v>
      </c>
      <c r="D53" t="s">
        <v>121</v>
      </c>
    </row>
    <row r="54" spans="1:4" x14ac:dyDescent="0.25">
      <c r="A54" s="7" t="s">
        <v>207</v>
      </c>
      <c r="B54" t="s">
        <v>36</v>
      </c>
      <c r="C54" s="7" t="s">
        <v>207</v>
      </c>
      <c r="D54" t="s">
        <v>36</v>
      </c>
    </row>
    <row r="55" spans="1:4" x14ac:dyDescent="0.25">
      <c r="A55" s="7" t="s">
        <v>207</v>
      </c>
      <c r="B55" t="s">
        <v>39</v>
      </c>
      <c r="C55" s="7" t="s">
        <v>207</v>
      </c>
      <c r="D55" t="s">
        <v>39</v>
      </c>
    </row>
    <row r="56" spans="1:4" x14ac:dyDescent="0.25">
      <c r="A56" s="7" t="s">
        <v>207</v>
      </c>
      <c r="B56" t="s">
        <v>150</v>
      </c>
      <c r="C56" s="7" t="s">
        <v>207</v>
      </c>
      <c r="D56" t="s">
        <v>150</v>
      </c>
    </row>
    <row r="57" spans="1:4" x14ac:dyDescent="0.25">
      <c r="A57" s="7" t="s">
        <v>207</v>
      </c>
      <c r="B57" t="s">
        <v>158</v>
      </c>
      <c r="C57" s="7" t="s">
        <v>207</v>
      </c>
      <c r="D57" t="s">
        <v>158</v>
      </c>
    </row>
    <row r="58" spans="1:4" x14ac:dyDescent="0.25">
      <c r="A58" s="7" t="s">
        <v>207</v>
      </c>
      <c r="B58" t="s">
        <v>50</v>
      </c>
      <c r="C58" s="7" t="s">
        <v>207</v>
      </c>
      <c r="D58" t="s">
        <v>50</v>
      </c>
    </row>
    <row r="59" spans="1:4" x14ac:dyDescent="0.25">
      <c r="A59" s="7" t="s">
        <v>207</v>
      </c>
      <c r="B59" t="s">
        <v>181</v>
      </c>
      <c r="C59" s="7" t="s">
        <v>207</v>
      </c>
      <c r="D59" t="s">
        <v>265</v>
      </c>
    </row>
    <row r="60" spans="1:4" x14ac:dyDescent="0.25">
      <c r="A60" s="7" t="s">
        <v>207</v>
      </c>
      <c r="B60" t="s">
        <v>109</v>
      </c>
      <c r="C60" s="7" t="s">
        <v>207</v>
      </c>
      <c r="D60" t="s">
        <v>235</v>
      </c>
    </row>
    <row r="61" spans="1:4" x14ac:dyDescent="0.25">
      <c r="A61" s="7" t="s">
        <v>207</v>
      </c>
      <c r="B61" t="s">
        <v>103</v>
      </c>
      <c r="C61" s="7" t="s">
        <v>207</v>
      </c>
      <c r="D61" t="s">
        <v>233</v>
      </c>
    </row>
    <row r="62" spans="1:4" x14ac:dyDescent="0.25">
      <c r="A62" s="7" t="s">
        <v>207</v>
      </c>
      <c r="B62" t="s">
        <v>110</v>
      </c>
      <c r="C62" s="7" t="s">
        <v>207</v>
      </c>
      <c r="D62" t="s">
        <v>236</v>
      </c>
    </row>
    <row r="63" spans="1:4" x14ac:dyDescent="0.25">
      <c r="A63" s="7" t="s">
        <v>207</v>
      </c>
      <c r="B63" t="s">
        <v>199</v>
      </c>
      <c r="C63" s="7" t="s">
        <v>207</v>
      </c>
      <c r="D63" t="s">
        <v>274</v>
      </c>
    </row>
    <row r="64" spans="1:4" x14ac:dyDescent="0.25">
      <c r="A64" s="7" t="s">
        <v>207</v>
      </c>
      <c r="B64" t="s">
        <v>139</v>
      </c>
      <c r="C64" s="7" t="s">
        <v>207</v>
      </c>
      <c r="D64" t="s">
        <v>139</v>
      </c>
    </row>
    <row r="65" spans="1:4" x14ac:dyDescent="0.25">
      <c r="A65" s="7" t="s">
        <v>207</v>
      </c>
      <c r="B65" t="s">
        <v>105</v>
      </c>
      <c r="C65" s="7" t="s">
        <v>207</v>
      </c>
      <c r="D65" t="s">
        <v>234</v>
      </c>
    </row>
    <row r="66" spans="1:4" x14ac:dyDescent="0.25">
      <c r="A66" s="7" t="s">
        <v>207</v>
      </c>
      <c r="B66" t="s">
        <v>78</v>
      </c>
      <c r="C66" s="7" t="s">
        <v>207</v>
      </c>
      <c r="D66" t="s">
        <v>222</v>
      </c>
    </row>
    <row r="67" spans="1:4" x14ac:dyDescent="0.25">
      <c r="A67" s="7" t="s">
        <v>207</v>
      </c>
      <c r="B67" t="s">
        <v>28</v>
      </c>
      <c r="C67" s="7" t="s">
        <v>207</v>
      </c>
      <c r="D67" t="s">
        <v>211</v>
      </c>
    </row>
    <row r="68" spans="1:4" x14ac:dyDescent="0.25">
      <c r="A68" s="7" t="s">
        <v>207</v>
      </c>
      <c r="B68" t="s">
        <v>184</v>
      </c>
      <c r="C68" s="7" t="s">
        <v>207</v>
      </c>
      <c r="D68" t="s">
        <v>267</v>
      </c>
    </row>
    <row r="69" spans="1:4" x14ac:dyDescent="0.25">
      <c r="A69" s="7" t="s">
        <v>207</v>
      </c>
      <c r="B69" t="s">
        <v>120</v>
      </c>
      <c r="C69" s="7" t="s">
        <v>207</v>
      </c>
      <c r="D69" t="s">
        <v>241</v>
      </c>
    </row>
    <row r="70" spans="1:4" x14ac:dyDescent="0.25">
      <c r="A70" s="7" t="s">
        <v>207</v>
      </c>
      <c r="B70" t="s">
        <v>114</v>
      </c>
      <c r="C70" s="7" t="s">
        <v>207</v>
      </c>
      <c r="D70" t="s">
        <v>238</v>
      </c>
    </row>
    <row r="71" spans="1:4" x14ac:dyDescent="0.25">
      <c r="A71" s="7" t="s">
        <v>207</v>
      </c>
      <c r="B71" t="s">
        <v>64</v>
      </c>
      <c r="C71" s="7" t="s">
        <v>207</v>
      </c>
      <c r="D71" t="s">
        <v>64</v>
      </c>
    </row>
    <row r="72" spans="1:4" x14ac:dyDescent="0.25">
      <c r="A72" s="7" t="s">
        <v>207</v>
      </c>
      <c r="B72" t="s">
        <v>157</v>
      </c>
      <c r="C72" s="7" t="s">
        <v>207</v>
      </c>
      <c r="D72" t="s">
        <v>256</v>
      </c>
    </row>
    <row r="73" spans="1:4" x14ac:dyDescent="0.25">
      <c r="A73" s="7" t="s">
        <v>207</v>
      </c>
      <c r="B73" t="s">
        <v>71</v>
      </c>
      <c r="C73" s="7" t="s">
        <v>207</v>
      </c>
      <c r="D73" t="s">
        <v>268</v>
      </c>
    </row>
    <row r="74" spans="1:4" x14ac:dyDescent="0.25">
      <c r="A74" s="7" t="s">
        <v>207</v>
      </c>
      <c r="B74" t="s">
        <v>140</v>
      </c>
      <c r="C74" s="7" t="s">
        <v>207</v>
      </c>
      <c r="D74" t="s">
        <v>140</v>
      </c>
    </row>
    <row r="75" spans="1:4" x14ac:dyDescent="0.25">
      <c r="A75" s="7" t="s">
        <v>207</v>
      </c>
      <c r="B75" t="s">
        <v>119</v>
      </c>
      <c r="C75" s="7" t="s">
        <v>207</v>
      </c>
      <c r="D75" t="s">
        <v>240</v>
      </c>
    </row>
    <row r="76" spans="1:4" x14ac:dyDescent="0.25">
      <c r="A76" s="7" t="s">
        <v>207</v>
      </c>
      <c r="B76" t="s">
        <v>48</v>
      </c>
      <c r="C76" s="7" t="s">
        <v>207</v>
      </c>
      <c r="D76" t="s">
        <v>221</v>
      </c>
    </row>
    <row r="77" spans="1:4" x14ac:dyDescent="0.25">
      <c r="A77" s="7" t="s">
        <v>207</v>
      </c>
      <c r="B77" t="s">
        <v>31</v>
      </c>
      <c r="C77" s="7" t="s">
        <v>207</v>
      </c>
      <c r="D77" t="s">
        <v>213</v>
      </c>
    </row>
    <row r="78" spans="1:4" x14ac:dyDescent="0.25">
      <c r="A78" s="7" t="s">
        <v>207</v>
      </c>
      <c r="B78" t="s">
        <v>172</v>
      </c>
      <c r="C78" s="7" t="s">
        <v>207</v>
      </c>
      <c r="D78" t="s">
        <v>67</v>
      </c>
    </row>
    <row r="79" spans="1:4" x14ac:dyDescent="0.25">
      <c r="A79" s="7" t="s">
        <v>207</v>
      </c>
      <c r="B79" t="s">
        <v>146</v>
      </c>
      <c r="C79" s="7" t="s">
        <v>207</v>
      </c>
      <c r="D79" t="s">
        <v>146</v>
      </c>
    </row>
    <row r="80" spans="1:4" x14ac:dyDescent="0.25">
      <c r="A80" s="7" t="s">
        <v>207</v>
      </c>
      <c r="B80" t="s">
        <v>151</v>
      </c>
      <c r="C80" s="7" t="s">
        <v>207</v>
      </c>
      <c r="D80" t="s">
        <v>151</v>
      </c>
    </row>
    <row r="81" spans="1:4" x14ac:dyDescent="0.25">
      <c r="A81" s="7" t="s">
        <v>207</v>
      </c>
      <c r="B81" t="s">
        <v>77</v>
      </c>
      <c r="C81" s="7" t="s">
        <v>207</v>
      </c>
      <c r="D81" t="s">
        <v>37</v>
      </c>
    </row>
    <row r="82" spans="1:4" x14ac:dyDescent="0.25">
      <c r="A82" s="7" t="s">
        <v>207</v>
      </c>
      <c r="B82" t="s">
        <v>163</v>
      </c>
      <c r="C82" s="7" t="s">
        <v>207</v>
      </c>
      <c r="D82" t="s">
        <v>258</v>
      </c>
    </row>
    <row r="83" spans="1:4" x14ac:dyDescent="0.25">
      <c r="A83" s="7" t="s">
        <v>207</v>
      </c>
      <c r="B83" t="s">
        <v>102</v>
      </c>
      <c r="C83" s="7" t="s">
        <v>207</v>
      </c>
      <c r="D83" t="s">
        <v>102</v>
      </c>
    </row>
    <row r="84" spans="1:4" x14ac:dyDescent="0.25">
      <c r="A84" s="7" t="s">
        <v>207</v>
      </c>
      <c r="B84" t="s">
        <v>192</v>
      </c>
      <c r="C84" s="7" t="s">
        <v>207</v>
      </c>
      <c r="D84" t="s">
        <v>271</v>
      </c>
    </row>
    <row r="85" spans="1:4" x14ac:dyDescent="0.25">
      <c r="A85" s="7" t="s">
        <v>207</v>
      </c>
      <c r="B85" t="s">
        <v>92</v>
      </c>
      <c r="C85" s="7" t="s">
        <v>207</v>
      </c>
      <c r="D85" t="s">
        <v>52</v>
      </c>
    </row>
    <row r="86" spans="1:4" x14ac:dyDescent="0.25">
      <c r="A86" s="7" t="s">
        <v>207</v>
      </c>
      <c r="B86" t="s">
        <v>145</v>
      </c>
      <c r="C86" s="7" t="s">
        <v>207</v>
      </c>
      <c r="D86" t="s">
        <v>252</v>
      </c>
    </row>
    <row r="87" spans="1:4" x14ac:dyDescent="0.25">
      <c r="A87" s="7" t="s">
        <v>207</v>
      </c>
      <c r="B87" t="s">
        <v>32</v>
      </c>
      <c r="C87" s="7" t="s">
        <v>207</v>
      </c>
      <c r="D87" t="s">
        <v>214</v>
      </c>
    </row>
    <row r="88" spans="1:4" x14ac:dyDescent="0.25">
      <c r="A88" s="7" t="s">
        <v>207</v>
      </c>
      <c r="B88" t="s">
        <v>111</v>
      </c>
      <c r="C88" s="7" t="s">
        <v>207</v>
      </c>
      <c r="D88" t="s">
        <v>111</v>
      </c>
    </row>
    <row r="89" spans="1:4" x14ac:dyDescent="0.25">
      <c r="A89" s="7" t="s">
        <v>207</v>
      </c>
      <c r="B89" t="s">
        <v>91</v>
      </c>
      <c r="C89" s="7" t="s">
        <v>207</v>
      </c>
      <c r="D89" t="s">
        <v>231</v>
      </c>
    </row>
    <row r="90" spans="1:4" x14ac:dyDescent="0.25">
      <c r="A90" s="7" t="s">
        <v>207</v>
      </c>
      <c r="B90" t="s">
        <v>124</v>
      </c>
      <c r="C90" s="7" t="s">
        <v>207</v>
      </c>
      <c r="D90" t="s">
        <v>57</v>
      </c>
    </row>
    <row r="91" spans="1:4" x14ac:dyDescent="0.25">
      <c r="A91" s="7" t="s">
        <v>207</v>
      </c>
      <c r="B91" t="s">
        <v>182</v>
      </c>
      <c r="C91" s="7" t="s">
        <v>207</v>
      </c>
      <c r="D91" t="s">
        <v>266</v>
      </c>
    </row>
    <row r="92" spans="1:4" x14ac:dyDescent="0.25">
      <c r="A92" s="7" t="s">
        <v>207</v>
      </c>
      <c r="B92" t="s">
        <v>80</v>
      </c>
      <c r="C92" s="7" t="s">
        <v>207</v>
      </c>
      <c r="D92" t="s">
        <v>224</v>
      </c>
    </row>
    <row r="93" spans="1:4" x14ac:dyDescent="0.25">
      <c r="A93" s="7" t="s">
        <v>207</v>
      </c>
      <c r="B93" t="s">
        <v>89</v>
      </c>
      <c r="C93" s="7" t="s">
        <v>207</v>
      </c>
      <c r="D93" t="s">
        <v>230</v>
      </c>
    </row>
    <row r="94" spans="1:4" x14ac:dyDescent="0.25">
      <c r="A94" s="7" t="s">
        <v>207</v>
      </c>
      <c r="B94" t="s">
        <v>27</v>
      </c>
      <c r="C94" s="7" t="s">
        <v>207</v>
      </c>
      <c r="D94" t="s">
        <v>27</v>
      </c>
    </row>
    <row r="95" spans="1:4" x14ac:dyDescent="0.25">
      <c r="A95" s="7" t="s">
        <v>207</v>
      </c>
      <c r="B95" t="s">
        <v>107</v>
      </c>
      <c r="C95" s="7" t="s">
        <v>207</v>
      </c>
      <c r="D95" t="s">
        <v>107</v>
      </c>
    </row>
    <row r="96" spans="1:4" x14ac:dyDescent="0.25">
      <c r="A96" s="7" t="s">
        <v>207</v>
      </c>
      <c r="B96" t="s">
        <v>138</v>
      </c>
      <c r="C96" s="7" t="s">
        <v>207</v>
      </c>
      <c r="D96" t="s">
        <v>138</v>
      </c>
    </row>
    <row r="97" spans="1:4" x14ac:dyDescent="0.25">
      <c r="A97" s="7" t="s">
        <v>207</v>
      </c>
      <c r="B97" t="s">
        <v>191</v>
      </c>
      <c r="C97" s="7" t="s">
        <v>207</v>
      </c>
      <c r="D97" t="s">
        <v>191</v>
      </c>
    </row>
    <row r="98" spans="1:4" x14ac:dyDescent="0.25">
      <c r="A98" s="7" t="s">
        <v>207</v>
      </c>
      <c r="B98" t="s">
        <v>142</v>
      </c>
      <c r="C98" s="7" t="s">
        <v>207</v>
      </c>
      <c r="D98" t="s">
        <v>251</v>
      </c>
    </row>
    <row r="99" spans="1:4" x14ac:dyDescent="0.25">
      <c r="A99" s="7" t="s">
        <v>207</v>
      </c>
      <c r="B99" t="s">
        <v>143</v>
      </c>
      <c r="C99" s="7" t="s">
        <v>207</v>
      </c>
      <c r="D99" t="s">
        <v>143</v>
      </c>
    </row>
    <row r="100" spans="1:4" x14ac:dyDescent="0.25">
      <c r="A100" s="7" t="s">
        <v>207</v>
      </c>
      <c r="B100" t="s">
        <v>122</v>
      </c>
      <c r="C100" s="7" t="s">
        <v>207</v>
      </c>
      <c r="D100" t="s">
        <v>242</v>
      </c>
    </row>
    <row r="101" spans="1:4" x14ac:dyDescent="0.25">
      <c r="A101" s="7" t="s">
        <v>207</v>
      </c>
      <c r="B101" t="s">
        <v>149</v>
      </c>
      <c r="C101" s="7" t="s">
        <v>207</v>
      </c>
      <c r="D101" t="s">
        <v>149</v>
      </c>
    </row>
    <row r="102" spans="1:4" x14ac:dyDescent="0.25">
      <c r="A102" s="7" t="s">
        <v>207</v>
      </c>
      <c r="B102" t="s">
        <v>159</v>
      </c>
      <c r="C102" s="7" t="s">
        <v>207</v>
      </c>
      <c r="D102" t="s">
        <v>159</v>
      </c>
    </row>
    <row r="103" spans="1:4" x14ac:dyDescent="0.25">
      <c r="A103" s="7" t="s">
        <v>207</v>
      </c>
      <c r="B103" t="s">
        <v>197</v>
      </c>
      <c r="C103" s="7" t="s">
        <v>207</v>
      </c>
      <c r="D103" t="s">
        <v>197</v>
      </c>
    </row>
    <row r="104" spans="1:4" x14ac:dyDescent="0.25">
      <c r="A104" s="7" t="s">
        <v>207</v>
      </c>
      <c r="B104" t="s">
        <v>170</v>
      </c>
      <c r="C104" s="7" t="s">
        <v>207</v>
      </c>
      <c r="D104" t="s">
        <v>65</v>
      </c>
    </row>
    <row r="105" spans="1:4" x14ac:dyDescent="0.25">
      <c r="A105" s="7" t="s">
        <v>207</v>
      </c>
      <c r="B105" t="s">
        <v>94</v>
      </c>
      <c r="C105" s="7" t="s">
        <v>207</v>
      </c>
      <c r="D105" t="s">
        <v>94</v>
      </c>
    </row>
    <row r="106" spans="1:4" x14ac:dyDescent="0.25">
      <c r="A106" s="7" t="s">
        <v>207</v>
      </c>
      <c r="B106" t="s">
        <v>198</v>
      </c>
      <c r="C106" s="7" t="s">
        <v>207</v>
      </c>
      <c r="D106" t="s">
        <v>273</v>
      </c>
    </row>
    <row r="107" spans="1:4" x14ac:dyDescent="0.25">
      <c r="A107" s="7" t="s">
        <v>207</v>
      </c>
      <c r="B107" t="s">
        <v>132</v>
      </c>
      <c r="C107" s="7" t="s">
        <v>207</v>
      </c>
      <c r="D107" t="s">
        <v>250</v>
      </c>
    </row>
    <row r="108" spans="1:4" x14ac:dyDescent="0.25">
      <c r="A108" s="7" t="s">
        <v>207</v>
      </c>
      <c r="B108" t="s">
        <v>79</v>
      </c>
      <c r="C108" s="7" t="s">
        <v>207</v>
      </c>
      <c r="D108" t="s">
        <v>223</v>
      </c>
    </row>
    <row r="109" spans="1:4" x14ac:dyDescent="0.25">
      <c r="A109" s="7" t="s">
        <v>207</v>
      </c>
      <c r="B109" t="s">
        <v>76</v>
      </c>
      <c r="C109" s="7" t="s">
        <v>207</v>
      </c>
      <c r="D109" t="s">
        <v>217</v>
      </c>
    </row>
    <row r="110" spans="1:4" x14ac:dyDescent="0.25">
      <c r="A110" s="7" t="s">
        <v>207</v>
      </c>
      <c r="B110" t="s">
        <v>49</v>
      </c>
      <c r="C110" s="7" t="s">
        <v>207</v>
      </c>
      <c r="D110" t="s">
        <v>49</v>
      </c>
    </row>
    <row r="111" spans="1:4" x14ac:dyDescent="0.25">
      <c r="A111" s="7" t="s">
        <v>207</v>
      </c>
      <c r="B111" t="s">
        <v>34</v>
      </c>
      <c r="C111" s="7" t="s">
        <v>207</v>
      </c>
      <c r="D111" t="s">
        <v>34</v>
      </c>
    </row>
    <row r="112" spans="1:4" x14ac:dyDescent="0.25">
      <c r="A112" s="7" t="s">
        <v>207</v>
      </c>
      <c r="B112" t="s">
        <v>147</v>
      </c>
      <c r="C112" s="7" t="s">
        <v>207</v>
      </c>
      <c r="D112" t="s">
        <v>147</v>
      </c>
    </row>
    <row r="113" spans="1:4" x14ac:dyDescent="0.25">
      <c r="A113" s="7" t="s">
        <v>207</v>
      </c>
      <c r="B113" t="s">
        <v>116</v>
      </c>
      <c r="C113" s="7" t="s">
        <v>207</v>
      </c>
      <c r="D113" t="s">
        <v>239</v>
      </c>
    </row>
    <row r="114" spans="1:4" x14ac:dyDescent="0.25">
      <c r="A114" s="7" t="s">
        <v>207</v>
      </c>
      <c r="B114" t="s">
        <v>164</v>
      </c>
      <c r="C114" s="7" t="s">
        <v>207</v>
      </c>
      <c r="D114" t="s">
        <v>164</v>
      </c>
    </row>
    <row r="115" spans="1:4" x14ac:dyDescent="0.25">
      <c r="A115" s="7" t="s">
        <v>207</v>
      </c>
      <c r="B115" t="s">
        <v>148</v>
      </c>
      <c r="C115" s="7" t="s">
        <v>207</v>
      </c>
      <c r="D115" t="s">
        <v>253</v>
      </c>
    </row>
    <row r="116" spans="1:4" x14ac:dyDescent="0.25">
      <c r="A116" s="7" t="s">
        <v>207</v>
      </c>
      <c r="B116" t="s">
        <v>200</v>
      </c>
      <c r="C116" s="7" t="s">
        <v>207</v>
      </c>
      <c r="D116" t="s">
        <v>200</v>
      </c>
    </row>
    <row r="117" spans="1:4" x14ac:dyDescent="0.25">
      <c r="A117" s="7" t="s">
        <v>207</v>
      </c>
      <c r="B117" t="s">
        <v>95</v>
      </c>
      <c r="C117" s="7" t="s">
        <v>207</v>
      </c>
      <c r="D117" t="s">
        <v>95</v>
      </c>
    </row>
    <row r="118" spans="1:4" x14ac:dyDescent="0.25">
      <c r="A118" s="7" t="s">
        <v>207</v>
      </c>
      <c r="B118" t="s">
        <v>185</v>
      </c>
      <c r="C118" s="7" t="s">
        <v>207</v>
      </c>
      <c r="D118" t="s">
        <v>269</v>
      </c>
    </row>
    <row r="119" spans="1:4" x14ac:dyDescent="0.25">
      <c r="A119" s="7" t="s">
        <v>207</v>
      </c>
      <c r="B119" t="s">
        <v>44</v>
      </c>
      <c r="C119" s="7" t="s">
        <v>207</v>
      </c>
      <c r="D119" t="s">
        <v>44</v>
      </c>
    </row>
    <row r="120" spans="1:4" x14ac:dyDescent="0.25">
      <c r="A120" s="7" t="s">
        <v>207</v>
      </c>
      <c r="B120" t="s">
        <v>204</v>
      </c>
      <c r="C120" s="7" t="s">
        <v>207</v>
      </c>
      <c r="D120" t="s">
        <v>204</v>
      </c>
    </row>
    <row r="121" spans="1:4" x14ac:dyDescent="0.25">
      <c r="A121" s="7" t="s">
        <v>207</v>
      </c>
      <c r="B121" t="s">
        <v>59</v>
      </c>
      <c r="C121" s="7" t="s">
        <v>207</v>
      </c>
      <c r="D121" t="s">
        <v>244</v>
      </c>
    </row>
    <row r="122" spans="1:4" x14ac:dyDescent="0.25">
      <c r="A122" s="7" t="s">
        <v>207</v>
      </c>
      <c r="B122" t="s">
        <v>167</v>
      </c>
      <c r="C122" s="7" t="s">
        <v>207</v>
      </c>
      <c r="D122" t="s">
        <v>167</v>
      </c>
    </row>
    <row r="123" spans="1:4" x14ac:dyDescent="0.25">
      <c r="A123" s="7" t="s">
        <v>207</v>
      </c>
      <c r="B123" t="s">
        <v>166</v>
      </c>
      <c r="C123" s="7" t="s">
        <v>207</v>
      </c>
      <c r="D123" t="s">
        <v>166</v>
      </c>
    </row>
    <row r="124" spans="1:4" x14ac:dyDescent="0.25">
      <c r="A124" s="7" t="s">
        <v>207</v>
      </c>
      <c r="B124" t="s">
        <v>152</v>
      </c>
      <c r="C124" s="7" t="s">
        <v>207</v>
      </c>
      <c r="D124" t="s">
        <v>152</v>
      </c>
    </row>
    <row r="125" spans="1:4" x14ac:dyDescent="0.25">
      <c r="A125" s="7" t="s">
        <v>207</v>
      </c>
      <c r="B125" t="s">
        <v>178</v>
      </c>
      <c r="C125" s="7" t="s">
        <v>207</v>
      </c>
      <c r="D125" t="s">
        <v>178</v>
      </c>
    </row>
    <row r="126" spans="1:4" x14ac:dyDescent="0.25">
      <c r="A126" s="7" t="s">
        <v>207</v>
      </c>
      <c r="B126" t="s">
        <v>123</v>
      </c>
      <c r="C126" s="7" t="s">
        <v>207</v>
      </c>
      <c r="D126" t="s">
        <v>123</v>
      </c>
    </row>
    <row r="127" spans="1:4" x14ac:dyDescent="0.25">
      <c r="A127" s="7" t="s">
        <v>207</v>
      </c>
      <c r="B127" t="s">
        <v>97</v>
      </c>
      <c r="C127" s="7" t="s">
        <v>207</v>
      </c>
      <c r="D127" t="s">
        <v>54</v>
      </c>
    </row>
    <row r="128" spans="1:4" x14ac:dyDescent="0.25">
      <c r="A128" s="7" t="s">
        <v>207</v>
      </c>
      <c r="B128" t="s">
        <v>134</v>
      </c>
      <c r="C128" s="7" t="s">
        <v>207</v>
      </c>
      <c r="D128" t="s">
        <v>61</v>
      </c>
    </row>
    <row r="129" spans="1:4" x14ac:dyDescent="0.25">
      <c r="A129" s="7" t="s">
        <v>207</v>
      </c>
      <c r="B129" t="s">
        <v>174</v>
      </c>
      <c r="C129" s="7" t="s">
        <v>207</v>
      </c>
      <c r="D129" t="s">
        <v>263</v>
      </c>
    </row>
    <row r="130" spans="1:4" x14ac:dyDescent="0.25">
      <c r="A130" s="7" t="s">
        <v>207</v>
      </c>
      <c r="B130" t="s">
        <v>72</v>
      </c>
      <c r="C130" s="7" t="s">
        <v>207</v>
      </c>
      <c r="D130" t="s">
        <v>72</v>
      </c>
    </row>
    <row r="131" spans="1:4" x14ac:dyDescent="0.25">
      <c r="A131" s="7" t="s">
        <v>207</v>
      </c>
      <c r="B131" t="s">
        <v>189</v>
      </c>
      <c r="C131" s="7" t="s">
        <v>207</v>
      </c>
      <c r="D131" t="s">
        <v>189</v>
      </c>
    </row>
    <row r="132" spans="1:4" x14ac:dyDescent="0.25">
      <c r="A132" s="7" t="s">
        <v>207</v>
      </c>
      <c r="B132" t="s">
        <v>46</v>
      </c>
      <c r="C132" s="7" t="s">
        <v>207</v>
      </c>
      <c r="D132" t="s">
        <v>46</v>
      </c>
    </row>
    <row r="133" spans="1:4" x14ac:dyDescent="0.25">
      <c r="A133" s="7" t="s">
        <v>207</v>
      </c>
      <c r="B133" t="s">
        <v>175</v>
      </c>
      <c r="C133" s="7" t="s">
        <v>207</v>
      </c>
      <c r="D133" t="s">
        <v>68</v>
      </c>
    </row>
    <row r="134" spans="1:4" x14ac:dyDescent="0.25">
      <c r="A134" s="7" t="s">
        <v>207</v>
      </c>
      <c r="B134" t="s">
        <v>117</v>
      </c>
      <c r="C134" s="7" t="s">
        <v>207</v>
      </c>
      <c r="D134" t="s">
        <v>117</v>
      </c>
    </row>
    <row r="135" spans="1:4" x14ac:dyDescent="0.25">
      <c r="A135" s="7" t="s">
        <v>207</v>
      </c>
      <c r="B135" t="s">
        <v>126</v>
      </c>
      <c r="C135" s="7" t="s">
        <v>207</v>
      </c>
      <c r="D135" t="s">
        <v>246</v>
      </c>
    </row>
    <row r="136" spans="1:4" x14ac:dyDescent="0.25">
      <c r="A136" s="7" t="s">
        <v>207</v>
      </c>
      <c r="B136" t="s">
        <v>206</v>
      </c>
      <c r="C136" s="7" t="s">
        <v>207</v>
      </c>
      <c r="D136" t="s">
        <v>206</v>
      </c>
    </row>
    <row r="137" spans="1:4" x14ac:dyDescent="0.25">
      <c r="A137" s="7" t="s">
        <v>207</v>
      </c>
      <c r="B137" t="s">
        <v>58</v>
      </c>
      <c r="C137" s="7" t="s">
        <v>207</v>
      </c>
      <c r="D137" t="s">
        <v>243</v>
      </c>
    </row>
    <row r="138" spans="1:4" x14ac:dyDescent="0.25">
      <c r="A138" s="7" t="s">
        <v>207</v>
      </c>
      <c r="B138" t="s">
        <v>154</v>
      </c>
      <c r="C138" s="7" t="s">
        <v>207</v>
      </c>
      <c r="D138" t="s">
        <v>62</v>
      </c>
    </row>
    <row r="139" spans="1:4" x14ac:dyDescent="0.25">
      <c r="A139" s="7" t="s">
        <v>207</v>
      </c>
      <c r="B139" t="s">
        <v>113</v>
      </c>
      <c r="C139" s="7" t="s">
        <v>207</v>
      </c>
      <c r="D139" t="s">
        <v>113</v>
      </c>
    </row>
    <row r="140" spans="1:4" x14ac:dyDescent="0.25">
      <c r="A140" s="7" t="s">
        <v>207</v>
      </c>
      <c r="B140" t="s">
        <v>205</v>
      </c>
      <c r="C140" s="7" t="s">
        <v>207</v>
      </c>
      <c r="D140" t="s">
        <v>205</v>
      </c>
    </row>
    <row r="141" spans="1:4" x14ac:dyDescent="0.25">
      <c r="A141" s="7" t="s">
        <v>207</v>
      </c>
      <c r="B141" t="s">
        <v>203</v>
      </c>
      <c r="C141" s="7" t="s">
        <v>207</v>
      </c>
      <c r="D141" t="s">
        <v>276</v>
      </c>
    </row>
    <row r="142" spans="1:4" x14ac:dyDescent="0.25">
      <c r="A142" s="7" t="s">
        <v>207</v>
      </c>
      <c r="B142" t="s">
        <v>96</v>
      </c>
      <c r="C142" s="7" t="s">
        <v>207</v>
      </c>
      <c r="D142" t="s">
        <v>96</v>
      </c>
    </row>
    <row r="143" spans="1:4" x14ac:dyDescent="0.25">
      <c r="A143" s="7" t="s">
        <v>207</v>
      </c>
      <c r="B143" t="s">
        <v>104</v>
      </c>
      <c r="C143" s="7" t="s">
        <v>207</v>
      </c>
      <c r="D143" t="s">
        <v>104</v>
      </c>
    </row>
    <row r="144" spans="1:4" x14ac:dyDescent="0.25">
      <c r="A144" s="7" t="s">
        <v>207</v>
      </c>
      <c r="B144" t="s">
        <v>165</v>
      </c>
      <c r="C144" s="7" t="s">
        <v>207</v>
      </c>
      <c r="D144" t="s">
        <v>259</v>
      </c>
    </row>
    <row r="145" spans="1:4" x14ac:dyDescent="0.25">
      <c r="A145" s="7" t="s">
        <v>207</v>
      </c>
      <c r="B145" t="s">
        <v>83</v>
      </c>
      <c r="C145" s="7" t="s">
        <v>207</v>
      </c>
      <c r="D145" t="s">
        <v>83</v>
      </c>
    </row>
    <row r="146" spans="1:4" x14ac:dyDescent="0.25">
      <c r="A146" s="7" t="s">
        <v>207</v>
      </c>
      <c r="B146" t="s">
        <v>88</v>
      </c>
      <c r="C146" s="7" t="s">
        <v>207</v>
      </c>
      <c r="D146" t="s">
        <v>229</v>
      </c>
    </row>
    <row r="147" spans="1:4" x14ac:dyDescent="0.25">
      <c r="A147" s="7" t="s">
        <v>207</v>
      </c>
      <c r="B147" t="s">
        <v>51</v>
      </c>
      <c r="C147" s="7" t="s">
        <v>207</v>
      </c>
      <c r="D147" t="s">
        <v>228</v>
      </c>
    </row>
    <row r="148" spans="1:4" x14ac:dyDescent="0.25">
      <c r="A148" s="7" t="s">
        <v>207</v>
      </c>
      <c r="B148" t="s">
        <v>144</v>
      </c>
      <c r="C148" s="7" t="s">
        <v>207</v>
      </c>
      <c r="D148" t="s">
        <v>144</v>
      </c>
    </row>
    <row r="149" spans="1:4" x14ac:dyDescent="0.25">
      <c r="A149" s="7" t="s">
        <v>207</v>
      </c>
      <c r="B149" t="s">
        <v>171</v>
      </c>
      <c r="C149" s="7" t="s">
        <v>207</v>
      </c>
      <c r="D149" t="s">
        <v>66</v>
      </c>
    </row>
    <row r="150" spans="1:4" x14ac:dyDescent="0.25">
      <c r="A150" s="7" t="s">
        <v>207</v>
      </c>
      <c r="B150" t="s">
        <v>86</v>
      </c>
      <c r="C150" s="7" t="s">
        <v>207</v>
      </c>
      <c r="D150" t="s">
        <v>86</v>
      </c>
    </row>
    <row r="151" spans="1:4" x14ac:dyDescent="0.25">
      <c r="A151" s="7" t="s">
        <v>207</v>
      </c>
      <c r="B151" t="s">
        <v>131</v>
      </c>
      <c r="C151" s="7" t="s">
        <v>207</v>
      </c>
      <c r="D151" t="s">
        <v>131</v>
      </c>
    </row>
    <row r="152" spans="1:4" x14ac:dyDescent="0.25">
      <c r="A152" s="7" t="s">
        <v>207</v>
      </c>
      <c r="B152" t="s">
        <v>130</v>
      </c>
      <c r="C152" s="7" t="s">
        <v>207</v>
      </c>
      <c r="D152" t="s">
        <v>249</v>
      </c>
    </row>
    <row r="153" spans="1:4" x14ac:dyDescent="0.25">
      <c r="A153" s="7" t="s">
        <v>207</v>
      </c>
      <c r="B153" t="s">
        <v>129</v>
      </c>
      <c r="C153" s="7" t="s">
        <v>207</v>
      </c>
      <c r="D153" t="s">
        <v>129</v>
      </c>
    </row>
    <row r="154" spans="1:4" x14ac:dyDescent="0.25">
      <c r="A154" s="7" t="s">
        <v>207</v>
      </c>
      <c r="B154" t="s">
        <v>128</v>
      </c>
      <c r="C154" s="7" t="s">
        <v>207</v>
      </c>
      <c r="D154" t="s">
        <v>128</v>
      </c>
    </row>
    <row r="155" spans="1:4" x14ac:dyDescent="0.25">
      <c r="A155" s="7" t="s">
        <v>207</v>
      </c>
      <c r="B155" t="s">
        <v>136</v>
      </c>
      <c r="C155" s="7" t="s">
        <v>207</v>
      </c>
      <c r="D155" t="s">
        <v>136</v>
      </c>
    </row>
    <row r="156" spans="1:4" x14ac:dyDescent="0.25">
      <c r="A156" s="7" t="s">
        <v>207</v>
      </c>
      <c r="B156" t="s">
        <v>186</v>
      </c>
      <c r="C156" s="7" t="s">
        <v>207</v>
      </c>
      <c r="D156" t="s">
        <v>186</v>
      </c>
    </row>
    <row r="157" spans="1:4" x14ac:dyDescent="0.25">
      <c r="A157" s="7" t="s">
        <v>207</v>
      </c>
      <c r="B157" t="s">
        <v>202</v>
      </c>
      <c r="C157" s="7" t="s">
        <v>207</v>
      </c>
      <c r="D157" t="s">
        <v>275</v>
      </c>
    </row>
    <row r="158" spans="1:4" x14ac:dyDescent="0.25">
      <c r="A158" s="7" t="s">
        <v>207</v>
      </c>
      <c r="B158" t="s">
        <v>90</v>
      </c>
      <c r="C158" s="7" t="s">
        <v>207</v>
      </c>
      <c r="D158" t="s">
        <v>90</v>
      </c>
    </row>
    <row r="159" spans="1:4" x14ac:dyDescent="0.25">
      <c r="A159" s="7" t="s">
        <v>207</v>
      </c>
      <c r="B159" t="s">
        <v>195</v>
      </c>
      <c r="C159" s="7" t="s">
        <v>207</v>
      </c>
      <c r="D159" t="s">
        <v>272</v>
      </c>
    </row>
    <row r="160" spans="1:4" x14ac:dyDescent="0.25">
      <c r="A160" s="7" t="s">
        <v>207</v>
      </c>
      <c r="B160" t="s">
        <v>35</v>
      </c>
      <c r="C160" s="7" t="s">
        <v>207</v>
      </c>
      <c r="D160" t="s">
        <v>35</v>
      </c>
    </row>
    <row r="161" spans="1:4" x14ac:dyDescent="0.25">
      <c r="A161" s="7" t="s">
        <v>207</v>
      </c>
      <c r="B161" t="s">
        <v>45</v>
      </c>
      <c r="C161" s="7" t="s">
        <v>207</v>
      </c>
      <c r="D161" t="s">
        <v>219</v>
      </c>
    </row>
    <row r="162" spans="1:4" x14ac:dyDescent="0.25">
      <c r="A162" s="7" t="s">
        <v>207</v>
      </c>
      <c r="B162" t="s">
        <v>55</v>
      </c>
      <c r="C162" s="7" t="s">
        <v>207</v>
      </c>
      <c r="D162" t="s">
        <v>232</v>
      </c>
    </row>
    <row r="163" spans="1:4" x14ac:dyDescent="0.25">
      <c r="A163" s="7" t="s">
        <v>207</v>
      </c>
      <c r="B163" t="s">
        <v>41</v>
      </c>
      <c r="C163" s="7" t="s">
        <v>207</v>
      </c>
      <c r="D163" t="s">
        <v>41</v>
      </c>
    </row>
    <row r="164" spans="1:4" x14ac:dyDescent="0.25">
      <c r="A164" s="7" t="s">
        <v>207</v>
      </c>
      <c r="B164" t="s">
        <v>40</v>
      </c>
      <c r="C164" s="7" t="s">
        <v>207</v>
      </c>
      <c r="D164" t="s">
        <v>218</v>
      </c>
    </row>
    <row r="165" spans="1:4" x14ac:dyDescent="0.25">
      <c r="A165" s="7" t="s">
        <v>207</v>
      </c>
      <c r="B165" t="s">
        <v>85</v>
      </c>
      <c r="C165" s="7" t="s">
        <v>207</v>
      </c>
      <c r="D165" t="s">
        <v>85</v>
      </c>
    </row>
    <row r="166" spans="1:4" x14ac:dyDescent="0.25">
      <c r="A166" s="7" t="s">
        <v>207</v>
      </c>
      <c r="B166" t="s">
        <v>75</v>
      </c>
      <c r="C166" s="7" t="s">
        <v>207</v>
      </c>
      <c r="D166" t="s">
        <v>33</v>
      </c>
    </row>
  </sheetData>
  <autoFilter ref="A1:D1" xr:uid="{66F7C7BA-9F48-4D4D-8908-7FC48E678363}">
    <sortState xmlns:xlrd2="http://schemas.microsoft.com/office/spreadsheetml/2017/richdata2" ref="A2:D166">
      <sortCondition ref="B1"/>
    </sortState>
  </autoFilter>
  <sortState xmlns:xlrd2="http://schemas.microsoft.com/office/spreadsheetml/2017/richdata2" ref="B2:B164">
    <sortCondition ref="B2:B1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945B7-9ACF-4F78-B727-B8510ECDA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Chart (Edited)</vt:lpstr>
      <vt:lpstr>palette reference</vt:lpstr>
      <vt:lpstr>Experimental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Skyes</dc:creator>
  <cp:lastModifiedBy>Cinder Skyes</cp:lastModifiedBy>
  <dcterms:created xsi:type="dcterms:W3CDTF">2025-01-11T01:59:51Z</dcterms:created>
  <dcterms:modified xsi:type="dcterms:W3CDTF">2025-01-21T16:06:53Z</dcterms:modified>
</cp:coreProperties>
</file>